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bfan\Dropbox\Fant\RCB Thesis materials\"/>
    </mc:Choice>
  </mc:AlternateContent>
  <xr:revisionPtr revIDLastSave="0" documentId="13_ncr:1_{34B179B9-838A-45FC-A11D-4F917D901AEE}" xr6:coauthVersionLast="47" xr6:coauthVersionMax="47" xr10:uidLastSave="{00000000-0000-0000-0000-000000000000}"/>
  <bookViews>
    <workbookView xWindow="-110" yWindow="-110" windowWidth="34780" windowHeight="21100" firstSheet="25" activeTab="27" xr2:uid="{00000000-000D-0000-FFFF-FFFF00000000}"/>
  </bookViews>
  <sheets>
    <sheet name="Reeds breakdown of pollen" sheetId="1" r:id="rId1"/>
    <sheet name="Reed pollen with obs" sheetId="8" r:id="rId2"/>
    <sheet name="Sheet4" sheetId="28" r:id="rId3"/>
    <sheet name="all_interactions" sheetId="2" r:id="rId4"/>
    <sheet name="Sheet1" sheetId="18" r:id="rId5"/>
    <sheet name="Venn Diagram" sheetId="32" r:id="rId6"/>
    <sheet name="Venn Diagram (Minus singleton)" sheetId="33" r:id="rId7"/>
    <sheet name="Sheet3" sheetId="27" r:id="rId8"/>
    <sheet name="Broken down" sheetId="3" r:id="rId9"/>
    <sheet name="Pivot" sheetId="4" r:id="rId10"/>
    <sheet name="Pivot expanded table" sheetId="6" r:id="rId11"/>
    <sheet name="Pivot Species" sheetId="19" r:id="rId12"/>
    <sheet name="Pivot Species (workinh)" sheetId="20" r:id="rId13"/>
    <sheet name="Bee Summary" sheetId="16" r:id="rId14"/>
    <sheet name="Bee Summary (no false +ve)" sheetId="17" r:id="rId15"/>
    <sheet name="appositus" sheetId="7" r:id="rId16"/>
    <sheet name="Bifarius" sheetId="9" r:id="rId17"/>
    <sheet name="Californicus" sheetId="10" r:id="rId18"/>
    <sheet name="flavifrons" sheetId="11" r:id="rId19"/>
    <sheet name="kirbiellus" sheetId="12" r:id="rId20"/>
    <sheet name="mixtus" sheetId="13" r:id="rId21"/>
    <sheet name="nevadensis" sheetId="14" r:id="rId22"/>
    <sheet name="Rufocinctus" sheetId="15" r:id="rId23"/>
    <sheet name="Combined" sheetId="21" r:id="rId24"/>
    <sheet name="Combined (Mod - micro)" sheetId="22" r:id="rId25"/>
    <sheet name="Sheet2" sheetId="26" r:id="rId26"/>
    <sheet name="Combined (Mod - False ve)" sheetId="23" r:id="rId27"/>
    <sheet name="Combined (Mod - Bio)" sheetId="24" r:id="rId28"/>
    <sheet name="Summary table" sheetId="25" r:id="rId29"/>
    <sheet name="Summary table (Obs)" sheetId="29" r:id="rId30"/>
    <sheet name="Summary table (Micro)" sheetId="30" r:id="rId31"/>
    <sheet name="Summary table (Mol)" sheetId="31" r:id="rId32"/>
  </sheets>
  <calcPr calcId="191029" concurrentCalc="0"/>
  <pivotCaches>
    <pivotCache cacheId="8" r:id="rId33"/>
    <pivotCache cacheId="9" r:id="rId34"/>
    <pivotCache cacheId="10" r:id="rId35"/>
    <pivotCache cacheId="11" r:id="rId36"/>
    <pivotCache cacheId="12" r:id="rId37"/>
    <pivotCache cacheId="13" r:id="rId3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5" i="33" l="1"/>
  <c r="U6" i="33"/>
  <c r="U7" i="33"/>
  <c r="U8" i="33"/>
  <c r="U10" i="33"/>
  <c r="U11" i="33"/>
  <c r="U12" i="33"/>
  <c r="X3" i="33"/>
  <c r="U36" i="33"/>
  <c r="U35" i="33"/>
  <c r="U27" i="33"/>
  <c r="U16" i="33"/>
  <c r="U15" i="33"/>
  <c r="U33" i="33"/>
  <c r="U32" i="33"/>
  <c r="U31" i="33"/>
  <c r="K20" i="33"/>
  <c r="K25" i="33"/>
  <c r="K39" i="33"/>
  <c r="K16" i="33"/>
  <c r="K38" i="33"/>
  <c r="K37" i="33"/>
  <c r="K36" i="33"/>
  <c r="K10" i="33"/>
  <c r="K35" i="33"/>
  <c r="K34" i="33"/>
  <c r="K18" i="33"/>
  <c r="K8" i="33"/>
  <c r="K33" i="33"/>
  <c r="K6" i="33"/>
  <c r="K24" i="33"/>
  <c r="U34" i="33"/>
  <c r="U24" i="33"/>
  <c r="U23" i="33"/>
  <c r="U22" i="33"/>
  <c r="K5" i="33"/>
  <c r="K19" i="33"/>
  <c r="K14" i="33"/>
  <c r="K13" i="33"/>
  <c r="B12" i="33"/>
  <c r="U26" i="33"/>
  <c r="B28" i="33"/>
  <c r="U25" i="33"/>
  <c r="B11" i="33"/>
  <c r="U21" i="33"/>
  <c r="B10" i="33"/>
  <c r="U20" i="33"/>
  <c r="B9" i="33"/>
  <c r="U19" i="33"/>
  <c r="B20" i="33"/>
  <c r="B27" i="33"/>
  <c r="B19" i="33"/>
  <c r="K32" i="33"/>
  <c r="B26" i="33"/>
  <c r="K15" i="33"/>
  <c r="B18" i="33"/>
  <c r="U30" i="33"/>
  <c r="K12" i="33"/>
  <c r="B17" i="33"/>
  <c r="U29" i="33"/>
  <c r="K31" i="33"/>
  <c r="B16" i="33"/>
  <c r="U28" i="33"/>
  <c r="K23" i="33"/>
  <c r="B8" i="33"/>
  <c r="K30" i="33"/>
  <c r="B15" i="33"/>
  <c r="K17" i="33"/>
  <c r="B7" i="33"/>
  <c r="K29" i="33"/>
  <c r="B25" i="33"/>
  <c r="K22" i="33"/>
  <c r="B14" i="33"/>
  <c r="K28" i="33"/>
  <c r="B24" i="33"/>
  <c r="K27" i="33"/>
  <c r="B23" i="33"/>
  <c r="U18" i="33"/>
  <c r="K21" i="33"/>
  <c r="B22" i="33"/>
  <c r="U17" i="33"/>
  <c r="K26" i="33"/>
  <c r="B13" i="33"/>
  <c r="U14" i="33"/>
  <c r="K11" i="33"/>
  <c r="B21" i="33"/>
  <c r="U13" i="33"/>
  <c r="K9" i="33"/>
  <c r="B6" i="33"/>
  <c r="U9" i="33"/>
  <c r="K7" i="33"/>
  <c r="B5" i="33"/>
  <c r="Z3" i="33"/>
  <c r="Y3" i="33"/>
  <c r="P3" i="33"/>
  <c r="O3" i="33"/>
  <c r="N3" i="33"/>
  <c r="G3" i="33"/>
  <c r="F3" i="33"/>
  <c r="E3" i="33"/>
  <c r="G3" i="32"/>
  <c r="F3" i="32"/>
  <c r="E3" i="32"/>
  <c r="N3" i="32"/>
  <c r="O3" i="32"/>
  <c r="P3" i="32"/>
  <c r="X3" i="32"/>
  <c r="Y3" i="32"/>
  <c r="Z3" i="32"/>
  <c r="B5" i="32"/>
  <c r="K5" i="32"/>
  <c r="U5" i="32"/>
  <c r="B6" i="32"/>
  <c r="K6" i="32"/>
  <c r="U6" i="32"/>
  <c r="B7" i="32"/>
  <c r="K7" i="32"/>
  <c r="U7" i="32"/>
  <c r="B8" i="32"/>
  <c r="K8" i="32"/>
  <c r="U8" i="32"/>
  <c r="B9" i="32"/>
  <c r="K9" i="32"/>
  <c r="U9" i="32"/>
  <c r="B10" i="32"/>
  <c r="K10" i="32"/>
  <c r="U10" i="32"/>
  <c r="B11" i="32"/>
  <c r="K11" i="32"/>
  <c r="U11" i="32"/>
  <c r="B12" i="32"/>
  <c r="K12" i="32"/>
  <c r="U12" i="32"/>
  <c r="B13" i="32"/>
  <c r="K13" i="32"/>
  <c r="U13" i="32"/>
  <c r="B14" i="32"/>
  <c r="K14" i="32"/>
  <c r="U14" i="32"/>
  <c r="B15" i="32"/>
  <c r="K15" i="32"/>
  <c r="U15" i="32"/>
  <c r="B16" i="32"/>
  <c r="K16" i="32"/>
  <c r="U16" i="32"/>
  <c r="B17" i="32"/>
  <c r="K17" i="32"/>
  <c r="U17" i="32"/>
  <c r="B18" i="32"/>
  <c r="K18" i="32"/>
  <c r="U18" i="32"/>
  <c r="B19" i="32"/>
  <c r="K19" i="32"/>
  <c r="U19" i="32"/>
  <c r="B20" i="32"/>
  <c r="K20" i="32"/>
  <c r="U20" i="32"/>
  <c r="B21" i="32"/>
  <c r="K21" i="32"/>
  <c r="U21" i="32"/>
  <c r="B22" i="32"/>
  <c r="K22" i="32"/>
  <c r="U22" i="32"/>
  <c r="B23" i="32"/>
  <c r="K23" i="32"/>
  <c r="U23" i="32"/>
  <c r="B24" i="32"/>
  <c r="K24" i="32"/>
  <c r="U24" i="32"/>
  <c r="B25" i="32"/>
  <c r="K25" i="32"/>
  <c r="U25" i="32"/>
  <c r="B26" i="32"/>
  <c r="K26" i="32"/>
  <c r="U26" i="32"/>
  <c r="B27" i="32"/>
  <c r="K27" i="32"/>
  <c r="U27" i="32"/>
  <c r="B28" i="32"/>
  <c r="K28" i="32"/>
  <c r="U28" i="32"/>
  <c r="K29" i="32"/>
  <c r="U29" i="32"/>
  <c r="K30" i="32"/>
  <c r="U30" i="32"/>
  <c r="K31" i="32"/>
  <c r="U31" i="32"/>
  <c r="K32" i="32"/>
  <c r="U32" i="32"/>
  <c r="K33" i="32"/>
  <c r="U33" i="32"/>
  <c r="K34" i="32"/>
  <c r="U34" i="32"/>
  <c r="K35" i="32"/>
  <c r="U35" i="32"/>
  <c r="K36" i="32"/>
  <c r="U36" i="32"/>
  <c r="K37" i="32"/>
  <c r="U37" i="32"/>
  <c r="K38" i="32"/>
  <c r="U38" i="32"/>
  <c r="K39" i="32"/>
  <c r="U39" i="32"/>
  <c r="K40" i="32"/>
  <c r="U40" i="32"/>
  <c r="K41" i="32"/>
  <c r="U41" i="32"/>
  <c r="K42" i="32"/>
  <c r="U42" i="32"/>
  <c r="K43" i="32"/>
  <c r="U43" i="32"/>
  <c r="K44" i="32"/>
  <c r="U44" i="32"/>
  <c r="K45" i="32"/>
  <c r="U45" i="32"/>
  <c r="K46" i="32"/>
  <c r="U46" i="32"/>
  <c r="K47" i="32"/>
  <c r="U47" i="32"/>
  <c r="K48" i="32"/>
  <c r="U48" i="32"/>
  <c r="K49" i="32"/>
  <c r="U49" i="32"/>
  <c r="K50" i="32"/>
  <c r="U50" i="32"/>
  <c r="K51" i="32"/>
  <c r="U51" i="32"/>
  <c r="K52" i="32"/>
  <c r="U52" i="32"/>
  <c r="K53" i="32"/>
  <c r="U53" i="32"/>
  <c r="K54" i="32"/>
  <c r="U54" i="32"/>
  <c r="K55" i="32"/>
  <c r="U55" i="32"/>
  <c r="K56" i="32"/>
  <c r="U56" i="32"/>
  <c r="K57" i="32"/>
  <c r="U57" i="32"/>
  <c r="K58" i="32"/>
  <c r="U58" i="32"/>
  <c r="K59" i="32"/>
  <c r="U59" i="32"/>
  <c r="K60" i="32"/>
  <c r="U60" i="32"/>
  <c r="U61" i="32"/>
  <c r="U62" i="32"/>
  <c r="U63" i="32"/>
  <c r="U64" i="32"/>
  <c r="U65" i="32"/>
  <c r="U66" i="32"/>
  <c r="U67" i="32"/>
  <c r="U68" i="32"/>
  <c r="U69" i="32"/>
  <c r="U70" i="32"/>
  <c r="U71" i="32"/>
  <c r="U72" i="32"/>
  <c r="U73" i="32"/>
  <c r="U74" i="32"/>
  <c r="U75" i="32"/>
  <c r="U76" i="32"/>
  <c r="U77" i="32"/>
  <c r="U78" i="32"/>
  <c r="D66" i="26"/>
  <c r="E66" i="26"/>
  <c r="C66" i="26"/>
  <c r="B21" i="31"/>
  <c r="X18" i="31"/>
  <c r="X16" i="31"/>
  <c r="X14" i="31"/>
  <c r="X12" i="31"/>
  <c r="X10" i="31"/>
  <c r="X8" i="31"/>
  <c r="X6" i="31"/>
  <c r="X4" i="31"/>
  <c r="B21" i="30"/>
  <c r="T18" i="30"/>
  <c r="T16" i="30"/>
  <c r="T14" i="30"/>
  <c r="T12" i="30"/>
  <c r="T10" i="30"/>
  <c r="T8" i="30"/>
  <c r="T6" i="30"/>
  <c r="B21" i="29"/>
  <c r="X18" i="29"/>
  <c r="X16" i="29"/>
  <c r="X14" i="29"/>
  <c r="X12" i="29"/>
  <c r="X10" i="29"/>
  <c r="X8" i="29"/>
  <c r="X6" i="29"/>
  <c r="X4" i="29"/>
  <c r="B37" i="25"/>
  <c r="AE6" i="25"/>
  <c r="AE8" i="25"/>
  <c r="AE9" i="25"/>
  <c r="AE10" i="25"/>
  <c r="AE12" i="25"/>
  <c r="AE13" i="25"/>
  <c r="AE14" i="25"/>
  <c r="AE16" i="25"/>
  <c r="AE17" i="25"/>
  <c r="AE18" i="25"/>
  <c r="AE20" i="25"/>
  <c r="AE21" i="25"/>
  <c r="AE22" i="25"/>
  <c r="AE24" i="25"/>
  <c r="AE25" i="25"/>
  <c r="AE26" i="25"/>
  <c r="AE28" i="25"/>
  <c r="AE29" i="25"/>
  <c r="AE30" i="25"/>
  <c r="AE32" i="25"/>
  <c r="AE33" i="25"/>
  <c r="AE34" i="25"/>
  <c r="AE4" i="25"/>
  <c r="H65" i="23"/>
  <c r="H64" i="23"/>
  <c r="H63" i="23"/>
  <c r="H62" i="23"/>
  <c r="H100" i="23"/>
  <c r="H99" i="23"/>
  <c r="H60" i="23"/>
  <c r="H59" i="23"/>
  <c r="H96" i="23"/>
  <c r="H95" i="23"/>
  <c r="H94" i="23"/>
  <c r="H93" i="23"/>
  <c r="H92" i="23"/>
  <c r="H91" i="23"/>
  <c r="H90" i="23"/>
  <c r="H89" i="23"/>
  <c r="H86" i="23"/>
  <c r="H85" i="23"/>
  <c r="H84" i="23"/>
  <c r="H83" i="23"/>
  <c r="H82" i="23"/>
  <c r="H81" i="23"/>
  <c r="H80" i="23"/>
  <c r="H79" i="23"/>
  <c r="H78" i="23"/>
  <c r="H77" i="23"/>
  <c r="H76" i="23"/>
  <c r="H75" i="23"/>
  <c r="H74" i="23"/>
  <c r="H68" i="23"/>
  <c r="H67" i="23"/>
  <c r="H51" i="23"/>
  <c r="H46" i="23"/>
  <c r="H43" i="23"/>
  <c r="H97" i="23"/>
  <c r="H39" i="23"/>
  <c r="H38" i="23"/>
  <c r="H36" i="23"/>
  <c r="H35" i="23"/>
  <c r="H34" i="23"/>
  <c r="H33" i="23"/>
  <c r="H28" i="23"/>
  <c r="H31" i="23"/>
  <c r="H30" i="23"/>
  <c r="H29" i="23"/>
  <c r="H27" i="23"/>
  <c r="H26" i="23"/>
  <c r="H25" i="23"/>
  <c r="H24" i="23"/>
  <c r="H23" i="23"/>
  <c r="H22" i="23"/>
  <c r="H21" i="23"/>
  <c r="H20" i="23"/>
  <c r="H19" i="23"/>
  <c r="H18" i="23"/>
  <c r="H17" i="23"/>
  <c r="H16" i="23"/>
  <c r="H15" i="23"/>
  <c r="H14" i="23"/>
  <c r="H13" i="23"/>
  <c r="H12" i="23"/>
  <c r="H11" i="23"/>
  <c r="H10" i="23"/>
  <c r="H9" i="23"/>
  <c r="H61" i="23"/>
  <c r="H58" i="23"/>
  <c r="H88" i="23"/>
  <c r="H87" i="23"/>
  <c r="H72" i="23"/>
  <c r="H71" i="23"/>
  <c r="H70" i="23"/>
  <c r="H69" i="23"/>
  <c r="H66" i="23"/>
  <c r="H98" i="23"/>
  <c r="H50" i="23"/>
  <c r="H49" i="23"/>
  <c r="H42" i="23"/>
  <c r="H41" i="23"/>
  <c r="H2" i="23"/>
  <c r="H73" i="23"/>
  <c r="H52" i="23"/>
  <c r="H37" i="23"/>
  <c r="H57" i="23"/>
  <c r="H56" i="23"/>
  <c r="H48" i="23"/>
  <c r="H47" i="23"/>
  <c r="H45" i="23"/>
  <c r="H32" i="23"/>
  <c r="H40" i="23"/>
  <c r="H8" i="23"/>
  <c r="H7" i="23"/>
  <c r="H6" i="23"/>
  <c r="H5" i="23"/>
  <c r="H4" i="23"/>
  <c r="H55" i="23"/>
  <c r="H54" i="23"/>
  <c r="H53" i="23"/>
  <c r="H3" i="23"/>
  <c r="H44" i="23"/>
  <c r="H45" i="22"/>
  <c r="H156" i="22"/>
  <c r="H55" i="22"/>
  <c r="H58" i="22"/>
  <c r="H148" i="22"/>
  <c r="H65" i="22"/>
  <c r="H67" i="22"/>
  <c r="H138" i="22"/>
  <c r="H163" i="22"/>
  <c r="H75" i="22"/>
  <c r="H23" i="22"/>
  <c r="H140" i="22"/>
  <c r="H175" i="22"/>
  <c r="H25" i="22"/>
  <c r="H136" i="22"/>
  <c r="H133" i="22"/>
  <c r="H8" i="22"/>
  <c r="H10" i="22"/>
  <c r="H43" i="22"/>
  <c r="H91" i="22"/>
  <c r="H97" i="22"/>
  <c r="H37" i="22"/>
  <c r="H11" i="22"/>
  <c r="H137" i="22"/>
  <c r="H105" i="22"/>
  <c r="H177" i="22"/>
  <c r="H110" i="22"/>
  <c r="H112" i="22"/>
  <c r="H116" i="22"/>
  <c r="H121" i="22"/>
  <c r="H46" i="22"/>
  <c r="H47" i="22"/>
  <c r="H13" i="22"/>
  <c r="H128" i="22"/>
  <c r="H12" i="22"/>
  <c r="H56" i="22"/>
  <c r="H24" i="22"/>
  <c r="H59" i="22"/>
  <c r="H157" i="22"/>
  <c r="H68" i="22"/>
  <c r="H161" i="22"/>
  <c r="H164" i="22"/>
  <c r="H73" i="22"/>
  <c r="H18" i="22"/>
  <c r="H80" i="22"/>
  <c r="H82" i="22"/>
  <c r="H150" i="22"/>
  <c r="H19" i="22"/>
  <c r="H83" i="22"/>
  <c r="H170" i="22"/>
  <c r="H20" i="22"/>
  <c r="H176" i="22"/>
  <c r="H96" i="22"/>
  <c r="H98" i="22"/>
  <c r="H36" i="22"/>
  <c r="H180" i="22"/>
  <c r="H122" i="22"/>
  <c r="H123" i="22"/>
  <c r="H41" i="22"/>
  <c r="H48" i="22"/>
  <c r="H21" i="22"/>
  <c r="H52" i="22"/>
  <c r="H158" i="22"/>
  <c r="H66" i="22"/>
  <c r="H69" i="22"/>
  <c r="H139" i="22"/>
  <c r="H165" i="22"/>
  <c r="H81" i="22"/>
  <c r="H151" i="22"/>
  <c r="H26" i="22"/>
  <c r="H171" i="22"/>
  <c r="H16" i="22"/>
  <c r="H87" i="22"/>
  <c r="H17" i="22"/>
  <c r="H89" i="22"/>
  <c r="H92" i="22"/>
  <c r="H42" i="22"/>
  <c r="H101" i="22"/>
  <c r="H106" i="22"/>
  <c r="H178" i="22"/>
  <c r="H111" i="22"/>
  <c r="H113" i="22"/>
  <c r="H117" i="22"/>
  <c r="H124" i="22"/>
  <c r="H126" i="22"/>
  <c r="H2" i="22"/>
  <c r="H145" i="22"/>
  <c r="H7" i="22"/>
  <c r="H9" i="22"/>
  <c r="H3" i="22"/>
  <c r="H57" i="22"/>
  <c r="H4" i="22"/>
  <c r="H60" i="22"/>
  <c r="H159" i="22"/>
  <c r="H70" i="22"/>
  <c r="H142" i="22"/>
  <c r="H166" i="22"/>
  <c r="H76" i="22"/>
  <c r="H79" i="22"/>
  <c r="H5" i="22"/>
  <c r="H172" i="22"/>
  <c r="H141" i="22"/>
  <c r="H6" i="22"/>
  <c r="H40" i="22"/>
  <c r="H153" i="22"/>
  <c r="H93" i="22"/>
  <c r="H99" i="22"/>
  <c r="H35" i="22"/>
  <c r="H22" i="22"/>
  <c r="H102" i="22"/>
  <c r="H107" i="22"/>
  <c r="H179" i="22"/>
  <c r="H135" i="22"/>
  <c r="H114" i="22"/>
  <c r="H118" i="22"/>
  <c r="H120" i="22"/>
  <c r="H132" i="22"/>
  <c r="H125" i="22"/>
  <c r="H146" i="22"/>
  <c r="H63" i="22"/>
  <c r="H167" i="22"/>
  <c r="H38" i="22"/>
  <c r="H152" i="22"/>
  <c r="H39" i="22"/>
  <c r="H100" i="22"/>
  <c r="H155" i="22"/>
  <c r="H32" i="22"/>
  <c r="H49" i="22"/>
  <c r="H54" i="22"/>
  <c r="H29" i="22"/>
  <c r="H61" i="22"/>
  <c r="H64" i="22"/>
  <c r="H71" i="22"/>
  <c r="H144" i="22"/>
  <c r="H149" i="22"/>
  <c r="H78" i="22"/>
  <c r="H33" i="22"/>
  <c r="H85" i="22"/>
  <c r="H88" i="22"/>
  <c r="H90" i="22"/>
  <c r="H31" i="22"/>
  <c r="H50" i="22"/>
  <c r="H53" i="22"/>
  <c r="H147" i="22"/>
  <c r="H27" i="22"/>
  <c r="H168" i="22"/>
  <c r="H77" i="22"/>
  <c r="H134" i="22"/>
  <c r="H173" i="22"/>
  <c r="H86" i="22"/>
  <c r="H30" i="22"/>
  <c r="H44" i="22"/>
  <c r="H94" i="22"/>
  <c r="H103" i="22"/>
  <c r="H108" i="22"/>
  <c r="H143" i="22"/>
  <c r="H115" i="22"/>
  <c r="H119" i="22"/>
  <c r="H127" i="22"/>
  <c r="H51" i="22"/>
  <c r="H130" i="22"/>
  <c r="H129" i="22"/>
  <c r="H62" i="22"/>
  <c r="H160" i="22"/>
  <c r="H72" i="22"/>
  <c r="H162" i="22"/>
  <c r="H169" i="22"/>
  <c r="H74" i="22"/>
  <c r="H14" i="22"/>
  <c r="H84" i="22"/>
  <c r="H174" i="22"/>
  <c r="H15" i="22"/>
  <c r="H28" i="22"/>
  <c r="H154" i="22"/>
  <c r="H95" i="22"/>
  <c r="H34" i="22"/>
  <c r="H104" i="22"/>
  <c r="H109" i="22"/>
  <c r="H131" i="22"/>
  <c r="AE7" i="15"/>
  <c r="AE8" i="15"/>
  <c r="AE9" i="15"/>
  <c r="AE10" i="15"/>
  <c r="AE11" i="15"/>
  <c r="AE12" i="15"/>
  <c r="AE13" i="15"/>
  <c r="AE14" i="15"/>
  <c r="AE15" i="15"/>
  <c r="AE22" i="15"/>
  <c r="AE21" i="15"/>
  <c r="AE20" i="15"/>
  <c r="AE19" i="15"/>
  <c r="AE18" i="15"/>
  <c r="AE17" i="15"/>
  <c r="AE16" i="15"/>
  <c r="AE6" i="15"/>
  <c r="AA6" i="13"/>
  <c r="AA17" i="13"/>
  <c r="AA19" i="13"/>
  <c r="AA7" i="13"/>
  <c r="AA8" i="13"/>
  <c r="AA10" i="13"/>
  <c r="AA11" i="13"/>
  <c r="AA20" i="13"/>
  <c r="AA12" i="13"/>
  <c r="AA13" i="13"/>
  <c r="AA9" i="13"/>
  <c r="AA5" i="13"/>
  <c r="AA18" i="13"/>
  <c r="AA14" i="13"/>
  <c r="AA16" i="13"/>
  <c r="AA15" i="13"/>
  <c r="Z14" i="11"/>
  <c r="Z20" i="11"/>
  <c r="Z21" i="11"/>
  <c r="Z27" i="11"/>
  <c r="Z28" i="11"/>
  <c r="Z29" i="11"/>
  <c r="Z30" i="11"/>
  <c r="Z8" i="11"/>
  <c r="Z23" i="11"/>
  <c r="Z9" i="11"/>
  <c r="Z10" i="11"/>
  <c r="Z22" i="11"/>
  <c r="Z24" i="11"/>
  <c r="Z11" i="11"/>
  <c r="Z12" i="11"/>
  <c r="Z19" i="11"/>
  <c r="Z7" i="11"/>
  <c r="Z17" i="11"/>
  <c r="Z25" i="11"/>
  <c r="Z26" i="11"/>
  <c r="Z13" i="11"/>
  <c r="Z18" i="11"/>
  <c r="Z15" i="11"/>
  <c r="Z16" i="11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AA5" i="10"/>
  <c r="AA6" i="10"/>
  <c r="AA7" i="10"/>
  <c r="AA8" i="10"/>
  <c r="AA9" i="10"/>
  <c r="AA10" i="10"/>
  <c r="AA11" i="10"/>
  <c r="AA12" i="10"/>
  <c r="AA13" i="10"/>
  <c r="AA15" i="10"/>
  <c r="AA14" i="10"/>
  <c r="AA16" i="10"/>
  <c r="AA17" i="10"/>
  <c r="AA18" i="10"/>
  <c r="AA19" i="10"/>
  <c r="AA20" i="10"/>
  <c r="AA21" i="10"/>
  <c r="AA22" i="10"/>
  <c r="AA23" i="10"/>
  <c r="AA24" i="10"/>
  <c r="AA25" i="10"/>
  <c r="AA26" i="10"/>
  <c r="AA27" i="10"/>
  <c r="AA28" i="10"/>
  <c r="AA29" i="10"/>
  <c r="AA31" i="10"/>
  <c r="AA30" i="10"/>
  <c r="AA32" i="10"/>
  <c r="AA33" i="10"/>
  <c r="AA34" i="10"/>
  <c r="AA35" i="10"/>
  <c r="AA36" i="10"/>
  <c r="AA37" i="10"/>
  <c r="AA38" i="10"/>
  <c r="AA5" i="9"/>
  <c r="AA6" i="9"/>
  <c r="AA7" i="9"/>
  <c r="AA8" i="9"/>
  <c r="AA9" i="9"/>
  <c r="AA10" i="9"/>
  <c r="AA11" i="9"/>
  <c r="AA12" i="9"/>
  <c r="AA13" i="9"/>
  <c r="AA15" i="9"/>
  <c r="AA16" i="9"/>
  <c r="AA21" i="9"/>
  <c r="AA22" i="9"/>
  <c r="AA23" i="9"/>
  <c r="AA24" i="9"/>
  <c r="AA25" i="9"/>
  <c r="AA26" i="9"/>
  <c r="AA27" i="9"/>
  <c r="AA28" i="9"/>
  <c r="AA30" i="9"/>
  <c r="AA31" i="9"/>
  <c r="AA32" i="9"/>
  <c r="AA33" i="9"/>
  <c r="AA34" i="9"/>
  <c r="AA35" i="9"/>
  <c r="AA36" i="9"/>
  <c r="AA37" i="9"/>
  <c r="AA38" i="9"/>
  <c r="AA14" i="9"/>
  <c r="AA17" i="9"/>
  <c r="AA18" i="9"/>
  <c r="AA19" i="9"/>
  <c r="AA20" i="9"/>
  <c r="AA29" i="9"/>
  <c r="AA9" i="7"/>
  <c r="AC9" i="7"/>
  <c r="AD9" i="7"/>
  <c r="AE9" i="7"/>
  <c r="AA10" i="7"/>
  <c r="AC10" i="7"/>
  <c r="AD10" i="7"/>
  <c r="AA11" i="7"/>
  <c r="AC11" i="7"/>
  <c r="AD11" i="7"/>
  <c r="AA13" i="7"/>
  <c r="AC13" i="7"/>
  <c r="AD13" i="7"/>
  <c r="AA14" i="7"/>
  <c r="AC14" i="7"/>
  <c r="AD14" i="7"/>
  <c r="AE14" i="7"/>
  <c r="AA20" i="7"/>
  <c r="AC20" i="7"/>
  <c r="AD20" i="7"/>
  <c r="AA21" i="7"/>
  <c r="AC21" i="7"/>
  <c r="AD21" i="7"/>
  <c r="AA12" i="7"/>
  <c r="AC12" i="7"/>
  <c r="AD12" i="7"/>
  <c r="AC7" i="7"/>
  <c r="AD7" i="7"/>
  <c r="AC8" i="7"/>
  <c r="AD8" i="7"/>
  <c r="AC15" i="7"/>
  <c r="AD15" i="7"/>
  <c r="AC16" i="7"/>
  <c r="AD16" i="7"/>
  <c r="AC17" i="7"/>
  <c r="AD17" i="7"/>
  <c r="AC18" i="7"/>
  <c r="AD18" i="7"/>
  <c r="AC19" i="7"/>
  <c r="AD19" i="7"/>
  <c r="AC22" i="7"/>
  <c r="AD22" i="7"/>
  <c r="AC23" i="7"/>
  <c r="AD23" i="7"/>
  <c r="AC24" i="7"/>
  <c r="AD24" i="7"/>
  <c r="AC25" i="7"/>
  <c r="AD25" i="7"/>
  <c r="AC26" i="7"/>
  <c r="AD26" i="7"/>
  <c r="AC27" i="7"/>
  <c r="AD27" i="7"/>
  <c r="AC28" i="7"/>
  <c r="AD28" i="7"/>
  <c r="AC29" i="7"/>
  <c r="AD29" i="7"/>
  <c r="AC30" i="7"/>
  <c r="AD30" i="7"/>
  <c r="AC31" i="7"/>
  <c r="AD31" i="7"/>
  <c r="AC32" i="7"/>
  <c r="AD32" i="7"/>
  <c r="AC33" i="7"/>
  <c r="AD33" i="7"/>
  <c r="AC34" i="7"/>
  <c r="AD34" i="7"/>
  <c r="AC35" i="7"/>
  <c r="AD35" i="7"/>
  <c r="AC36" i="7"/>
  <c r="AD36" i="7"/>
  <c r="AC37" i="7"/>
  <c r="AD37" i="7"/>
  <c r="AC38" i="7"/>
  <c r="AD38" i="7"/>
  <c r="AC39" i="7"/>
  <c r="AD39" i="7"/>
  <c r="AC40" i="7"/>
  <c r="AD40" i="7"/>
  <c r="AC41" i="7"/>
  <c r="AD41" i="7"/>
  <c r="AC42" i="7"/>
  <c r="AD42" i="7"/>
  <c r="AC43" i="7"/>
  <c r="AD43" i="7"/>
  <c r="AC44" i="7"/>
  <c r="AD44" i="7"/>
  <c r="Z4" i="7"/>
  <c r="Y4" i="7"/>
  <c r="AA44" i="7"/>
  <c r="AA43" i="7"/>
  <c r="AA42" i="7"/>
  <c r="AA41" i="7"/>
  <c r="AA40" i="7"/>
  <c r="AA39" i="7"/>
  <c r="AA38" i="7"/>
  <c r="AA37" i="7"/>
  <c r="AA36" i="7"/>
  <c r="AA35" i="7"/>
  <c r="AA34" i="7"/>
  <c r="AA33" i="7"/>
  <c r="AA32" i="7"/>
  <c r="AA31" i="7"/>
  <c r="AA30" i="7"/>
  <c r="AA29" i="7"/>
  <c r="AA28" i="7"/>
  <c r="AA27" i="7"/>
  <c r="AA26" i="7"/>
  <c r="AA25" i="7"/>
  <c r="AA24" i="7"/>
  <c r="AA23" i="7"/>
  <c r="AA22" i="7"/>
  <c r="AA19" i="7"/>
  <c r="AA18" i="7"/>
  <c r="AA17" i="7"/>
  <c r="AA16" i="7"/>
  <c r="AA15" i="7"/>
  <c r="AA8" i="7"/>
  <c r="AA7" i="7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1" i="19"/>
  <c r="E22" i="19"/>
  <c r="E20" i="19"/>
  <c r="E23" i="19"/>
  <c r="E24" i="19"/>
  <c r="E25" i="19"/>
  <c r="E26" i="19"/>
  <c r="E27" i="19"/>
  <c r="E28" i="19"/>
  <c r="E29" i="19"/>
  <c r="E30" i="19"/>
  <c r="E31" i="19"/>
  <c r="E33" i="19"/>
  <c r="E34" i="19"/>
  <c r="E32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9" i="19"/>
  <c r="E60" i="19"/>
  <c r="E58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I82" i="17"/>
  <c r="H82" i="17"/>
  <c r="I86" i="17"/>
  <c r="H86" i="17"/>
  <c r="I85" i="17"/>
  <c r="H85" i="17"/>
  <c r="I84" i="17"/>
  <c r="H84" i="17"/>
  <c r="I83" i="17"/>
  <c r="H83" i="17"/>
  <c r="I81" i="17"/>
  <c r="H81" i="17"/>
  <c r="I80" i="17"/>
  <c r="H80" i="17"/>
  <c r="I79" i="17"/>
  <c r="H79" i="17"/>
  <c r="I78" i="17"/>
  <c r="H78" i="17"/>
  <c r="I77" i="17"/>
  <c r="H77" i="17"/>
  <c r="I76" i="17"/>
  <c r="H76" i="17"/>
  <c r="I74" i="17"/>
  <c r="H74" i="17"/>
  <c r="I73" i="17"/>
  <c r="H73" i="17"/>
  <c r="I72" i="17"/>
  <c r="H72" i="17"/>
  <c r="I71" i="17"/>
  <c r="H71" i="17"/>
  <c r="I70" i="17"/>
  <c r="H70" i="17"/>
  <c r="I69" i="17"/>
  <c r="H69" i="17"/>
  <c r="I68" i="17"/>
  <c r="H68" i="17"/>
  <c r="I67" i="17"/>
  <c r="H67" i="17"/>
  <c r="I65" i="17"/>
  <c r="H65" i="17"/>
  <c r="I64" i="17"/>
  <c r="H64" i="17"/>
  <c r="I63" i="17"/>
  <c r="H63" i="17"/>
  <c r="I62" i="17"/>
  <c r="H62" i="17"/>
  <c r="I60" i="17"/>
  <c r="H60" i="17"/>
  <c r="I59" i="17"/>
  <c r="H59" i="17"/>
  <c r="I58" i="17"/>
  <c r="H58" i="17"/>
  <c r="I57" i="17"/>
  <c r="H57" i="17"/>
  <c r="I55" i="17"/>
  <c r="H55" i="17"/>
  <c r="I54" i="17"/>
  <c r="H54" i="17"/>
  <c r="I53" i="17"/>
  <c r="H53" i="17"/>
  <c r="I52" i="17"/>
  <c r="H52" i="17"/>
  <c r="I51" i="17"/>
  <c r="H51" i="17"/>
  <c r="I50" i="17"/>
  <c r="H50" i="17"/>
  <c r="I49" i="17"/>
  <c r="H49" i="17"/>
  <c r="I48" i="17"/>
  <c r="H48" i="17"/>
  <c r="I47" i="17"/>
  <c r="H47" i="17"/>
  <c r="I46" i="17"/>
  <c r="H46" i="17"/>
  <c r="I45" i="17"/>
  <c r="H45" i="17"/>
  <c r="I44" i="17"/>
  <c r="H44" i="17"/>
  <c r="I42" i="17"/>
  <c r="H42" i="17"/>
  <c r="I41" i="17"/>
  <c r="H41" i="17"/>
  <c r="I40" i="17"/>
  <c r="H40" i="17"/>
  <c r="I39" i="17"/>
  <c r="H39" i="17"/>
  <c r="I38" i="17"/>
  <c r="H38" i="17"/>
  <c r="I37" i="17"/>
  <c r="H37" i="17"/>
  <c r="I36" i="17"/>
  <c r="H36" i="17"/>
  <c r="I35" i="17"/>
  <c r="H35" i="17"/>
  <c r="I34" i="17"/>
  <c r="H34" i="17"/>
  <c r="I33" i="17"/>
  <c r="H33" i="17"/>
  <c r="I24" i="17"/>
  <c r="H24" i="17"/>
  <c r="I31" i="17"/>
  <c r="H31" i="17"/>
  <c r="I30" i="17"/>
  <c r="H30" i="17"/>
  <c r="I29" i="17"/>
  <c r="H29" i="17"/>
  <c r="I28" i="17"/>
  <c r="H28" i="17"/>
  <c r="I27" i="17"/>
  <c r="H27" i="17"/>
  <c r="I26" i="17"/>
  <c r="H26" i="17"/>
  <c r="I25" i="17"/>
  <c r="H25" i="17"/>
  <c r="I23" i="17"/>
  <c r="H23" i="17"/>
  <c r="I22" i="17"/>
  <c r="H22" i="17"/>
  <c r="I21" i="17"/>
  <c r="H21" i="17"/>
  <c r="I20" i="17"/>
  <c r="H20" i="17"/>
  <c r="I19" i="17"/>
  <c r="H19" i="17"/>
  <c r="I18" i="17"/>
  <c r="H18" i="17"/>
  <c r="I16" i="17"/>
  <c r="H16" i="17"/>
  <c r="I15" i="17"/>
  <c r="H15" i="17"/>
  <c r="I14" i="17"/>
  <c r="H14" i="17"/>
  <c r="I13" i="17"/>
  <c r="H13" i="17"/>
  <c r="I12" i="17"/>
  <c r="H12" i="17"/>
  <c r="I11" i="17"/>
  <c r="H11" i="17"/>
  <c r="I10" i="17"/>
  <c r="H10" i="17"/>
  <c r="I9" i="17"/>
  <c r="H9" i="17"/>
  <c r="I8" i="17"/>
  <c r="H8" i="17"/>
  <c r="I7" i="17"/>
  <c r="H7" i="17"/>
  <c r="I6" i="17"/>
  <c r="H6" i="17"/>
  <c r="I5" i="17"/>
  <c r="H5" i="17"/>
  <c r="I4" i="17"/>
  <c r="H4" i="17"/>
  <c r="I3" i="17"/>
  <c r="H3" i="17"/>
  <c r="I2" i="17"/>
  <c r="H2" i="17"/>
  <c r="H2" i="16"/>
  <c r="H3" i="16"/>
  <c r="H4" i="16"/>
  <c r="H5" i="16"/>
  <c r="H6" i="16"/>
  <c r="H7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H27" i="16"/>
  <c r="H28" i="16"/>
  <c r="H29" i="16"/>
  <c r="H30" i="16"/>
  <c r="H31" i="16"/>
  <c r="H32" i="16"/>
  <c r="H33" i="16"/>
  <c r="H34" i="16"/>
  <c r="H35" i="16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71" i="16"/>
  <c r="H72" i="16"/>
  <c r="H73" i="16"/>
  <c r="H74" i="16"/>
  <c r="H75" i="16"/>
  <c r="H76" i="16"/>
  <c r="H77" i="16"/>
  <c r="H78" i="16"/>
  <c r="H79" i="16"/>
  <c r="H80" i="16"/>
  <c r="H81" i="16"/>
  <c r="H82" i="16"/>
  <c r="H83" i="16"/>
  <c r="H84" i="16"/>
  <c r="H85" i="16"/>
  <c r="H86" i="16"/>
  <c r="H87" i="16"/>
  <c r="H88" i="16"/>
  <c r="H89" i="16"/>
  <c r="H90" i="16"/>
  <c r="H91" i="16"/>
  <c r="H92" i="16"/>
  <c r="H93" i="16"/>
  <c r="H94" i="16"/>
  <c r="H95" i="16"/>
  <c r="H96" i="16"/>
  <c r="H97" i="16"/>
  <c r="H98" i="16"/>
  <c r="H99" i="16"/>
  <c r="H100" i="16"/>
  <c r="H101" i="16"/>
  <c r="H102" i="16"/>
  <c r="H103" i="16"/>
  <c r="H104" i="16"/>
  <c r="H105" i="16"/>
  <c r="H106" i="16"/>
  <c r="H107" i="16"/>
  <c r="H108" i="16"/>
  <c r="H109" i="16"/>
  <c r="H110" i="16"/>
  <c r="H111" i="16"/>
  <c r="H112" i="16"/>
  <c r="H113" i="16"/>
  <c r="H114" i="16"/>
  <c r="H115" i="16"/>
  <c r="H116" i="16"/>
  <c r="H117" i="16"/>
  <c r="H118" i="16"/>
  <c r="H119" i="16"/>
  <c r="H120" i="16"/>
  <c r="H121" i="16"/>
  <c r="H122" i="16"/>
  <c r="H123" i="16"/>
  <c r="H124" i="16"/>
  <c r="H125" i="16"/>
  <c r="H126" i="16"/>
  <c r="H127" i="16"/>
  <c r="H128" i="16"/>
  <c r="H129" i="16"/>
  <c r="H130" i="16"/>
  <c r="H131" i="16"/>
  <c r="H132" i="16"/>
  <c r="H133" i="16"/>
  <c r="H134" i="16"/>
  <c r="H135" i="16"/>
  <c r="H136" i="16"/>
  <c r="H137" i="16"/>
  <c r="H138" i="16"/>
  <c r="H139" i="16"/>
  <c r="H140" i="16"/>
  <c r="H141" i="16"/>
  <c r="H142" i="16"/>
  <c r="H143" i="16"/>
  <c r="H144" i="16"/>
  <c r="H145" i="16"/>
  <c r="H146" i="16"/>
  <c r="H147" i="16"/>
  <c r="H148" i="16"/>
  <c r="H149" i="16"/>
  <c r="H150" i="16"/>
  <c r="H151" i="16"/>
  <c r="H152" i="16"/>
  <c r="H153" i="16"/>
  <c r="H154" i="16"/>
  <c r="H155" i="16"/>
  <c r="H156" i="16"/>
  <c r="H157" i="16"/>
  <c r="H158" i="16"/>
  <c r="H159" i="16"/>
  <c r="H160" i="16"/>
  <c r="H161" i="16"/>
  <c r="H162" i="16"/>
  <c r="H163" i="16"/>
  <c r="H164" i="16"/>
  <c r="H165" i="16"/>
  <c r="H166" i="16"/>
  <c r="H167" i="16"/>
  <c r="H168" i="16"/>
  <c r="H169" i="16"/>
  <c r="H170" i="16"/>
  <c r="H171" i="16"/>
  <c r="H172" i="16"/>
  <c r="H173" i="16"/>
  <c r="H174" i="16"/>
  <c r="H175" i="16"/>
  <c r="H176" i="16"/>
  <c r="H177" i="16"/>
  <c r="H178" i="16"/>
  <c r="H179" i="16"/>
  <c r="H180" i="16"/>
  <c r="H181" i="16"/>
  <c r="H182" i="16"/>
  <c r="H183" i="16"/>
  <c r="H184" i="16"/>
  <c r="H185" i="16"/>
  <c r="H186" i="16"/>
  <c r="H187" i="16"/>
  <c r="H188" i="16"/>
  <c r="H189" i="16"/>
  <c r="H190" i="16"/>
  <c r="H191" i="16"/>
  <c r="H192" i="16"/>
  <c r="H193" i="16"/>
  <c r="H194" i="16"/>
  <c r="H195" i="16"/>
  <c r="H196" i="16"/>
  <c r="H197" i="16"/>
  <c r="H198" i="16"/>
  <c r="H199" i="16"/>
  <c r="H200" i="16"/>
  <c r="H201" i="16"/>
  <c r="H202" i="16"/>
  <c r="H203" i="16"/>
  <c r="H204" i="16"/>
  <c r="H205" i="16"/>
  <c r="H206" i="16"/>
  <c r="H207" i="16"/>
  <c r="H208" i="16"/>
  <c r="H209" i="16"/>
  <c r="I38" i="16"/>
  <c r="I103" i="16"/>
  <c r="I3" i="16"/>
  <c r="I39" i="16"/>
  <c r="I72" i="16"/>
  <c r="I104" i="16"/>
  <c r="I142" i="16"/>
  <c r="I153" i="16"/>
  <c r="I168" i="16"/>
  <c r="I188" i="16"/>
  <c r="I4" i="16"/>
  <c r="I40" i="16"/>
  <c r="I73" i="16"/>
  <c r="I105" i="16"/>
  <c r="I41" i="16"/>
  <c r="I74" i="16"/>
  <c r="I106" i="16"/>
  <c r="I169" i="16"/>
  <c r="I189" i="16"/>
  <c r="I5" i="16"/>
  <c r="I154" i="16"/>
  <c r="I107" i="16"/>
  <c r="I42" i="16"/>
  <c r="I155" i="16"/>
  <c r="I190" i="16"/>
  <c r="I43" i="16"/>
  <c r="I6" i="16"/>
  <c r="I108" i="16"/>
  <c r="I170" i="16"/>
  <c r="I44" i="16"/>
  <c r="I109" i="16"/>
  <c r="I45" i="16"/>
  <c r="I110" i="16"/>
  <c r="I156" i="16"/>
  <c r="I191" i="16"/>
  <c r="I7" i="16"/>
  <c r="I143" i="16"/>
  <c r="I157" i="16"/>
  <c r="I9" i="16"/>
  <c r="I47" i="16"/>
  <c r="I77" i="16"/>
  <c r="I112" i="16"/>
  <c r="I158" i="16"/>
  <c r="I193" i="16"/>
  <c r="I10" i="16"/>
  <c r="I48" i="16"/>
  <c r="I78" i="16"/>
  <c r="I113" i="16"/>
  <c r="I159" i="16"/>
  <c r="I171" i="16"/>
  <c r="I194" i="16"/>
  <c r="I11" i="16"/>
  <c r="I50" i="16"/>
  <c r="I196" i="16"/>
  <c r="I76" i="16"/>
  <c r="I117" i="16"/>
  <c r="I115" i="16"/>
  <c r="I173" i="16"/>
  <c r="I13" i="16"/>
  <c r="I161" i="16"/>
  <c r="I116" i="16"/>
  <c r="I52" i="16"/>
  <c r="I80" i="16"/>
  <c r="I138" i="16"/>
  <c r="I197" i="16"/>
  <c r="I54" i="16"/>
  <c r="I55" i="16"/>
  <c r="I57" i="16"/>
  <c r="I83" i="16"/>
  <c r="I174" i="16"/>
  <c r="I198" i="16"/>
  <c r="I14" i="16"/>
  <c r="I163" i="16"/>
  <c r="I199" i="16"/>
  <c r="I15" i="16"/>
  <c r="I85" i="16"/>
  <c r="I119" i="16"/>
  <c r="I176" i="16"/>
  <c r="I200" i="16"/>
  <c r="I16" i="16"/>
  <c r="I59" i="16"/>
  <c r="I121" i="16"/>
  <c r="I178" i="16"/>
  <c r="I202" i="16"/>
  <c r="I18" i="16"/>
  <c r="I87" i="16"/>
  <c r="I164" i="16"/>
  <c r="I19" i="16"/>
  <c r="I21" i="16"/>
  <c r="I22" i="16"/>
  <c r="I51" i="16"/>
  <c r="I62" i="16"/>
  <c r="I63" i="16"/>
  <c r="I126" i="16"/>
  <c r="I148" i="16"/>
  <c r="I25" i="16"/>
  <c r="I88" i="16"/>
  <c r="I82" i="16"/>
  <c r="I56" i="16"/>
  <c r="I128" i="16"/>
  <c r="I27" i="16"/>
  <c r="I92" i="16"/>
  <c r="I129" i="16"/>
  <c r="I181" i="16"/>
  <c r="I207" i="16"/>
  <c r="I28" i="16"/>
  <c r="I93" i="16"/>
  <c r="I130" i="16"/>
  <c r="I182" i="16"/>
  <c r="I29" i="16"/>
  <c r="I94" i="16"/>
  <c r="I131" i="16"/>
  <c r="I149" i="16"/>
  <c r="I183" i="16"/>
  <c r="I208" i="16"/>
  <c r="I30" i="16"/>
  <c r="I95" i="16"/>
  <c r="I132" i="16"/>
  <c r="I31" i="16"/>
  <c r="I96" i="16"/>
  <c r="I133" i="16"/>
  <c r="I184" i="16"/>
  <c r="I32" i="16"/>
  <c r="I97" i="16"/>
  <c r="I134" i="16"/>
  <c r="I185" i="16"/>
  <c r="I33" i="16"/>
  <c r="I65" i="16"/>
  <c r="I135" i="16"/>
  <c r="I66" i="16"/>
  <c r="I34" i="16"/>
  <c r="I67" i="16"/>
  <c r="I98" i="16"/>
  <c r="I136" i="16"/>
  <c r="I60" i="16"/>
  <c r="I89" i="16"/>
  <c r="I123" i="16"/>
  <c r="I165" i="16"/>
  <c r="I203" i="16"/>
  <c r="I99" i="16"/>
  <c r="I186" i="16"/>
  <c r="I90" i="16"/>
  <c r="I125" i="16"/>
  <c r="I180" i="16"/>
  <c r="I205" i="16"/>
  <c r="I24" i="16"/>
  <c r="I102" i="16"/>
  <c r="I8" i="16"/>
  <c r="I141" i="16"/>
  <c r="I146" i="16"/>
  <c r="I150" i="16"/>
  <c r="I162" i="16"/>
  <c r="I86" i="16"/>
  <c r="I206" i="16"/>
  <c r="I111" i="16"/>
  <c r="I120" i="16"/>
  <c r="I127" i="16"/>
  <c r="I152" i="16"/>
  <c r="I81" i="16"/>
  <c r="I91" i="16"/>
  <c r="I124" i="16"/>
  <c r="I204" i="16"/>
  <c r="I64" i="16"/>
  <c r="I23" i="16"/>
  <c r="I145" i="16"/>
  <c r="I61" i="16"/>
  <c r="I167" i="16"/>
  <c r="I179" i="16"/>
  <c r="I36" i="16"/>
  <c r="I147" i="16"/>
  <c r="I26" i="16"/>
  <c r="I37" i="16"/>
  <c r="I101" i="16"/>
  <c r="I140" i="16"/>
  <c r="I12" i="16"/>
  <c r="I187" i="16"/>
  <c r="I84" i="16"/>
  <c r="I192" i="16"/>
  <c r="I2" i="16"/>
  <c r="I75" i="16"/>
  <c r="I69" i="16"/>
  <c r="I122" i="16"/>
  <c r="I53" i="16"/>
  <c r="I151" i="16"/>
  <c r="I172" i="16"/>
  <c r="I71" i="16"/>
  <c r="I118" i="16"/>
  <c r="I137" i="16"/>
  <c r="I68" i="16"/>
  <c r="I46" i="16"/>
  <c r="I58" i="16"/>
  <c r="I17" i="16"/>
  <c r="I79" i="16"/>
  <c r="I20" i="16"/>
  <c r="I175" i="16"/>
  <c r="I139" i="16"/>
  <c r="I209" i="16"/>
  <c r="I201" i="16"/>
  <c r="I49" i="16"/>
  <c r="I195" i="16"/>
  <c r="I70" i="16"/>
  <c r="I114" i="16"/>
  <c r="I35" i="16"/>
  <c r="I177" i="16"/>
  <c r="I100" i="16"/>
  <c r="I144" i="16"/>
  <c r="I160" i="16"/>
  <c r="I166" i="16"/>
  <c r="P7" i="15"/>
  <c r="Q7" i="15"/>
  <c r="R7" i="15"/>
  <c r="P8" i="15"/>
  <c r="Q8" i="15"/>
  <c r="R8" i="15"/>
  <c r="P9" i="15"/>
  <c r="Q9" i="15"/>
  <c r="R9" i="15"/>
  <c r="P10" i="15"/>
  <c r="Q10" i="15"/>
  <c r="R10" i="15"/>
  <c r="P11" i="15"/>
  <c r="Q11" i="15"/>
  <c r="R11" i="15"/>
  <c r="P13" i="15"/>
  <c r="Q13" i="15"/>
  <c r="R13" i="15"/>
  <c r="P14" i="15"/>
  <c r="Q14" i="15"/>
  <c r="R14" i="15"/>
  <c r="P15" i="15"/>
  <c r="Q15" i="15"/>
  <c r="R15" i="15"/>
  <c r="P16" i="15"/>
  <c r="Q16" i="15"/>
  <c r="R16" i="15"/>
  <c r="P17" i="15"/>
  <c r="Q17" i="15"/>
  <c r="R17" i="15"/>
  <c r="P18" i="15"/>
  <c r="Q18" i="15"/>
  <c r="R18" i="15"/>
  <c r="P19" i="15"/>
  <c r="Q19" i="15"/>
  <c r="R19" i="15"/>
  <c r="P20" i="15"/>
  <c r="Q20" i="15"/>
  <c r="R20" i="15"/>
  <c r="P21" i="15"/>
  <c r="Q21" i="15"/>
  <c r="R21" i="15"/>
  <c r="P22" i="15"/>
  <c r="Q22" i="15"/>
  <c r="R22" i="15"/>
  <c r="P23" i="15"/>
  <c r="Q23" i="15"/>
  <c r="R23" i="15"/>
  <c r="P24" i="15"/>
  <c r="Q24" i="15"/>
  <c r="R24" i="15"/>
  <c r="P25" i="15"/>
  <c r="Q25" i="15"/>
  <c r="R25" i="15"/>
  <c r="P26" i="15"/>
  <c r="Q26" i="15"/>
  <c r="R26" i="15"/>
  <c r="P27" i="15"/>
  <c r="Q27" i="15"/>
  <c r="R27" i="15"/>
  <c r="P28" i="15"/>
  <c r="Q28" i="15"/>
  <c r="R28" i="15"/>
  <c r="P12" i="15"/>
  <c r="Q12" i="15"/>
  <c r="R12" i="15"/>
  <c r="R6" i="15"/>
  <c r="Q6" i="15"/>
  <c r="P6" i="15"/>
  <c r="R1" i="15"/>
  <c r="Q1" i="15"/>
  <c r="P1" i="15"/>
  <c r="J31" i="15"/>
  <c r="J6" i="15"/>
  <c r="J32" i="15"/>
  <c r="J8" i="15"/>
  <c r="J33" i="15"/>
  <c r="J9" i="15"/>
  <c r="J34" i="15"/>
  <c r="J10" i="15"/>
  <c r="J35" i="15"/>
  <c r="J36" i="15"/>
  <c r="J37" i="15"/>
  <c r="J11" i="15"/>
  <c r="J7" i="15"/>
  <c r="J38" i="15"/>
  <c r="J39" i="15"/>
  <c r="J40" i="15"/>
  <c r="J15" i="15"/>
  <c r="J14" i="15"/>
  <c r="J13" i="15"/>
  <c r="J16" i="15"/>
  <c r="J41" i="15"/>
  <c r="J42" i="15"/>
  <c r="J17" i="15"/>
  <c r="J43" i="15"/>
  <c r="J44" i="15"/>
  <c r="J45" i="15"/>
  <c r="J46" i="15"/>
  <c r="J47" i="15"/>
  <c r="J48" i="15"/>
  <c r="J49" i="15"/>
  <c r="J50" i="15"/>
  <c r="J51" i="15"/>
  <c r="J52" i="15"/>
  <c r="J53" i="15"/>
  <c r="J54" i="15"/>
  <c r="J55" i="15"/>
  <c r="J56" i="15"/>
  <c r="J20" i="15"/>
  <c r="J18" i="15"/>
  <c r="J57" i="15"/>
  <c r="J21" i="15"/>
  <c r="J19" i="15"/>
  <c r="J22" i="15"/>
  <c r="J58" i="15"/>
  <c r="J59" i="15"/>
  <c r="J60" i="15"/>
  <c r="J61" i="15"/>
  <c r="J62" i="15"/>
  <c r="J63" i="15"/>
  <c r="J64" i="15"/>
  <c r="J65" i="15"/>
  <c r="J66" i="15"/>
  <c r="J23" i="15"/>
  <c r="J24" i="15"/>
  <c r="J25" i="15"/>
  <c r="J67" i="15"/>
  <c r="J68" i="15"/>
  <c r="J69" i="15"/>
  <c r="J26" i="15"/>
  <c r="J70" i="15"/>
  <c r="J71" i="15"/>
  <c r="J27" i="15"/>
  <c r="J72" i="15"/>
  <c r="J28" i="15"/>
  <c r="J73" i="15"/>
  <c r="J74" i="15"/>
  <c r="J75" i="15"/>
  <c r="J76" i="15"/>
  <c r="J77" i="15"/>
  <c r="J78" i="15"/>
  <c r="J79" i="15"/>
  <c r="J80" i="15"/>
  <c r="J81" i="15"/>
  <c r="J82" i="15"/>
  <c r="J83" i="15"/>
  <c r="J84" i="15"/>
  <c r="J85" i="15"/>
  <c r="J86" i="15"/>
  <c r="J87" i="15"/>
  <c r="J88" i="15"/>
  <c r="J12" i="15"/>
  <c r="J29" i="15"/>
  <c r="J89" i="15"/>
  <c r="J30" i="15"/>
  <c r="M6" i="14"/>
  <c r="N6" i="14"/>
  <c r="O6" i="14"/>
  <c r="M7" i="14"/>
  <c r="N7" i="14"/>
  <c r="O7" i="14"/>
  <c r="P7" i="14"/>
  <c r="M8" i="14"/>
  <c r="N8" i="14"/>
  <c r="O8" i="14"/>
  <c r="M9" i="14"/>
  <c r="N9" i="14"/>
  <c r="O9" i="14"/>
  <c r="M10" i="14"/>
  <c r="N10" i="14"/>
  <c r="O10" i="14"/>
  <c r="M11" i="14"/>
  <c r="N11" i="14"/>
  <c r="O11" i="14"/>
  <c r="M12" i="14"/>
  <c r="N12" i="14"/>
  <c r="O12" i="14"/>
  <c r="M13" i="14"/>
  <c r="N13" i="14"/>
  <c r="O13" i="14"/>
  <c r="M14" i="14"/>
  <c r="N14" i="14"/>
  <c r="O14" i="14"/>
  <c r="M15" i="14"/>
  <c r="N15" i="14"/>
  <c r="O15" i="14"/>
  <c r="M16" i="14"/>
  <c r="N16" i="14"/>
  <c r="O16" i="14"/>
  <c r="M17" i="14"/>
  <c r="N17" i="14"/>
  <c r="O17" i="14"/>
  <c r="M18" i="14"/>
  <c r="N18" i="14"/>
  <c r="O18" i="14"/>
  <c r="M19" i="14"/>
  <c r="N19" i="14"/>
  <c r="O19" i="14"/>
  <c r="M20" i="14"/>
  <c r="N20" i="14"/>
  <c r="O20" i="14"/>
  <c r="M21" i="14"/>
  <c r="N21" i="14"/>
  <c r="O21" i="14"/>
  <c r="M22" i="14"/>
  <c r="N22" i="14"/>
  <c r="O22" i="14"/>
  <c r="M23" i="14"/>
  <c r="N23" i="14"/>
  <c r="O23" i="14"/>
  <c r="M24" i="14"/>
  <c r="N24" i="14"/>
  <c r="O24" i="14"/>
  <c r="M25" i="14"/>
  <c r="N25" i="14"/>
  <c r="O25" i="14"/>
  <c r="M26" i="14"/>
  <c r="N26" i="14"/>
  <c r="O26" i="14"/>
  <c r="G89" i="14"/>
  <c r="G88" i="14"/>
  <c r="G87" i="14"/>
  <c r="G86" i="14"/>
  <c r="G85" i="14"/>
  <c r="G26" i="14"/>
  <c r="G84" i="14"/>
  <c r="G83" i="14"/>
  <c r="G82" i="14"/>
  <c r="G81" i="14"/>
  <c r="G80" i="14"/>
  <c r="G79" i="14"/>
  <c r="G78" i="14"/>
  <c r="G77" i="14"/>
  <c r="G76" i="14"/>
  <c r="G75" i="14"/>
  <c r="G25" i="14"/>
  <c r="G24" i="14"/>
  <c r="G74" i="14"/>
  <c r="G23" i="14"/>
  <c r="G22" i="14"/>
  <c r="G21" i="14"/>
  <c r="G73" i="14"/>
  <c r="G72" i="14"/>
  <c r="G71" i="14"/>
  <c r="G70" i="14"/>
  <c r="G69" i="14"/>
  <c r="G68" i="14"/>
  <c r="G20" i="14"/>
  <c r="G19" i="14"/>
  <c r="G67" i="14"/>
  <c r="G66" i="14"/>
  <c r="G65" i="14"/>
  <c r="G64" i="14"/>
  <c r="G63" i="14"/>
  <c r="G62" i="14"/>
  <c r="G61" i="14"/>
  <c r="G60" i="14"/>
  <c r="G59" i="14"/>
  <c r="G58" i="14"/>
  <c r="G18" i="14"/>
  <c r="G17" i="14"/>
  <c r="G16" i="14"/>
  <c r="G57" i="14"/>
  <c r="G15" i="14"/>
  <c r="G14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13" i="14"/>
  <c r="G43" i="14"/>
  <c r="G42" i="14"/>
  <c r="G41" i="14"/>
  <c r="G40" i="14"/>
  <c r="G12" i="14"/>
  <c r="G11" i="14"/>
  <c r="G39" i="14"/>
  <c r="G38" i="14"/>
  <c r="G37" i="14"/>
  <c r="G36" i="14"/>
  <c r="G35" i="14"/>
  <c r="G34" i="14"/>
  <c r="G33" i="14"/>
  <c r="G10" i="14"/>
  <c r="G32" i="14"/>
  <c r="G31" i="14"/>
  <c r="G30" i="14"/>
  <c r="G9" i="14"/>
  <c r="G29" i="14"/>
  <c r="G8" i="14"/>
  <c r="G28" i="14"/>
  <c r="G7" i="14"/>
  <c r="G6" i="14"/>
  <c r="G27" i="14"/>
  <c r="O1" i="14"/>
  <c r="N1" i="14"/>
  <c r="M1" i="14"/>
  <c r="M7" i="13"/>
  <c r="N7" i="13"/>
  <c r="O7" i="13"/>
  <c r="M8" i="13"/>
  <c r="N8" i="13"/>
  <c r="O8" i="13"/>
  <c r="M9" i="13"/>
  <c r="N9" i="13"/>
  <c r="O9" i="13"/>
  <c r="M10" i="13"/>
  <c r="N10" i="13"/>
  <c r="O10" i="13"/>
  <c r="M11" i="13"/>
  <c r="N11" i="13"/>
  <c r="O11" i="13"/>
  <c r="M12" i="13"/>
  <c r="N12" i="13"/>
  <c r="O12" i="13"/>
  <c r="M13" i="13"/>
  <c r="N13" i="13"/>
  <c r="O13" i="13"/>
  <c r="M14" i="13"/>
  <c r="N14" i="13"/>
  <c r="O14" i="13"/>
  <c r="M15" i="13"/>
  <c r="N15" i="13"/>
  <c r="O15" i="13"/>
  <c r="M16" i="13"/>
  <c r="N16" i="13"/>
  <c r="O16" i="13"/>
  <c r="M17" i="13"/>
  <c r="N17" i="13"/>
  <c r="O17" i="13"/>
  <c r="M18" i="13"/>
  <c r="N18" i="13"/>
  <c r="O18" i="13"/>
  <c r="O6" i="13"/>
  <c r="N6" i="13"/>
  <c r="M6" i="13"/>
  <c r="G89" i="13"/>
  <c r="G88" i="13"/>
  <c r="G87" i="13"/>
  <c r="G86" i="13"/>
  <c r="G85" i="13"/>
  <c r="G84" i="13"/>
  <c r="G83" i="13"/>
  <c r="G82" i="13"/>
  <c r="G81" i="13"/>
  <c r="G80" i="13"/>
  <c r="G79" i="13"/>
  <c r="G78" i="13"/>
  <c r="G77" i="13"/>
  <c r="G76" i="13"/>
  <c r="G75" i="13"/>
  <c r="G74" i="13"/>
  <c r="G73" i="13"/>
  <c r="G72" i="13"/>
  <c r="G71" i="13"/>
  <c r="G70" i="13"/>
  <c r="G69" i="13"/>
  <c r="G68" i="13"/>
  <c r="G67" i="13"/>
  <c r="G66" i="13"/>
  <c r="G65" i="13"/>
  <c r="G64" i="13"/>
  <c r="G63" i="13"/>
  <c r="G62" i="13"/>
  <c r="G61" i="13"/>
  <c r="G60" i="13"/>
  <c r="G18" i="13"/>
  <c r="G59" i="13"/>
  <c r="G58" i="13"/>
  <c r="G57" i="13"/>
  <c r="G56" i="13"/>
  <c r="G55" i="13"/>
  <c r="G54" i="13"/>
  <c r="G53" i="13"/>
  <c r="G17" i="13"/>
  <c r="G52" i="13"/>
  <c r="G51" i="13"/>
  <c r="G50" i="13"/>
  <c r="G49" i="13"/>
  <c r="G48" i="13"/>
  <c r="G16" i="13"/>
  <c r="G47" i="13"/>
  <c r="G46" i="13"/>
  <c r="G45" i="13"/>
  <c r="G44" i="13"/>
  <c r="G43" i="13"/>
  <c r="G42" i="13"/>
  <c r="G41" i="13"/>
  <c r="G15" i="13"/>
  <c r="G40" i="13"/>
  <c r="G39" i="13"/>
  <c r="G38" i="13"/>
  <c r="G37" i="13"/>
  <c r="G36" i="13"/>
  <c r="G14" i="13"/>
  <c r="G35" i="13"/>
  <c r="G34" i="13"/>
  <c r="G33" i="13"/>
  <c r="G32" i="13"/>
  <c r="G31" i="13"/>
  <c r="G13" i="13"/>
  <c r="G12" i="13"/>
  <c r="G11" i="13"/>
  <c r="G30" i="13"/>
  <c r="G29" i="13"/>
  <c r="G28" i="13"/>
  <c r="G10" i="13"/>
  <c r="G9" i="13"/>
  <c r="G27" i="13"/>
  <c r="G26" i="13"/>
  <c r="G25" i="13"/>
  <c r="G8" i="13"/>
  <c r="G7" i="13"/>
  <c r="G24" i="13"/>
  <c r="G23" i="13"/>
  <c r="G6" i="13"/>
  <c r="G22" i="13"/>
  <c r="G21" i="13"/>
  <c r="G20" i="13"/>
  <c r="G19" i="13"/>
  <c r="O1" i="13"/>
  <c r="N1" i="13"/>
  <c r="M1" i="13"/>
  <c r="O7" i="12"/>
  <c r="N8" i="12"/>
  <c r="O8" i="12"/>
  <c r="N9" i="12"/>
  <c r="O9" i="12"/>
  <c r="N10" i="12"/>
  <c r="O10" i="12"/>
  <c r="N11" i="12"/>
  <c r="O11" i="12"/>
  <c r="N12" i="12"/>
  <c r="O12" i="12"/>
  <c r="N13" i="12"/>
  <c r="O13" i="12"/>
  <c r="N15" i="12"/>
  <c r="O15" i="12"/>
  <c r="N16" i="12"/>
  <c r="O16" i="12"/>
  <c r="N14" i="12"/>
  <c r="O14" i="12"/>
  <c r="N17" i="12"/>
  <c r="O17" i="12"/>
  <c r="O6" i="12"/>
  <c r="N6" i="12"/>
  <c r="G89" i="12"/>
  <c r="G17" i="12"/>
  <c r="G14" i="12"/>
  <c r="G88" i="12"/>
  <c r="G87" i="12"/>
  <c r="G86" i="12"/>
  <c r="G85" i="12"/>
  <c r="G84" i="12"/>
  <c r="G83" i="12"/>
  <c r="G16" i="12"/>
  <c r="G82" i="12"/>
  <c r="G81" i="12"/>
  <c r="G80" i="12"/>
  <c r="G79" i="12"/>
  <c r="G78" i="12"/>
  <c r="G77" i="12"/>
  <c r="G76" i="12"/>
  <c r="G75" i="12"/>
  <c r="G74" i="12"/>
  <c r="G15" i="12"/>
  <c r="G73" i="12"/>
  <c r="G72" i="12"/>
  <c r="G71" i="12"/>
  <c r="G70" i="12"/>
  <c r="G69" i="12"/>
  <c r="G68" i="12"/>
  <c r="G13" i="12"/>
  <c r="G67" i="12"/>
  <c r="G66" i="12"/>
  <c r="G65" i="12"/>
  <c r="G64" i="12"/>
  <c r="G63" i="12"/>
  <c r="G62" i="12"/>
  <c r="G61" i="12"/>
  <c r="G60" i="12"/>
  <c r="G59" i="12"/>
  <c r="G58" i="12"/>
  <c r="G57" i="12"/>
  <c r="G56" i="12"/>
  <c r="G12" i="12"/>
  <c r="G55" i="12"/>
  <c r="G54" i="12"/>
  <c r="G53" i="12"/>
  <c r="G52" i="12"/>
  <c r="G11" i="12"/>
  <c r="G51" i="12"/>
  <c r="G50" i="12"/>
  <c r="G49" i="12"/>
  <c r="G48" i="12"/>
  <c r="G47" i="12"/>
  <c r="G46" i="12"/>
  <c r="G45" i="12"/>
  <c r="G10" i="12"/>
  <c r="G44" i="12"/>
  <c r="G43" i="12"/>
  <c r="G42" i="12"/>
  <c r="G41" i="12"/>
  <c r="G40" i="12"/>
  <c r="G39" i="12"/>
  <c r="G38" i="12"/>
  <c r="G37" i="12"/>
  <c r="G36" i="12"/>
  <c r="G35" i="12"/>
  <c r="G34" i="12"/>
  <c r="G9" i="12"/>
  <c r="G33" i="12"/>
  <c r="G32" i="12"/>
  <c r="G31" i="12"/>
  <c r="G30" i="12"/>
  <c r="G29" i="12"/>
  <c r="G8" i="12"/>
  <c r="G28" i="12"/>
  <c r="G27" i="12"/>
  <c r="G26" i="12"/>
  <c r="G25" i="12"/>
  <c r="G24" i="12"/>
  <c r="G23" i="12"/>
  <c r="G22" i="12"/>
  <c r="G21" i="12"/>
  <c r="G20" i="12"/>
  <c r="G6" i="12"/>
  <c r="G19" i="12"/>
  <c r="G18" i="12"/>
  <c r="O1" i="12"/>
  <c r="N1" i="12"/>
  <c r="M1" i="12"/>
  <c r="M7" i="11"/>
  <c r="N7" i="11"/>
  <c r="O7" i="11"/>
  <c r="M8" i="11"/>
  <c r="N8" i="11"/>
  <c r="O8" i="11"/>
  <c r="M9" i="11"/>
  <c r="N9" i="11"/>
  <c r="O9" i="11"/>
  <c r="M10" i="11"/>
  <c r="O10" i="11"/>
  <c r="M11" i="11"/>
  <c r="N11" i="11"/>
  <c r="O11" i="11"/>
  <c r="M12" i="11"/>
  <c r="N12" i="11"/>
  <c r="O12" i="11"/>
  <c r="M13" i="11"/>
  <c r="N13" i="11"/>
  <c r="O13" i="11"/>
  <c r="M14" i="11"/>
  <c r="N14" i="11"/>
  <c r="O14" i="11"/>
  <c r="M15" i="11"/>
  <c r="N15" i="11"/>
  <c r="O15" i="11"/>
  <c r="M16" i="11"/>
  <c r="N16" i="11"/>
  <c r="O16" i="11"/>
  <c r="M17" i="11"/>
  <c r="N17" i="11"/>
  <c r="O17" i="11"/>
  <c r="M18" i="11"/>
  <c r="N18" i="11"/>
  <c r="O18" i="11"/>
  <c r="M19" i="11"/>
  <c r="N19" i="11"/>
  <c r="O19" i="11"/>
  <c r="M20" i="11"/>
  <c r="N20" i="11"/>
  <c r="O20" i="11"/>
  <c r="M21" i="11"/>
  <c r="N21" i="11"/>
  <c r="O21" i="11"/>
  <c r="M22" i="11"/>
  <c r="N22" i="11"/>
  <c r="O22" i="11"/>
  <c r="M23" i="11"/>
  <c r="N23" i="11"/>
  <c r="O23" i="11"/>
  <c r="M24" i="11"/>
  <c r="N24" i="11"/>
  <c r="O24" i="11"/>
  <c r="M25" i="11"/>
  <c r="N25" i="11"/>
  <c r="O25" i="11"/>
  <c r="M26" i="11"/>
  <c r="N26" i="11"/>
  <c r="O26" i="11"/>
  <c r="M27" i="11"/>
  <c r="N27" i="11"/>
  <c r="O27" i="11"/>
  <c r="M28" i="11"/>
  <c r="N28" i="11"/>
  <c r="O28" i="11"/>
  <c r="M29" i="11"/>
  <c r="N29" i="11"/>
  <c r="O29" i="11"/>
  <c r="M30" i="11"/>
  <c r="N30" i="11"/>
  <c r="O30" i="11"/>
  <c r="M31" i="11"/>
  <c r="N31" i="11"/>
  <c r="O31" i="11"/>
  <c r="M33" i="11"/>
  <c r="N33" i="11"/>
  <c r="O33" i="11"/>
  <c r="M34" i="11"/>
  <c r="N34" i="11"/>
  <c r="O34" i="11"/>
  <c r="M35" i="11"/>
  <c r="N35" i="11"/>
  <c r="O35" i="11"/>
  <c r="M36" i="11"/>
  <c r="N36" i="11"/>
  <c r="O36" i="11"/>
  <c r="M37" i="11"/>
  <c r="N37" i="11"/>
  <c r="O37" i="11"/>
  <c r="M38" i="11"/>
  <c r="N38" i="11"/>
  <c r="O38" i="11"/>
  <c r="M39" i="11"/>
  <c r="N39" i="11"/>
  <c r="O39" i="11"/>
  <c r="M40" i="11"/>
  <c r="N40" i="11"/>
  <c r="O40" i="11"/>
  <c r="M41" i="11"/>
  <c r="N41" i="11"/>
  <c r="O41" i="11"/>
  <c r="M42" i="11"/>
  <c r="N42" i="11"/>
  <c r="O42" i="11"/>
  <c r="M43" i="11"/>
  <c r="N43" i="11"/>
  <c r="O43" i="11"/>
  <c r="M32" i="11"/>
  <c r="N32" i="11"/>
  <c r="O32" i="11"/>
  <c r="M44" i="11"/>
  <c r="N44" i="11"/>
  <c r="O44" i="11"/>
  <c r="O6" i="11"/>
  <c r="N6" i="11"/>
  <c r="N1" i="11"/>
  <c r="O1" i="11"/>
  <c r="M1" i="11"/>
  <c r="M6" i="11"/>
  <c r="G89" i="11"/>
  <c r="G44" i="11"/>
  <c r="G32" i="11"/>
  <c r="G88" i="11"/>
  <c r="G87" i="11"/>
  <c r="G86" i="11"/>
  <c r="G85" i="11"/>
  <c r="G84" i="11"/>
  <c r="G43" i="11"/>
  <c r="G42" i="11"/>
  <c r="G83" i="11"/>
  <c r="G41" i="11"/>
  <c r="G82" i="11"/>
  <c r="G81" i="11"/>
  <c r="G40" i="11"/>
  <c r="G80" i="11"/>
  <c r="G39" i="11"/>
  <c r="G38" i="11"/>
  <c r="G37" i="11"/>
  <c r="G36" i="11"/>
  <c r="G35" i="11"/>
  <c r="G34" i="11"/>
  <c r="G33" i="11"/>
  <c r="G79" i="11"/>
  <c r="G31" i="11"/>
  <c r="G78" i="11"/>
  <c r="G30" i="11"/>
  <c r="G77" i="11"/>
  <c r="G29" i="11"/>
  <c r="G28" i="11"/>
  <c r="G27" i="11"/>
  <c r="G76" i="11"/>
  <c r="G75" i="11"/>
  <c r="G74" i="11"/>
  <c r="G73" i="11"/>
  <c r="G72" i="11"/>
  <c r="G71" i="11"/>
  <c r="G70" i="11"/>
  <c r="G69" i="11"/>
  <c r="G26" i="11"/>
  <c r="G25" i="11"/>
  <c r="G24" i="11"/>
  <c r="G23" i="11"/>
  <c r="G68" i="11"/>
  <c r="G22" i="11"/>
  <c r="G67" i="11"/>
  <c r="G66" i="11"/>
  <c r="G65" i="11"/>
  <c r="G64" i="11"/>
  <c r="G63" i="11"/>
  <c r="G62" i="11"/>
  <c r="G61" i="11"/>
  <c r="G60" i="11"/>
  <c r="G21" i="11"/>
  <c r="G59" i="11"/>
  <c r="G58" i="11"/>
  <c r="G57" i="11"/>
  <c r="G20" i="11"/>
  <c r="G56" i="11"/>
  <c r="G19" i="11"/>
  <c r="G55" i="11"/>
  <c r="G54" i="11"/>
  <c r="G53" i="11"/>
  <c r="G52" i="11"/>
  <c r="G18" i="11"/>
  <c r="G17" i="11"/>
  <c r="G16" i="11"/>
  <c r="G51" i="11"/>
  <c r="G50" i="11"/>
  <c r="G49" i="11"/>
  <c r="G15" i="11"/>
  <c r="G14" i="11"/>
  <c r="G13" i="11"/>
  <c r="G12" i="11"/>
  <c r="G48" i="11"/>
  <c r="G11" i="11"/>
  <c r="G47" i="11"/>
  <c r="G10" i="11"/>
  <c r="G9" i="11"/>
  <c r="G8" i="11"/>
  <c r="G7" i="11"/>
  <c r="G6" i="11"/>
  <c r="G46" i="11"/>
  <c r="G45" i="11"/>
  <c r="N17" i="9"/>
  <c r="M7" i="10"/>
  <c r="N7" i="10"/>
  <c r="O7" i="10"/>
  <c r="M8" i="10"/>
  <c r="N8" i="10"/>
  <c r="O8" i="10"/>
  <c r="M9" i="10"/>
  <c r="N9" i="10"/>
  <c r="O9" i="10"/>
  <c r="M10" i="10"/>
  <c r="N10" i="10"/>
  <c r="O10" i="10"/>
  <c r="M11" i="10"/>
  <c r="N11" i="10"/>
  <c r="O11" i="10"/>
  <c r="M12" i="10"/>
  <c r="N12" i="10"/>
  <c r="O12" i="10"/>
  <c r="M13" i="10"/>
  <c r="N13" i="10"/>
  <c r="O13" i="10"/>
  <c r="M14" i="10"/>
  <c r="N14" i="10"/>
  <c r="O14" i="10"/>
  <c r="M15" i="10"/>
  <c r="N15" i="10"/>
  <c r="O15" i="10"/>
  <c r="M16" i="10"/>
  <c r="P16" i="10"/>
  <c r="N16" i="10"/>
  <c r="O16" i="10"/>
  <c r="M17" i="10"/>
  <c r="N17" i="10"/>
  <c r="O17" i="10"/>
  <c r="M18" i="10"/>
  <c r="N18" i="10"/>
  <c r="O18" i="10"/>
  <c r="M19" i="10"/>
  <c r="N19" i="10"/>
  <c r="O19" i="10"/>
  <c r="M20" i="10"/>
  <c r="N20" i="10"/>
  <c r="O20" i="10"/>
  <c r="M21" i="10"/>
  <c r="N21" i="10"/>
  <c r="O21" i="10"/>
  <c r="M22" i="10"/>
  <c r="N22" i="10"/>
  <c r="O22" i="10"/>
  <c r="M23" i="10"/>
  <c r="N23" i="10"/>
  <c r="O23" i="10"/>
  <c r="M24" i="10"/>
  <c r="N24" i="10"/>
  <c r="O24" i="10"/>
  <c r="M25" i="10"/>
  <c r="N25" i="10"/>
  <c r="O25" i="10"/>
  <c r="M26" i="10"/>
  <c r="N26" i="10"/>
  <c r="O26" i="10"/>
  <c r="M27" i="10"/>
  <c r="N27" i="10"/>
  <c r="O27" i="10"/>
  <c r="M29" i="10"/>
  <c r="N29" i="10"/>
  <c r="O29" i="10"/>
  <c r="M30" i="10"/>
  <c r="N30" i="10"/>
  <c r="O30" i="10"/>
  <c r="M31" i="10"/>
  <c r="P31" i="10"/>
  <c r="N31" i="10"/>
  <c r="O31" i="10"/>
  <c r="M32" i="10"/>
  <c r="N32" i="10"/>
  <c r="O32" i="10"/>
  <c r="M33" i="10"/>
  <c r="N33" i="10"/>
  <c r="O33" i="10"/>
  <c r="M34" i="10"/>
  <c r="N34" i="10"/>
  <c r="O34" i="10"/>
  <c r="M28" i="10"/>
  <c r="N28" i="10"/>
  <c r="O28" i="10"/>
  <c r="M35" i="10"/>
  <c r="N35" i="10"/>
  <c r="O35" i="10"/>
  <c r="O6" i="10"/>
  <c r="N6" i="10"/>
  <c r="M6" i="10"/>
  <c r="O1" i="10"/>
  <c r="N1" i="10"/>
  <c r="M1" i="10"/>
  <c r="G89" i="10"/>
  <c r="G35" i="10"/>
  <c r="G28" i="10"/>
  <c r="G88" i="10"/>
  <c r="G87" i="10"/>
  <c r="G34" i="10"/>
  <c r="G86" i="10"/>
  <c r="G85" i="10"/>
  <c r="G84" i="10"/>
  <c r="G83" i="10"/>
  <c r="G82" i="10"/>
  <c r="G33" i="10"/>
  <c r="G81" i="10"/>
  <c r="G80" i="10"/>
  <c r="G79" i="10"/>
  <c r="G78" i="10"/>
  <c r="G32" i="10"/>
  <c r="G31" i="10"/>
  <c r="G30" i="10"/>
  <c r="G29" i="10"/>
  <c r="G27" i="10"/>
  <c r="G26" i="10"/>
  <c r="G77" i="10"/>
  <c r="G76" i="10"/>
  <c r="G75" i="10"/>
  <c r="G25" i="10"/>
  <c r="G74" i="10"/>
  <c r="G73" i="10"/>
  <c r="G24" i="10"/>
  <c r="G72" i="10"/>
  <c r="G23" i="10"/>
  <c r="G71" i="10"/>
  <c r="G70" i="10"/>
  <c r="G69" i="10"/>
  <c r="G22" i="10"/>
  <c r="G68" i="10"/>
  <c r="G67" i="10"/>
  <c r="G66" i="10"/>
  <c r="G21" i="10"/>
  <c r="G65" i="10"/>
  <c r="G64" i="10"/>
  <c r="G20" i="10"/>
  <c r="G19" i="10"/>
  <c r="G63" i="10"/>
  <c r="G18" i="10"/>
  <c r="G17" i="10"/>
  <c r="G62" i="10"/>
  <c r="G61" i="10"/>
  <c r="G60" i="10"/>
  <c r="G16" i="10"/>
  <c r="G59" i="10"/>
  <c r="G58" i="10"/>
  <c r="G15" i="10"/>
  <c r="G57" i="10"/>
  <c r="G14" i="10"/>
  <c r="G56" i="10"/>
  <c r="G55" i="10"/>
  <c r="G54" i="10"/>
  <c r="G53" i="10"/>
  <c r="G52" i="10"/>
  <c r="G51" i="10"/>
  <c r="G50" i="10"/>
  <c r="G49" i="10"/>
  <c r="G48" i="10"/>
  <c r="G13" i="10"/>
  <c r="G12" i="10"/>
  <c r="G11" i="10"/>
  <c r="G10" i="10"/>
  <c r="G47" i="10"/>
  <c r="G46" i="10"/>
  <c r="G9" i="10"/>
  <c r="G45" i="10"/>
  <c r="G44" i="10"/>
  <c r="G43" i="10"/>
  <c r="G42" i="10"/>
  <c r="G41" i="10"/>
  <c r="G40" i="10"/>
  <c r="G8" i="10"/>
  <c r="G7" i="10"/>
  <c r="G6" i="10"/>
  <c r="G39" i="10"/>
  <c r="G38" i="10"/>
  <c r="G37" i="10"/>
  <c r="G36" i="10"/>
  <c r="M7" i="9"/>
  <c r="N7" i="9"/>
  <c r="O7" i="9"/>
  <c r="M8" i="9"/>
  <c r="N8" i="9"/>
  <c r="O8" i="9"/>
  <c r="M9" i="9"/>
  <c r="O9" i="9"/>
  <c r="M10" i="9"/>
  <c r="O10" i="9"/>
  <c r="M11" i="9"/>
  <c r="O11" i="9"/>
  <c r="M12" i="9"/>
  <c r="O12" i="9"/>
  <c r="M13" i="9"/>
  <c r="O13" i="9"/>
  <c r="M14" i="9"/>
  <c r="N14" i="9"/>
  <c r="O14" i="9"/>
  <c r="M15" i="9"/>
  <c r="N15" i="9"/>
  <c r="O15" i="9"/>
  <c r="M16" i="9"/>
  <c r="N16" i="9"/>
  <c r="O16" i="9"/>
  <c r="M18" i="9"/>
  <c r="N18" i="9"/>
  <c r="O18" i="9"/>
  <c r="M19" i="9"/>
  <c r="N19" i="9"/>
  <c r="O19" i="9"/>
  <c r="M20" i="9"/>
  <c r="N20" i="9"/>
  <c r="O20" i="9"/>
  <c r="M21" i="9"/>
  <c r="N21" i="9"/>
  <c r="O21" i="9"/>
  <c r="M22" i="9"/>
  <c r="N22" i="9"/>
  <c r="O22" i="9"/>
  <c r="M23" i="9"/>
  <c r="N23" i="9"/>
  <c r="O23" i="9"/>
  <c r="M24" i="9"/>
  <c r="N24" i="9"/>
  <c r="O24" i="9"/>
  <c r="M25" i="9"/>
  <c r="N25" i="9"/>
  <c r="O25" i="9"/>
  <c r="M26" i="9"/>
  <c r="N26" i="9"/>
  <c r="O26" i="9"/>
  <c r="M27" i="9"/>
  <c r="N27" i="9"/>
  <c r="O27" i="9"/>
  <c r="M28" i="9"/>
  <c r="N28" i="9"/>
  <c r="O28" i="9"/>
  <c r="M29" i="9"/>
  <c r="N29" i="9"/>
  <c r="O29" i="9"/>
  <c r="M30" i="9"/>
  <c r="N30" i="9"/>
  <c r="O30" i="9"/>
  <c r="M31" i="9"/>
  <c r="N31" i="9"/>
  <c r="O31" i="9"/>
  <c r="M32" i="9"/>
  <c r="N32" i="9"/>
  <c r="O32" i="9"/>
  <c r="M33" i="9"/>
  <c r="N33" i="9"/>
  <c r="O33" i="9"/>
  <c r="M34" i="9"/>
  <c r="N34" i="9"/>
  <c r="O34" i="9"/>
  <c r="M35" i="9"/>
  <c r="N35" i="9"/>
  <c r="O35" i="9"/>
  <c r="M36" i="9"/>
  <c r="N36" i="9"/>
  <c r="O36" i="9"/>
  <c r="M37" i="9"/>
  <c r="N37" i="9"/>
  <c r="O37" i="9"/>
  <c r="M38" i="9"/>
  <c r="N38" i="9"/>
  <c r="O38" i="9"/>
  <c r="M39" i="9"/>
  <c r="N39" i="9"/>
  <c r="O39" i="9"/>
  <c r="M17" i="9"/>
  <c r="O17" i="9"/>
  <c r="M40" i="9"/>
  <c r="N40" i="9"/>
  <c r="O40" i="9"/>
  <c r="O6" i="9"/>
  <c r="N6" i="9"/>
  <c r="M6" i="9"/>
  <c r="N1" i="9"/>
  <c r="O1" i="9"/>
  <c r="M1" i="9"/>
  <c r="G42" i="9"/>
  <c r="G6" i="9"/>
  <c r="G7" i="9"/>
  <c r="G8" i="9"/>
  <c r="G43" i="9"/>
  <c r="G12" i="9"/>
  <c r="G44" i="9"/>
  <c r="G14" i="9"/>
  <c r="G15" i="9"/>
  <c r="G45" i="9"/>
  <c r="G46" i="9"/>
  <c r="G47" i="9"/>
  <c r="G16" i="9"/>
  <c r="G18" i="9"/>
  <c r="G19" i="9"/>
  <c r="G20" i="9"/>
  <c r="G48" i="9"/>
  <c r="G49" i="9"/>
  <c r="G50" i="9"/>
  <c r="G51" i="9"/>
  <c r="G52" i="9"/>
  <c r="G53" i="9"/>
  <c r="G21" i="9"/>
  <c r="G54" i="9"/>
  <c r="G22" i="9"/>
  <c r="G55" i="9"/>
  <c r="G23" i="9"/>
  <c r="G24" i="9"/>
  <c r="G25" i="9"/>
  <c r="G56" i="9"/>
  <c r="G57" i="9"/>
  <c r="G26" i="9"/>
  <c r="G58" i="9"/>
  <c r="G27" i="9"/>
  <c r="G28" i="9"/>
  <c r="G59" i="9"/>
  <c r="G60" i="9"/>
  <c r="G61" i="9"/>
  <c r="G29" i="9"/>
  <c r="G62" i="9"/>
  <c r="G63" i="9"/>
  <c r="G64" i="9"/>
  <c r="G65" i="9"/>
  <c r="G66" i="9"/>
  <c r="G67" i="9"/>
  <c r="G68" i="9"/>
  <c r="G69" i="9"/>
  <c r="G70" i="9"/>
  <c r="G30" i="9"/>
  <c r="G31" i="9"/>
  <c r="G71" i="9"/>
  <c r="G32" i="9"/>
  <c r="G33" i="9"/>
  <c r="G72" i="9"/>
  <c r="G34" i="9"/>
  <c r="G73" i="9"/>
  <c r="G74" i="9"/>
  <c r="G75" i="9"/>
  <c r="G76" i="9"/>
  <c r="G77" i="9"/>
  <c r="G78" i="9"/>
  <c r="G79" i="9"/>
  <c r="G80" i="9"/>
  <c r="G35" i="9"/>
  <c r="G81" i="9"/>
  <c r="G36" i="9"/>
  <c r="G37" i="9"/>
  <c r="G82" i="9"/>
  <c r="G83" i="9"/>
  <c r="G38" i="9"/>
  <c r="G84" i="9"/>
  <c r="G39" i="9"/>
  <c r="G85" i="9"/>
  <c r="G86" i="9"/>
  <c r="G87" i="9"/>
  <c r="G88" i="9"/>
  <c r="G17" i="9"/>
  <c r="G40" i="9"/>
  <c r="G89" i="9"/>
  <c r="G41" i="9"/>
  <c r="M6" i="7"/>
  <c r="N6" i="7"/>
  <c r="O6" i="7"/>
  <c r="M7" i="7"/>
  <c r="N7" i="7"/>
  <c r="O7" i="7"/>
  <c r="M8" i="7"/>
  <c r="O8" i="7"/>
  <c r="O40" i="7"/>
  <c r="N40" i="7"/>
  <c r="M40" i="7"/>
  <c r="O35" i="7"/>
  <c r="N35" i="7"/>
  <c r="M35" i="7"/>
  <c r="O39" i="7"/>
  <c r="N39" i="7"/>
  <c r="M39" i="7"/>
  <c r="O38" i="7"/>
  <c r="N38" i="7"/>
  <c r="M38" i="7"/>
  <c r="O37" i="7"/>
  <c r="N37" i="7"/>
  <c r="M37" i="7"/>
  <c r="O36" i="7"/>
  <c r="N36" i="7"/>
  <c r="M36" i="7"/>
  <c r="O34" i="7"/>
  <c r="N34" i="7"/>
  <c r="M34" i="7"/>
  <c r="O33" i="7"/>
  <c r="N33" i="7"/>
  <c r="M33" i="7"/>
  <c r="O32" i="7"/>
  <c r="N32" i="7"/>
  <c r="M32" i="7"/>
  <c r="O31" i="7"/>
  <c r="N31" i="7"/>
  <c r="M31" i="7"/>
  <c r="O30" i="7"/>
  <c r="N30" i="7"/>
  <c r="M30" i="7"/>
  <c r="O29" i="7"/>
  <c r="N29" i="7"/>
  <c r="M29" i="7"/>
  <c r="O28" i="7"/>
  <c r="N28" i="7"/>
  <c r="M28" i="7"/>
  <c r="O27" i="7"/>
  <c r="N27" i="7"/>
  <c r="M27" i="7"/>
  <c r="O26" i="7"/>
  <c r="N26" i="7"/>
  <c r="M26" i="7"/>
  <c r="O25" i="7"/>
  <c r="N25" i="7"/>
  <c r="M25" i="7"/>
  <c r="O24" i="7"/>
  <c r="N24" i="7"/>
  <c r="M24" i="7"/>
  <c r="O23" i="7"/>
  <c r="N23" i="7"/>
  <c r="M23" i="7"/>
  <c r="O22" i="7"/>
  <c r="N22" i="7"/>
  <c r="M22" i="7"/>
  <c r="O21" i="7"/>
  <c r="N21" i="7"/>
  <c r="M21" i="7"/>
  <c r="O20" i="7"/>
  <c r="N20" i="7"/>
  <c r="M20" i="7"/>
  <c r="O19" i="7"/>
  <c r="N19" i="7"/>
  <c r="M19" i="7"/>
  <c r="O18" i="7"/>
  <c r="N18" i="7"/>
  <c r="M18" i="7"/>
  <c r="O17" i="7"/>
  <c r="N17" i="7"/>
  <c r="M17" i="7"/>
  <c r="O16" i="7"/>
  <c r="N16" i="7"/>
  <c r="M16" i="7"/>
  <c r="O15" i="7"/>
  <c r="N15" i="7"/>
  <c r="M15" i="7"/>
  <c r="O14" i="7"/>
  <c r="N14" i="7"/>
  <c r="M14" i="7"/>
  <c r="O13" i="7"/>
  <c r="N13" i="7"/>
  <c r="M13" i="7"/>
  <c r="O12" i="7"/>
  <c r="N12" i="7"/>
  <c r="M12" i="7"/>
  <c r="O11" i="7"/>
  <c r="N11" i="7"/>
  <c r="M11" i="7"/>
  <c r="O10" i="7"/>
  <c r="N10" i="7"/>
  <c r="M10" i="7"/>
  <c r="O9" i="7"/>
  <c r="M9" i="7"/>
  <c r="N1" i="7"/>
  <c r="O1" i="7"/>
  <c r="M1" i="7"/>
  <c r="H6" i="7"/>
  <c r="H7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P21" i="14"/>
  <c r="P17" i="14"/>
  <c r="P16" i="14"/>
  <c r="P9" i="14"/>
  <c r="P22" i="14"/>
  <c r="P15" i="14"/>
  <c r="P19" i="14"/>
  <c r="P12" i="14"/>
  <c r="P25" i="14"/>
  <c r="P24" i="14"/>
  <c r="P8" i="14"/>
  <c r="P26" i="14"/>
  <c r="P17" i="10"/>
  <c r="AE18" i="7"/>
  <c r="AE11" i="7"/>
  <c r="AE10" i="7"/>
  <c r="AE12" i="7"/>
  <c r="AE13" i="7"/>
  <c r="AE32" i="7"/>
  <c r="AE17" i="7"/>
  <c r="AE15" i="7"/>
  <c r="AE37" i="7"/>
  <c r="AE31" i="7"/>
  <c r="AE16" i="7"/>
  <c r="AE29" i="7"/>
  <c r="AE21" i="7"/>
  <c r="AE36" i="7"/>
  <c r="AE28" i="7"/>
  <c r="AE20" i="7"/>
  <c r="AE27" i="7"/>
  <c r="AE33" i="7"/>
  <c r="AE43" i="7"/>
  <c r="AE26" i="7"/>
  <c r="AE40" i="7"/>
  <c r="AE39" i="7"/>
  <c r="AE38" i="7"/>
  <c r="AE35" i="7"/>
  <c r="AE19" i="7"/>
  <c r="AE44" i="7"/>
  <c r="AE34" i="7"/>
  <c r="AE25" i="7"/>
  <c r="AE42" i="7"/>
  <c r="AE41" i="7"/>
  <c r="AE24" i="7"/>
  <c r="AE7" i="7"/>
  <c r="AE23" i="7"/>
  <c r="AE22" i="7"/>
  <c r="AE8" i="7"/>
  <c r="AD4" i="7"/>
  <c r="AE30" i="7"/>
  <c r="AC4" i="7"/>
  <c r="P18" i="14"/>
  <c r="P10" i="14"/>
  <c r="P13" i="14"/>
  <c r="P14" i="14"/>
  <c r="P6" i="14"/>
  <c r="P20" i="14"/>
  <c r="P11" i="14"/>
  <c r="P23" i="14"/>
  <c r="P9" i="10"/>
  <c r="P28" i="10"/>
  <c r="P32" i="10"/>
  <c r="P6" i="10"/>
  <c r="P29" i="10"/>
  <c r="P27" i="10"/>
  <c r="P12" i="10"/>
  <c r="P18" i="10"/>
  <c r="P10" i="10"/>
  <c r="P24" i="10"/>
  <c r="P23" i="10"/>
  <c r="P7" i="10"/>
  <c r="P22" i="10"/>
  <c r="P30" i="10"/>
  <c r="P26" i="10"/>
  <c r="P8" i="10"/>
  <c r="P14" i="10"/>
  <c r="P25" i="10"/>
  <c r="P11" i="10"/>
  <c r="P35" i="10"/>
  <c r="P15" i="10"/>
  <c r="P21" i="10"/>
  <c r="P20" i="10"/>
  <c r="P34" i="10"/>
  <c r="P13" i="10"/>
  <c r="P33" i="10"/>
  <c r="P19" i="10"/>
</calcChain>
</file>

<file path=xl/sharedStrings.xml><?xml version="1.0" encoding="utf-8"?>
<sst xmlns="http://schemas.openxmlformats.org/spreadsheetml/2006/main" count="27843" uniqueCount="440">
  <si>
    <t>Genus</t>
  </si>
  <si>
    <t>morphotype</t>
  </si>
  <si>
    <t>Trifolium</t>
  </si>
  <si>
    <t>A</t>
  </si>
  <si>
    <t>Fabaceae</t>
  </si>
  <si>
    <t>Fabales</t>
  </si>
  <si>
    <t>Lupinus</t>
  </si>
  <si>
    <t>Glyccrrhiza</t>
  </si>
  <si>
    <t>Mitella</t>
  </si>
  <si>
    <t>Saxifragaceae</t>
  </si>
  <si>
    <t>Saxifragales</t>
  </si>
  <si>
    <t>Geum</t>
  </si>
  <si>
    <t>Rosaceae</t>
  </si>
  <si>
    <t>Rosales</t>
  </si>
  <si>
    <t>B</t>
  </si>
  <si>
    <t>Lathyrus</t>
  </si>
  <si>
    <t>Potentilla</t>
  </si>
  <si>
    <t>Androsace</t>
  </si>
  <si>
    <t>Primulaceae</t>
  </si>
  <si>
    <t>Ericales</t>
  </si>
  <si>
    <t>Bistorta</t>
  </si>
  <si>
    <t>Polygonaceae</t>
  </si>
  <si>
    <t>Caryophyllales</t>
  </si>
  <si>
    <t>Vicia</t>
  </si>
  <si>
    <t>Dasiphora</t>
  </si>
  <si>
    <t>Jeffersonia</t>
  </si>
  <si>
    <t>C</t>
  </si>
  <si>
    <t>Berberidaceae</t>
  </si>
  <si>
    <t>Ranunculales</t>
  </si>
  <si>
    <t>Micranthes</t>
  </si>
  <si>
    <t>Prunus</t>
  </si>
  <si>
    <t>Delphinium</t>
  </si>
  <si>
    <t>Ranunculaceae</t>
  </si>
  <si>
    <t>Penstemon</t>
  </si>
  <si>
    <t>Plantaginaceae</t>
  </si>
  <si>
    <t>Lamiales</t>
  </si>
  <si>
    <t>Orthocarpus</t>
  </si>
  <si>
    <t>Orobanchaceae</t>
  </si>
  <si>
    <t>Scuttelaria</t>
  </si>
  <si>
    <t>Aquilegia</t>
  </si>
  <si>
    <t>Castilleja</t>
  </si>
  <si>
    <t>Draba</t>
  </si>
  <si>
    <t>Hydrophyllum</t>
  </si>
  <si>
    <t>Lithophragma</t>
  </si>
  <si>
    <t>Salix</t>
  </si>
  <si>
    <t>D</t>
  </si>
  <si>
    <t>Boechera</t>
  </si>
  <si>
    <t>Mertensia</t>
  </si>
  <si>
    <t>Ribes</t>
  </si>
  <si>
    <t>Pedicularis</t>
  </si>
  <si>
    <t>Ericaceae</t>
  </si>
  <si>
    <t>Epilobium</t>
  </si>
  <si>
    <t>Eremogone</t>
  </si>
  <si>
    <t>Geranium</t>
  </si>
  <si>
    <t>Erigeron</t>
  </si>
  <si>
    <t>Asteraceae_1</t>
  </si>
  <si>
    <t>Senecio</t>
  </si>
  <si>
    <t>Symphyotrichum</t>
  </si>
  <si>
    <t>Wyethia</t>
  </si>
  <si>
    <t>Helianthella</t>
  </si>
  <si>
    <t>Taraxacum</t>
  </si>
  <si>
    <t>Asteraceae_2</t>
  </si>
  <si>
    <t>Lamiaceae</t>
  </si>
  <si>
    <t>Brassicales</t>
  </si>
  <si>
    <t>Brassicaceae</t>
  </si>
  <si>
    <t>Boraginaceae</t>
  </si>
  <si>
    <t>Boraginales</t>
  </si>
  <si>
    <t>Salicaceae</t>
  </si>
  <si>
    <t>Malpighiales</t>
  </si>
  <si>
    <t>Grossulariaceae</t>
  </si>
  <si>
    <t>Asteraceae</t>
  </si>
  <si>
    <t>Asterales</t>
  </si>
  <si>
    <t>Onagraceae</t>
  </si>
  <si>
    <t>Myrtales</t>
  </si>
  <si>
    <t>Caryophyllaceae</t>
  </si>
  <si>
    <t xml:space="preserve">	Caryophyllales</t>
  </si>
  <si>
    <t>Geraniaceae</t>
  </si>
  <si>
    <t>Geraniales</t>
  </si>
  <si>
    <t>Field</t>
  </si>
  <si>
    <t>Hydrophyllum fendleri</t>
  </si>
  <si>
    <t>Stormy.Pass</t>
  </si>
  <si>
    <t>unknown</t>
  </si>
  <si>
    <t>NA</t>
  </si>
  <si>
    <t>Mertensia ciliata</t>
  </si>
  <si>
    <t>Rosy.Hills</t>
  </si>
  <si>
    <t>Taraxacum officinale</t>
  </si>
  <si>
    <t>Gothic.Spires</t>
  </si>
  <si>
    <t>Frogs.Pond</t>
  </si>
  <si>
    <t>Senecio integerrimus</t>
  </si>
  <si>
    <t>Lupinus sericeus</t>
  </si>
  <si>
    <t>Copper.Creek</t>
  </si>
  <si>
    <t>Valeriana occidentalis</t>
  </si>
  <si>
    <t>Viola praemorsa</t>
  </si>
  <si>
    <t>Mertensia fusiformis</t>
  </si>
  <si>
    <t>sylvicola</t>
  </si>
  <si>
    <t>Microscopy</t>
  </si>
  <si>
    <t>PEDICULARIS</t>
  </si>
  <si>
    <t>ASTERACEAE_2</t>
  </si>
  <si>
    <t>MERTENSIA</t>
  </si>
  <si>
    <t>UNKNOWN</t>
  </si>
  <si>
    <t>Dodecatheon pulchellum</t>
  </si>
  <si>
    <t>Molecular</t>
  </si>
  <si>
    <t>Hydrophyllum canadense</t>
  </si>
  <si>
    <t>rufocinctus.orange</t>
  </si>
  <si>
    <t>Populus alba</t>
  </si>
  <si>
    <t>Cynoglossum amplifolium</t>
  </si>
  <si>
    <t>Erigeron grandiflorus</t>
  </si>
  <si>
    <t>Lupinus argenteus</t>
  </si>
  <si>
    <t>Viola odorata</t>
  </si>
  <si>
    <t>CONIFER</t>
  </si>
  <si>
    <t>Hydrophyllum capitatum</t>
  </si>
  <si>
    <t>Lathyrus lanszwertii</t>
  </si>
  <si>
    <t>Aquilegia ecalcarata</t>
  </si>
  <si>
    <t>ASTERACEAE_1</t>
  </si>
  <si>
    <t>rufocinctus.dark</t>
  </si>
  <si>
    <t>Nemophila menziesii</t>
  </si>
  <si>
    <t>Symphyotrichum foliaceum</t>
  </si>
  <si>
    <t>Cynoglossum anchusoides</t>
  </si>
  <si>
    <t>Cynoglossum pringlei</t>
  </si>
  <si>
    <t>Delphinium nuttallianum</t>
  </si>
  <si>
    <t>Delphinium barbeyi</t>
  </si>
  <si>
    <t>Hymenoxys hoopesii</t>
  </si>
  <si>
    <t>rufocinctus</t>
  </si>
  <si>
    <t>Vicia americana</t>
  </si>
  <si>
    <t>Helianthella quinquenervis</t>
  </si>
  <si>
    <t>Frasera speciosa</t>
  </si>
  <si>
    <t>Avery.Wash</t>
  </si>
  <si>
    <t>nevadensis</t>
  </si>
  <si>
    <t>Caltha palustris</t>
  </si>
  <si>
    <t>Trollius europaeus</t>
  </si>
  <si>
    <t>Arenaria globiflora</t>
  </si>
  <si>
    <t>Lithophragma parviflorum</t>
  </si>
  <si>
    <t>Delphinium gracile</t>
  </si>
  <si>
    <t>APIACEAE</t>
  </si>
  <si>
    <t>Dasiphora fruticosa</t>
  </si>
  <si>
    <t>Scabrethia scabra</t>
  </si>
  <si>
    <t>mixtus</t>
  </si>
  <si>
    <t>ERICACEAE</t>
  </si>
  <si>
    <t>Heterotheca villosa</t>
  </si>
  <si>
    <t>Agastache pallidiflora</t>
  </si>
  <si>
    <t>Odontostemma leucasterium</t>
  </si>
  <si>
    <t>melanopygus</t>
  </si>
  <si>
    <t>kirbiellus</t>
  </si>
  <si>
    <t>Epilobium canum</t>
  </si>
  <si>
    <t>GERANIUM</t>
  </si>
  <si>
    <t>ROSACEAE</t>
  </si>
  <si>
    <t>Wyethia arizonica</t>
  </si>
  <si>
    <t>insularis</t>
  </si>
  <si>
    <t>flavifrons</t>
  </si>
  <si>
    <t>Cirsium parryi</t>
  </si>
  <si>
    <t>Thalictrum fendleri</t>
  </si>
  <si>
    <t>Potentilla pulcherrima</t>
  </si>
  <si>
    <t>Thalictrum thalictroides</t>
  </si>
  <si>
    <t>Thalictrum tuberosum</t>
  </si>
  <si>
    <t>Aconitum columbianum</t>
  </si>
  <si>
    <t>Rhodiola rosea</t>
  </si>
  <si>
    <t>Sagina procumbens</t>
  </si>
  <si>
    <t>Holodiscus argenteus</t>
  </si>
  <si>
    <t>Erythronium grandiflorum</t>
  </si>
  <si>
    <t>Senecio bigelovii</t>
  </si>
  <si>
    <t>Lonciera involucrata</t>
  </si>
  <si>
    <t>centralis</t>
  </si>
  <si>
    <t>californicus</t>
  </si>
  <si>
    <t>ONAGRACEAE</t>
  </si>
  <si>
    <t>Pedicularis procera</t>
  </si>
  <si>
    <t>Phlox douglasii</t>
  </si>
  <si>
    <t>Campanula rotundifolia</t>
  </si>
  <si>
    <t>Parnassia palustris</t>
  </si>
  <si>
    <t>Taraxacum cucullatum</t>
  </si>
  <si>
    <t>bifarius</t>
  </si>
  <si>
    <t>Geum ternatum</t>
  </si>
  <si>
    <t>Micromeles japonica</t>
  </si>
  <si>
    <t>Karpatiosorbus devoniensis</t>
  </si>
  <si>
    <t>Pseudognaphalium attenuatum</t>
  </si>
  <si>
    <t>Chamaenerion angustifolium</t>
  </si>
  <si>
    <t>GROSSULARIACEAE</t>
  </si>
  <si>
    <t>Salix sp</t>
  </si>
  <si>
    <t>Claytonia lanceolata</t>
  </si>
  <si>
    <t>Gaultheria prostrata</t>
  </si>
  <si>
    <t>Vaccinium vitis-idaea</t>
  </si>
  <si>
    <t>Geum trifloum</t>
  </si>
  <si>
    <t>appositus</t>
  </si>
  <si>
    <t>Agastache urticifolia</t>
  </si>
  <si>
    <t>Linum lewisii</t>
  </si>
  <si>
    <t>Erigeron speciosus</t>
  </si>
  <si>
    <t>Calochortus gunnisonii</t>
  </si>
  <si>
    <t>Pedicularis bracteosa</t>
  </si>
  <si>
    <t>Aquilegia coerulea</t>
  </si>
  <si>
    <t>Observation</t>
  </si>
  <si>
    <t>Count</t>
  </si>
  <si>
    <t>Plant_spp_morpho</t>
  </si>
  <si>
    <t>Date</t>
  </si>
  <si>
    <t>Site</t>
  </si>
  <si>
    <t>Bee_spp</t>
  </si>
  <si>
    <t>Sample</t>
  </si>
  <si>
    <t>nuttallianum</t>
  </si>
  <si>
    <t>lanszwertii</t>
  </si>
  <si>
    <t>coerulea</t>
  </si>
  <si>
    <t>fendleri</t>
  </si>
  <si>
    <t>americana</t>
  </si>
  <si>
    <t>barbeyi</t>
  </si>
  <si>
    <t>canum</t>
  </si>
  <si>
    <t>Agastache</t>
  </si>
  <si>
    <t>pallidiflora</t>
  </si>
  <si>
    <t>fusiformis</t>
  </si>
  <si>
    <t>ciliata</t>
  </si>
  <si>
    <t>grandiflorus</t>
  </si>
  <si>
    <t>officinale</t>
  </si>
  <si>
    <t>Pseudognaphalium</t>
  </si>
  <si>
    <t>attenuatum</t>
  </si>
  <si>
    <t>Cirsium</t>
  </si>
  <si>
    <t>parryi</t>
  </si>
  <si>
    <t>sericeus</t>
  </si>
  <si>
    <t>fruticosa</t>
  </si>
  <si>
    <t>Frasera</t>
  </si>
  <si>
    <t>speciosa</t>
  </si>
  <si>
    <t>quinquenervis</t>
  </si>
  <si>
    <t>bracteosa</t>
  </si>
  <si>
    <t>Calochortus</t>
  </si>
  <si>
    <t>gunnisonii</t>
  </si>
  <si>
    <t>speciosus</t>
  </si>
  <si>
    <t>procera</t>
  </si>
  <si>
    <t>Linum</t>
  </si>
  <si>
    <t>lewisii</t>
  </si>
  <si>
    <t>gracile</t>
  </si>
  <si>
    <t>foliaceum</t>
  </si>
  <si>
    <t>Trollius</t>
  </si>
  <si>
    <t>europaeus</t>
  </si>
  <si>
    <t>Caltha</t>
  </si>
  <si>
    <t>palustris</t>
  </si>
  <si>
    <t>Thalictrum</t>
  </si>
  <si>
    <t>tuberosum</t>
  </si>
  <si>
    <t>ecalcarata</t>
  </si>
  <si>
    <t>thalictroides</t>
  </si>
  <si>
    <t>Viola</t>
  </si>
  <si>
    <t>odorata</t>
  </si>
  <si>
    <t>Aconitum</t>
  </si>
  <si>
    <t>columbianum</t>
  </si>
  <si>
    <t>urticifolia</t>
  </si>
  <si>
    <t>Cynoglossum</t>
  </si>
  <si>
    <t>pringlei</t>
  </si>
  <si>
    <t>Arenaria</t>
  </si>
  <si>
    <t>globiflora</t>
  </si>
  <si>
    <t>Karpatiosorbus</t>
  </si>
  <si>
    <t>devoniensis</t>
  </si>
  <si>
    <t>capitatum</t>
  </si>
  <si>
    <t>canadense</t>
  </si>
  <si>
    <t>Parnassia</t>
  </si>
  <si>
    <t>argenteus</t>
  </si>
  <si>
    <t>ternatum</t>
  </si>
  <si>
    <t>bigelovii</t>
  </si>
  <si>
    <t>Claytonia</t>
  </si>
  <si>
    <t>lanceolata</t>
  </si>
  <si>
    <t>Erythronium</t>
  </si>
  <si>
    <t>grandiflorum</t>
  </si>
  <si>
    <t>trifloum</t>
  </si>
  <si>
    <t>Vaccinium</t>
  </si>
  <si>
    <t>vitis-idaea</t>
  </si>
  <si>
    <t>Populus</t>
  </si>
  <si>
    <t>alba</t>
  </si>
  <si>
    <t>Gaultheria</t>
  </si>
  <si>
    <t>prostrata</t>
  </si>
  <si>
    <t>integerrimus</t>
  </si>
  <si>
    <t>Chamaenerion</t>
  </si>
  <si>
    <t>angustifolium</t>
  </si>
  <si>
    <t>Nemophila</t>
  </si>
  <si>
    <t>menziesii</t>
  </si>
  <si>
    <t>sp</t>
  </si>
  <si>
    <t>Micromeles</t>
  </si>
  <si>
    <t>japonica</t>
  </si>
  <si>
    <t>Dodecatheon</t>
  </si>
  <si>
    <t>pulchellum</t>
  </si>
  <si>
    <t>Hymenoxys</t>
  </si>
  <si>
    <t>hoopesii</t>
  </si>
  <si>
    <t>cucullatum</t>
  </si>
  <si>
    <t>pulcherrima</t>
  </si>
  <si>
    <t>parviflorum</t>
  </si>
  <si>
    <t>amplifolium</t>
  </si>
  <si>
    <t>Campanula</t>
  </si>
  <si>
    <t>rotundifolia</t>
  </si>
  <si>
    <t>Phlox</t>
  </si>
  <si>
    <t>douglasii</t>
  </si>
  <si>
    <t>anchusoides</t>
  </si>
  <si>
    <t>Lonciera</t>
  </si>
  <si>
    <t>involucrata</t>
  </si>
  <si>
    <t>Holodiscus</t>
  </si>
  <si>
    <t>Scabrethia</t>
  </si>
  <si>
    <t>scabra</t>
  </si>
  <si>
    <t>Sagina</t>
  </si>
  <si>
    <t>procumbens</t>
  </si>
  <si>
    <t>Rhodiola</t>
  </si>
  <si>
    <t>rosea</t>
  </si>
  <si>
    <t>arizonica</t>
  </si>
  <si>
    <t>Odontostemma</t>
  </si>
  <si>
    <t>leucasterium</t>
  </si>
  <si>
    <t>Heterotheca</t>
  </si>
  <si>
    <t>villosa</t>
  </si>
  <si>
    <t>Valeriana</t>
  </si>
  <si>
    <t>occidentalis</t>
  </si>
  <si>
    <t>praemorsa</t>
  </si>
  <si>
    <t>Family:</t>
  </si>
  <si>
    <t>Apiales</t>
  </si>
  <si>
    <t>Liliales</t>
  </si>
  <si>
    <t>Liliaceae</t>
  </si>
  <si>
    <t>Campanulaceae</t>
  </si>
  <si>
    <t>Pinaceae</t>
  </si>
  <si>
    <t>Pinales</t>
  </si>
  <si>
    <t>Montiaceae</t>
  </si>
  <si>
    <t>Gentianales</t>
  </si>
  <si>
    <t>Gentianaceae</t>
  </si>
  <si>
    <t xml:space="preserve"> </t>
  </si>
  <si>
    <t>Linaceae</t>
  </si>
  <si>
    <t>Dipsacales</t>
  </si>
  <si>
    <t>Caprifoliaceae</t>
  </si>
  <si>
    <t>Celastrales</t>
  </si>
  <si>
    <t>Celastraceae</t>
  </si>
  <si>
    <t>Polemoniaceae</t>
  </si>
  <si>
    <t>Crassulaceae</t>
  </si>
  <si>
    <t>Violaceae</t>
  </si>
  <si>
    <t>Family</t>
  </si>
  <si>
    <t>Order</t>
  </si>
  <si>
    <t>Epitat</t>
  </si>
  <si>
    <t>REFERENCE</t>
  </si>
  <si>
    <t>Row Labels</t>
  </si>
  <si>
    <t>Grand Total</t>
  </si>
  <si>
    <t>Column Labels</t>
  </si>
  <si>
    <t>(blank)</t>
  </si>
  <si>
    <t>appositus Total</t>
  </si>
  <si>
    <t>bifarius Total</t>
  </si>
  <si>
    <t>californicus Total</t>
  </si>
  <si>
    <t>centralis Total</t>
  </si>
  <si>
    <t>flavifrons Total</t>
  </si>
  <si>
    <t>insularis Total</t>
  </si>
  <si>
    <t>kirbiellus Total</t>
  </si>
  <si>
    <t>melanopygus Total</t>
  </si>
  <si>
    <t>mixtus Total</t>
  </si>
  <si>
    <t>nevadensis Total</t>
  </si>
  <si>
    <t>rufocinctus Total</t>
  </si>
  <si>
    <t>rufocinctus.dark Total</t>
  </si>
  <si>
    <t>rufocinctus.orange Total</t>
  </si>
  <si>
    <t>sylvicola Total</t>
  </si>
  <si>
    <t>unknown Total</t>
  </si>
  <si>
    <t>(blank) Total</t>
  </si>
  <si>
    <t>Sum of Count</t>
  </si>
  <si>
    <t>Lupinus/Gly/Tri</t>
  </si>
  <si>
    <t>Lup/Lath</t>
  </si>
  <si>
    <t>Ranun/Orbanc</t>
  </si>
  <si>
    <t>Bras/Sal</t>
  </si>
  <si>
    <t>`</t>
  </si>
  <si>
    <t>Vicia/Lath</t>
  </si>
  <si>
    <t>Ranun/Borang</t>
  </si>
  <si>
    <t>HYDRO MAYBE</t>
  </si>
  <si>
    <t>Bee</t>
  </si>
  <si>
    <t>Hy1menoxys</t>
  </si>
  <si>
    <t>% explained</t>
  </si>
  <si>
    <t>little</t>
  </si>
  <si>
    <t>Most</t>
  </si>
  <si>
    <t>Some</t>
  </si>
  <si>
    <t>Amt explained</t>
  </si>
  <si>
    <t>False positive</t>
  </si>
  <si>
    <t>Biological low</t>
  </si>
  <si>
    <t>Biological high</t>
  </si>
  <si>
    <t>Count of Sample</t>
  </si>
  <si>
    <t>R</t>
  </si>
  <si>
    <t>UI</t>
  </si>
  <si>
    <t>x</t>
  </si>
  <si>
    <t>Mi</t>
  </si>
  <si>
    <t>Mo</t>
  </si>
  <si>
    <t>F</t>
  </si>
  <si>
    <t>Sp</t>
  </si>
  <si>
    <t xml:space="preserve">False positive </t>
  </si>
  <si>
    <t xml:space="preserve">Species </t>
  </si>
  <si>
    <t>Species correct</t>
  </si>
  <si>
    <t>False Pos</t>
  </si>
  <si>
    <t>Corr sp</t>
  </si>
  <si>
    <t>1% (4)</t>
  </si>
  <si>
    <t>False Postive Taxa</t>
  </si>
  <si>
    <t>Fasle Pos</t>
  </si>
  <si>
    <t>No Sp</t>
  </si>
  <si>
    <t>Corr Sp</t>
  </si>
  <si>
    <t>MO</t>
  </si>
  <si>
    <t>?</t>
  </si>
  <si>
    <t>mi</t>
  </si>
  <si>
    <t>Appositus</t>
  </si>
  <si>
    <t>Bifarius</t>
  </si>
  <si>
    <t>Rufocinctus</t>
  </si>
  <si>
    <t>Sum of Microscopy</t>
  </si>
  <si>
    <t>Sum of Molecular</t>
  </si>
  <si>
    <t>Sum of Field</t>
  </si>
  <si>
    <t>Asterales Total</t>
  </si>
  <si>
    <t>Boraginales Total</t>
  </si>
  <si>
    <t>Ericales Total</t>
  </si>
  <si>
    <t>Fabales Total</t>
  </si>
  <si>
    <t>Gentianales Total</t>
  </si>
  <si>
    <t>Lamiales Total</t>
  </si>
  <si>
    <t>Malpighiales Total</t>
  </si>
  <si>
    <t>Myrtales Total</t>
  </si>
  <si>
    <t>Ranunculales Total</t>
  </si>
  <si>
    <t>Rosales Total</t>
  </si>
  <si>
    <t>Asteraceae Total</t>
  </si>
  <si>
    <t>Boraginaceae Total</t>
  </si>
  <si>
    <t>Ericaceae Total</t>
  </si>
  <si>
    <t>Fabaceae Total</t>
  </si>
  <si>
    <t>Gentianaceae Total</t>
  </si>
  <si>
    <t>Lamiaceae Total</t>
  </si>
  <si>
    <t>Orobanchaceae Total</t>
  </si>
  <si>
    <t>Salicaceae Total</t>
  </si>
  <si>
    <t>Onagraceae Total</t>
  </si>
  <si>
    <t>Ranunculaceae Total</t>
  </si>
  <si>
    <t>Rosaceae Total</t>
  </si>
  <si>
    <t>Method</t>
  </si>
  <si>
    <t>Microscope</t>
  </si>
  <si>
    <t>%</t>
  </si>
  <si>
    <t>Sum of %</t>
  </si>
  <si>
    <t>Count of Genus</t>
  </si>
  <si>
    <t># Genera</t>
  </si>
  <si>
    <t>% data</t>
  </si>
  <si>
    <t>Sample Size</t>
  </si>
  <si>
    <t>DNA (reads)</t>
  </si>
  <si>
    <t>Pollen Counts</t>
  </si>
  <si>
    <t>Observed visits</t>
  </si>
  <si>
    <t># Corpicular loads?</t>
  </si>
  <si>
    <t>Caryophyllales Total</t>
  </si>
  <si>
    <t>Violaceae Total</t>
  </si>
  <si>
    <t>Caryophyllaceae Total</t>
  </si>
  <si>
    <t>Count of False positive</t>
  </si>
  <si>
    <t>Average of Field</t>
  </si>
  <si>
    <t>Average of Microscopy</t>
  </si>
  <si>
    <t>Average of Molecular</t>
  </si>
  <si>
    <t xml:space="preserve">  </t>
  </si>
  <si>
    <t>Count of methods</t>
  </si>
  <si>
    <t>Polemoniaceae Total</t>
  </si>
  <si>
    <t>e</t>
  </si>
  <si>
    <t>ot</t>
  </si>
  <si>
    <t>Populus/Salix</t>
  </si>
  <si>
    <t>Salix/Populus</t>
  </si>
  <si>
    <t>False Positives</t>
  </si>
  <si>
    <t>Plant_spp_morpho2</t>
  </si>
  <si>
    <t>Both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</si>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</sst>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9" formatCode="0.00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7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u/>
      <sz val="10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8F9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theme="4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theme="4" tint="0.79998168889431442"/>
      </patternFill>
    </fill>
    <fill>
      <patternFill patternType="solid">
        <fgColor theme="9" tint="0.39997558519241921"/>
        <bgColor theme="4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/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/>
      <top/>
      <bottom/>
      <diagonal/>
    </border>
    <border>
      <left/>
      <right style="medium">
        <color rgb="FFA2A9B1"/>
      </right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201">
    <xf numFmtId="0" fontId="0" fillId="0" borderId="0" xfId="0"/>
    <xf numFmtId="0" fontId="18" fillId="0" borderId="0" xfId="42"/>
    <xf numFmtId="0" fontId="19" fillId="0" borderId="0" xfId="42" applyFont="1"/>
    <xf numFmtId="0" fontId="18" fillId="33" borderId="10" xfId="42" applyFill="1" applyBorder="1" applyAlignment="1">
      <alignment horizontal="left" vertical="top" wrapText="1"/>
    </xf>
    <xf numFmtId="0" fontId="18" fillId="33" borderId="0" xfId="42" applyFill="1" applyBorder="1" applyAlignment="1">
      <alignment horizontal="left" vertical="top" wrapText="1"/>
    </xf>
    <xf numFmtId="0" fontId="0" fillId="0" borderId="10" xfId="0" applyBorder="1"/>
    <xf numFmtId="14" fontId="0" fillId="0" borderId="0" xfId="0" applyNumberFormat="1"/>
    <xf numFmtId="0" fontId="18" fillId="33" borderId="11" xfId="42" applyFill="1" applyBorder="1" applyAlignment="1">
      <alignment horizontal="left" vertical="top" wrapText="1"/>
    </xf>
    <xf numFmtId="0" fontId="0" fillId="33" borderId="12" xfId="0" applyFill="1" applyBorder="1"/>
    <xf numFmtId="0" fontId="20" fillId="33" borderId="13" xfId="0" applyFont="1" applyFill="1" applyBorder="1" applyAlignment="1">
      <alignment horizontal="left" vertical="top" wrapText="1"/>
    </xf>
    <xf numFmtId="0" fontId="18" fillId="33" borderId="14" xfId="42" applyFill="1" applyBorder="1" applyAlignment="1">
      <alignment horizontal="left" vertical="top" wrapText="1"/>
    </xf>
    <xf numFmtId="0" fontId="22" fillId="0" borderId="0" xfId="0" applyFont="1"/>
    <xf numFmtId="14" fontId="22" fillId="0" borderId="0" xfId="0" applyNumberFormat="1" applyFont="1"/>
    <xf numFmtId="0" fontId="23" fillId="34" borderId="0" xfId="42" applyFont="1" applyFill="1" applyBorder="1" applyAlignment="1">
      <alignment horizontal="left" vertical="top" wrapText="1"/>
    </xf>
    <xf numFmtId="0" fontId="22" fillId="34" borderId="0" xfId="0" applyFont="1" applyFill="1"/>
    <xf numFmtId="0" fontId="22" fillId="33" borderId="12" xfId="0" applyFont="1" applyFill="1" applyBorder="1"/>
    <xf numFmtId="0" fontId="23" fillId="34" borderId="0" xfId="42" applyFont="1" applyFill="1"/>
    <xf numFmtId="0" fontId="24" fillId="34" borderId="0" xfId="0" applyFont="1" applyFill="1" applyAlignment="1">
      <alignment horizontal="left" vertical="top" wrapText="1"/>
    </xf>
    <xf numFmtId="0" fontId="0" fillId="33" borderId="16" xfId="0" applyFill="1" applyBorder="1"/>
    <xf numFmtId="0" fontId="22" fillId="34" borderId="14" xfId="0" applyFont="1" applyFill="1" applyBorder="1"/>
    <xf numFmtId="0" fontId="23" fillId="33" borderId="0" xfId="42" applyFont="1" applyFill="1" applyBorder="1" applyAlignment="1">
      <alignment horizontal="left" vertical="top" wrapText="1"/>
    </xf>
    <xf numFmtId="0" fontId="22" fillId="0" borderId="14" xfId="0" applyFont="1" applyBorder="1"/>
    <xf numFmtId="0" fontId="23" fillId="34" borderId="14" xfId="42" applyFont="1" applyFill="1" applyBorder="1" applyAlignment="1">
      <alignment horizontal="left" vertical="top" wrapText="1"/>
    </xf>
    <xf numFmtId="0" fontId="18" fillId="33" borderId="0" xfId="42" applyFill="1" applyBorder="1" applyAlignment="1">
      <alignment horizontal="left" vertical="center" wrapText="1"/>
    </xf>
    <xf numFmtId="0" fontId="23" fillId="34" borderId="11" xfId="42" applyFont="1" applyFill="1" applyBorder="1" applyAlignment="1">
      <alignment horizontal="left" vertical="top" wrapText="1"/>
    </xf>
    <xf numFmtId="0" fontId="22" fillId="34" borderId="11" xfId="0" applyFont="1" applyFill="1" applyBorder="1"/>
    <xf numFmtId="0" fontId="22" fillId="0" borderId="11" xfId="0" applyFont="1" applyBorder="1"/>
    <xf numFmtId="0" fontId="23" fillId="34" borderId="11" xfId="42" applyFont="1" applyFill="1" applyBorder="1"/>
    <xf numFmtId="0" fontId="25" fillId="34" borderId="0" xfId="42" applyFont="1" applyFill="1" applyBorder="1"/>
    <xf numFmtId="0" fontId="23" fillId="34" borderId="0" xfId="42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16" fillId="35" borderId="0" xfId="0" applyFont="1" applyFill="1"/>
    <xf numFmtId="0" fontId="16" fillId="35" borderId="17" xfId="0" applyFont="1" applyFill="1" applyBorder="1"/>
    <xf numFmtId="0" fontId="16" fillId="35" borderId="18" xfId="0" applyFont="1" applyFill="1" applyBorder="1"/>
    <xf numFmtId="9" fontId="0" fillId="0" borderId="0" xfId="43" applyFont="1"/>
    <xf numFmtId="0" fontId="0" fillId="37" borderId="0" xfId="0" applyFill="1"/>
    <xf numFmtId="0" fontId="21" fillId="33" borderId="0" xfId="0" applyFont="1" applyFill="1" applyAlignment="1">
      <alignment horizontal="left" vertical="top" wrapText="1"/>
    </xf>
    <xf numFmtId="0" fontId="0" fillId="36" borderId="0" xfId="0" applyFill="1"/>
    <xf numFmtId="9" fontId="0" fillId="36" borderId="0" xfId="43" applyFont="1" applyFill="1"/>
    <xf numFmtId="9" fontId="0" fillId="37" borderId="0" xfId="43" applyFont="1" applyFill="1"/>
    <xf numFmtId="0" fontId="0" fillId="38" borderId="0" xfId="0" applyFill="1"/>
    <xf numFmtId="0" fontId="0" fillId="0" borderId="19" xfId="0" applyBorder="1"/>
    <xf numFmtId="0" fontId="0" fillId="38" borderId="19" xfId="0" applyFill="1" applyBorder="1"/>
    <xf numFmtId="0" fontId="18" fillId="0" borderId="19" xfId="42" applyBorder="1"/>
    <xf numFmtId="0" fontId="18" fillId="33" borderId="20" xfId="42" applyFill="1" applyBorder="1" applyAlignment="1">
      <alignment horizontal="left" vertical="top" wrapText="1"/>
    </xf>
    <xf numFmtId="0" fontId="0" fillId="0" borderId="21" xfId="0" applyBorder="1"/>
    <xf numFmtId="0" fontId="0" fillId="38" borderId="21" xfId="0" applyFill="1" applyBorder="1"/>
    <xf numFmtId="0" fontId="0" fillId="0" borderId="22" xfId="0" applyBorder="1"/>
    <xf numFmtId="0" fontId="19" fillId="0" borderId="22" xfId="42" applyFont="1" applyBorder="1"/>
    <xf numFmtId="0" fontId="18" fillId="33" borderId="22" xfId="42" applyFill="1" applyBorder="1" applyAlignment="1">
      <alignment horizontal="left" vertical="top" wrapText="1"/>
    </xf>
    <xf numFmtId="0" fontId="0" fillId="38" borderId="22" xfId="0" applyFill="1" applyBorder="1"/>
    <xf numFmtId="0" fontId="19" fillId="0" borderId="19" xfId="42" applyFont="1" applyBorder="1"/>
    <xf numFmtId="0" fontId="18" fillId="33" borderId="19" xfId="42" applyFill="1" applyBorder="1" applyAlignment="1">
      <alignment horizontal="left" vertical="top" wrapText="1"/>
    </xf>
    <xf numFmtId="0" fontId="18" fillId="33" borderId="23" xfId="42" applyFill="1" applyBorder="1" applyAlignment="1">
      <alignment horizontal="left" vertical="top" wrapText="1"/>
    </xf>
    <xf numFmtId="0" fontId="21" fillId="33" borderId="19" xfId="0" applyFont="1" applyFill="1" applyBorder="1" applyAlignment="1">
      <alignment horizontal="left" vertical="top" wrapText="1"/>
    </xf>
    <xf numFmtId="0" fontId="18" fillId="0" borderId="14" xfId="42" applyBorder="1"/>
    <xf numFmtId="0" fontId="22" fillId="34" borderId="10" xfId="0" applyFont="1" applyFill="1" applyBorder="1"/>
    <xf numFmtId="0" fontId="23" fillId="0" borderId="0" xfId="42" applyFont="1" applyBorder="1"/>
    <xf numFmtId="0" fontId="18" fillId="33" borderId="15" xfId="42" applyFill="1" applyBorder="1" applyAlignment="1">
      <alignment horizontal="left" vertical="top" wrapText="1"/>
    </xf>
    <xf numFmtId="0" fontId="22" fillId="0" borderId="10" xfId="0" applyFont="1" applyBorder="1"/>
    <xf numFmtId="9" fontId="0" fillId="0" borderId="0" xfId="43" applyFont="1" applyAlignment="1">
      <alignment horizontal="center"/>
    </xf>
    <xf numFmtId="9" fontId="0" fillId="36" borderId="0" xfId="43" applyFont="1" applyFill="1" applyAlignment="1">
      <alignment horizontal="center"/>
    </xf>
    <xf numFmtId="9" fontId="0" fillId="37" borderId="0" xfId="43" applyFont="1" applyFill="1" applyAlignment="1">
      <alignment horizontal="center"/>
    </xf>
    <xf numFmtId="0" fontId="0" fillId="0" borderId="0" xfId="0" applyAlignment="1">
      <alignment horizontal="center"/>
    </xf>
    <xf numFmtId="9" fontId="16" fillId="37" borderId="0" xfId="43" applyFont="1" applyFill="1"/>
    <xf numFmtId="9" fontId="16" fillId="37" borderId="0" xfId="43" applyFont="1" applyFill="1" applyAlignment="1">
      <alignment horizontal="center"/>
    </xf>
    <xf numFmtId="9" fontId="16" fillId="36" borderId="0" xfId="43" applyFont="1" applyFill="1"/>
    <xf numFmtId="164" fontId="0" fillId="36" borderId="0" xfId="0" applyNumberFormat="1" applyFill="1"/>
    <xf numFmtId="164" fontId="0" fillId="0" borderId="0" xfId="0" applyNumberFormat="1"/>
    <xf numFmtId="164" fontId="16" fillId="36" borderId="0" xfId="43" applyNumberFormat="1" applyFont="1" applyFill="1" applyAlignment="1"/>
    <xf numFmtId="164" fontId="0" fillId="36" borderId="0" xfId="43" applyNumberFormat="1" applyFont="1" applyFill="1" applyAlignment="1"/>
    <xf numFmtId="0" fontId="0" fillId="39" borderId="0" xfId="0" applyFill="1"/>
    <xf numFmtId="164" fontId="0" fillId="39" borderId="0" xfId="43" applyNumberFormat="1" applyFont="1" applyFill="1" applyAlignment="1"/>
    <xf numFmtId="164" fontId="0" fillId="39" borderId="0" xfId="0" applyNumberFormat="1" applyFill="1"/>
    <xf numFmtId="0" fontId="16" fillId="40" borderId="0" xfId="0" applyFont="1" applyFill="1"/>
    <xf numFmtId="164" fontId="0" fillId="39" borderId="0" xfId="43" applyNumberFormat="1" applyFont="1" applyFill="1" applyBorder="1" applyAlignment="1"/>
    <xf numFmtId="0" fontId="0" fillId="41" borderId="0" xfId="0" applyFill="1"/>
    <xf numFmtId="164" fontId="0" fillId="41" borderId="0" xfId="43" applyNumberFormat="1" applyFont="1" applyFill="1" applyAlignment="1"/>
    <xf numFmtId="164" fontId="0" fillId="41" borderId="0" xfId="0" applyNumberFormat="1" applyFill="1"/>
    <xf numFmtId="0" fontId="16" fillId="42" borderId="0" xfId="0" applyFont="1" applyFill="1"/>
    <xf numFmtId="164" fontId="16" fillId="41" borderId="0" xfId="43" applyNumberFormat="1" applyFont="1" applyFill="1" applyAlignment="1"/>
    <xf numFmtId="0" fontId="16" fillId="43" borderId="0" xfId="0" applyFont="1" applyFill="1"/>
    <xf numFmtId="0" fontId="16" fillId="36" borderId="0" xfId="0" applyFont="1" applyFill="1"/>
    <xf numFmtId="164" fontId="16" fillId="36" borderId="0" xfId="43" applyNumberFormat="1" applyFont="1" applyFill="1" applyBorder="1" applyAlignment="1"/>
    <xf numFmtId="0" fontId="16" fillId="41" borderId="0" xfId="0" applyFont="1" applyFill="1"/>
    <xf numFmtId="164" fontId="16" fillId="41" borderId="0" xfId="43" applyNumberFormat="1" applyFont="1" applyFill="1" applyBorder="1" applyAlignment="1"/>
    <xf numFmtId="0" fontId="16" fillId="41" borderId="24" xfId="0" applyFont="1" applyFill="1" applyBorder="1"/>
    <xf numFmtId="164" fontId="16" fillId="41" borderId="24" xfId="43" applyNumberFormat="1" applyFont="1" applyFill="1" applyBorder="1" applyAlignment="1"/>
    <xf numFmtId="164" fontId="16" fillId="41" borderId="24" xfId="0" applyNumberFormat="1" applyFont="1" applyFill="1" applyBorder="1"/>
    <xf numFmtId="0" fontId="16" fillId="39" borderId="24" xfId="0" applyFont="1" applyFill="1" applyBorder="1"/>
    <xf numFmtId="164" fontId="16" fillId="39" borderId="24" xfId="43" applyNumberFormat="1" applyFont="1" applyFill="1" applyBorder="1" applyAlignment="1"/>
    <xf numFmtId="164" fontId="16" fillId="39" borderId="24" xfId="0" applyNumberFormat="1" applyFont="1" applyFill="1" applyBorder="1"/>
    <xf numFmtId="0" fontId="16" fillId="36" borderId="24" xfId="0" applyFont="1" applyFill="1" applyBorder="1"/>
    <xf numFmtId="164" fontId="16" fillId="36" borderId="24" xfId="43" applyNumberFormat="1" applyFont="1" applyFill="1" applyBorder="1" applyAlignment="1"/>
    <xf numFmtId="164" fontId="16" fillId="36" borderId="24" xfId="0" applyNumberFormat="1" applyFont="1" applyFill="1" applyBorder="1"/>
    <xf numFmtId="0" fontId="16" fillId="39" borderId="0" xfId="0" applyFont="1" applyFill="1"/>
    <xf numFmtId="0" fontId="0" fillId="39" borderId="24" xfId="0" applyFill="1" applyBorder="1"/>
    <xf numFmtId="0" fontId="0" fillId="41" borderId="24" xfId="0" applyFill="1" applyBorder="1"/>
    <xf numFmtId="0" fontId="0" fillId="36" borderId="24" xfId="0" applyFill="1" applyBorder="1"/>
    <xf numFmtId="164" fontId="16" fillId="39" borderId="0" xfId="43" applyNumberFormat="1" applyFont="1" applyFill="1" applyBorder="1" applyAlignment="1"/>
    <xf numFmtId="164" fontId="0" fillId="39" borderId="24" xfId="43" applyNumberFormat="1" applyFont="1" applyFill="1" applyBorder="1" applyAlignment="1"/>
    <xf numFmtId="164" fontId="0" fillId="41" borderId="24" xfId="43" applyNumberFormat="1" applyFont="1" applyFill="1" applyBorder="1" applyAlignment="1"/>
    <xf numFmtId="164" fontId="16" fillId="36" borderId="0" xfId="0" applyNumberFormat="1" applyFont="1" applyFill="1"/>
    <xf numFmtId="164" fontId="0" fillId="36" borderId="24" xfId="43" applyNumberFormat="1" applyFont="1" applyFill="1" applyBorder="1" applyAlignment="1"/>
    <xf numFmtId="164" fontId="16" fillId="41" borderId="0" xfId="0" applyNumberFormat="1" applyFont="1" applyFill="1"/>
    <xf numFmtId="164" fontId="16" fillId="39" borderId="0" xfId="0" applyNumberFormat="1" applyFont="1" applyFill="1"/>
    <xf numFmtId="164" fontId="0" fillId="39" borderId="24" xfId="0" applyNumberFormat="1" applyFill="1" applyBorder="1"/>
    <xf numFmtId="164" fontId="0" fillId="41" borderId="24" xfId="0" applyNumberFormat="1" applyFill="1" applyBorder="1"/>
    <xf numFmtId="164" fontId="0" fillId="36" borderId="24" xfId="0" applyNumberFormat="1" applyFill="1" applyBorder="1"/>
    <xf numFmtId="0" fontId="16" fillId="0" borderId="0" xfId="0" applyFont="1"/>
    <xf numFmtId="164" fontId="0" fillId="0" borderId="0" xfId="43" applyNumberFormat="1" applyFont="1" applyFill="1" applyAlignment="1"/>
    <xf numFmtId="164" fontId="16" fillId="0" borderId="0" xfId="43" applyNumberFormat="1" applyFont="1" applyFill="1" applyAlignment="1"/>
    <xf numFmtId="0" fontId="0" fillId="0" borderId="24" xfId="0" applyBorder="1"/>
    <xf numFmtId="9" fontId="16" fillId="0" borderId="0" xfId="43" applyFont="1" applyBorder="1" applyAlignment="1">
      <alignment horizontal="center"/>
    </xf>
    <xf numFmtId="9" fontId="0" fillId="0" borderId="24" xfId="43" applyFont="1" applyBorder="1" applyAlignment="1">
      <alignment horizontal="center"/>
    </xf>
    <xf numFmtId="0" fontId="0" fillId="36" borderId="0" xfId="43" applyNumberFormat="1" applyFont="1" applyFill="1" applyAlignment="1">
      <alignment horizontal="center"/>
    </xf>
    <xf numFmtId="0" fontId="0" fillId="0" borderId="0" xfId="43" applyNumberFormat="1" applyFont="1" applyAlignment="1">
      <alignment horizontal="center"/>
    </xf>
    <xf numFmtId="0" fontId="0" fillId="37" borderId="0" xfId="43" applyNumberFormat="1" applyFont="1" applyFill="1" applyAlignment="1">
      <alignment horizontal="center"/>
    </xf>
    <xf numFmtId="0" fontId="16" fillId="37" borderId="0" xfId="43" applyNumberFormat="1" applyFont="1" applyFill="1" applyAlignment="1">
      <alignment horizontal="center"/>
    </xf>
    <xf numFmtId="0" fontId="16" fillId="37" borderId="0" xfId="0" applyFont="1" applyFill="1"/>
    <xf numFmtId="9" fontId="16" fillId="35" borderId="17" xfId="43" applyFont="1" applyFill="1" applyBorder="1"/>
    <xf numFmtId="9" fontId="26" fillId="37" borderId="0" xfId="43" applyFont="1" applyFill="1"/>
    <xf numFmtId="9" fontId="14" fillId="0" borderId="0" xfId="43" applyFont="1"/>
    <xf numFmtId="9" fontId="0" fillId="0" borderId="0" xfId="43" applyFont="1" applyBorder="1"/>
    <xf numFmtId="0" fontId="0" fillId="0" borderId="28" xfId="0" applyBorder="1" applyAlignment="1">
      <alignment horizontal="left" indent="1"/>
    </xf>
    <xf numFmtId="0" fontId="0" fillId="0" borderId="30" xfId="0" applyBorder="1" applyAlignment="1">
      <alignment horizontal="left" indent="1"/>
    </xf>
    <xf numFmtId="0" fontId="16" fillId="0" borderId="25" xfId="0" applyFont="1" applyBorder="1"/>
    <xf numFmtId="0" fontId="16" fillId="0" borderId="33" xfId="0" applyFont="1" applyBorder="1"/>
    <xf numFmtId="0" fontId="0" fillId="0" borderId="0" xfId="0" applyAlignment="1">
      <alignment horizontal="center" vertical="center"/>
    </xf>
    <xf numFmtId="0" fontId="0" fillId="0" borderId="34" xfId="0" applyBorder="1" applyAlignment="1">
      <alignment horizontal="center" textRotation="90" wrapText="1"/>
    </xf>
    <xf numFmtId="0" fontId="16" fillId="0" borderId="0" xfId="0" applyFont="1" applyAlignment="1">
      <alignment horizontal="right"/>
    </xf>
    <xf numFmtId="0" fontId="0" fillId="0" borderId="28" xfId="0" applyBorder="1" applyAlignment="1">
      <alignment horizontal="right" indent="1"/>
    </xf>
    <xf numFmtId="0" fontId="0" fillId="0" borderId="30" xfId="0" applyBorder="1" applyAlignment="1">
      <alignment horizontal="right" indent="1"/>
    </xf>
    <xf numFmtId="0" fontId="16" fillId="0" borderId="26" xfId="0" applyFont="1" applyBorder="1" applyAlignment="1">
      <alignment horizontal="right"/>
    </xf>
    <xf numFmtId="0" fontId="16" fillId="0" borderId="28" xfId="0" applyFont="1" applyBorder="1"/>
    <xf numFmtId="0" fontId="0" fillId="0" borderId="33" xfId="0" applyBorder="1" applyAlignment="1">
      <alignment horizontal="left" vertical="center" indent="1"/>
    </xf>
    <xf numFmtId="0" fontId="0" fillId="0" borderId="34" xfId="0" applyBorder="1" applyAlignment="1">
      <alignment horizontal="left" indent="1"/>
    </xf>
    <xf numFmtId="0" fontId="0" fillId="0" borderId="35" xfId="0" applyBorder="1" applyAlignment="1">
      <alignment horizontal="left" indent="1"/>
    </xf>
    <xf numFmtId="0" fontId="0" fillId="0" borderId="34" xfId="0" applyBorder="1" applyAlignment="1">
      <alignment horizontal="left" vertical="center" indent="1"/>
    </xf>
    <xf numFmtId="0" fontId="27" fillId="0" borderId="25" xfId="0" applyFont="1" applyBorder="1" applyAlignment="1">
      <alignment horizontal="right"/>
    </xf>
    <xf numFmtId="0" fontId="14" fillId="0" borderId="0" xfId="0" applyFont="1"/>
    <xf numFmtId="0" fontId="14" fillId="37" borderId="0" xfId="0" applyFont="1" applyFill="1"/>
    <xf numFmtId="9" fontId="16" fillId="35" borderId="0" xfId="43" applyFont="1" applyFill="1" applyBorder="1"/>
    <xf numFmtId="0" fontId="0" fillId="0" borderId="0" xfId="43" applyNumberFormat="1" applyFont="1" applyBorder="1"/>
    <xf numFmtId="0" fontId="0" fillId="0" borderId="17" xfId="0" applyBorder="1"/>
    <xf numFmtId="0" fontId="0" fillId="44" borderId="0" xfId="0" applyFill="1"/>
    <xf numFmtId="9" fontId="0" fillId="44" borderId="0" xfId="43" applyFont="1" applyFill="1"/>
    <xf numFmtId="0" fontId="0" fillId="44" borderId="0" xfId="43" applyNumberFormat="1" applyFont="1" applyFill="1" applyBorder="1"/>
    <xf numFmtId="0" fontId="0" fillId="45" borderId="0" xfId="0" applyFill="1"/>
    <xf numFmtId="9" fontId="0" fillId="45" borderId="0" xfId="43" applyFont="1" applyFill="1"/>
    <xf numFmtId="0" fontId="0" fillId="45" borderId="0" xfId="43" applyNumberFormat="1" applyFont="1" applyFill="1" applyBorder="1"/>
    <xf numFmtId="9" fontId="0" fillId="0" borderId="0" xfId="43" applyFont="1" applyFill="1"/>
    <xf numFmtId="0" fontId="0" fillId="0" borderId="0" xfId="43" applyNumberFormat="1" applyFont="1" applyFill="1" applyBorder="1"/>
    <xf numFmtId="0" fontId="22" fillId="0" borderId="25" xfId="0" applyFont="1" applyBorder="1" applyAlignment="1">
      <alignment horizontal="left" indent="1"/>
    </xf>
    <xf numFmtId="0" fontId="22" fillId="0" borderId="26" xfId="0" applyFont="1" applyBorder="1" applyAlignment="1">
      <alignment horizontal="left" indent="1"/>
    </xf>
    <xf numFmtId="0" fontId="22" fillId="0" borderId="27" xfId="0" applyFont="1" applyBorder="1" applyAlignment="1">
      <alignment horizontal="left" indent="1"/>
    </xf>
    <xf numFmtId="0" fontId="22" fillId="0" borderId="33" xfId="0" applyFont="1" applyBorder="1" applyAlignment="1">
      <alignment horizontal="left" indent="1"/>
    </xf>
    <xf numFmtId="0" fontId="22" fillId="0" borderId="33" xfId="0" applyFont="1" applyBorder="1" applyAlignment="1">
      <alignment horizontal="left" vertical="center" indent="1"/>
    </xf>
    <xf numFmtId="164" fontId="22" fillId="0" borderId="28" xfId="43" applyNumberFormat="1" applyFont="1" applyBorder="1" applyAlignment="1">
      <alignment horizontal="left" indent="1"/>
    </xf>
    <xf numFmtId="164" fontId="22" fillId="0" borderId="0" xfId="43" applyNumberFormat="1" applyFont="1" applyBorder="1" applyAlignment="1">
      <alignment horizontal="left" indent="1"/>
    </xf>
    <xf numFmtId="164" fontId="22" fillId="0" borderId="29" xfId="43" applyNumberFormat="1" applyFont="1" applyBorder="1" applyAlignment="1">
      <alignment horizontal="left" indent="1"/>
    </xf>
    <xf numFmtId="164" fontId="22" fillId="0" borderId="34" xfId="43" applyNumberFormat="1" applyFont="1" applyBorder="1" applyAlignment="1">
      <alignment horizontal="left" indent="1"/>
    </xf>
    <xf numFmtId="164" fontId="22" fillId="0" borderId="34" xfId="0" applyNumberFormat="1" applyFont="1" applyBorder="1" applyAlignment="1">
      <alignment horizontal="left" vertical="center" indent="1"/>
    </xf>
    <xf numFmtId="0" fontId="22" fillId="0" borderId="0" xfId="0" applyFont="1" applyAlignment="1">
      <alignment horizontal="center"/>
    </xf>
    <xf numFmtId="164" fontId="22" fillId="0" borderId="30" xfId="43" applyNumberFormat="1" applyFont="1" applyBorder="1" applyAlignment="1">
      <alignment horizontal="left" indent="1"/>
    </xf>
    <xf numFmtId="164" fontId="22" fillId="0" borderId="31" xfId="43" applyNumberFormat="1" applyFont="1" applyBorder="1" applyAlignment="1">
      <alignment horizontal="left" indent="1"/>
    </xf>
    <xf numFmtId="164" fontId="22" fillId="0" borderId="0" xfId="43" applyNumberFormat="1" applyFont="1"/>
    <xf numFmtId="164" fontId="22" fillId="0" borderId="32" xfId="43" applyNumberFormat="1" applyFont="1" applyBorder="1" applyAlignment="1">
      <alignment horizontal="left" indent="1"/>
    </xf>
    <xf numFmtId="164" fontId="22" fillId="0" borderId="35" xfId="43" applyNumberFormat="1" applyFont="1" applyBorder="1" applyAlignment="1">
      <alignment horizontal="left" indent="1"/>
    </xf>
    <xf numFmtId="164" fontId="22" fillId="0" borderId="25" xfId="0" applyNumberFormat="1" applyFont="1" applyBorder="1" applyAlignment="1">
      <alignment horizontal="left" indent="1"/>
    </xf>
    <xf numFmtId="164" fontId="22" fillId="0" borderId="26" xfId="0" applyNumberFormat="1" applyFont="1" applyBorder="1" applyAlignment="1">
      <alignment horizontal="left" indent="1"/>
    </xf>
    <xf numFmtId="164" fontId="22" fillId="0" borderId="27" xfId="0" applyNumberFormat="1" applyFont="1" applyBorder="1" applyAlignment="1">
      <alignment horizontal="left" indent="1"/>
    </xf>
    <xf numFmtId="164" fontId="22" fillId="0" borderId="33" xfId="0" applyNumberFormat="1" applyFont="1" applyBorder="1" applyAlignment="1">
      <alignment horizontal="left" indent="1"/>
    </xf>
    <xf numFmtId="0" fontId="16" fillId="0" borderId="24" xfId="0" applyFont="1" applyBorder="1" applyAlignment="1">
      <alignment horizontal="center" textRotation="90" readingOrder="1"/>
    </xf>
    <xf numFmtId="0" fontId="16" fillId="0" borderId="24" xfId="0" applyFont="1" applyBorder="1" applyAlignment="1">
      <alignment horizontal="center" textRotation="90" wrapText="1" readingOrder="1"/>
    </xf>
    <xf numFmtId="0" fontId="28" fillId="0" borderId="28" xfId="0" applyFont="1" applyBorder="1" applyAlignment="1">
      <alignment horizontal="center" textRotation="90"/>
    </xf>
    <xf numFmtId="0" fontId="28" fillId="0" borderId="0" xfId="0" applyFont="1" applyAlignment="1">
      <alignment horizontal="center" textRotation="90"/>
    </xf>
    <xf numFmtId="0" fontId="28" fillId="0" borderId="29" xfId="0" applyFont="1" applyBorder="1" applyAlignment="1">
      <alignment horizontal="center" textRotation="90"/>
    </xf>
    <xf numFmtId="0" fontId="28" fillId="0" borderId="34" xfId="0" applyFont="1" applyBorder="1" applyAlignment="1">
      <alignment horizontal="center" textRotation="90"/>
    </xf>
    <xf numFmtId="0" fontId="16" fillId="0" borderId="36" xfId="0" applyFont="1" applyBorder="1" applyAlignment="1">
      <alignment horizontal="center" textRotation="90" readingOrder="1"/>
    </xf>
    <xf numFmtId="0" fontId="16" fillId="0" borderId="0" xfId="0" applyFont="1" applyAlignment="1">
      <alignment horizontal="center"/>
    </xf>
    <xf numFmtId="0" fontId="0" fillId="34" borderId="0" xfId="0" applyFill="1" applyAlignment="1">
      <alignment horizontal="center"/>
    </xf>
    <xf numFmtId="0" fontId="0" fillId="34" borderId="0" xfId="0" applyFill="1"/>
    <xf numFmtId="0" fontId="0" fillId="34" borderId="0" xfId="0" applyFill="1" applyAlignment="1">
      <alignment horizontal="center"/>
    </xf>
    <xf numFmtId="0" fontId="0" fillId="34" borderId="0" xfId="0" applyFill="1"/>
    <xf numFmtId="0" fontId="16" fillId="0" borderId="24" xfId="0" applyFont="1" applyBorder="1" applyAlignment="1">
      <alignment horizontal="center" textRotation="90" readingOrder="1"/>
    </xf>
    <xf numFmtId="0" fontId="0" fillId="0" borderId="0" xfId="0" applyBorder="1"/>
    <xf numFmtId="0" fontId="16" fillId="35" borderId="17" xfId="43" applyNumberFormat="1" applyFont="1" applyFill="1" applyBorder="1"/>
    <xf numFmtId="0" fontId="0" fillId="0" borderId="0" xfId="43" applyNumberFormat="1" applyFont="1"/>
    <xf numFmtId="0" fontId="14" fillId="0" borderId="0" xfId="43" applyNumberFormat="1" applyFont="1"/>
    <xf numFmtId="0" fontId="14" fillId="0" borderId="0" xfId="0" applyNumberFormat="1" applyFont="1"/>
    <xf numFmtId="169" fontId="0" fillId="37" borderId="0" xfId="43" applyNumberFormat="1" applyFont="1" applyFill="1"/>
    <xf numFmtId="169" fontId="0" fillId="36" borderId="0" xfId="43" applyNumberFormat="1" applyFont="1" applyFill="1"/>
    <xf numFmtId="169" fontId="26" fillId="37" borderId="0" xfId="43" applyNumberFormat="1" applyFont="1" applyFill="1"/>
    <xf numFmtId="169" fontId="0" fillId="0" borderId="0" xfId="43" applyNumberFormat="1" applyFont="1"/>
    <xf numFmtId="169" fontId="14" fillId="0" borderId="0" xfId="43" applyNumberFormat="1" applyFont="1"/>
    <xf numFmtId="169" fontId="0" fillId="0" borderId="0" xfId="43" applyNumberFormat="1" applyFont="1" applyBorder="1"/>
    <xf numFmtId="169" fontId="0" fillId="0" borderId="17" xfId="43" applyNumberFormat="1" applyFont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2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pivotCacheDefinition" Target="pivotCache/pivotCacheDefinition5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pivotCacheDefinition" Target="pivotCache/pivotCacheDefinition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pivotCacheDefinition" Target="pivotCache/pivotCacheDefinition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ivotCacheDefinition" Target="pivotCache/pivotCacheDefinition1.xml"/><Relationship Id="rId38" Type="http://schemas.openxmlformats.org/officeDocument/2006/relationships/pivotCacheDefinition" Target="pivotCache/pivotCacheDefinition6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remie Fant" refreshedDate="45217.766699305554" createdVersion="8" refreshedVersion="8" minRefreshableVersion="3" recordCount="1073" xr:uid="{00000000-000A-0000-FFFF-FFFF09000000}">
  <cacheSource type="worksheet">
    <worksheetSource ref="A1:L1074" sheet="Broken down"/>
  </cacheSource>
  <cacheFields count="12">
    <cacheField name="Sample" numFmtId="0">
      <sharedItems containsMixedTypes="1" containsNumber="1" containsInteger="1" minValue="1" maxValue="66"/>
    </cacheField>
    <cacheField name="Bee_spp" numFmtId="0">
      <sharedItems containsBlank="1" count="16">
        <s v="appositus"/>
        <s v="flavifrons"/>
        <s v="bifarius"/>
        <s v="californicus"/>
        <s v="nevadensis"/>
        <s v="sylvicola"/>
        <s v="rufocinctus"/>
        <s v="insularis"/>
        <s v="melanopygus"/>
        <s v="centralis"/>
        <s v="mixtus"/>
        <s v="unknown"/>
        <s v="kirbiellus"/>
        <m/>
        <s v="rufocinctus.dark"/>
        <s v="rufocinctus.orange"/>
      </sharedItems>
    </cacheField>
    <cacheField name="Site" numFmtId="0">
      <sharedItems containsBlank="1"/>
    </cacheField>
    <cacheField name="Date" numFmtId="0">
      <sharedItems containsNonDate="0" containsDate="1" containsString="0" containsBlank="1" minDate="2015-05-27T00:00:00" maxDate="2019-07-06T00:00:00"/>
    </cacheField>
    <cacheField name="Plant_spp_morpho" numFmtId="0">
      <sharedItems/>
    </cacheField>
    <cacheField name="Count" numFmtId="0">
      <sharedItems containsString="0" containsBlank="1" containsNumber="1" containsInteger="1" minValue="0" maxValue="697843"/>
    </cacheField>
    <cacheField name="Observation" numFmtId="0">
      <sharedItems count="3">
        <s v="Field"/>
        <s v="Microscopy"/>
        <s v="Molecular"/>
      </sharedItems>
    </cacheField>
    <cacheField name="Plant_spp_morpho2" numFmtId="0">
      <sharedItems/>
    </cacheField>
    <cacheField name="Genus" numFmtId="0">
      <sharedItems count="87">
        <s v="Aconitum"/>
        <s v="Agastache"/>
        <s v="Aquilegia"/>
        <s v="Calochortus"/>
        <s v="Cirsium"/>
        <s v="Claytonia"/>
        <s v="Delphinium"/>
        <s v="Dodecatheon"/>
        <s v="Erigeron"/>
        <s v="Erythronium"/>
        <s v="Frasera"/>
        <s v="Geum"/>
        <s v="Helianthella"/>
        <s v="Hydrophyllum"/>
        <s v="Hymenoxys"/>
        <s v="Lathyrus"/>
        <s v="Linum"/>
        <s v="Lonciera"/>
        <s v="Lupinus"/>
        <s v="Mertensia"/>
        <s v="Pedicularis"/>
        <s v="Potentilla"/>
        <s v="Salix"/>
        <s v="Senecio"/>
        <s v="Taraxacum"/>
        <s v="Thalictrum"/>
        <s v="Valeriana"/>
        <s v="Vicia"/>
        <s v="Viola"/>
        <s v="Wyethia"/>
        <s v="Glyccrrhiza"/>
        <s v="Mitella"/>
        <s v="Trifolium"/>
        <s v="APIACEAE"/>
        <s v="ASTERACEAE_1"/>
        <s v="Symphyotrichum"/>
        <s v="Androsace"/>
        <s v="Bistorta"/>
        <s v="Dasiphora"/>
        <s v="Vicia/Lath"/>
        <s v="Castilleja"/>
        <s v="Draba"/>
        <s v="Jeffersonia"/>
        <s v="Lithophragma"/>
        <s v="Micranthes"/>
        <s v="Orthocarpus"/>
        <s v="Penstemon"/>
        <s v="Prunus"/>
        <s v="Ranun/Borang"/>
        <s v="Scuttelaria"/>
        <s v="CONIFER"/>
        <s v="Boechera"/>
        <s v="Eremogone"/>
        <s v="ERICACEAE"/>
        <s v="GERANIUM"/>
        <s v="GROSSULARIACEAE"/>
        <s v="Ribes"/>
        <s v="Epilobium"/>
        <s v="ONAGRACEAE"/>
        <s v="ROSACEAE"/>
        <s v="UNKNOWN"/>
        <s v="Arenaria"/>
        <s v="Caltha"/>
        <s v="Campanula"/>
        <s v="Chamaenerion"/>
        <s v="Cynoglossum"/>
        <s v="Gaultheria"/>
        <s v="Heterotheca"/>
        <s v="Holodiscus"/>
        <s v="Karpatiosorbus"/>
        <s v="Micromeles"/>
        <s v="Nemophila"/>
        <s v="Odontostemma"/>
        <s v="Parnassia"/>
        <s v="Phlox"/>
        <s v="Populus"/>
        <s v="Pseudognaphalium"/>
        <s v="Rhodiola"/>
        <s v="Sagina"/>
        <s v="Scabrethia"/>
        <s v="Trollius"/>
        <s v="Vaccinium"/>
        <s v="ASTERACEAE_2" u="1"/>
        <s v="Lupinus/Gly/Tri" u="1"/>
        <s v="Bras/Sal" u="1"/>
        <s v="Lup/Lath" u="1"/>
        <s v="Ranun/Orbanc" u="1"/>
      </sharedItems>
    </cacheField>
    <cacheField name="Epitat" numFmtId="0">
      <sharedItems containsBlank="1" count="72">
        <s v="columbianum"/>
        <s v="urticifolia"/>
        <s v="coerulea"/>
        <s v="gunnisonii"/>
        <s v="parryi"/>
        <s v="lanceolata"/>
        <s v="nuttallianum"/>
        <s v="barbeyi"/>
        <s v="pulchellum"/>
        <s v="speciosus"/>
        <s v="grandiflorum"/>
        <s v="speciosa"/>
        <s v="trifloum"/>
        <s v="quinquenervis"/>
        <s v="fendleri"/>
        <s v="capitatum"/>
        <s v="hoopesii"/>
        <s v="lanszwertii"/>
        <s v="lewisii"/>
        <s v="involucrata"/>
        <s v="sericeus"/>
        <s v="fusiformis"/>
        <s v="ciliata"/>
        <s v="bracteosa"/>
        <s v="procera"/>
        <s v="pulcherrima"/>
        <s v="sp"/>
        <s v="bigelovii"/>
        <s v="integerrimus"/>
        <s v="officinale"/>
        <s v="occidentalis"/>
        <s v="americana"/>
        <s v="praemorsa"/>
        <s v="arizonica"/>
        <m/>
        <s v="UNKNOWN"/>
        <s v="pallidiflora"/>
        <s v="ecalcarata"/>
        <s v="globiflora"/>
        <s v="palustris"/>
        <s v="rotundifolia"/>
        <s v="angustifolium"/>
        <s v="pringlei"/>
        <s v="amplifolium"/>
        <s v="anchusoides"/>
        <s v="fruticosa"/>
        <s v="gracile"/>
        <s v="canum"/>
        <s v="grandiflorus"/>
        <s v="prostrata"/>
        <s v="ternatum"/>
        <s v="villosa"/>
        <s v="argenteus"/>
        <s v="canadense"/>
        <s v="devoniensis"/>
        <s v="parviflorum"/>
        <s v="japonica"/>
        <s v="menziesii"/>
        <s v="leucasterium"/>
        <s v="douglasii"/>
        <s v="alba"/>
        <s v="attenuatum"/>
        <s v="rosea"/>
        <s v="procumbens"/>
        <s v="scabra"/>
        <s v="foliaceum"/>
        <s v="cucullatum"/>
        <s v="tuberosum"/>
        <s v="thalictroides"/>
        <s v="europaeus"/>
        <s v="vitis-idaea"/>
        <s v="odorata"/>
      </sharedItems>
    </cacheField>
    <cacheField name="Family" numFmtId="0">
      <sharedItems count="33">
        <s v="Ranunculaceae"/>
        <s v="Lamiaceae"/>
        <s v="Liliaceae"/>
        <s v="Asteraceae"/>
        <s v="Montiaceae"/>
        <s v="Primulaceae"/>
        <s v="Gentianaceae"/>
        <s v="Rosaceae"/>
        <s v="Boraginaceae"/>
        <s v="Fabaceae"/>
        <s v="Linaceae"/>
        <s v="Caprifoliaceae"/>
        <s v="Orobanchaceae"/>
        <s v="Salicaceae"/>
        <s v="Dipsacales"/>
        <s v="Violaceae"/>
        <s v="Saxifragaceae"/>
        <s v="APIACEAE"/>
        <s v="Polygonaceae"/>
        <s v="Brassicaceae"/>
        <s v="Berberidaceae"/>
        <s v="Plantaginaceae"/>
        <s v="UNKNOWN"/>
        <s v="Pinaceae"/>
        <s v="Caryophyllaceae"/>
        <s v="Ericaceae"/>
        <s v="Geraniaceae"/>
        <s v="GROSSULARIACEAE"/>
        <s v="Onagraceae"/>
        <s v="Campanulaceae"/>
        <s v="Celastraceae"/>
        <s v="Polemoniaceae"/>
        <s v="Crassulaceae"/>
      </sharedItems>
    </cacheField>
    <cacheField name="Order" numFmtId="0">
      <sharedItems count="22">
        <s v="Ranunculales"/>
        <s v="Lamiales"/>
        <s v="Liliales"/>
        <s v="Asterales"/>
        <s v="Caryophyllales"/>
        <s v="Ericales"/>
        <s v="Gentianales"/>
        <s v="Rosales"/>
        <s v="Boraginales"/>
        <s v="Fabales"/>
        <s v="Malpighiales"/>
        <s v="Dipsacales"/>
        <s v="Caprifoliaceae"/>
        <s v="Saxifragales"/>
        <s v="Apiales"/>
        <s v="Brassicales"/>
        <s v="UNKNOWN"/>
        <s v="Pinales"/>
        <s v="_x0009_Caryophyllales"/>
        <s v="Geraniales"/>
        <s v="Myrtales"/>
        <s v="Celastral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remie Fant" refreshedDate="45217.798439583334" createdVersion="8" refreshedVersion="8" minRefreshableVersion="3" recordCount="185" xr:uid="{CC661CAB-0F71-4E22-9A00-A1B495574E6D}">
  <cacheSource type="worksheet">
    <worksheetSource ref="A1:K1048576" sheet="Combined (Mod - micro)"/>
  </cacheSource>
  <cacheFields count="11">
    <cacheField name="Bee" numFmtId="0">
      <sharedItems containsBlank="1"/>
    </cacheField>
    <cacheField name="Order" numFmtId="0">
      <sharedItems containsBlank="1"/>
    </cacheField>
    <cacheField name="Family" numFmtId="0">
      <sharedItems containsBlank="1" count="29">
        <s v="APIACEAE"/>
        <s v="Asteraceae"/>
        <s v="Campanulaceae"/>
        <s v="Boraginaceae"/>
        <s v="Dipsacales"/>
        <s v="Caryophyllaceae"/>
        <s v="Montiaceae"/>
        <s v="Celastraceae"/>
        <s v="Caprifoliaceae"/>
        <s v="Ericaceae"/>
        <s v="Polemoniaceae"/>
        <s v="Primulaceae"/>
        <s v="Fabaceae"/>
        <s v="Gentianaceae"/>
        <s v="Geraniaceae"/>
        <s v="Lamiaceae"/>
        <s v="Orobanchaceae"/>
        <s v="Liliaceae"/>
        <s v="Linaceae"/>
        <s v="Salicaceae"/>
        <s v="Violaceae"/>
        <s v="Onagraceae"/>
        <s v="Pinaceae"/>
        <s v="Ranunculaceae"/>
        <s v="Rosaceae"/>
        <s v="Crassulaceae"/>
        <s v="GROSSULARIACEAE"/>
        <s v="Saxifragaceae"/>
        <m/>
      </sharedItems>
    </cacheField>
    <cacheField name="Genus" numFmtId="0">
      <sharedItems containsBlank="1" count="64">
        <s v="APIACEAE"/>
        <s v="Cirsium"/>
        <s v="Erigeron"/>
        <s v="Helianthella"/>
        <s v="Heterotheca"/>
        <s v="Hymenoxys"/>
        <s v="Pseudognaphalium"/>
        <s v="Scabrethia"/>
        <s v="Senecio"/>
        <s v="Symphyotrichum"/>
        <s v="Taraxacum"/>
        <s v="Thalictrum"/>
        <s v="Campanula"/>
        <s v="Cynoglossum"/>
        <s v="Hydrophyllum"/>
        <s v="Mertensia"/>
        <s v="Nemophila"/>
        <s v="Valeriana"/>
        <s v="Arenaria"/>
        <s v="Odontostemma"/>
        <s v="Sagina"/>
        <s v="Claytonia"/>
        <s v="Parnassia"/>
        <s v="Lonciera"/>
        <s v="ERICACEAE"/>
        <s v="Gaultheria"/>
        <s v="Vaccinium"/>
        <s v="Phlox"/>
        <s v="Dodecatheon"/>
        <s v="Lathyrus"/>
        <s v="Lupinus"/>
        <s v="Vicia"/>
        <s v="Frasera"/>
        <s v="GERANIUM"/>
        <s v="Agastache"/>
        <s v="Pedicularis"/>
        <s v="Calochortus"/>
        <s v="Erythronium"/>
        <s v="Linum"/>
        <s v="Salix/Populus"/>
        <s v="Viola"/>
        <s v="Chamaenerion"/>
        <s v="Epilobium"/>
        <s v="ONAGRACEAE"/>
        <s v="CONIFER"/>
        <s v="Aconitum"/>
        <s v="Aquilegia"/>
        <s v="Caltha"/>
        <s v="Delphinium"/>
        <s v="Trollius"/>
        <s v="Dasiphora"/>
        <s v="Geum"/>
        <s v="Holodiscus"/>
        <s v="Karpatiosorbus"/>
        <s v="Micromeles"/>
        <s v="Potentilla"/>
        <s v="ROSACEAE"/>
        <s v="Rhodiola"/>
        <s v="GROSSULARIACEAE"/>
        <s v="Lithophragma"/>
        <m/>
        <s v="Populus" u="1"/>
        <s v="Salix" u="1"/>
        <s v="ASTERACEAE_1" u="1"/>
      </sharedItems>
    </cacheField>
    <cacheField name="Field" numFmtId="9">
      <sharedItems containsString="0" containsBlank="1" containsNumber="1" minValue="5.5865921787709499E-3" maxValue="1"/>
    </cacheField>
    <cacheField name="Microscopy" numFmtId="9">
      <sharedItems containsString="0" containsBlank="1" containsNumber="1" minValue="2.7327630967671413E-5" maxValue="0.99994458298697697"/>
    </cacheField>
    <cacheField name="Molecular" numFmtId="9">
      <sharedItems containsString="0" containsBlank="1" containsNumber="1" minValue="3.6445982194922831E-6" maxValue="0.8478137270147339"/>
    </cacheField>
    <cacheField name="Count" numFmtId="0">
      <sharedItems containsString="0" containsBlank="1" containsNumber="1" containsInteger="1" minValue="1" maxValue="3"/>
    </cacheField>
    <cacheField name="False positive" numFmtId="0">
      <sharedItems containsBlank="1"/>
    </cacheField>
    <cacheField name="Species " numFmtId="0">
      <sharedItems containsString="0" containsBlank="1" containsNumber="1" containsInteger="1" minValue="1" maxValue="3"/>
    </cacheField>
    <cacheField name="Species correct" numFmtId="0">
      <sharedItems containsBlank="1" containsMixedTypes="1" containsNumber="1" containsInteger="1" minValue="1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remie Fant" refreshedDate="45217.798671180557" createdVersion="8" refreshedVersion="8" minRefreshableVersion="3" recordCount="105" xr:uid="{919BA3F3-051C-475B-88CE-8F981E858C06}">
  <cacheSource type="worksheet">
    <worksheetSource ref="A1:J1048576" sheet="Combined (Mod - False ve)"/>
  </cacheSource>
  <cacheFields count="10">
    <cacheField name="Bee" numFmtId="0">
      <sharedItems containsBlank="1"/>
    </cacheField>
    <cacheField name="Order" numFmtId="0">
      <sharedItems containsBlank="1"/>
    </cacheField>
    <cacheField name="Family" numFmtId="0">
      <sharedItems containsBlank="1" count="29">
        <s v="APIACEAE"/>
        <s v="Asteraceae"/>
        <s v="Campanulaceae"/>
        <s v="Boraginaceae"/>
        <s v="Dipsacales"/>
        <s v="Caryophyllaceae"/>
        <s v="Montiaceae"/>
        <s v="Celastraceae"/>
        <s v="Caprifoliaceae"/>
        <s v="Ericaceae"/>
        <s v="Primulaceae"/>
        <s v="Fabaceae"/>
        <s v="Gentianaceae"/>
        <s v="Geraniaceae"/>
        <s v="Lamiaceae"/>
        <s v="Orobanchaceae"/>
        <s v="Liliaceae"/>
        <s v="Linaceae"/>
        <s v="Salicaceae"/>
        <s v="Violaceae"/>
        <s v="Onagraceae"/>
        <s v="Pinaceae"/>
        <s v="Ranunculaceae"/>
        <s v="Rosaceae"/>
        <s v="Crassulaceae"/>
        <s v="GROSSULARIACEAE"/>
        <s v="Saxifragaceae"/>
        <m/>
        <s v="Polemoniaceae" u="1"/>
      </sharedItems>
    </cacheField>
    <cacheField name="Genus" numFmtId="0">
      <sharedItems containsBlank="1" count="59">
        <s v="APIACEAE"/>
        <s v="Cirsium"/>
        <s v="Helianthella"/>
        <s v="Hymenoxys"/>
        <s v="Senecio"/>
        <s v="Symphyotrichum"/>
        <s v="Erigeron"/>
        <s v="Heterotheca"/>
        <s v="Pseudognaphalium"/>
        <s v="Scabrethia"/>
        <s v="Taraxacum"/>
        <s v="Thalictrum"/>
        <s v="Campanula"/>
        <s v="Cynoglossum"/>
        <s v="Nemophila"/>
        <s v="Valeriana"/>
        <s v="Arenaria"/>
        <s v="Odontostemma"/>
        <s v="Sagina"/>
        <s v="Claytonia"/>
        <s v="Parnassia"/>
        <s v="Lonciera"/>
        <s v="ERICACEAE"/>
        <s v="Gaultheria"/>
        <s v="Dodecatheon"/>
        <s v="Vicia"/>
        <s v="Lathyrus"/>
        <s v="Frasera"/>
        <s v="GERANIUM"/>
        <s v="Agastache"/>
        <s v="Pedicularis"/>
        <s v="Erythronium"/>
        <s v="Calochortus"/>
        <s v="Linum"/>
        <s v="Populus/Salix"/>
        <s v="Viola"/>
        <s v="ONAGRACEAE"/>
        <s v="Chamaenerion"/>
        <s v="Epilobium"/>
        <s v="CONIFER"/>
        <s v="Aconitum"/>
        <s v="Aquilegia"/>
        <s v="Caltha"/>
        <s v="Trollius"/>
        <s v="Karpatiosorbus"/>
        <s v="ROSACEAE"/>
        <s v="Dasiphora"/>
        <s v="Holodiscus"/>
        <s v="Micromeles"/>
        <s v="Potentilla"/>
        <s v="Rhodiola"/>
        <s v="GROSSULARIACEAE"/>
        <s v="Lithophragma"/>
        <m/>
        <s v="Salix" u="1"/>
        <s v="Populus" u="1"/>
        <s v="ASTERACEAE_1" u="1"/>
        <s v="Phlox" u="1"/>
        <s v="Lupinus" u="1"/>
      </sharedItems>
    </cacheField>
    <cacheField name="Field" numFmtId="9">
      <sharedItems containsString="0" containsBlank="1" containsNumber="1" minValue="5.5865921787709499E-3" maxValue="2.9850746268656716E-2"/>
    </cacheField>
    <cacheField name="Microscopy" numFmtId="9">
      <sharedItems containsString="0" containsBlank="1" containsNumber="1" minValue="5.019072475406545E-5" maxValue="3.771213073538655E-3"/>
    </cacheField>
    <cacheField name="Molecular" numFmtId="9">
      <sharedItems containsString="0" containsBlank="1" containsNumber="1" minValue="3.6445982194922831E-6" maxValue="7.1244078703102356E-2"/>
    </cacheField>
    <cacheField name="Count of methods" numFmtId="0">
      <sharedItems containsString="0" containsBlank="1" containsNumber="1" containsInteger="1" minValue="1" maxValue="1"/>
    </cacheField>
    <cacheField name="False positive " numFmtId="0">
      <sharedItems containsBlank="1"/>
    </cacheField>
    <cacheField name="Species 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remie Fant" refreshedDate="45217.800998726852" createdVersion="8" refreshedVersion="8" minRefreshableVersion="3" recordCount="105" xr:uid="{CF75B662-C609-496C-8F3E-82C2715C23FF}">
  <cacheSource type="worksheet">
    <worksheetSource ref="A1:J127" sheet="Combined (Mod - False ve)"/>
  </cacheSource>
  <cacheFields count="10">
    <cacheField name="Bee" numFmtId="0">
      <sharedItems containsBlank="1" count="9">
        <s v="nevadensis"/>
        <s v="flavifrons"/>
        <s v="bifarius"/>
        <s v="Rufocinctus"/>
        <s v="Appositus"/>
        <s v="californicus"/>
        <s v="mixtus"/>
        <s v="kirbiellus"/>
        <m/>
      </sharedItems>
    </cacheField>
    <cacheField name="Order" numFmtId="0">
      <sharedItems containsBlank="1"/>
    </cacheField>
    <cacheField name="Family" numFmtId="0">
      <sharedItems containsBlank="1"/>
    </cacheField>
    <cacheField name="Genus" numFmtId="0">
      <sharedItems containsBlank="1"/>
    </cacheField>
    <cacheField name="Field" numFmtId="9">
      <sharedItems containsString="0" containsBlank="1" containsNumber="1" minValue="5.5865921787709499E-3" maxValue="2.9850746268656716E-2"/>
    </cacheField>
    <cacheField name="Microscopy" numFmtId="9">
      <sharedItems containsString="0" containsBlank="1" containsNumber="1" minValue="5.019072475406545E-5" maxValue="3.771213073538655E-3"/>
    </cacheField>
    <cacheField name="Molecular" numFmtId="9">
      <sharedItems containsString="0" containsBlank="1" containsNumber="1" minValue="3.6445982194922831E-6" maxValue="7.1244078703102356E-2"/>
    </cacheField>
    <cacheField name="Count of methods" numFmtId="0">
      <sharedItems containsString="0" containsBlank="1" containsNumber="1" containsInteger="1" minValue="1" maxValue="1"/>
    </cacheField>
    <cacheField name="False positive " numFmtId="0">
      <sharedItems containsBlank="1" count="4">
        <s v="Mi"/>
        <s v="F"/>
        <s v="Mo"/>
        <m/>
      </sharedItems>
    </cacheField>
    <cacheField name="Species 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remie Fant" refreshedDate="45217.801874074074" createdVersion="8" refreshedVersion="8" minRefreshableVersion="3" recordCount="199" xr:uid="{C6DFC8D7-F30F-4209-BCDB-DE585830A283}">
  <cacheSource type="worksheet">
    <worksheetSource ref="A1:H200" sheet="Combined (Mod - Bio)"/>
  </cacheSource>
  <cacheFields count="8">
    <cacheField name="Bee" numFmtId="0">
      <sharedItems containsBlank="1" count="9">
        <s v="flavifrons"/>
        <s v="kirbiellus"/>
        <s v="Appositus"/>
        <s v="bifarius"/>
        <s v="Rufocinctus"/>
        <s v="mixtus"/>
        <s v="nevadensis"/>
        <s v="californicus"/>
        <m/>
      </sharedItems>
    </cacheField>
    <cacheField name="Order" numFmtId="0">
      <sharedItems containsBlank="1" count="12">
        <s v="Asterales"/>
        <s v="Boraginales"/>
        <s v="Caryophyllales"/>
        <s v="Ericales"/>
        <s v="Fabales"/>
        <s v="Gentianales"/>
        <s v="Lamiales"/>
        <s v="Malpighiales"/>
        <s v="Myrtales"/>
        <s v="Ranunculales"/>
        <s v="Rosales"/>
        <m/>
      </sharedItems>
    </cacheField>
    <cacheField name="Family" numFmtId="0">
      <sharedItems containsBlank="1" count="15">
        <s v="Asteraceae"/>
        <s v="Boraginaceae"/>
        <s v="Caryophyllaceae"/>
        <s v="Ericaceae"/>
        <s v="Polemoniaceae"/>
        <s v="Fabaceae"/>
        <s v="Gentianaceae"/>
        <s v="Lamiaceae"/>
        <s v="Orobanchaceae"/>
        <s v="Salicaceae"/>
        <s v="Violaceae"/>
        <s v="Onagraceae"/>
        <s v="Ranunculaceae"/>
        <s v="Rosaceae"/>
        <m/>
      </sharedItems>
    </cacheField>
    <cacheField name="Genus" numFmtId="0">
      <sharedItems containsBlank="1" count="33">
        <s v="Erigeron"/>
        <s v="Helianthella"/>
        <s v="Hymenoxys"/>
        <s v="Scabrethia"/>
        <s v="Senecio"/>
        <s v="Symphyotrichum"/>
        <s v="Taraxacum"/>
        <s v="Cynoglossum"/>
        <s v="Hydrophyllum"/>
        <s v="Mertensia"/>
        <s v="Arenaria"/>
        <s v="Vaccinium"/>
        <s v="Phlox"/>
        <s v="Lathyrus"/>
        <s v="Lupinus"/>
        <s v="Vicia"/>
        <s v="Frasera"/>
        <s v="Agastache"/>
        <s v="Pedicularis"/>
        <s v="Populus/Salix"/>
        <s v="Viola"/>
        <s v="Epilobium"/>
        <s v="Aconitum"/>
        <s v="Aquilegia"/>
        <s v="Delphinium"/>
        <s v="Thalictrum"/>
        <s v="Geum"/>
        <s v="Potentilla"/>
        <m/>
        <s v="Salix" u="1"/>
        <s v="ROSACEAE" u="1"/>
        <s v="Populus" u="1"/>
        <s v="ERICACEAE" u="1"/>
      </sharedItems>
    </cacheField>
    <cacheField name="Method" numFmtId="0">
      <sharedItems containsBlank="1" count="5">
        <s v="Microscope"/>
        <s v="Field"/>
        <s v="Molecular"/>
        <m/>
        <s v="DNA" u="1"/>
      </sharedItems>
    </cacheField>
    <cacheField name="%" numFmtId="0">
      <sharedItems containsString="0" containsBlank="1" containsNumber="1" minValue="2.7327630967671413E-5" maxValue="1"/>
    </cacheField>
    <cacheField name="Species " numFmtId="0">
      <sharedItems containsString="0" containsBlank="1" containsNumber="1" containsInteger="1" minValue="1" maxValue="3"/>
    </cacheField>
    <cacheField name="Species correct" numFmtId="0">
      <sharedItems containsBlank="1" containsMixedTypes="1" containsNumber="1" containsInteger="1" minValue="1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remie Fant" refreshedDate="45243.325871180554" createdVersion="8" refreshedVersion="8" minRefreshableVersion="3" recordCount="1034" xr:uid="{DDD8226F-E1EB-4589-BE96-F395BB532AA1}">
  <cacheSource type="worksheet">
    <worksheetSource ref="A1:H1048576" sheet="all_interactions"/>
  </cacheSource>
  <cacheFields count="11">
    <cacheField name="Sample" numFmtId="0">
      <sharedItems containsBlank="1" containsMixedTypes="1" containsNumber="1" containsInteger="1" minValue="1" maxValue="66" count="62">
        <s v="NA"/>
        <n v="7"/>
        <n v="8"/>
        <n v="10"/>
        <n v="1"/>
        <n v="2"/>
        <n v="4"/>
        <n v="3"/>
        <n v="5"/>
        <n v="6"/>
        <n v="9"/>
        <n v="20"/>
        <n v="13"/>
        <n v="18"/>
        <n v="19"/>
        <n v="14"/>
        <n v="15"/>
        <n v="21"/>
        <n v="16"/>
        <n v="22"/>
        <n v="24"/>
        <n v="25"/>
        <n v="23"/>
        <n v="26"/>
        <n v="27"/>
        <n v="28"/>
        <n v="29"/>
        <n v="30"/>
        <n v="32"/>
        <n v="35"/>
        <n v="43"/>
        <n v="33"/>
        <n v="36"/>
        <n v="37"/>
        <n v="41"/>
        <n v="42"/>
        <n v="39"/>
        <n v="40"/>
        <n v="34"/>
        <n v="44"/>
        <n v="45"/>
        <n v="46"/>
        <n v="47"/>
        <n v="52"/>
        <n v="51"/>
        <n v="48"/>
        <n v="49"/>
        <n v="50"/>
        <n v="53"/>
        <n v="55"/>
        <n v="56"/>
        <n v="57"/>
        <n v="58"/>
        <n v="59"/>
        <n v="61"/>
        <n v="62"/>
        <n v="63"/>
        <n v="64"/>
        <n v="60"/>
        <n v="65"/>
        <n v="66"/>
        <m/>
      </sharedItems>
    </cacheField>
    <cacheField name="Bee_spp" numFmtId="0">
      <sharedItems containsBlank="1" count="16">
        <s v="appositus"/>
        <s v="bifarius"/>
        <s v="californicus"/>
        <s v="centralis"/>
        <s v="flavifrons"/>
        <s v="insularis"/>
        <s v="kirbiellus"/>
        <s v="melanopygus"/>
        <s v="mixtus"/>
        <s v="nevadensis"/>
        <s v="rufocinctus"/>
        <s v="rufocinctus.dark"/>
        <s v="rufocinctus.orange"/>
        <s v="sylvicola"/>
        <s v="unknown"/>
        <m/>
      </sharedItems>
    </cacheField>
    <cacheField name="Site" numFmtId="0">
      <sharedItems containsBlank="1" count="8">
        <s v="Avery.Wash"/>
        <s v="Copper.Creek"/>
        <s v="Frogs.Pond"/>
        <s v="Gothic.Spires"/>
        <s v="Rosy.Hills"/>
        <s v="Stormy.Pass"/>
        <s v="NA"/>
        <m/>
      </sharedItems>
    </cacheField>
    <cacheField name="Date" numFmtId="0">
      <sharedItems containsNonDate="0" containsDate="1" containsString="0" containsBlank="1" minDate="2015-05-27T00:00:00" maxDate="2019-07-06T00:00:00" count="42">
        <d v="2015-06-17T00:00:00"/>
        <d v="2015-06-26T00:00:00"/>
        <d v="2015-07-02T00:00:00"/>
        <d v="2015-07-10T00:00:00"/>
        <d v="2015-07-16T00:00:00"/>
        <d v="2015-06-08T00:00:00"/>
        <d v="2015-06-10T00:00:00"/>
        <d v="2015-06-14T00:00:00"/>
        <d v="2015-06-15T00:00:00"/>
        <d v="2015-06-22T00:00:00"/>
        <d v="2015-06-28T00:00:00"/>
        <d v="2015-06-29T00:00:00"/>
        <d v="2015-07-09T00:00:00"/>
        <d v="2015-07-14T00:00:00"/>
        <d v="2015-07-23T00:00:00"/>
        <d v="2015-06-18T00:00:00"/>
        <d v="2015-07-15T00:00:00"/>
        <d v="2015-06-19T00:00:00"/>
        <d v="2015-07-07T00:00:00"/>
        <d v="2015-07-27T00:00:00"/>
        <d v="2015-06-04T00:00:00"/>
        <d v="2015-06-20T00:00:00"/>
        <d v="2015-06-23T00:00:00"/>
        <d v="2015-06-30T00:00:00"/>
        <d v="2015-07-22T00:00:00"/>
        <d v="2015-06-13T00:00:00"/>
        <d v="2015-06-21T00:00:00"/>
        <d v="2015-06-25T00:00:00"/>
        <d v="2015-07-13T00:00:00"/>
        <d v="2015-05-29T00:00:00"/>
        <d v="2015-06-02T00:00:00"/>
        <d v="2015-06-07T00:00:00"/>
        <d v="2015-06-01T00:00:00"/>
        <d v="2015-05-27T00:00:00"/>
        <d v="2015-05-31T00:00:00"/>
        <d v="2015-06-12T00:00:00"/>
        <d v="2015-05-28T00:00:00"/>
        <d v="2015-05-30T00:00:00"/>
        <d v="2015-06-11T00:00:00"/>
        <d v="2015-06-24T00:00:00"/>
        <d v="2019-07-05T00:00:00"/>
        <m/>
      </sharedItems>
      <fieldGroup par="10"/>
    </cacheField>
    <cacheField name="Plant_spp_morpho" numFmtId="0">
      <sharedItems containsBlank="1"/>
    </cacheField>
    <cacheField name="Count" numFmtId="0">
      <sharedItems containsString="0" containsBlank="1" containsNumber="1" containsInteger="1" minValue="0" maxValue="697843"/>
    </cacheField>
    <cacheField name="Observation" numFmtId="0">
      <sharedItems containsBlank="1" count="4">
        <s v="Field"/>
        <s v="Microscopy"/>
        <s v="Molecular"/>
        <m/>
      </sharedItems>
    </cacheField>
    <cacheField name="Plant_spp_morpho2" numFmtId="0">
      <sharedItems containsBlank="1"/>
    </cacheField>
    <cacheField name="Months (Date)" numFmtId="0" databaseField="0">
      <fieldGroup base="3">
        <rangePr groupBy="months" startDate="2015-05-27T00:00:00" endDate="2019-07-06T00:00:00"/>
        <groupItems count="14">
          <s v="&lt;5/27/2015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7/6/2019"/>
        </groupItems>
      </fieldGroup>
    </cacheField>
    <cacheField name="Quarters (Date)" numFmtId="0" databaseField="0">
      <fieldGroup base="3">
        <rangePr groupBy="quarters" startDate="2015-05-27T00:00:00" endDate="2019-07-06T00:00:00"/>
        <groupItems count="6">
          <s v="&lt;5/27/2015"/>
          <s v="Qtr1"/>
          <s v="Qtr2"/>
          <s v="Qtr3"/>
          <s v="Qtr4"/>
          <s v="&gt;7/6/2019"/>
        </groupItems>
      </fieldGroup>
    </cacheField>
    <cacheField name="Years (Date)" numFmtId="0" databaseField="0">
      <fieldGroup base="3">
        <rangePr groupBy="years" startDate="2015-05-27T00:00:00" endDate="2019-07-06T00:00:00"/>
        <groupItems count="7">
          <s v="&lt;5/27/2015"/>
          <s v="2015"/>
          <s v="2016"/>
          <s v="2017"/>
          <s v="2018"/>
          <s v="2019"/>
          <s v="&gt;7/6/201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73">
  <r>
    <s v="REFERENCE"/>
    <x v="0"/>
    <s v="Rosy.Hills"/>
    <d v="2015-07-09T00:00:00"/>
    <s v="Aconitum columbianum"/>
    <n v="2"/>
    <x v="0"/>
    <s v="Aconitum"/>
    <x v="0"/>
    <x v="0"/>
    <x v="0"/>
    <x v="0"/>
  </r>
  <r>
    <s v="REFERENCE"/>
    <x v="1"/>
    <s v="Gothic.Spires"/>
    <d v="2015-07-07T00:00:00"/>
    <s v="Aconitum columbianum"/>
    <n v="5"/>
    <x v="0"/>
    <s v="Aconitum"/>
    <x v="0"/>
    <x v="0"/>
    <x v="0"/>
    <x v="0"/>
  </r>
  <r>
    <s v="REFERENCE"/>
    <x v="1"/>
    <s v="Gothic.Spires"/>
    <d v="2015-07-10T00:00:00"/>
    <s v="Aconitum columbianum"/>
    <n v="1"/>
    <x v="0"/>
    <s v="Aconitum"/>
    <x v="0"/>
    <x v="0"/>
    <x v="0"/>
    <x v="0"/>
  </r>
  <r>
    <s v="REFERENCE"/>
    <x v="1"/>
    <s v="Gothic.Spires"/>
    <d v="2015-07-16T00:00:00"/>
    <s v="Aconitum columbianum"/>
    <n v="1"/>
    <x v="0"/>
    <s v="Aconitum"/>
    <x v="0"/>
    <x v="0"/>
    <x v="0"/>
    <x v="0"/>
  </r>
  <r>
    <s v="REFERENCE"/>
    <x v="0"/>
    <s v="Rosy.Hills"/>
    <d v="2015-07-22T00:00:00"/>
    <s v="Agastache urticifolia"/>
    <n v="1"/>
    <x v="0"/>
    <s v="Agastache"/>
    <x v="1"/>
    <x v="1"/>
    <x v="1"/>
    <x v="1"/>
  </r>
  <r>
    <n v="18"/>
    <x v="0"/>
    <s v="Avery.Wash"/>
    <d v="2015-07-02T00:00:00"/>
    <s v="Aquilegia coerulea"/>
    <n v="1"/>
    <x v="0"/>
    <s v="Aquilegia"/>
    <x v="2"/>
    <x v="2"/>
    <x v="0"/>
    <x v="0"/>
  </r>
  <r>
    <n v="19"/>
    <x v="0"/>
    <s v="Copper.Creek"/>
    <d v="2015-07-23T00:00:00"/>
    <s v="Calochortus gunnisonii"/>
    <n v="1"/>
    <x v="0"/>
    <s v="Calochortus"/>
    <x v="3"/>
    <x v="3"/>
    <x v="2"/>
    <x v="2"/>
  </r>
  <r>
    <n v="15"/>
    <x v="1"/>
    <s v="Stormy.Pass"/>
    <d v="2015-07-16T00:00:00"/>
    <s v="Cirsium parryi"/>
    <n v="1"/>
    <x v="0"/>
    <s v="Cirsium"/>
    <x v="4"/>
    <x v="4"/>
    <x v="3"/>
    <x v="3"/>
  </r>
  <r>
    <n v="22"/>
    <x v="2"/>
    <s v="Copper.Creek"/>
    <d v="2015-06-01T00:00:00"/>
    <s v="Claytonia lanceolata"/>
    <n v="1"/>
    <x v="0"/>
    <s v="Claytonia"/>
    <x v="5"/>
    <x v="5"/>
    <x v="4"/>
    <x v="4"/>
  </r>
  <r>
    <n v="24"/>
    <x v="2"/>
    <s v="Gothic.Spires"/>
    <d v="2015-05-29T00:00:00"/>
    <s v="Claytonia lanceolata"/>
    <n v="2"/>
    <x v="0"/>
    <s v="Claytonia"/>
    <x v="5"/>
    <x v="5"/>
    <x v="4"/>
    <x v="4"/>
  </r>
  <r>
    <n v="23"/>
    <x v="0"/>
    <s v="Avery.Wash"/>
    <d v="2015-06-17T00:00:00"/>
    <s v="Delphinium nuttallianum"/>
    <n v="5"/>
    <x v="0"/>
    <s v="Delphinium"/>
    <x v="6"/>
    <x v="6"/>
    <x v="0"/>
    <x v="0"/>
  </r>
  <r>
    <n v="26"/>
    <x v="0"/>
    <s v="Avery.Wash"/>
    <d v="2015-07-02T00:00:00"/>
    <s v="Delphinium nuttallianum"/>
    <n v="1"/>
    <x v="0"/>
    <s v="Delphinium"/>
    <x v="6"/>
    <x v="6"/>
    <x v="0"/>
    <x v="0"/>
  </r>
  <r>
    <n v="27"/>
    <x v="0"/>
    <s v="Avery.Wash"/>
    <d v="2015-07-10T00:00:00"/>
    <s v="Delphinium barbeyi"/>
    <n v="2"/>
    <x v="0"/>
    <s v="Delphinium"/>
    <x v="6"/>
    <x v="7"/>
    <x v="0"/>
    <x v="0"/>
  </r>
  <r>
    <n v="33"/>
    <x v="0"/>
    <s v="Copper.Creek"/>
    <d v="2015-06-08T00:00:00"/>
    <s v="Delphinium nuttallianum"/>
    <n v="1"/>
    <x v="0"/>
    <s v="Delphinium"/>
    <x v="6"/>
    <x v="6"/>
    <x v="0"/>
    <x v="0"/>
  </r>
  <r>
    <n v="36"/>
    <x v="0"/>
    <s v="Copper.Creek"/>
    <d v="2015-06-10T00:00:00"/>
    <s v="Delphinium nuttallianum"/>
    <n v="3"/>
    <x v="0"/>
    <s v="Delphinium"/>
    <x v="6"/>
    <x v="6"/>
    <x v="0"/>
    <x v="0"/>
  </r>
  <r>
    <n v="37"/>
    <x v="0"/>
    <s v="Copper.Creek"/>
    <d v="2015-06-15T00:00:00"/>
    <s v="Delphinium nuttallianum"/>
    <n v="6"/>
    <x v="0"/>
    <s v="Delphinium"/>
    <x v="6"/>
    <x v="6"/>
    <x v="0"/>
    <x v="0"/>
  </r>
  <r>
    <n v="41"/>
    <x v="0"/>
    <s v="Copper.Creek"/>
    <d v="2015-06-22T00:00:00"/>
    <s v="Delphinium nuttallianum"/>
    <n v="7"/>
    <x v="0"/>
    <s v="Delphinium"/>
    <x v="6"/>
    <x v="6"/>
    <x v="0"/>
    <x v="0"/>
  </r>
  <r>
    <n v="40"/>
    <x v="0"/>
    <s v="Copper.Creek"/>
    <d v="2015-07-09T00:00:00"/>
    <s v="Delphinium barbeyi"/>
    <n v="2"/>
    <x v="0"/>
    <s v="Delphinium"/>
    <x v="6"/>
    <x v="7"/>
    <x v="0"/>
    <x v="0"/>
  </r>
  <r>
    <n v="44"/>
    <x v="0"/>
    <s v="Copper.Creek"/>
    <d v="2015-07-14T00:00:00"/>
    <s v="Delphinium barbeyi"/>
    <n v="1"/>
    <x v="0"/>
    <s v="Delphinium"/>
    <x v="6"/>
    <x v="7"/>
    <x v="0"/>
    <x v="0"/>
  </r>
  <r>
    <n v="49"/>
    <x v="0"/>
    <s v="Copper.Creek"/>
    <d v="2015-07-23T00:00:00"/>
    <s v="Delphinium barbeyi"/>
    <n v="2"/>
    <x v="0"/>
    <s v="Delphinium"/>
    <x v="6"/>
    <x v="7"/>
    <x v="0"/>
    <x v="0"/>
  </r>
  <r>
    <n v="50"/>
    <x v="0"/>
    <s v="Frogs.Pond"/>
    <d v="2015-06-28T00:00:00"/>
    <s v="Delphinium barbeyi"/>
    <n v="1"/>
    <x v="0"/>
    <s v="Delphinium"/>
    <x v="6"/>
    <x v="7"/>
    <x v="0"/>
    <x v="0"/>
  </r>
  <r>
    <s v="NA"/>
    <x v="0"/>
    <s v="Frogs.Pond"/>
    <d v="2015-06-29T00:00:00"/>
    <s v="Delphinium barbeyi"/>
    <n v="2"/>
    <x v="0"/>
    <s v="Delphinium"/>
    <x v="6"/>
    <x v="7"/>
    <x v="0"/>
    <x v="0"/>
  </r>
  <r>
    <s v="NA"/>
    <x v="0"/>
    <s v="Frogs.Pond"/>
    <d v="2015-07-09T00:00:00"/>
    <s v="Delphinium barbeyi"/>
    <n v="7"/>
    <x v="0"/>
    <s v="Delphinium"/>
    <x v="6"/>
    <x v="7"/>
    <x v="0"/>
    <x v="0"/>
  </r>
  <r>
    <s v="NA"/>
    <x v="0"/>
    <s v="Frogs.Pond"/>
    <d v="2015-07-15T00:00:00"/>
    <s v="Delphinium barbeyi"/>
    <n v="3"/>
    <x v="0"/>
    <s v="Delphinium"/>
    <x v="6"/>
    <x v="7"/>
    <x v="0"/>
    <x v="0"/>
  </r>
  <r>
    <s v="NA"/>
    <x v="0"/>
    <s v="Frogs.Pond"/>
    <d v="2015-07-23T00:00:00"/>
    <s v="Delphinium barbeyi"/>
    <n v="4"/>
    <x v="0"/>
    <s v="Delphinium"/>
    <x v="6"/>
    <x v="7"/>
    <x v="0"/>
    <x v="0"/>
  </r>
  <r>
    <n v="10"/>
    <x v="0"/>
    <s v="Gothic.Spires"/>
    <d v="2015-06-17T00:00:00"/>
    <s v="Delphinium nuttallianum"/>
    <n v="5"/>
    <x v="0"/>
    <s v="Delphinium"/>
    <x v="6"/>
    <x v="6"/>
    <x v="0"/>
    <x v="0"/>
  </r>
  <r>
    <s v="NA"/>
    <x v="0"/>
    <s v="Gothic.Spires"/>
    <d v="2015-06-19T00:00:00"/>
    <s v="Delphinium nuttallianum"/>
    <n v="1"/>
    <x v="0"/>
    <s v="Delphinium"/>
    <x v="6"/>
    <x v="6"/>
    <x v="0"/>
    <x v="0"/>
  </r>
  <r>
    <n v="29"/>
    <x v="0"/>
    <s v="Gothic.Spires"/>
    <d v="2015-06-26T00:00:00"/>
    <s v="Delphinium nuttallianum"/>
    <n v="4"/>
    <x v="0"/>
    <s v="Delphinium"/>
    <x v="6"/>
    <x v="6"/>
    <x v="0"/>
    <x v="0"/>
  </r>
  <r>
    <n v="45"/>
    <x v="0"/>
    <s v="Gothic.Spires"/>
    <d v="2015-07-07T00:00:00"/>
    <s v="Delphinium barbeyi"/>
    <n v="5"/>
    <x v="0"/>
    <s v="Delphinium"/>
    <x v="6"/>
    <x v="7"/>
    <x v="0"/>
    <x v="0"/>
  </r>
  <r>
    <n v="49"/>
    <x v="0"/>
    <s v="Gothic.Spires"/>
    <d v="2015-07-10T00:00:00"/>
    <s v="Delphinium barbeyi"/>
    <n v="2"/>
    <x v="0"/>
    <s v="Delphinium"/>
    <x v="6"/>
    <x v="7"/>
    <x v="0"/>
    <x v="0"/>
  </r>
  <r>
    <s v="NA"/>
    <x v="0"/>
    <s v="Gothic.Spires"/>
    <d v="2015-07-16T00:00:00"/>
    <s v="Delphinium barbeyi"/>
    <n v="2"/>
    <x v="0"/>
    <s v="Delphinium"/>
    <x v="6"/>
    <x v="7"/>
    <x v="0"/>
    <x v="0"/>
  </r>
  <r>
    <n v="4"/>
    <x v="0"/>
    <s v="Gothic.Spires"/>
    <d v="2015-07-27T00:00:00"/>
    <s v="Delphinium barbeyi"/>
    <n v="1"/>
    <x v="0"/>
    <s v="Delphinium"/>
    <x v="6"/>
    <x v="7"/>
    <x v="0"/>
    <x v="0"/>
  </r>
  <r>
    <n v="6"/>
    <x v="0"/>
    <s v="Rosy.Hills"/>
    <d v="2015-06-04T00:00:00"/>
    <s v="Delphinium nuttallianum"/>
    <n v="1"/>
    <x v="0"/>
    <s v="Delphinium"/>
    <x v="6"/>
    <x v="6"/>
    <x v="0"/>
    <x v="0"/>
  </r>
  <r>
    <n v="24"/>
    <x v="0"/>
    <s v="Rosy.Hills"/>
    <d v="2015-06-14T00:00:00"/>
    <s v="Delphinium nuttallianum"/>
    <n v="8"/>
    <x v="0"/>
    <s v="Delphinium"/>
    <x v="6"/>
    <x v="6"/>
    <x v="0"/>
    <x v="0"/>
  </r>
  <r>
    <n v="25"/>
    <x v="0"/>
    <s v="Rosy.Hills"/>
    <d v="2015-06-18T00:00:00"/>
    <s v="Delphinium nuttallianum"/>
    <n v="1"/>
    <x v="0"/>
    <s v="Delphinium"/>
    <x v="6"/>
    <x v="6"/>
    <x v="0"/>
    <x v="0"/>
  </r>
  <r>
    <n v="23"/>
    <x v="0"/>
    <s v="Rosy.Hills"/>
    <d v="2015-06-20T00:00:00"/>
    <s v="Delphinium nuttallianum"/>
    <n v="3"/>
    <x v="0"/>
    <s v="Delphinium"/>
    <x v="6"/>
    <x v="6"/>
    <x v="0"/>
    <x v="0"/>
  </r>
  <r>
    <n v="26"/>
    <x v="0"/>
    <s v="Rosy.Hills"/>
    <d v="2015-06-23T00:00:00"/>
    <s v="Delphinium nuttallianum"/>
    <n v="4"/>
    <x v="0"/>
    <s v="Delphinium"/>
    <x v="6"/>
    <x v="6"/>
    <x v="0"/>
    <x v="0"/>
  </r>
  <r>
    <n v="28"/>
    <x v="0"/>
    <s v="Rosy.Hills"/>
    <d v="2015-06-30T00:00:00"/>
    <s v="Delphinium barbeyi"/>
    <n v="1"/>
    <x v="0"/>
    <s v="Delphinium"/>
    <x v="6"/>
    <x v="7"/>
    <x v="0"/>
    <x v="0"/>
  </r>
  <r>
    <n v="35"/>
    <x v="0"/>
    <s v="Rosy.Hills"/>
    <d v="2015-07-09T00:00:00"/>
    <s v="Delphinium barbeyi"/>
    <n v="3"/>
    <x v="0"/>
    <s v="Delphinium"/>
    <x v="6"/>
    <x v="7"/>
    <x v="0"/>
    <x v="0"/>
  </r>
  <r>
    <n v="33"/>
    <x v="0"/>
    <s v="Rosy.Hills"/>
    <d v="2015-07-15T00:00:00"/>
    <s v="Delphinium barbeyi"/>
    <n v="2"/>
    <x v="0"/>
    <s v="Delphinium"/>
    <x v="6"/>
    <x v="7"/>
    <x v="0"/>
    <x v="0"/>
  </r>
  <r>
    <n v="39"/>
    <x v="0"/>
    <s v="Rosy.Hills"/>
    <d v="2015-07-22T00:00:00"/>
    <s v="Delphinium barbeyi"/>
    <n v="1"/>
    <x v="0"/>
    <s v="Delphinium"/>
    <x v="6"/>
    <x v="7"/>
    <x v="0"/>
    <x v="0"/>
  </r>
  <r>
    <n v="40"/>
    <x v="0"/>
    <s v="Stormy.Pass"/>
    <d v="2015-06-13T00:00:00"/>
    <s v="Delphinium nuttallianum"/>
    <n v="3"/>
    <x v="0"/>
    <s v="Delphinium"/>
    <x v="6"/>
    <x v="6"/>
    <x v="0"/>
    <x v="0"/>
  </r>
  <r>
    <n v="51"/>
    <x v="0"/>
    <s v="Stormy.Pass"/>
    <d v="2015-06-18T00:00:00"/>
    <s v="Delphinium nuttallianum"/>
    <n v="2"/>
    <x v="0"/>
    <s v="Delphinium"/>
    <x v="6"/>
    <x v="6"/>
    <x v="0"/>
    <x v="0"/>
  </r>
  <r>
    <n v="49"/>
    <x v="0"/>
    <s v="Stormy.Pass"/>
    <d v="2015-06-21T00:00:00"/>
    <s v="Delphinium nuttallianum"/>
    <n v="15"/>
    <x v="0"/>
    <s v="Delphinium"/>
    <x v="6"/>
    <x v="6"/>
    <x v="0"/>
    <x v="0"/>
  </r>
  <r>
    <n v="60"/>
    <x v="0"/>
    <s v="Stormy.Pass"/>
    <d v="2015-06-25T00:00:00"/>
    <s v="Delphinium nuttallianum"/>
    <n v="4"/>
    <x v="0"/>
    <s v="Delphinium"/>
    <x v="6"/>
    <x v="6"/>
    <x v="0"/>
    <x v="0"/>
  </r>
  <r>
    <n v="3"/>
    <x v="0"/>
    <s v="Stormy.Pass"/>
    <d v="2015-06-30T00:00:00"/>
    <s v="Delphinium nuttallianum"/>
    <n v="1"/>
    <x v="0"/>
    <s v="Delphinium"/>
    <x v="6"/>
    <x v="6"/>
    <x v="0"/>
    <x v="0"/>
  </r>
  <r>
    <n v="42"/>
    <x v="0"/>
    <s v="Stormy.Pass"/>
    <d v="2015-07-13T00:00:00"/>
    <s v="Delphinium barbeyi"/>
    <n v="4"/>
    <x v="0"/>
    <s v="Delphinium"/>
    <x v="6"/>
    <x v="7"/>
    <x v="0"/>
    <x v="0"/>
  </r>
  <r>
    <n v="52"/>
    <x v="0"/>
    <s v="e"/>
    <d v="2015-07-16T00:00:00"/>
    <s v="Delphinium barbeyi"/>
    <n v="2"/>
    <x v="0"/>
    <s v="Delphinium"/>
    <x v="6"/>
    <x v="7"/>
    <x v="0"/>
    <x v="0"/>
  </r>
  <r>
    <n v="49"/>
    <x v="3"/>
    <s v="Copper.Creek"/>
    <d v="2015-06-04T00:00:00"/>
    <s v="Delphinium nuttallianum"/>
    <n v="1"/>
    <x v="0"/>
    <s v="Delphinium"/>
    <x v="6"/>
    <x v="6"/>
    <x v="0"/>
    <x v="0"/>
  </r>
  <r>
    <n v="7"/>
    <x v="3"/>
    <s v="Copper.Creek"/>
    <d v="2015-06-08T00:00:00"/>
    <s v="Delphinium nuttallianum"/>
    <n v="1"/>
    <x v="0"/>
    <s v="Delphinium"/>
    <x v="6"/>
    <x v="6"/>
    <x v="0"/>
    <x v="0"/>
  </r>
  <r>
    <n v="8"/>
    <x v="3"/>
    <s v="Copper.Creek"/>
    <d v="2015-06-10T00:00:00"/>
    <s v="Delphinium nuttallianum"/>
    <n v="3"/>
    <x v="0"/>
    <s v="Delphinium"/>
    <x v="6"/>
    <x v="6"/>
    <x v="0"/>
    <x v="0"/>
  </r>
  <r>
    <n v="2"/>
    <x v="3"/>
    <s v="Copper.Creek"/>
    <d v="2015-06-15T00:00:00"/>
    <s v="Delphinium nuttallianum"/>
    <n v="9"/>
    <x v="0"/>
    <s v="Delphinium"/>
    <x v="6"/>
    <x v="6"/>
    <x v="0"/>
    <x v="0"/>
  </r>
  <r>
    <n v="18"/>
    <x v="3"/>
    <s v="Copper.Creek"/>
    <d v="2015-07-09T00:00:00"/>
    <s v="Delphinium barbeyi"/>
    <n v="1"/>
    <x v="0"/>
    <s v="Delphinium"/>
    <x v="6"/>
    <x v="7"/>
    <x v="0"/>
    <x v="0"/>
  </r>
  <r>
    <n v="19"/>
    <x v="3"/>
    <s v="Copper.Creek"/>
    <d v="2015-07-14T00:00:00"/>
    <s v="Delphinium barbeyi"/>
    <n v="2"/>
    <x v="0"/>
    <s v="Delphinium"/>
    <x v="6"/>
    <x v="7"/>
    <x v="0"/>
    <x v="0"/>
  </r>
  <r>
    <n v="14"/>
    <x v="3"/>
    <s v="Frogs.Pond"/>
    <d v="2015-06-02T00:00:00"/>
    <s v="Delphinium nuttallianum"/>
    <n v="1"/>
    <x v="0"/>
    <s v="Delphinium"/>
    <x v="6"/>
    <x v="6"/>
    <x v="0"/>
    <x v="0"/>
  </r>
  <r>
    <n v="15"/>
    <x v="3"/>
    <s v="Frogs.Pond"/>
    <d v="2015-06-04T00:00:00"/>
    <s v="Delphinium nuttallianum"/>
    <n v="1"/>
    <x v="0"/>
    <s v="Delphinium"/>
    <x v="6"/>
    <x v="6"/>
    <x v="0"/>
    <x v="0"/>
  </r>
  <r>
    <n v="35"/>
    <x v="3"/>
    <s v="Rosy.Hills"/>
    <d v="2015-06-08T00:00:00"/>
    <s v="Delphinium nuttallianum"/>
    <n v="3"/>
    <x v="0"/>
    <s v="Delphinium"/>
    <x v="6"/>
    <x v="6"/>
    <x v="0"/>
    <x v="0"/>
  </r>
  <r>
    <n v="44"/>
    <x v="3"/>
    <s v="Rosy.Hills"/>
    <d v="2015-06-14T00:00:00"/>
    <s v="Delphinium nuttallianum"/>
    <n v="7"/>
    <x v="0"/>
    <s v="Delphinium"/>
    <x v="6"/>
    <x v="6"/>
    <x v="0"/>
    <x v="0"/>
  </r>
  <r>
    <n v="50"/>
    <x v="3"/>
    <s v="Rosy.Hills"/>
    <d v="2015-06-18T00:00:00"/>
    <s v="Delphinium nuttallianum"/>
    <n v="5"/>
    <x v="0"/>
    <s v="Delphinium"/>
    <x v="6"/>
    <x v="6"/>
    <x v="0"/>
    <x v="0"/>
  </r>
  <r>
    <n v="53"/>
    <x v="3"/>
    <s v="Rosy.Hills"/>
    <d v="2015-06-20T00:00:00"/>
    <s v="Delphinium nuttallianum"/>
    <n v="1"/>
    <x v="0"/>
    <s v="Delphinium"/>
    <x v="6"/>
    <x v="6"/>
    <x v="0"/>
    <x v="0"/>
  </r>
  <r>
    <n v="56"/>
    <x v="3"/>
    <s v="Rosy.Hills"/>
    <d v="2015-06-23T00:00:00"/>
    <s v="Delphinium nuttallianum"/>
    <n v="2"/>
    <x v="0"/>
    <s v="Delphinium"/>
    <x v="6"/>
    <x v="6"/>
    <x v="0"/>
    <x v="0"/>
  </r>
  <r>
    <n v="63"/>
    <x v="3"/>
    <s v="Rosy.Hills"/>
    <d v="2015-07-09T00:00:00"/>
    <s v="Delphinium barbeyi"/>
    <n v="1"/>
    <x v="0"/>
    <s v="Delphinium"/>
    <x v="6"/>
    <x v="7"/>
    <x v="0"/>
    <x v="0"/>
  </r>
  <r>
    <n v="60"/>
    <x v="3"/>
    <s v="Stormy.Pass"/>
    <d v="2015-06-21T00:00:00"/>
    <s v="Delphinium nuttallianum"/>
    <n v="1"/>
    <x v="0"/>
    <s v="Delphinium"/>
    <x v="6"/>
    <x v="6"/>
    <x v="0"/>
    <x v="0"/>
  </r>
  <r>
    <s v="REFERENCE"/>
    <x v="3"/>
    <s v="Stormy.Pass"/>
    <d v="2015-06-30T00:00:00"/>
    <s v="Delphinium barbeyi"/>
    <n v="1"/>
    <x v="0"/>
    <s v="Delphinium"/>
    <x v="6"/>
    <x v="7"/>
    <x v="0"/>
    <x v="0"/>
  </r>
  <r>
    <s v="REFERENCE"/>
    <x v="1"/>
    <s v="ot"/>
    <d v="2015-06-17T00:00:00"/>
    <s v="Delphinium nuttallianum"/>
    <n v="6"/>
    <x v="0"/>
    <s v="Delphinium"/>
    <x v="6"/>
    <x v="6"/>
    <x v="0"/>
    <x v="0"/>
  </r>
  <r>
    <s v="REFERENCE"/>
    <x v="1"/>
    <s v="Avery.Wash"/>
    <d v="2015-06-19T00:00:00"/>
    <s v="Delphinium nuttallianum"/>
    <n v="1"/>
    <x v="0"/>
    <s v="Delphinium"/>
    <x v="6"/>
    <x v="6"/>
    <x v="0"/>
    <x v="0"/>
  </r>
  <r>
    <s v="REFERENCE"/>
    <x v="1"/>
    <s v="Avery.Wash"/>
    <d v="2015-06-26T00:00:00"/>
    <s v="Delphinium nuttallianum"/>
    <n v="1"/>
    <x v="0"/>
    <s v="Delphinium"/>
    <x v="6"/>
    <x v="6"/>
    <x v="0"/>
    <x v="0"/>
  </r>
  <r>
    <s v="REFERENCE"/>
    <x v="1"/>
    <s v="Copper.Creek"/>
    <d v="2015-06-15T00:00:00"/>
    <s v="Delphinium nuttallianum"/>
    <n v="3"/>
    <x v="0"/>
    <s v="Delphinium"/>
    <x v="6"/>
    <x v="6"/>
    <x v="0"/>
    <x v="0"/>
  </r>
  <r>
    <n v="3"/>
    <x v="1"/>
    <s v="Copper.Creek"/>
    <d v="2015-07-09T00:00:00"/>
    <s v="Delphinium barbeyi"/>
    <n v="1"/>
    <x v="0"/>
    <s v="Delphinium"/>
    <x v="6"/>
    <x v="7"/>
    <x v="0"/>
    <x v="0"/>
  </r>
  <r>
    <n v="20"/>
    <x v="1"/>
    <s v="Copper.Creek"/>
    <d v="2015-07-14T00:00:00"/>
    <s v="Delphinium barbeyi"/>
    <n v="1"/>
    <x v="0"/>
    <s v="Delphinium"/>
    <x v="6"/>
    <x v="7"/>
    <x v="0"/>
    <x v="0"/>
  </r>
  <r>
    <n v="13"/>
    <x v="1"/>
    <s v="Copper.Creek"/>
    <d v="2015-07-23T00:00:00"/>
    <s v="Delphinium barbeyi"/>
    <n v="1"/>
    <x v="0"/>
    <s v="Delphinium"/>
    <x v="6"/>
    <x v="7"/>
    <x v="0"/>
    <x v="0"/>
  </r>
  <r>
    <n v="14"/>
    <x v="1"/>
    <s v="Frogs.Pond"/>
    <d v="2015-07-23T00:00:00"/>
    <s v="Delphinium barbeyi"/>
    <n v="4"/>
    <x v="0"/>
    <s v="Delphinium"/>
    <x v="6"/>
    <x v="7"/>
    <x v="0"/>
    <x v="0"/>
  </r>
  <r>
    <n v="15"/>
    <x v="1"/>
    <s v="Gothic.Spires"/>
    <d v="2015-06-17T00:00:00"/>
    <s v="Delphinium nuttallianum"/>
    <n v="4"/>
    <x v="0"/>
    <s v="Delphinium"/>
    <x v="6"/>
    <x v="6"/>
    <x v="0"/>
    <x v="0"/>
  </r>
  <r>
    <n v="21"/>
    <x v="1"/>
    <s v="Gothic.Spires"/>
    <d v="2015-06-19T00:00:00"/>
    <s v="Delphinium nuttallianum"/>
    <n v="1"/>
    <x v="0"/>
    <s v="Delphinium"/>
    <x v="6"/>
    <x v="6"/>
    <x v="0"/>
    <x v="0"/>
  </r>
  <r>
    <n v="22"/>
    <x v="1"/>
    <s v="Gothic.Spires"/>
    <d v="2015-06-26T00:00:00"/>
    <s v="Delphinium nuttallianum"/>
    <n v="2"/>
    <x v="0"/>
    <s v="Delphinium"/>
    <x v="6"/>
    <x v="6"/>
    <x v="0"/>
    <x v="0"/>
  </r>
  <r>
    <n v="24"/>
    <x v="1"/>
    <s v="Gothic.Spires"/>
    <d v="2015-07-07T00:00:00"/>
    <s v="Delphinium barbeyi"/>
    <n v="1"/>
    <x v="0"/>
    <s v="Delphinium"/>
    <x v="6"/>
    <x v="7"/>
    <x v="0"/>
    <x v="0"/>
  </r>
  <r>
    <n v="25"/>
    <x v="1"/>
    <s v="Gothic.Spires"/>
    <d v="2015-07-10T00:00:00"/>
    <s v="Delphinium barbeyi"/>
    <n v="2"/>
    <x v="0"/>
    <s v="Delphinium"/>
    <x v="6"/>
    <x v="7"/>
    <x v="0"/>
    <x v="0"/>
  </r>
  <r>
    <n v="26"/>
    <x v="1"/>
    <s v="Gothic.Spires"/>
    <d v="2015-07-16T00:00:00"/>
    <s v="Delphinium barbeyi"/>
    <n v="1"/>
    <x v="0"/>
    <s v="Delphinium"/>
    <x v="6"/>
    <x v="7"/>
    <x v="0"/>
    <x v="0"/>
  </r>
  <r>
    <n v="30"/>
    <x v="1"/>
    <s v="Gothic.Spires"/>
    <d v="2015-07-27T00:00:00"/>
    <s v="Delphinium barbeyi"/>
    <n v="1"/>
    <x v="0"/>
    <s v="Delphinium"/>
    <x v="6"/>
    <x v="7"/>
    <x v="0"/>
    <x v="0"/>
  </r>
  <r>
    <n v="32"/>
    <x v="1"/>
    <s v="Rosy.Hills"/>
    <d v="2015-06-18T00:00:00"/>
    <s v="Delphinium nuttallianum"/>
    <n v="1"/>
    <x v="0"/>
    <s v="Delphinium"/>
    <x v="6"/>
    <x v="6"/>
    <x v="0"/>
    <x v="0"/>
  </r>
  <r>
    <n v="35"/>
    <x v="1"/>
    <s v="Rosy.Hills"/>
    <d v="2015-06-28T00:00:00"/>
    <s v="Delphinium nuttallianum"/>
    <n v="1"/>
    <x v="0"/>
    <s v="Delphinium"/>
    <x v="6"/>
    <x v="6"/>
    <x v="0"/>
    <x v="0"/>
  </r>
  <r>
    <n v="43"/>
    <x v="1"/>
    <s v="Stormy.Pass"/>
    <d v="2015-06-13T00:00:00"/>
    <s v="Delphinium nuttallianum"/>
    <n v="5"/>
    <x v="0"/>
    <s v="Delphinium"/>
    <x v="6"/>
    <x v="6"/>
    <x v="0"/>
    <x v="0"/>
  </r>
  <r>
    <n v="57"/>
    <x v="1"/>
    <s v="Stormy.Pass"/>
    <d v="2015-06-18T00:00:00"/>
    <s v="Delphinium nuttallianum"/>
    <n v="1"/>
    <x v="0"/>
    <s v="Delphinium"/>
    <x v="6"/>
    <x v="6"/>
    <x v="0"/>
    <x v="0"/>
  </r>
  <r>
    <n v="59"/>
    <x v="1"/>
    <s v="Stormy.Pass"/>
    <d v="2015-06-21T00:00:00"/>
    <s v="Delphinium nuttallianum"/>
    <n v="1"/>
    <x v="0"/>
    <s v="Delphinium"/>
    <x v="6"/>
    <x v="6"/>
    <x v="0"/>
    <x v="0"/>
  </r>
  <r>
    <n v="66"/>
    <x v="1"/>
    <s v="Stormy.Pass"/>
    <d v="2015-07-16T00:00:00"/>
    <s v="Delphinium barbeyi"/>
    <n v="2"/>
    <x v="0"/>
    <s v="Delphinium"/>
    <x v="6"/>
    <x v="7"/>
    <x v="0"/>
    <x v="0"/>
  </r>
  <r>
    <s v="REFERENCE"/>
    <x v="1"/>
    <s v="Stormy.Pass"/>
    <d v="2015-07-23T00:00:00"/>
    <s v="Delphinium barbeyi"/>
    <n v="4"/>
    <x v="0"/>
    <s v="Delphinium"/>
    <x v="6"/>
    <x v="7"/>
    <x v="0"/>
    <x v="0"/>
  </r>
  <r>
    <s v="REFERENCE"/>
    <x v="4"/>
    <s v="Copper.Creek"/>
    <d v="2015-06-15T00:00:00"/>
    <s v="Delphinium nuttallianum"/>
    <n v="2"/>
    <x v="0"/>
    <s v="Delphinium"/>
    <x v="6"/>
    <x v="6"/>
    <x v="0"/>
    <x v="0"/>
  </r>
  <r>
    <s v="REFERENCE"/>
    <x v="4"/>
    <s v="Copper.Creek"/>
    <d v="2015-07-14T00:00:00"/>
    <s v="Delphinium barbeyi"/>
    <n v="4"/>
    <x v="0"/>
    <s v="Delphinium"/>
    <x v="6"/>
    <x v="7"/>
    <x v="0"/>
    <x v="0"/>
  </r>
  <r>
    <s v="REFERENCE"/>
    <x v="4"/>
    <s v="Copper.Creek"/>
    <d v="2015-07-23T00:00:00"/>
    <s v="Delphinium barbeyi"/>
    <n v="1"/>
    <x v="0"/>
    <s v="Delphinium"/>
    <x v="6"/>
    <x v="7"/>
    <x v="0"/>
    <x v="0"/>
  </r>
  <r>
    <s v="REFERENCE"/>
    <x v="4"/>
    <s v="Frogs.Pond"/>
    <d v="2015-07-09T00:00:00"/>
    <s v="Delphinium barbeyi"/>
    <n v="1"/>
    <x v="0"/>
    <s v="Delphinium"/>
    <x v="6"/>
    <x v="7"/>
    <x v="0"/>
    <x v="0"/>
  </r>
  <r>
    <s v="REFERENCE"/>
    <x v="4"/>
    <s v="Frogs.Pond"/>
    <d v="2015-07-15T00:00:00"/>
    <s v="Delphinium barbeyi"/>
    <n v="1"/>
    <x v="0"/>
    <s v="Delphinium"/>
    <x v="6"/>
    <x v="7"/>
    <x v="0"/>
    <x v="0"/>
  </r>
  <r>
    <s v="REFERENCE"/>
    <x v="4"/>
    <s v="Gothic.Spires"/>
    <d v="2015-06-17T00:00:00"/>
    <s v="Delphinium nuttallianum"/>
    <n v="1"/>
    <x v="0"/>
    <s v="Delphinium"/>
    <x v="6"/>
    <x v="6"/>
    <x v="0"/>
    <x v="0"/>
  </r>
  <r>
    <n v="7"/>
    <x v="4"/>
    <s v="Rosy.Hills"/>
    <d v="2015-06-18T00:00:00"/>
    <s v="Delphinium nuttallianum"/>
    <n v="1"/>
    <x v="0"/>
    <s v="Delphinium"/>
    <x v="6"/>
    <x v="6"/>
    <x v="0"/>
    <x v="0"/>
  </r>
  <r>
    <n v="8"/>
    <x v="2"/>
    <s v="Gothic.Spires"/>
    <d v="2015-06-26T00:00:00"/>
    <s v="Dodecatheon pulchellum"/>
    <n v="3"/>
    <x v="0"/>
    <s v="Dodecatheon"/>
    <x v="7"/>
    <x v="8"/>
    <x v="5"/>
    <x v="5"/>
  </r>
  <r>
    <n v="6"/>
    <x v="5"/>
    <s v="Gothic.Spires"/>
    <d v="2015-06-26T00:00:00"/>
    <s v="Dodecatheon pulchellum"/>
    <n v="2"/>
    <x v="0"/>
    <s v="Dodecatheon"/>
    <x v="7"/>
    <x v="8"/>
    <x v="5"/>
    <x v="5"/>
  </r>
  <r>
    <n v="9"/>
    <x v="0"/>
    <s v="Copper.Creek"/>
    <d v="2015-07-23T00:00:00"/>
    <s v="Erigeron speciosus"/>
    <n v="1"/>
    <x v="0"/>
    <s v="Erigeron"/>
    <x v="8"/>
    <x v="9"/>
    <x v="3"/>
    <x v="3"/>
  </r>
  <r>
    <n v="26"/>
    <x v="2"/>
    <s v="Copper.Creek"/>
    <d v="2015-06-01T00:00:00"/>
    <s v="Erythronium grandiflorum"/>
    <n v="1"/>
    <x v="0"/>
    <s v="Erythronium"/>
    <x v="9"/>
    <x v="10"/>
    <x v="2"/>
    <x v="2"/>
  </r>
  <r>
    <n v="35"/>
    <x v="2"/>
    <s v="Gothic.Spires"/>
    <d v="2015-06-02T00:00:00"/>
    <s v="Erythronium grandiflorum"/>
    <n v="1"/>
    <x v="0"/>
    <s v="Erythronium"/>
    <x v="9"/>
    <x v="10"/>
    <x v="2"/>
    <x v="2"/>
  </r>
  <r>
    <n v="41"/>
    <x v="3"/>
    <s v="Copper.Creek"/>
    <d v="2015-06-04T00:00:00"/>
    <s v="Erythronium grandiflorum"/>
    <n v="1"/>
    <x v="0"/>
    <s v="Erythronium"/>
    <x v="9"/>
    <x v="10"/>
    <x v="2"/>
    <x v="2"/>
  </r>
  <r>
    <n v="52"/>
    <x v="3"/>
    <s v="Gothic.Spires"/>
    <d v="2015-05-29T00:00:00"/>
    <s v="Erythronium grandiflorum"/>
    <n v="1"/>
    <x v="0"/>
    <s v="Erythronium"/>
    <x v="9"/>
    <x v="10"/>
    <x v="2"/>
    <x v="2"/>
  </r>
  <r>
    <n v="51"/>
    <x v="1"/>
    <s v="Gothic.Spires"/>
    <d v="2015-06-02T00:00:00"/>
    <s v="Erythronium grandiflorum"/>
    <n v="1"/>
    <x v="0"/>
    <s v="Erythronium"/>
    <x v="9"/>
    <x v="10"/>
    <x v="2"/>
    <x v="2"/>
  </r>
  <r>
    <n v="50"/>
    <x v="0"/>
    <s v="Copper.Creek"/>
    <d v="2015-06-29T00:00:00"/>
    <s v="Frasera speciosa"/>
    <n v="1"/>
    <x v="0"/>
    <s v="Frasera"/>
    <x v="10"/>
    <x v="11"/>
    <x v="6"/>
    <x v="6"/>
  </r>
  <r>
    <n v="53"/>
    <x v="0"/>
    <s v="Frogs.Pond"/>
    <d v="2015-06-18T00:00:00"/>
    <s v="Frasera speciosa"/>
    <n v="1"/>
    <x v="0"/>
    <s v="Frasera"/>
    <x v="10"/>
    <x v="11"/>
    <x v="6"/>
    <x v="6"/>
  </r>
  <r>
    <n v="55"/>
    <x v="0"/>
    <s v="Frogs.Pond"/>
    <d v="2015-06-28T00:00:00"/>
    <s v="Frasera speciosa"/>
    <n v="2"/>
    <x v="0"/>
    <s v="Frasera"/>
    <x v="10"/>
    <x v="11"/>
    <x v="6"/>
    <x v="6"/>
  </r>
  <r>
    <n v="56"/>
    <x v="0"/>
    <s v="Frogs.Pond"/>
    <d v="2015-06-29T00:00:00"/>
    <s v="Frasera speciosa"/>
    <n v="6"/>
    <x v="0"/>
    <s v="Frasera"/>
    <x v="10"/>
    <x v="11"/>
    <x v="6"/>
    <x v="6"/>
  </r>
  <r>
    <n v="57"/>
    <x v="0"/>
    <s v="Frogs.Pond"/>
    <d v="2015-07-09T00:00:00"/>
    <s v="Frasera speciosa"/>
    <n v="1"/>
    <x v="0"/>
    <s v="Frasera"/>
    <x v="10"/>
    <x v="11"/>
    <x v="6"/>
    <x v="6"/>
  </r>
  <r>
    <n v="58"/>
    <x v="2"/>
    <s v="Copper.Creek"/>
    <d v="2015-06-22T00:00:00"/>
    <s v="Frasera speciosa"/>
    <n v="1"/>
    <x v="0"/>
    <s v="Frasera"/>
    <x v="10"/>
    <x v="11"/>
    <x v="6"/>
    <x v="6"/>
  </r>
  <r>
    <n v="61"/>
    <x v="2"/>
    <s v="Frogs.Pond"/>
    <d v="2015-06-12T00:00:00"/>
    <s v="Frasera speciosa"/>
    <n v="1"/>
    <x v="0"/>
    <s v="Frasera"/>
    <x v="10"/>
    <x v="11"/>
    <x v="6"/>
    <x v="6"/>
  </r>
  <r>
    <n v="62"/>
    <x v="2"/>
    <s v="Frogs.Pond"/>
    <d v="2015-06-18T00:00:00"/>
    <s v="Frasera speciosa"/>
    <n v="1"/>
    <x v="0"/>
    <s v="Frasera"/>
    <x v="10"/>
    <x v="11"/>
    <x v="6"/>
    <x v="6"/>
  </r>
  <r>
    <n v="63"/>
    <x v="1"/>
    <s v="Frogs.Pond"/>
    <d v="2015-06-18T00:00:00"/>
    <s v="Frasera speciosa"/>
    <n v="1"/>
    <x v="0"/>
    <s v="Frasera"/>
    <x v="10"/>
    <x v="11"/>
    <x v="6"/>
    <x v="6"/>
  </r>
  <r>
    <n v="64"/>
    <x v="4"/>
    <s v="Frogs.Pond"/>
    <d v="2015-06-15T00:00:00"/>
    <s v="Frasera speciosa"/>
    <n v="1"/>
    <x v="0"/>
    <s v="Frasera"/>
    <x v="10"/>
    <x v="11"/>
    <x v="6"/>
    <x v="6"/>
  </r>
  <r>
    <n v="60"/>
    <x v="4"/>
    <s v="Frogs.Pond"/>
    <d v="2015-06-18T00:00:00"/>
    <s v="Frasera speciosa"/>
    <n v="2"/>
    <x v="0"/>
    <s v="Frasera"/>
    <x v="10"/>
    <x v="11"/>
    <x v="6"/>
    <x v="6"/>
  </r>
  <r>
    <s v="REFERENCE"/>
    <x v="4"/>
    <s v="Frogs.Pond"/>
    <d v="2015-06-22T00:00:00"/>
    <s v="Frasera speciosa"/>
    <n v="1"/>
    <x v="0"/>
    <s v="Frasera"/>
    <x v="10"/>
    <x v="11"/>
    <x v="6"/>
    <x v="6"/>
  </r>
  <r>
    <s v="REFERENCE"/>
    <x v="4"/>
    <s v="Frogs.Pond"/>
    <d v="2015-06-28T00:00:00"/>
    <s v="Frasera speciosa"/>
    <n v="2"/>
    <x v="0"/>
    <s v="Frasera"/>
    <x v="10"/>
    <x v="11"/>
    <x v="6"/>
    <x v="6"/>
  </r>
  <r>
    <s v="REFERENCE"/>
    <x v="4"/>
    <s v="Frogs.Pond"/>
    <d v="2015-06-29T00:00:00"/>
    <s v="Frasera speciosa"/>
    <n v="3"/>
    <x v="0"/>
    <s v="Frasera"/>
    <x v="10"/>
    <x v="11"/>
    <x v="6"/>
    <x v="6"/>
  </r>
  <r>
    <s v="REFERENCE"/>
    <x v="6"/>
    <s v="Copper.Creek"/>
    <d v="2015-06-22T00:00:00"/>
    <s v="Frasera speciosa"/>
    <n v="1"/>
    <x v="0"/>
    <s v="Frasera"/>
    <x v="10"/>
    <x v="11"/>
    <x v="6"/>
    <x v="6"/>
  </r>
  <r>
    <s v="REFERENCE"/>
    <x v="6"/>
    <s v="Frogs.Pond"/>
    <d v="2015-06-12T00:00:00"/>
    <s v="Frasera speciosa"/>
    <n v="1"/>
    <x v="0"/>
    <s v="Frasera"/>
    <x v="10"/>
    <x v="11"/>
    <x v="6"/>
    <x v="6"/>
  </r>
  <r>
    <s v="REFERENCE"/>
    <x v="6"/>
    <s v="Frogs.Pond"/>
    <d v="2015-06-15T00:00:00"/>
    <s v="Frasera speciosa"/>
    <n v="1"/>
    <x v="0"/>
    <s v="Frasera"/>
    <x v="10"/>
    <x v="11"/>
    <x v="6"/>
    <x v="6"/>
  </r>
  <r>
    <s v="REFERENCE"/>
    <x v="6"/>
    <s v="Frogs.Pond"/>
    <d v="2015-06-29T00:00:00"/>
    <s v="Frasera speciosa"/>
    <n v="6"/>
    <x v="0"/>
    <s v="Frasera"/>
    <x v="10"/>
    <x v="11"/>
    <x v="6"/>
    <x v="6"/>
  </r>
  <r>
    <s v="REFERENCE"/>
    <x v="6"/>
    <s v="Frogs.Pond"/>
    <d v="2015-07-15T00:00:00"/>
    <s v="Frasera speciosa"/>
    <n v="1"/>
    <x v="0"/>
    <s v="Frasera"/>
    <x v="10"/>
    <x v="11"/>
    <x v="6"/>
    <x v="6"/>
  </r>
  <r>
    <s v="REFERENCE"/>
    <x v="6"/>
    <s v="Rosy.Hills"/>
    <d v="2015-06-23T00:00:00"/>
    <s v="Frasera speciosa"/>
    <n v="1"/>
    <x v="0"/>
    <s v="Frasera"/>
    <x v="10"/>
    <x v="11"/>
    <x v="6"/>
    <x v="6"/>
  </r>
  <r>
    <s v="REFERENCE"/>
    <x v="2"/>
    <s v="Copper.Creek"/>
    <d v="2015-06-15T00:00:00"/>
    <s v="Geum trifloum"/>
    <n v="1"/>
    <x v="0"/>
    <s v="Geum"/>
    <x v="11"/>
    <x v="12"/>
    <x v="7"/>
    <x v="7"/>
  </r>
  <r>
    <s v="REFERENCE"/>
    <x v="0"/>
    <s v="Copper.Creek"/>
    <d v="2015-07-09T00:00:00"/>
    <s v="Helianthella quinquenervis"/>
    <n v="2"/>
    <x v="0"/>
    <s v="Helianthella"/>
    <x v="12"/>
    <x v="13"/>
    <x v="3"/>
    <x v="3"/>
  </r>
  <r>
    <s v="REFERENCE"/>
    <x v="0"/>
    <s v="Rosy.Hills"/>
    <d v="2015-07-09T00:00:00"/>
    <s v="Helianthella quinquenervis"/>
    <n v="1"/>
    <x v="0"/>
    <s v="Helianthella"/>
    <x v="12"/>
    <x v="13"/>
    <x v="3"/>
    <x v="3"/>
  </r>
  <r>
    <s v="REFERENCE"/>
    <x v="0"/>
    <s v="Rosy.Hills"/>
    <d v="2015-07-15T00:00:00"/>
    <s v="Helianthella quinquenervis"/>
    <n v="1"/>
    <x v="0"/>
    <s v="Helianthella"/>
    <x v="12"/>
    <x v="13"/>
    <x v="3"/>
    <x v="3"/>
  </r>
  <r>
    <s v="REFERENCE"/>
    <x v="2"/>
    <s v="Copper.Creek"/>
    <d v="2015-07-09T00:00:00"/>
    <s v="Helianthella quinquenervis"/>
    <n v="2"/>
    <x v="0"/>
    <s v="Helianthella"/>
    <x v="12"/>
    <x v="13"/>
    <x v="3"/>
    <x v="3"/>
  </r>
  <r>
    <n v="7"/>
    <x v="2"/>
    <s v="Copper.Creek"/>
    <d v="2015-07-14T00:00:00"/>
    <s v="Helianthella quinquenervis"/>
    <n v="1"/>
    <x v="0"/>
    <s v="Helianthella"/>
    <x v="12"/>
    <x v="13"/>
    <x v="3"/>
    <x v="3"/>
  </r>
  <r>
    <n v="8"/>
    <x v="2"/>
    <s v="Frogs.Pond"/>
    <d v="2015-07-09T00:00:00"/>
    <s v="Helianthella quinquenervis"/>
    <n v="1"/>
    <x v="0"/>
    <s v="Helianthella"/>
    <x v="12"/>
    <x v="13"/>
    <x v="3"/>
    <x v="3"/>
  </r>
  <r>
    <n v="10"/>
    <x v="2"/>
    <s v="Frogs.Pond"/>
    <d v="2015-07-15T00:00:00"/>
    <s v="Helianthella quinquenervis"/>
    <n v="1"/>
    <x v="0"/>
    <s v="Helianthella"/>
    <x v="12"/>
    <x v="13"/>
    <x v="3"/>
    <x v="3"/>
  </r>
  <r>
    <n v="1"/>
    <x v="2"/>
    <s v="Frogs.Pond"/>
    <d v="2015-07-23T00:00:00"/>
    <s v="Helianthella quinquenervis"/>
    <n v="1"/>
    <x v="0"/>
    <s v="Helianthella"/>
    <x v="12"/>
    <x v="13"/>
    <x v="3"/>
    <x v="3"/>
  </r>
  <r>
    <n v="2"/>
    <x v="2"/>
    <s v="Gothic.Spires"/>
    <d v="2015-07-10T00:00:00"/>
    <s v="Helianthella quinquenervis"/>
    <n v="1"/>
    <x v="0"/>
    <s v="Helianthella"/>
    <x v="12"/>
    <x v="13"/>
    <x v="3"/>
    <x v="3"/>
  </r>
  <r>
    <n v="4"/>
    <x v="2"/>
    <s v="Rosy.Hills"/>
    <d v="2015-07-09T00:00:00"/>
    <s v="Helianthella quinquenervis"/>
    <n v="2"/>
    <x v="0"/>
    <s v="Helianthella"/>
    <x v="12"/>
    <x v="13"/>
    <x v="3"/>
    <x v="3"/>
  </r>
  <r>
    <n v="3"/>
    <x v="2"/>
    <s v="Rosy.Hills"/>
    <d v="2015-07-15T00:00:00"/>
    <s v="Helianthella quinquenervis"/>
    <n v="1"/>
    <x v="0"/>
    <s v="Helianthella"/>
    <x v="12"/>
    <x v="13"/>
    <x v="3"/>
    <x v="3"/>
  </r>
  <r>
    <n v="5"/>
    <x v="2"/>
    <s v="Rosy.Hills"/>
    <d v="2015-07-22T00:00:00"/>
    <s v="Helianthella quinquenervis"/>
    <n v="2"/>
    <x v="0"/>
    <s v="Helianthella"/>
    <x v="12"/>
    <x v="13"/>
    <x v="3"/>
    <x v="3"/>
  </r>
  <r>
    <n v="6"/>
    <x v="1"/>
    <s v="Avery.Wash"/>
    <d v="2015-07-10T00:00:00"/>
    <s v="Helianthella quinquenervis"/>
    <n v="1"/>
    <x v="0"/>
    <s v="Helianthella"/>
    <x v="12"/>
    <x v="13"/>
    <x v="3"/>
    <x v="3"/>
  </r>
  <r>
    <n v="9"/>
    <x v="1"/>
    <s v="Frogs.Pond"/>
    <d v="2015-07-15T00:00:00"/>
    <s v="Helianthella quinquenervis"/>
    <n v="1"/>
    <x v="0"/>
    <s v="Helianthella"/>
    <x v="12"/>
    <x v="13"/>
    <x v="3"/>
    <x v="3"/>
  </r>
  <r>
    <n v="20"/>
    <x v="7"/>
    <s v="Copper.Creek"/>
    <d v="2015-07-09T00:00:00"/>
    <s v="Helianthella quinquenervis"/>
    <n v="4"/>
    <x v="0"/>
    <s v="Helianthella"/>
    <x v="12"/>
    <x v="13"/>
    <x v="3"/>
    <x v="3"/>
  </r>
  <r>
    <n v="13"/>
    <x v="7"/>
    <s v="Copper.Creek"/>
    <d v="2015-07-14T00:00:00"/>
    <s v="Helianthella quinquenervis"/>
    <n v="2"/>
    <x v="0"/>
    <s v="Helianthella"/>
    <x v="12"/>
    <x v="13"/>
    <x v="3"/>
    <x v="3"/>
  </r>
  <r>
    <n v="18"/>
    <x v="7"/>
    <s v="Gothic.Spires"/>
    <d v="2015-07-10T00:00:00"/>
    <s v="Helianthella quinquenervis"/>
    <n v="1"/>
    <x v="0"/>
    <s v="Helianthella"/>
    <x v="12"/>
    <x v="13"/>
    <x v="3"/>
    <x v="3"/>
  </r>
  <r>
    <n v="19"/>
    <x v="8"/>
    <s v="Copper.Creek"/>
    <d v="2015-07-09T00:00:00"/>
    <s v="Helianthella quinquenervis"/>
    <n v="1"/>
    <x v="0"/>
    <s v="Helianthella"/>
    <x v="12"/>
    <x v="13"/>
    <x v="3"/>
    <x v="3"/>
  </r>
  <r>
    <n v="14"/>
    <x v="6"/>
    <s v="Copper.Creek"/>
    <d v="2015-07-14T00:00:00"/>
    <s v="Helianthella quinquenervis"/>
    <n v="1"/>
    <x v="0"/>
    <s v="Helianthella"/>
    <x v="12"/>
    <x v="13"/>
    <x v="3"/>
    <x v="3"/>
  </r>
  <r>
    <n v="15"/>
    <x v="6"/>
    <s v="Frogs.Pond"/>
    <d v="2015-07-15T00:00:00"/>
    <s v="Helianthella quinquenervis"/>
    <n v="1"/>
    <x v="0"/>
    <s v="Helianthella"/>
    <x v="12"/>
    <x v="13"/>
    <x v="3"/>
    <x v="3"/>
  </r>
  <r>
    <n v="21"/>
    <x v="6"/>
    <s v="Rosy.Hills"/>
    <d v="2015-07-09T00:00:00"/>
    <s v="Helianthella quinquenervis"/>
    <n v="3"/>
    <x v="0"/>
    <s v="Helianthella"/>
    <x v="12"/>
    <x v="13"/>
    <x v="3"/>
    <x v="3"/>
  </r>
  <r>
    <n v="16"/>
    <x v="0"/>
    <s v="Avery.Wash"/>
    <d v="2015-07-02T00:00:00"/>
    <s v="Hydrophyllum fendleri"/>
    <n v="1"/>
    <x v="0"/>
    <s v="Hydrophyllum"/>
    <x v="13"/>
    <x v="14"/>
    <x v="8"/>
    <x v="8"/>
  </r>
  <r>
    <n v="22"/>
    <x v="0"/>
    <s v="Avery.Wash"/>
    <d v="2015-07-10T00:00:00"/>
    <s v="Hydrophyllum fendleri"/>
    <n v="1"/>
    <x v="0"/>
    <s v="Hydrophyllum"/>
    <x v="13"/>
    <x v="14"/>
    <x v="8"/>
    <x v="8"/>
  </r>
  <r>
    <n v="24"/>
    <x v="0"/>
    <s v="Rosy.Hills"/>
    <d v="2015-06-28T00:00:00"/>
    <s v="Hydrophyllum fendleri"/>
    <n v="1"/>
    <x v="0"/>
    <s v="Hydrophyllum"/>
    <x v="13"/>
    <x v="14"/>
    <x v="8"/>
    <x v="8"/>
  </r>
  <r>
    <n v="25"/>
    <x v="0"/>
    <s v="Stormy.Pass"/>
    <d v="2015-06-25T00:00:00"/>
    <s v="Hydrophyllum fendleri"/>
    <n v="1"/>
    <x v="0"/>
    <s v="Hydrophyllum"/>
    <x v="13"/>
    <x v="14"/>
    <x v="8"/>
    <x v="8"/>
  </r>
  <r>
    <n v="23"/>
    <x v="2"/>
    <s v="Copper.Creek"/>
    <d v="2015-06-01T00:00:00"/>
    <s v="Hydrophyllum capitatum"/>
    <n v="2"/>
    <x v="0"/>
    <s v="Hydrophyllum"/>
    <x v="13"/>
    <x v="15"/>
    <x v="8"/>
    <x v="8"/>
  </r>
  <r>
    <n v="26"/>
    <x v="2"/>
    <s v="Copper.Creek"/>
    <d v="2015-06-04T00:00:00"/>
    <s v="Hydrophyllum capitatum"/>
    <n v="1"/>
    <x v="0"/>
    <s v="Hydrophyllum"/>
    <x v="13"/>
    <x v="15"/>
    <x v="8"/>
    <x v="8"/>
  </r>
  <r>
    <n v="27"/>
    <x v="2"/>
    <s v="Copper.Creek"/>
    <d v="2015-06-08T00:00:00"/>
    <s v="Hydrophyllum capitatum"/>
    <n v="1"/>
    <x v="0"/>
    <s v="Hydrophyllum"/>
    <x v="13"/>
    <x v="15"/>
    <x v="8"/>
    <x v="8"/>
  </r>
  <r>
    <n v="28"/>
    <x v="2"/>
    <s v="Copper.Creek"/>
    <d v="2015-06-15T00:00:00"/>
    <s v="Hydrophyllum capitatum"/>
    <n v="2"/>
    <x v="0"/>
    <s v="Hydrophyllum"/>
    <x v="13"/>
    <x v="15"/>
    <x v="8"/>
    <x v="8"/>
  </r>
  <r>
    <n v="29"/>
    <x v="2"/>
    <s v="Copper.Creek"/>
    <d v="2015-06-15T00:00:00"/>
    <s v="Hydrophyllum fendleri"/>
    <n v="2"/>
    <x v="0"/>
    <s v="Hydrophyllum"/>
    <x v="13"/>
    <x v="14"/>
    <x v="8"/>
    <x v="8"/>
  </r>
  <r>
    <n v="30"/>
    <x v="2"/>
    <s v="Copper.Creek"/>
    <d v="2015-06-29T00:00:00"/>
    <s v="Hydrophyllum fendleri"/>
    <n v="1"/>
    <x v="0"/>
    <s v="Hydrophyllum"/>
    <x v="13"/>
    <x v="14"/>
    <x v="8"/>
    <x v="8"/>
  </r>
  <r>
    <n v="32"/>
    <x v="2"/>
    <s v="Frogs.Pond"/>
    <d v="2015-06-12T00:00:00"/>
    <s v="Hydrophyllum fendleri"/>
    <n v="1"/>
    <x v="0"/>
    <s v="Hydrophyllum"/>
    <x v="13"/>
    <x v="14"/>
    <x v="8"/>
    <x v="8"/>
  </r>
  <r>
    <n v="35"/>
    <x v="2"/>
    <s v="Frogs.Pond"/>
    <d v="2015-06-15T00:00:00"/>
    <s v="Hydrophyllum fendleri"/>
    <n v="1"/>
    <x v="0"/>
    <s v="Hydrophyllum"/>
    <x v="13"/>
    <x v="14"/>
    <x v="8"/>
    <x v="8"/>
  </r>
  <r>
    <n v="43"/>
    <x v="2"/>
    <s v="Frogs.Pond"/>
    <d v="2015-06-29T00:00:00"/>
    <s v="Hydrophyllum fendleri"/>
    <n v="1"/>
    <x v="0"/>
    <s v="Hydrophyllum"/>
    <x v="13"/>
    <x v="14"/>
    <x v="8"/>
    <x v="8"/>
  </r>
  <r>
    <n v="33"/>
    <x v="2"/>
    <s v="Gothic.Spires"/>
    <d v="2015-06-02T00:00:00"/>
    <s v="Hydrophyllum capitatum"/>
    <n v="1"/>
    <x v="0"/>
    <s v="Hydrophyllum"/>
    <x v="13"/>
    <x v="15"/>
    <x v="8"/>
    <x v="8"/>
  </r>
  <r>
    <n v="36"/>
    <x v="2"/>
    <s v="Gothic.Spires"/>
    <d v="2015-06-07T00:00:00"/>
    <s v="Hydrophyllum capitatum"/>
    <n v="1"/>
    <x v="0"/>
    <s v="Hydrophyllum"/>
    <x v="13"/>
    <x v="15"/>
    <x v="8"/>
    <x v="8"/>
  </r>
  <r>
    <n v="37"/>
    <x v="2"/>
    <s v="Gothic.Spires"/>
    <d v="2015-06-26T00:00:00"/>
    <s v="Hydrophyllum fendleri"/>
    <n v="2"/>
    <x v="0"/>
    <s v="Hydrophyllum"/>
    <x v="13"/>
    <x v="14"/>
    <x v="8"/>
    <x v="8"/>
  </r>
  <r>
    <n v="41"/>
    <x v="2"/>
    <s v="Rosy.Hills"/>
    <d v="2015-06-20T00:00:00"/>
    <s v="Hydrophyllum fendleri"/>
    <n v="1"/>
    <x v="0"/>
    <s v="Hydrophyllum"/>
    <x v="13"/>
    <x v="14"/>
    <x v="8"/>
    <x v="8"/>
  </r>
  <r>
    <n v="42"/>
    <x v="2"/>
    <s v="Stormy.Pass"/>
    <d v="2015-06-13T00:00:00"/>
    <s v="Hydrophyllum fendleri"/>
    <n v="1"/>
    <x v="0"/>
    <s v="Hydrophyllum"/>
    <x v="13"/>
    <x v="14"/>
    <x v="8"/>
    <x v="8"/>
  </r>
  <r>
    <n v="39"/>
    <x v="2"/>
    <s v="Stormy.Pass"/>
    <d v="2015-06-25T00:00:00"/>
    <s v="Hydrophyllum fendleri"/>
    <n v="2"/>
    <x v="0"/>
    <s v="Hydrophyllum"/>
    <x v="13"/>
    <x v="14"/>
    <x v="8"/>
    <x v="8"/>
  </r>
  <r>
    <n v="40"/>
    <x v="2"/>
    <s v="Stormy.Pass"/>
    <d v="2015-06-30T00:00:00"/>
    <s v="Hydrophyllum fendleri"/>
    <n v="1"/>
    <x v="0"/>
    <s v="Hydrophyllum"/>
    <x v="13"/>
    <x v="14"/>
    <x v="8"/>
    <x v="8"/>
  </r>
  <r>
    <n v="34"/>
    <x v="3"/>
    <s v="Copper.Creek"/>
    <d v="2015-06-10T00:00:00"/>
    <s v="Hydrophyllum capitatum"/>
    <n v="1"/>
    <x v="0"/>
    <s v="Hydrophyllum"/>
    <x v="13"/>
    <x v="15"/>
    <x v="8"/>
    <x v="8"/>
  </r>
  <r>
    <n v="44"/>
    <x v="3"/>
    <s v="Copper.Creek"/>
    <d v="2015-06-28T00:00:00"/>
    <s v="Hydrophyllum fendleri"/>
    <n v="1"/>
    <x v="0"/>
    <s v="Hydrophyllum"/>
    <x v="13"/>
    <x v="14"/>
    <x v="8"/>
    <x v="8"/>
  </r>
  <r>
    <n v="47"/>
    <x v="9"/>
    <s v="Frogs.Pond"/>
    <d v="2015-06-15T00:00:00"/>
    <s v="Hydrophyllum fendleri"/>
    <n v="1"/>
    <x v="0"/>
    <s v="Hydrophyllum"/>
    <x v="13"/>
    <x v="14"/>
    <x v="8"/>
    <x v="8"/>
  </r>
  <r>
    <n v="52"/>
    <x v="9"/>
    <s v="Rosy.Hills"/>
    <d v="2015-06-14T00:00:00"/>
    <s v="Hydrophyllum fendleri"/>
    <n v="1"/>
    <x v="0"/>
    <s v="Hydrophyllum"/>
    <x v="13"/>
    <x v="14"/>
    <x v="8"/>
    <x v="8"/>
  </r>
  <r>
    <n v="51"/>
    <x v="1"/>
    <s v="Avery.Wash"/>
    <d v="2015-06-17T00:00:00"/>
    <s v="Hydrophyllum fendleri"/>
    <n v="3"/>
    <x v="0"/>
    <s v="Hydrophyllum"/>
    <x v="13"/>
    <x v="14"/>
    <x v="8"/>
    <x v="8"/>
  </r>
  <r>
    <n v="48"/>
    <x v="1"/>
    <s v="Avery.Wash"/>
    <d v="2015-06-19T00:00:00"/>
    <s v="Hydrophyllum fendleri"/>
    <n v="3"/>
    <x v="0"/>
    <s v="Hydrophyllum"/>
    <x v="13"/>
    <x v="14"/>
    <x v="8"/>
    <x v="8"/>
  </r>
  <r>
    <n v="49"/>
    <x v="1"/>
    <s v="Avery.Wash"/>
    <d v="2015-06-26T00:00:00"/>
    <s v="Hydrophyllum fendleri"/>
    <n v="2"/>
    <x v="0"/>
    <s v="Hydrophyllum"/>
    <x v="13"/>
    <x v="14"/>
    <x v="8"/>
    <x v="8"/>
  </r>
  <r>
    <n v="50"/>
    <x v="1"/>
    <s v="Avery.Wash"/>
    <d v="2015-07-02T00:00:00"/>
    <s v="Hydrophyllum fendleri"/>
    <n v="2"/>
    <x v="0"/>
    <s v="Hydrophyllum"/>
    <x v="13"/>
    <x v="14"/>
    <x v="8"/>
    <x v="8"/>
  </r>
  <r>
    <n v="53"/>
    <x v="1"/>
    <s v="Copper.Creek"/>
    <d v="2015-06-04T00:00:00"/>
    <s v="Hydrophyllum capitatum"/>
    <n v="1"/>
    <x v="0"/>
    <s v="Hydrophyllum"/>
    <x v="13"/>
    <x v="15"/>
    <x v="8"/>
    <x v="8"/>
  </r>
  <r>
    <n v="55"/>
    <x v="1"/>
    <s v="Copper.Creek"/>
    <d v="2015-06-15T00:00:00"/>
    <s v="Hydrophyllum capitatum"/>
    <n v="1"/>
    <x v="0"/>
    <s v="Hydrophyllum"/>
    <x v="13"/>
    <x v="15"/>
    <x v="8"/>
    <x v="8"/>
  </r>
  <r>
    <n v="56"/>
    <x v="1"/>
    <s v="Copper.Creek"/>
    <d v="2015-06-15T00:00:00"/>
    <s v="Hydrophyllum fendleri"/>
    <n v="1"/>
    <x v="0"/>
    <s v="Hydrophyllum"/>
    <x v="13"/>
    <x v="14"/>
    <x v="8"/>
    <x v="8"/>
  </r>
  <r>
    <n v="57"/>
    <x v="1"/>
    <s v="Copper.Creek"/>
    <d v="2015-06-22T00:00:00"/>
    <s v="Hydrophyllum fendleri"/>
    <n v="3"/>
    <x v="0"/>
    <s v="Hydrophyllum"/>
    <x v="13"/>
    <x v="14"/>
    <x v="8"/>
    <x v="8"/>
  </r>
  <r>
    <n v="58"/>
    <x v="1"/>
    <s v="Copper.Creek"/>
    <d v="2015-06-28T00:00:00"/>
    <s v="Hydrophyllum fendleri"/>
    <n v="4"/>
    <x v="0"/>
    <s v="Hydrophyllum"/>
    <x v="13"/>
    <x v="14"/>
    <x v="8"/>
    <x v="8"/>
  </r>
  <r>
    <n v="59"/>
    <x v="1"/>
    <s v="Copper.Creek"/>
    <d v="2015-07-09T00:00:00"/>
    <s v="Hydrophyllum fendleri"/>
    <n v="1"/>
    <x v="0"/>
    <s v="Hydrophyllum"/>
    <x v="13"/>
    <x v="14"/>
    <x v="8"/>
    <x v="8"/>
  </r>
  <r>
    <n v="61"/>
    <x v="1"/>
    <s v="Frogs.Pond"/>
    <d v="2015-06-12T00:00:00"/>
    <s v="Hydrophyllum fendleri"/>
    <n v="6"/>
    <x v="0"/>
    <s v="Hydrophyllum"/>
    <x v="13"/>
    <x v="14"/>
    <x v="8"/>
    <x v="8"/>
  </r>
  <r>
    <n v="62"/>
    <x v="1"/>
    <s v="Frogs.Pond"/>
    <d v="2015-06-15T00:00:00"/>
    <s v="Hydrophyllum fendleri"/>
    <n v="5"/>
    <x v="0"/>
    <s v="Hydrophyllum"/>
    <x v="13"/>
    <x v="14"/>
    <x v="8"/>
    <x v="8"/>
  </r>
  <r>
    <n v="63"/>
    <x v="1"/>
    <s v="Frogs.Pond"/>
    <d v="2015-06-18T00:00:00"/>
    <s v="Hydrophyllum fendleri"/>
    <n v="3"/>
    <x v="0"/>
    <s v="Hydrophyllum"/>
    <x v="13"/>
    <x v="14"/>
    <x v="8"/>
    <x v="8"/>
  </r>
  <r>
    <n v="64"/>
    <x v="1"/>
    <s v="Frogs.Pond"/>
    <d v="2015-06-22T00:00:00"/>
    <s v="Hydrophyllum fendleri"/>
    <n v="1"/>
    <x v="0"/>
    <s v="Hydrophyllum"/>
    <x v="13"/>
    <x v="14"/>
    <x v="8"/>
    <x v="8"/>
  </r>
  <r>
    <n v="60"/>
    <x v="1"/>
    <s v="Frogs.Pond"/>
    <d v="2015-07-15T00:00:00"/>
    <s v="Hydrophyllum fendleri"/>
    <n v="1"/>
    <x v="0"/>
    <s v="Hydrophyllum"/>
    <x v="13"/>
    <x v="14"/>
    <x v="8"/>
    <x v="8"/>
  </r>
  <r>
    <n v="65"/>
    <x v="1"/>
    <s v="Gothic.Spires"/>
    <d v="2015-06-17T00:00:00"/>
    <s v="Hydrophyllum capitatum"/>
    <n v="2"/>
    <x v="0"/>
    <s v="Hydrophyllum"/>
    <x v="13"/>
    <x v="15"/>
    <x v="8"/>
    <x v="8"/>
  </r>
  <r>
    <n v="66"/>
    <x v="1"/>
    <s v="Gothic.Spires"/>
    <d v="2015-06-19T00:00:00"/>
    <s v="Hydrophyllum fendleri"/>
    <n v="2"/>
    <x v="0"/>
    <s v="Hydrophyllum"/>
    <x v="13"/>
    <x v="14"/>
    <x v="8"/>
    <x v="8"/>
  </r>
  <r>
    <s v="NA"/>
    <x v="1"/>
    <s v="Rosy.Hills"/>
    <d v="2015-06-14T00:00:00"/>
    <s v="Hydrophyllum fendleri"/>
    <n v="10"/>
    <x v="0"/>
    <s v="Hydrophyllum"/>
    <x v="13"/>
    <x v="14"/>
    <x v="8"/>
    <x v="8"/>
  </r>
  <r>
    <n v="4"/>
    <x v="1"/>
    <s v="Rosy.Hills"/>
    <d v="2015-06-18T00:00:00"/>
    <s v="Hydrophyllum fendleri"/>
    <n v="2"/>
    <x v="0"/>
    <s v="Hydrophyllum"/>
    <x v="13"/>
    <x v="14"/>
    <x v="8"/>
    <x v="8"/>
  </r>
  <r>
    <n v="6"/>
    <x v="1"/>
    <s v="Rosy.Hills"/>
    <d v="2015-06-20T00:00:00"/>
    <s v="Hydrophyllum fendleri"/>
    <n v="1"/>
    <x v="0"/>
    <s v="Hydrophyllum"/>
    <x v="13"/>
    <x v="14"/>
    <x v="8"/>
    <x v="8"/>
  </r>
  <r>
    <n v="9"/>
    <x v="1"/>
    <s v="Rosy.Hills"/>
    <d v="2015-06-28T00:00:00"/>
    <s v="Hydrophyllum fendleri"/>
    <n v="1"/>
    <x v="0"/>
    <s v="Hydrophyllum"/>
    <x v="13"/>
    <x v="14"/>
    <x v="8"/>
    <x v="8"/>
  </r>
  <r>
    <n v="24"/>
    <x v="1"/>
    <s v="Stormy.Pass"/>
    <d v="2015-06-18T00:00:00"/>
    <s v="Hydrophyllum fendleri"/>
    <n v="4"/>
    <x v="0"/>
    <s v="Hydrophyllum"/>
    <x v="13"/>
    <x v="14"/>
    <x v="8"/>
    <x v="8"/>
  </r>
  <r>
    <n v="25"/>
    <x v="1"/>
    <s v="Stormy.Pass"/>
    <d v="2015-06-25T00:00:00"/>
    <s v="Hydrophyllum fendleri"/>
    <n v="3"/>
    <x v="0"/>
    <s v="Hydrophyllum"/>
    <x v="13"/>
    <x v="14"/>
    <x v="8"/>
    <x v="8"/>
  </r>
  <r>
    <n v="23"/>
    <x v="1"/>
    <s v="Stormy.Pass"/>
    <d v="2015-06-30T00:00:00"/>
    <s v="Hydrophyllum fendleri"/>
    <n v="2"/>
    <x v="0"/>
    <s v="Hydrophyllum"/>
    <x v="13"/>
    <x v="14"/>
    <x v="8"/>
    <x v="8"/>
  </r>
  <r>
    <n v="26"/>
    <x v="7"/>
    <s v="Gothic.Spires"/>
    <d v="2015-06-26T00:00:00"/>
    <s v="Hydrophyllum fendleri"/>
    <n v="1"/>
    <x v="0"/>
    <s v="Hydrophyllum"/>
    <x v="13"/>
    <x v="14"/>
    <x v="8"/>
    <x v="8"/>
  </r>
  <r>
    <n v="27"/>
    <x v="10"/>
    <s v="Frogs.Pond"/>
    <d v="2015-06-12T00:00:00"/>
    <s v="Hydrophyllum capitatum"/>
    <n v="1"/>
    <x v="0"/>
    <s v="Hydrophyllum"/>
    <x v="13"/>
    <x v="15"/>
    <x v="8"/>
    <x v="8"/>
  </r>
  <r>
    <n v="28"/>
    <x v="10"/>
    <s v="Stormy.Pass"/>
    <d v="2015-06-18T00:00:00"/>
    <s v="Hydrophyllum fendleri"/>
    <n v="1"/>
    <x v="0"/>
    <s v="Hydrophyllum"/>
    <x v="13"/>
    <x v="14"/>
    <x v="8"/>
    <x v="8"/>
  </r>
  <r>
    <n v="32"/>
    <x v="10"/>
    <s v="Stormy.Pass"/>
    <d v="2015-06-21T00:00:00"/>
    <s v="Hydrophyllum fendleri"/>
    <n v="2"/>
    <x v="0"/>
    <s v="Hydrophyllum"/>
    <x v="13"/>
    <x v="14"/>
    <x v="8"/>
    <x v="8"/>
  </r>
  <r>
    <n v="35"/>
    <x v="10"/>
    <s v="Stormy.Pass"/>
    <d v="2015-06-30T00:00:00"/>
    <s v="Hydrophyllum fendleri"/>
    <n v="1"/>
    <x v="0"/>
    <s v="Hydrophyllum"/>
    <x v="13"/>
    <x v="14"/>
    <x v="8"/>
    <x v="8"/>
  </r>
  <r>
    <n v="39"/>
    <x v="4"/>
    <s v="Avery.Wash"/>
    <d v="2015-06-26T00:00:00"/>
    <s v="Hydrophyllum fendleri"/>
    <n v="1"/>
    <x v="0"/>
    <s v="Hydrophyllum"/>
    <x v="13"/>
    <x v="14"/>
    <x v="8"/>
    <x v="8"/>
  </r>
  <r>
    <n v="51"/>
    <x v="4"/>
    <s v="Rosy.Hills"/>
    <d v="2015-06-20T00:00:00"/>
    <s v="Hydrophyllum fendleri"/>
    <n v="1"/>
    <x v="0"/>
    <s v="Hydrophyllum"/>
    <x v="13"/>
    <x v="14"/>
    <x v="8"/>
    <x v="8"/>
  </r>
  <r>
    <n v="49"/>
    <x v="4"/>
    <s v="Rosy.Hills"/>
    <d v="2015-06-23T00:00:00"/>
    <s v="Hydrophyllum fendleri"/>
    <n v="1"/>
    <x v="0"/>
    <s v="Hydrophyllum"/>
    <x v="13"/>
    <x v="14"/>
    <x v="8"/>
    <x v="8"/>
  </r>
  <r>
    <n v="29"/>
    <x v="6"/>
    <s v="Avery.Wash"/>
    <d v="2015-07-02T00:00:00"/>
    <s v="Hydrophyllum fendleri"/>
    <n v="1"/>
    <x v="0"/>
    <s v="Hydrophyllum"/>
    <x v="13"/>
    <x v="14"/>
    <x v="8"/>
    <x v="8"/>
  </r>
  <r>
    <n v="19"/>
    <x v="6"/>
    <s v="Copper.Creek"/>
    <d v="2015-06-08T00:00:00"/>
    <s v="Hydrophyllum capitatum"/>
    <n v="1"/>
    <x v="0"/>
    <s v="Hydrophyllum"/>
    <x v="13"/>
    <x v="15"/>
    <x v="8"/>
    <x v="8"/>
  </r>
  <r>
    <n v="14"/>
    <x v="6"/>
    <s v="Frogs.Pond"/>
    <d v="2015-06-15T00:00:00"/>
    <s v="Hydrophyllum fendleri"/>
    <n v="1"/>
    <x v="0"/>
    <s v="Hydrophyllum"/>
    <x v="13"/>
    <x v="14"/>
    <x v="8"/>
    <x v="8"/>
  </r>
  <r>
    <n v="10"/>
    <x v="6"/>
    <s v="Frogs.Pond"/>
    <d v="2015-06-18T00:00:00"/>
    <s v="Hydrophyllum fendleri"/>
    <n v="1"/>
    <x v="0"/>
    <s v="Hydrophyllum"/>
    <x v="13"/>
    <x v="14"/>
    <x v="8"/>
    <x v="8"/>
  </r>
  <r>
    <n v="3"/>
    <x v="6"/>
    <s v="Frogs.Pond"/>
    <d v="2015-06-22T00:00:00"/>
    <s v="Hydrophyllum fendleri"/>
    <n v="2"/>
    <x v="0"/>
    <s v="Hydrophyllum"/>
    <x v="13"/>
    <x v="14"/>
    <x v="8"/>
    <x v="8"/>
  </r>
  <r>
    <n v="21"/>
    <x v="6"/>
    <s v="Frogs.Pond"/>
    <d v="2015-06-29T00:00:00"/>
    <s v="Hydrophyllum fendleri"/>
    <n v="1"/>
    <x v="0"/>
    <s v="Hydrophyllum"/>
    <x v="13"/>
    <x v="14"/>
    <x v="8"/>
    <x v="8"/>
  </r>
  <r>
    <s v="NA"/>
    <x v="6"/>
    <s v="Frogs.Pond"/>
    <d v="2015-07-09T00:00:00"/>
    <s v="Hydrophyllum fendleri"/>
    <n v="1"/>
    <x v="0"/>
    <s v="Hydrophyllum"/>
    <x v="13"/>
    <x v="14"/>
    <x v="8"/>
    <x v="8"/>
  </r>
  <r>
    <s v="NA"/>
    <x v="6"/>
    <s v="Gothic.Spires"/>
    <d v="2015-06-19T00:00:00"/>
    <s v="Hydrophyllum fendleri"/>
    <n v="1"/>
    <x v="0"/>
    <s v="Hydrophyllum"/>
    <x v="13"/>
    <x v="14"/>
    <x v="8"/>
    <x v="8"/>
  </r>
  <r>
    <s v="NA"/>
    <x v="6"/>
    <s v="Rosy.Hills"/>
    <d v="2015-06-14T00:00:00"/>
    <s v="Hydrophyllum fendleri"/>
    <n v="2"/>
    <x v="0"/>
    <s v="Hydrophyllum"/>
    <x v="13"/>
    <x v="14"/>
    <x v="8"/>
    <x v="8"/>
  </r>
  <r>
    <n v="7"/>
    <x v="6"/>
    <s v="Rosy.Hills"/>
    <d v="2015-06-18T00:00:00"/>
    <s v="Hydrophyllum fendleri"/>
    <n v="4"/>
    <x v="0"/>
    <s v="Hydrophyllum"/>
    <x v="13"/>
    <x v="14"/>
    <x v="8"/>
    <x v="8"/>
  </r>
  <r>
    <n v="8"/>
    <x v="6"/>
    <s v="Rosy.Hills"/>
    <d v="2015-06-20T00:00:00"/>
    <s v="Hydrophyllum fendleri"/>
    <n v="1"/>
    <x v="0"/>
    <s v="Hydrophyllum"/>
    <x v="13"/>
    <x v="14"/>
    <x v="8"/>
    <x v="8"/>
  </r>
  <r>
    <n v="3"/>
    <x v="6"/>
    <s v="Rosy.Hills"/>
    <d v="2015-06-28T00:00:00"/>
    <s v="Hydrophyllum fendleri"/>
    <n v="1"/>
    <x v="0"/>
    <s v="Hydrophyllum"/>
    <x v="13"/>
    <x v="14"/>
    <x v="8"/>
    <x v="8"/>
  </r>
  <r>
    <n v="5"/>
    <x v="11"/>
    <s v="Frogs.Pond"/>
    <d v="2015-06-18T00:00:00"/>
    <s v="Hydrophyllum fendleri"/>
    <n v="1"/>
    <x v="0"/>
    <s v="Hydrophyllum"/>
    <x v="13"/>
    <x v="14"/>
    <x v="8"/>
    <x v="8"/>
  </r>
  <r>
    <n v="9"/>
    <x v="11"/>
    <s v="Rosy.Hills"/>
    <d v="2015-06-18T00:00:00"/>
    <s v="Hydrophyllum fendleri"/>
    <n v="1"/>
    <x v="0"/>
    <s v="Hydrophyllum"/>
    <x v="13"/>
    <x v="14"/>
    <x v="8"/>
    <x v="8"/>
  </r>
  <r>
    <n v="14"/>
    <x v="11"/>
    <s v="Stormy.Pass"/>
    <d v="2015-06-30T00:00:00"/>
    <s v="Hydrophyllum fendleri"/>
    <n v="1"/>
    <x v="0"/>
    <s v="Hydrophyllum"/>
    <x v="13"/>
    <x v="14"/>
    <x v="8"/>
    <x v="8"/>
  </r>
  <r>
    <n v="15"/>
    <x v="2"/>
    <s v="Rosy.Hills"/>
    <d v="2015-07-09T00:00:00"/>
    <s v="Hymenoxys hoopesii"/>
    <n v="1"/>
    <x v="0"/>
    <s v="Hymenoxys"/>
    <x v="14"/>
    <x v="16"/>
    <x v="3"/>
    <x v="3"/>
  </r>
  <r>
    <n v="36"/>
    <x v="2"/>
    <s v="Stormy.Pass"/>
    <d v="2015-07-13T00:00:00"/>
    <s v="Hymenoxys hoopesii"/>
    <n v="1"/>
    <x v="0"/>
    <s v="Hymenoxys"/>
    <x v="14"/>
    <x v="16"/>
    <x v="3"/>
    <x v="3"/>
  </r>
  <r>
    <n v="41"/>
    <x v="1"/>
    <s v="Stormy.Pass"/>
    <d v="2015-07-13T00:00:00"/>
    <s v="Hymenoxys hoopesii"/>
    <n v="1"/>
    <x v="0"/>
    <s v="Hymenoxys"/>
    <x v="14"/>
    <x v="16"/>
    <x v="3"/>
    <x v="3"/>
  </r>
  <r>
    <n v="34"/>
    <x v="10"/>
    <s v="Avery.Wash"/>
    <d v="2015-07-16T00:00:00"/>
    <s v="Hymenoxys hoopesii"/>
    <n v="1"/>
    <x v="0"/>
    <s v="Hymenoxys"/>
    <x v="14"/>
    <x v="16"/>
    <x v="3"/>
    <x v="3"/>
  </r>
  <r>
    <n v="47"/>
    <x v="6"/>
    <s v="Avery.Wash"/>
    <d v="2015-07-10T00:00:00"/>
    <s v="Hymenoxys hoopesii"/>
    <n v="1"/>
    <x v="0"/>
    <s v="Hymenoxys"/>
    <x v="14"/>
    <x v="16"/>
    <x v="3"/>
    <x v="3"/>
  </r>
  <r>
    <n v="55"/>
    <x v="6"/>
    <s v="Stormy.Pass"/>
    <d v="2015-07-23T00:00:00"/>
    <s v="Hymenoxys hoopesii"/>
    <n v="1"/>
    <x v="0"/>
    <s v="Hymenoxys"/>
    <x v="14"/>
    <x v="16"/>
    <x v="3"/>
    <x v="3"/>
  </r>
  <r>
    <n v="65"/>
    <x v="0"/>
    <s v="Avery.Wash"/>
    <d v="2015-06-26T00:00:00"/>
    <s v="Lathyrus lanszwertii"/>
    <n v="1"/>
    <x v="0"/>
    <s v="Lathyrus"/>
    <x v="15"/>
    <x v="17"/>
    <x v="9"/>
    <x v="9"/>
  </r>
  <r>
    <n v="3"/>
    <x v="0"/>
    <s v="Avery.Wash"/>
    <d v="2015-07-02T00:00:00"/>
    <s v="Lathyrus lanszwertii"/>
    <n v="2"/>
    <x v="0"/>
    <s v="Lathyrus"/>
    <x v="15"/>
    <x v="17"/>
    <x v="9"/>
    <x v="9"/>
  </r>
  <r>
    <n v="3"/>
    <x v="0"/>
    <s v="Rosy.Hills"/>
    <d v="2015-06-28T00:00:00"/>
    <s v="Lathyrus lanszwertii"/>
    <n v="1"/>
    <x v="0"/>
    <s v="Lathyrus"/>
    <x v="15"/>
    <x v="17"/>
    <x v="9"/>
    <x v="9"/>
  </r>
  <r>
    <n v="18"/>
    <x v="0"/>
    <s v="Stormy.Pass"/>
    <d v="2015-06-21T00:00:00"/>
    <s v="Lathyrus lanszwertii"/>
    <n v="1"/>
    <x v="0"/>
    <s v="Lathyrus"/>
    <x v="15"/>
    <x v="17"/>
    <x v="9"/>
    <x v="9"/>
  </r>
  <r>
    <n v="18"/>
    <x v="0"/>
    <s v="Stormy.Pass"/>
    <d v="2015-06-25T00:00:00"/>
    <s v="Lathyrus lanszwertii"/>
    <n v="1"/>
    <x v="0"/>
    <s v="Lathyrus"/>
    <x v="15"/>
    <x v="17"/>
    <x v="9"/>
    <x v="9"/>
  </r>
  <r>
    <n v="15"/>
    <x v="0"/>
    <s v="Stormy.Pass"/>
    <d v="2015-06-30T00:00:00"/>
    <s v="Lathyrus lanszwertii"/>
    <n v="1"/>
    <x v="0"/>
    <s v="Lathyrus"/>
    <x v="15"/>
    <x v="17"/>
    <x v="9"/>
    <x v="9"/>
  </r>
  <r>
    <n v="15"/>
    <x v="3"/>
    <s v="Frogs.Pond"/>
    <d v="2015-06-08T00:00:00"/>
    <s v="Lathyrus lanszwertii"/>
    <n v="2"/>
    <x v="0"/>
    <s v="Lathyrus"/>
    <x v="15"/>
    <x v="17"/>
    <x v="9"/>
    <x v="9"/>
  </r>
  <r>
    <n v="28"/>
    <x v="3"/>
    <s v="Frogs.Pond"/>
    <d v="2015-06-15T00:00:00"/>
    <s v="Lathyrus lanszwertii"/>
    <n v="2"/>
    <x v="0"/>
    <s v="Lathyrus"/>
    <x v="15"/>
    <x v="17"/>
    <x v="9"/>
    <x v="9"/>
  </r>
  <r>
    <n v="28"/>
    <x v="3"/>
    <s v="Rosy.Hills"/>
    <d v="2015-06-14T00:00:00"/>
    <s v="Lathyrus lanszwertii"/>
    <n v="1"/>
    <x v="0"/>
    <s v="Lathyrus"/>
    <x v="15"/>
    <x v="17"/>
    <x v="9"/>
    <x v="9"/>
  </r>
  <r>
    <n v="29"/>
    <x v="3"/>
    <s v="Rosy.Hills"/>
    <d v="2015-06-23T00:00:00"/>
    <s v="Lathyrus lanszwertii"/>
    <n v="1"/>
    <x v="0"/>
    <s v="Lathyrus"/>
    <x v="15"/>
    <x v="17"/>
    <x v="9"/>
    <x v="9"/>
  </r>
  <r>
    <n v="29"/>
    <x v="4"/>
    <s v="Frogs.Pond"/>
    <d v="2015-06-29T00:00:00"/>
    <s v="Lathyrus lanszwertii"/>
    <n v="1"/>
    <x v="0"/>
    <s v="Lathyrus"/>
    <x v="15"/>
    <x v="17"/>
    <x v="9"/>
    <x v="9"/>
  </r>
  <r>
    <n v="30"/>
    <x v="0"/>
    <s v="Gothic.Spires"/>
    <d v="2015-06-26T00:00:00"/>
    <s v="Linum lewisii"/>
    <n v="2"/>
    <x v="0"/>
    <s v="Linum"/>
    <x v="16"/>
    <x v="18"/>
    <x v="10"/>
    <x v="10"/>
  </r>
  <r>
    <n v="30"/>
    <x v="1"/>
    <s v="Avery.Wash"/>
    <d v="2015-06-19T00:00:00"/>
    <s v="Lonciera involucrata"/>
    <n v="1"/>
    <x v="0"/>
    <s v="Lonciera"/>
    <x v="17"/>
    <x v="19"/>
    <x v="11"/>
    <x v="11"/>
  </r>
  <r>
    <n v="30"/>
    <x v="0"/>
    <s v="Copper.Creek"/>
    <d v="2015-06-28T00:00:00"/>
    <s v="Lupinus sericeus"/>
    <n v="1"/>
    <x v="0"/>
    <s v="Lupinus"/>
    <x v="18"/>
    <x v="20"/>
    <x v="9"/>
    <x v="9"/>
  </r>
  <r>
    <n v="30"/>
    <x v="0"/>
    <s v="Copper.Creek"/>
    <d v="2015-06-29T00:00:00"/>
    <s v="Lupinus sericeus"/>
    <n v="2"/>
    <x v="0"/>
    <s v="Lupinus"/>
    <x v="18"/>
    <x v="20"/>
    <x v="9"/>
    <x v="9"/>
  </r>
  <r>
    <n v="32"/>
    <x v="0"/>
    <s v="Frogs.Pond"/>
    <d v="2015-06-28T00:00:00"/>
    <s v="Lupinus sericeus"/>
    <n v="1"/>
    <x v="0"/>
    <s v="Lupinus"/>
    <x v="18"/>
    <x v="20"/>
    <x v="9"/>
    <x v="9"/>
  </r>
  <r>
    <n v="32"/>
    <x v="0"/>
    <s v="Frogs.Pond"/>
    <d v="2015-07-15T00:00:00"/>
    <s v="Lupinus sericeus"/>
    <n v="1"/>
    <x v="0"/>
    <s v="Lupinus"/>
    <x v="18"/>
    <x v="20"/>
    <x v="9"/>
    <x v="9"/>
  </r>
  <r>
    <n v="43"/>
    <x v="0"/>
    <s v="Rosy.Hills"/>
    <d v="2015-07-15T00:00:00"/>
    <s v="Lupinus sericeus"/>
    <n v="1"/>
    <x v="0"/>
    <s v="Lupinus"/>
    <x v="18"/>
    <x v="20"/>
    <x v="9"/>
    <x v="9"/>
  </r>
  <r>
    <n v="43"/>
    <x v="2"/>
    <s v="Copper.Creek"/>
    <d v="2015-07-09T00:00:00"/>
    <s v="Lupinus sericeus"/>
    <n v="1"/>
    <x v="0"/>
    <s v="Lupinus"/>
    <x v="18"/>
    <x v="20"/>
    <x v="9"/>
    <x v="9"/>
  </r>
  <r>
    <n v="36"/>
    <x v="2"/>
    <s v="Frogs.Pond"/>
    <d v="2015-06-15T00:00:00"/>
    <s v="Lupinus sericeus"/>
    <n v="5"/>
    <x v="0"/>
    <s v="Lupinus"/>
    <x v="18"/>
    <x v="20"/>
    <x v="9"/>
    <x v="9"/>
  </r>
  <r>
    <n v="36"/>
    <x v="2"/>
    <s v="Frogs.Pond"/>
    <d v="2015-06-18T00:00:00"/>
    <s v="Lupinus sericeus"/>
    <n v="1"/>
    <x v="0"/>
    <s v="Lupinus"/>
    <x v="18"/>
    <x v="20"/>
    <x v="9"/>
    <x v="9"/>
  </r>
  <r>
    <n v="41"/>
    <x v="2"/>
    <s v="Frogs.Pond"/>
    <d v="2015-06-29T00:00:00"/>
    <s v="Lupinus sericeus"/>
    <n v="1"/>
    <x v="0"/>
    <s v="Lupinus"/>
    <x v="18"/>
    <x v="20"/>
    <x v="9"/>
    <x v="9"/>
  </r>
  <r>
    <n v="41"/>
    <x v="3"/>
    <s v="Frogs.Pond"/>
    <d v="2015-06-22T00:00:00"/>
    <s v="Lupinus sericeus"/>
    <n v="1"/>
    <x v="0"/>
    <s v="Lupinus"/>
    <x v="18"/>
    <x v="20"/>
    <x v="9"/>
    <x v="9"/>
  </r>
  <r>
    <n v="41"/>
    <x v="3"/>
    <s v="Rosy.Hills"/>
    <d v="2015-06-23T00:00:00"/>
    <s v="Lupinus sericeus"/>
    <n v="1"/>
    <x v="0"/>
    <s v="Lupinus"/>
    <x v="18"/>
    <x v="20"/>
    <x v="9"/>
    <x v="9"/>
  </r>
  <r>
    <n v="41"/>
    <x v="1"/>
    <s v="Copper.Creek"/>
    <d v="2015-06-28T00:00:00"/>
    <s v="Lupinus sericeus"/>
    <n v="1"/>
    <x v="0"/>
    <s v="Lupinus"/>
    <x v="18"/>
    <x v="20"/>
    <x v="9"/>
    <x v="9"/>
  </r>
  <r>
    <n v="41"/>
    <x v="1"/>
    <s v="Copper.Creek"/>
    <d v="2015-07-14T00:00:00"/>
    <s v="Lupinus sericeus"/>
    <n v="1"/>
    <x v="0"/>
    <s v="Lupinus"/>
    <x v="18"/>
    <x v="20"/>
    <x v="9"/>
    <x v="9"/>
  </r>
  <r>
    <n v="41"/>
    <x v="1"/>
    <s v="Frogs.Pond"/>
    <d v="2015-06-15T00:00:00"/>
    <s v="Lupinus sericeus"/>
    <n v="1"/>
    <x v="0"/>
    <s v="Lupinus"/>
    <x v="18"/>
    <x v="20"/>
    <x v="9"/>
    <x v="9"/>
  </r>
  <r>
    <n v="46"/>
    <x v="1"/>
    <s v="Frogs.Pond"/>
    <d v="2015-06-18T00:00:00"/>
    <s v="Lupinus sericeus"/>
    <n v="1"/>
    <x v="0"/>
    <s v="Lupinus"/>
    <x v="18"/>
    <x v="20"/>
    <x v="9"/>
    <x v="9"/>
  </r>
  <r>
    <n v="46"/>
    <x v="1"/>
    <s v="Rosy.Hills"/>
    <d v="2015-06-18T00:00:00"/>
    <s v="Lupinus sericeus"/>
    <n v="1"/>
    <x v="0"/>
    <s v="Lupinus"/>
    <x v="18"/>
    <x v="20"/>
    <x v="9"/>
    <x v="9"/>
  </r>
  <r>
    <n v="46"/>
    <x v="1"/>
    <s v="Rosy.Hills"/>
    <d v="2015-06-28T00:00:00"/>
    <s v="Lupinus sericeus"/>
    <n v="1"/>
    <x v="0"/>
    <s v="Lupinus"/>
    <x v="18"/>
    <x v="20"/>
    <x v="9"/>
    <x v="9"/>
  </r>
  <r>
    <n v="46"/>
    <x v="4"/>
    <s v="Frogs.Pond"/>
    <d v="2015-06-28T00:00:00"/>
    <s v="Lupinus sericeus"/>
    <n v="1"/>
    <x v="0"/>
    <s v="Lupinus"/>
    <x v="18"/>
    <x v="20"/>
    <x v="9"/>
    <x v="9"/>
  </r>
  <r>
    <n v="55"/>
    <x v="6"/>
    <s v="Copper.Creek"/>
    <d v="2015-06-22T00:00:00"/>
    <s v="Lupinus sericeus"/>
    <n v="2"/>
    <x v="0"/>
    <s v="Lupinus"/>
    <x v="18"/>
    <x v="20"/>
    <x v="9"/>
    <x v="9"/>
  </r>
  <r>
    <n v="55"/>
    <x v="6"/>
    <s v="Copper.Creek"/>
    <d v="2015-06-28T00:00:00"/>
    <s v="Lupinus sericeus"/>
    <n v="1"/>
    <x v="0"/>
    <s v="Lupinus"/>
    <x v="18"/>
    <x v="20"/>
    <x v="9"/>
    <x v="9"/>
  </r>
  <r>
    <n v="55"/>
    <x v="6"/>
    <s v="Frogs.Pond"/>
    <d v="2015-06-18T00:00:00"/>
    <s v="Lupinus sericeus"/>
    <n v="5"/>
    <x v="0"/>
    <s v="Lupinus"/>
    <x v="18"/>
    <x v="20"/>
    <x v="9"/>
    <x v="9"/>
  </r>
  <r>
    <n v="55"/>
    <x v="6"/>
    <s v="Frogs.Pond"/>
    <d v="2015-06-22T00:00:00"/>
    <s v="Lupinus sericeus"/>
    <n v="5"/>
    <x v="0"/>
    <s v="Lupinus"/>
    <x v="18"/>
    <x v="20"/>
    <x v="9"/>
    <x v="9"/>
  </r>
  <r>
    <n v="65"/>
    <x v="6"/>
    <s v="Frogs.Pond"/>
    <d v="2015-06-28T00:00:00"/>
    <s v="Lupinus sericeus"/>
    <n v="1"/>
    <x v="0"/>
    <s v="Lupinus"/>
    <x v="18"/>
    <x v="20"/>
    <x v="9"/>
    <x v="9"/>
  </r>
  <r>
    <n v="65"/>
    <x v="6"/>
    <s v="Frogs.Pond"/>
    <d v="2015-06-29T00:00:00"/>
    <s v="Lupinus sericeus"/>
    <n v="3"/>
    <x v="0"/>
    <s v="Lupinus"/>
    <x v="18"/>
    <x v="20"/>
    <x v="9"/>
    <x v="9"/>
  </r>
  <r>
    <s v="REFERENCE"/>
    <x v="6"/>
    <s v="Rosy.Hills"/>
    <d v="2015-06-20T00:00:00"/>
    <s v="Lupinus sericeus"/>
    <n v="1"/>
    <x v="0"/>
    <s v="Lupinus"/>
    <x v="18"/>
    <x v="20"/>
    <x v="9"/>
    <x v="9"/>
  </r>
  <r>
    <s v="REFERENCE"/>
    <x v="6"/>
    <s v="Rosy.Hills"/>
    <d v="2015-06-23T00:00:00"/>
    <s v="Lupinus sericeus"/>
    <n v="1"/>
    <x v="0"/>
    <s v="Lupinus"/>
    <x v="18"/>
    <x v="20"/>
    <x v="9"/>
    <x v="9"/>
  </r>
  <r>
    <n v="7"/>
    <x v="11"/>
    <s v="Copper.Creek"/>
    <d v="2015-06-22T00:00:00"/>
    <s v="Lupinus sericeus"/>
    <n v="2"/>
    <x v="0"/>
    <s v="Lupinus"/>
    <x v="18"/>
    <x v="20"/>
    <x v="9"/>
    <x v="9"/>
  </r>
  <r>
    <n v="4"/>
    <x v="0"/>
    <s v="Frogs.Pond"/>
    <d v="2015-06-08T00:00:00"/>
    <s v="Mertensia fusiformis"/>
    <n v="1"/>
    <x v="0"/>
    <s v="Mertensia"/>
    <x v="19"/>
    <x v="21"/>
    <x v="8"/>
    <x v="8"/>
  </r>
  <r>
    <n v="5"/>
    <x v="2"/>
    <s v="Avery.Wash"/>
    <d v="2015-05-29T00:00:00"/>
    <s v="Mertensia fusiformis"/>
    <n v="1"/>
    <x v="0"/>
    <s v="Mertensia"/>
    <x v="19"/>
    <x v="21"/>
    <x v="8"/>
    <x v="8"/>
  </r>
  <r>
    <n v="18"/>
    <x v="2"/>
    <s v="Avery.Wash"/>
    <d v="2015-06-02T00:00:00"/>
    <s v="Mertensia fusiformis"/>
    <n v="2"/>
    <x v="0"/>
    <s v="Mertensia"/>
    <x v="19"/>
    <x v="21"/>
    <x v="8"/>
    <x v="8"/>
  </r>
  <r>
    <n v="19"/>
    <x v="2"/>
    <s v="Avery.Wash"/>
    <d v="2015-06-07T00:00:00"/>
    <s v="Mertensia fusiformis"/>
    <n v="1"/>
    <x v="0"/>
    <s v="Mertensia"/>
    <x v="19"/>
    <x v="21"/>
    <x v="8"/>
    <x v="8"/>
  </r>
  <r>
    <n v="14"/>
    <x v="2"/>
    <s v="Copper.Creek"/>
    <d v="2015-06-01T00:00:00"/>
    <s v="Mertensia fusiformis"/>
    <n v="6"/>
    <x v="0"/>
    <s v="Mertensia"/>
    <x v="19"/>
    <x v="21"/>
    <x v="8"/>
    <x v="8"/>
  </r>
  <r>
    <n v="33"/>
    <x v="2"/>
    <s v="Copper.Creek"/>
    <d v="2015-06-04T00:00:00"/>
    <s v="Mertensia fusiformis"/>
    <n v="1"/>
    <x v="0"/>
    <s v="Mertensia"/>
    <x v="19"/>
    <x v="21"/>
    <x v="8"/>
    <x v="8"/>
  </r>
  <r>
    <n v="36"/>
    <x v="2"/>
    <s v="Frogs.Pond"/>
    <d v="2015-05-27T00:00:00"/>
    <s v="Mertensia fusiformis"/>
    <n v="7"/>
    <x v="0"/>
    <s v="Mertensia"/>
    <x v="19"/>
    <x v="21"/>
    <x v="8"/>
    <x v="8"/>
  </r>
  <r>
    <n v="46"/>
    <x v="2"/>
    <s v="Frogs.Pond"/>
    <d v="2015-05-31T00:00:00"/>
    <s v="Mertensia fusiformis"/>
    <n v="4"/>
    <x v="0"/>
    <s v="Mertensia"/>
    <x v="19"/>
    <x v="21"/>
    <x v="8"/>
    <x v="8"/>
  </r>
  <r>
    <n v="52"/>
    <x v="2"/>
    <s v="Frogs.Pond"/>
    <d v="2015-06-02T00:00:00"/>
    <s v="Mertensia fusiformis"/>
    <n v="9"/>
    <x v="0"/>
    <s v="Mertensia"/>
    <x v="19"/>
    <x v="21"/>
    <x v="8"/>
    <x v="8"/>
  </r>
  <r>
    <n v="62"/>
    <x v="2"/>
    <s v="Gothic.Spires"/>
    <d v="2015-06-07T00:00:00"/>
    <s v="Mertensia fusiformis"/>
    <n v="1"/>
    <x v="0"/>
    <s v="Mertensia"/>
    <x v="19"/>
    <x v="21"/>
    <x v="8"/>
    <x v="8"/>
  </r>
  <r>
    <n v="60"/>
    <x v="2"/>
    <s v="Gothic.Spires"/>
    <d v="2015-06-17T00:00:00"/>
    <s v="Mertensia ciliata"/>
    <n v="1"/>
    <x v="0"/>
    <s v="Mertensia"/>
    <x v="19"/>
    <x v="22"/>
    <x v="8"/>
    <x v="8"/>
  </r>
  <r>
    <n v="65"/>
    <x v="2"/>
    <s v="Rosy.Hills"/>
    <d v="2015-05-28T00:00:00"/>
    <s v="Mertensia fusiformis"/>
    <n v="8"/>
    <x v="0"/>
    <s v="Mertensia"/>
    <x v="19"/>
    <x v="21"/>
    <x v="8"/>
    <x v="8"/>
  </r>
  <r>
    <n v="10"/>
    <x v="2"/>
    <s v="Rosy.Hills"/>
    <d v="2015-05-31T00:00:00"/>
    <s v="Mertensia fusiformis"/>
    <n v="4"/>
    <x v="0"/>
    <s v="Mertensia"/>
    <x v="19"/>
    <x v="21"/>
    <x v="8"/>
    <x v="8"/>
  </r>
  <r>
    <n v="6"/>
    <x v="2"/>
    <s v="Rosy.Hills"/>
    <d v="2015-06-02T00:00:00"/>
    <s v="Mertensia fusiformis"/>
    <n v="3"/>
    <x v="0"/>
    <s v="Mertensia"/>
    <x v="19"/>
    <x v="21"/>
    <x v="8"/>
    <x v="8"/>
  </r>
  <r>
    <n v="24"/>
    <x v="2"/>
    <s v="Rosy.Hills"/>
    <d v="2015-06-04T00:00:00"/>
    <s v="Mertensia fusiformis"/>
    <n v="3"/>
    <x v="0"/>
    <s v="Mertensia"/>
    <x v="19"/>
    <x v="21"/>
    <x v="8"/>
    <x v="8"/>
  </r>
  <r>
    <n v="25"/>
    <x v="2"/>
    <s v="Rosy.Hills"/>
    <d v="2015-06-08T00:00:00"/>
    <s v="Mertensia fusiformis"/>
    <n v="4"/>
    <x v="0"/>
    <s v="Mertensia"/>
    <x v="19"/>
    <x v="21"/>
    <x v="8"/>
    <x v="8"/>
  </r>
  <r>
    <n v="35"/>
    <x v="2"/>
    <s v="Rosy.Hills"/>
    <d v="2015-06-14T00:00:00"/>
    <s v="Mertensia fusiformis"/>
    <n v="1"/>
    <x v="0"/>
    <s v="Mertensia"/>
    <x v="19"/>
    <x v="21"/>
    <x v="8"/>
    <x v="8"/>
  </r>
  <r>
    <n v="39"/>
    <x v="2"/>
    <s v="Stormy.Pass"/>
    <d v="2015-05-30T00:00:00"/>
    <s v="Mertensia fusiformis"/>
    <n v="3"/>
    <x v="0"/>
    <s v="Mertensia"/>
    <x v="19"/>
    <x v="21"/>
    <x v="8"/>
    <x v="8"/>
  </r>
  <r>
    <n v="51"/>
    <x v="2"/>
    <s v="Stormy.Pass"/>
    <d v="2015-06-04T00:00:00"/>
    <s v="Mertensia fusiformis"/>
    <n v="1"/>
    <x v="0"/>
    <s v="Mertensia"/>
    <x v="19"/>
    <x v="21"/>
    <x v="8"/>
    <x v="8"/>
  </r>
  <r>
    <s v="NA"/>
    <x v="2"/>
    <s v="Stormy.Pass"/>
    <d v="2015-06-08T00:00:00"/>
    <s v="Mertensia fusiformis"/>
    <n v="1"/>
    <x v="0"/>
    <s v="Mertensia"/>
    <x v="19"/>
    <x v="21"/>
    <x v="8"/>
    <x v="8"/>
  </r>
  <r>
    <s v="NA"/>
    <x v="2"/>
    <s v="Stormy.Pass"/>
    <d v="2015-06-25T00:00:00"/>
    <s v="Mertensia ciliata"/>
    <n v="1"/>
    <x v="0"/>
    <s v="Mertensia"/>
    <x v="19"/>
    <x v="22"/>
    <x v="8"/>
    <x v="8"/>
  </r>
  <r>
    <s v="NA"/>
    <x v="3"/>
    <s v="Copper.Creek"/>
    <d v="2015-06-01T00:00:00"/>
    <s v="Mertensia fusiformis"/>
    <n v="1"/>
    <x v="0"/>
    <s v="Mertensia"/>
    <x v="19"/>
    <x v="21"/>
    <x v="8"/>
    <x v="8"/>
  </r>
  <r>
    <s v="NA"/>
    <x v="3"/>
    <s v="Copper.Creek"/>
    <d v="2015-06-04T00:00:00"/>
    <s v="Mertensia fusiformis"/>
    <n v="1"/>
    <x v="0"/>
    <s v="Mertensia"/>
    <x v="19"/>
    <x v="21"/>
    <x v="8"/>
    <x v="8"/>
  </r>
  <r>
    <s v="NA"/>
    <x v="3"/>
    <s v="Copper.Creek"/>
    <d v="2015-06-10T00:00:00"/>
    <s v="Mertensia fusiformis"/>
    <n v="1"/>
    <x v="0"/>
    <s v="Mertensia"/>
    <x v="19"/>
    <x v="21"/>
    <x v="8"/>
    <x v="8"/>
  </r>
  <r>
    <s v="NA"/>
    <x v="3"/>
    <s v="Frogs.Pond"/>
    <d v="2015-05-31T00:00:00"/>
    <s v="Mertensia fusiformis"/>
    <n v="1"/>
    <x v="0"/>
    <s v="Mertensia"/>
    <x v="19"/>
    <x v="21"/>
    <x v="8"/>
    <x v="8"/>
  </r>
  <r>
    <s v="NA"/>
    <x v="3"/>
    <s v="Frogs.Pond"/>
    <d v="2015-06-02T00:00:00"/>
    <s v="Mertensia fusiformis"/>
    <n v="1"/>
    <x v="0"/>
    <s v="Mertensia"/>
    <x v="19"/>
    <x v="21"/>
    <x v="8"/>
    <x v="8"/>
  </r>
  <r>
    <s v="NA"/>
    <x v="3"/>
    <s v="Frogs.Pond"/>
    <d v="2015-06-04T00:00:00"/>
    <s v="Mertensia fusiformis"/>
    <n v="2"/>
    <x v="0"/>
    <s v="Mertensia"/>
    <x v="19"/>
    <x v="21"/>
    <x v="8"/>
    <x v="8"/>
  </r>
  <r>
    <s v="NA"/>
    <x v="3"/>
    <s v="Gothic.Spires"/>
    <d v="2015-06-02T00:00:00"/>
    <s v="Mertensia fusiformis"/>
    <n v="1"/>
    <x v="0"/>
    <s v="Mertensia"/>
    <x v="19"/>
    <x v="21"/>
    <x v="8"/>
    <x v="8"/>
  </r>
  <r>
    <s v="NA"/>
    <x v="3"/>
    <s v="Rosy.Hills"/>
    <d v="2015-05-31T00:00:00"/>
    <s v="Mertensia fusiformis"/>
    <n v="2"/>
    <x v="0"/>
    <s v="Mertensia"/>
    <x v="19"/>
    <x v="21"/>
    <x v="8"/>
    <x v="8"/>
  </r>
  <r>
    <s v="NA"/>
    <x v="3"/>
    <s v="Rosy.Hills"/>
    <d v="2015-06-02T00:00:00"/>
    <s v="Mertensia fusiformis"/>
    <n v="2"/>
    <x v="0"/>
    <s v="Mertensia"/>
    <x v="19"/>
    <x v="21"/>
    <x v="8"/>
    <x v="8"/>
  </r>
  <r>
    <s v="NA"/>
    <x v="1"/>
    <s v="Avery.Wash"/>
    <d v="2015-06-07T00:00:00"/>
    <s v="Mertensia fusiformis"/>
    <n v="2"/>
    <x v="0"/>
    <s v="Mertensia"/>
    <x v="19"/>
    <x v="21"/>
    <x v="8"/>
    <x v="8"/>
  </r>
  <r>
    <s v="NA"/>
    <x v="1"/>
    <s v="Avery.Wash"/>
    <d v="2015-06-26T00:00:00"/>
    <s v="Mertensia ciliata"/>
    <n v="1"/>
    <x v="0"/>
    <s v="Mertensia"/>
    <x v="19"/>
    <x v="22"/>
    <x v="8"/>
    <x v="8"/>
  </r>
  <r>
    <s v="NA"/>
    <x v="1"/>
    <s v="Avery.Wash"/>
    <d v="2015-07-02T00:00:00"/>
    <s v="Mertensia ciliata"/>
    <n v="1"/>
    <x v="0"/>
    <s v="Mertensia"/>
    <x v="19"/>
    <x v="22"/>
    <x v="8"/>
    <x v="8"/>
  </r>
  <r>
    <s v="NA"/>
    <x v="1"/>
    <s v="Avery.Wash"/>
    <d v="2015-07-10T00:00:00"/>
    <s v="Mertensia ciliata"/>
    <n v="2"/>
    <x v="0"/>
    <s v="Mertensia"/>
    <x v="19"/>
    <x v="22"/>
    <x v="8"/>
    <x v="8"/>
  </r>
  <r>
    <s v="NA"/>
    <x v="1"/>
    <s v="Copper.Creek"/>
    <d v="2015-06-04T00:00:00"/>
    <s v="Mertensia fusiformis"/>
    <n v="1"/>
    <x v="0"/>
    <s v="Mertensia"/>
    <x v="19"/>
    <x v="21"/>
    <x v="8"/>
    <x v="8"/>
  </r>
  <r>
    <s v="NA"/>
    <x v="1"/>
    <s v="Frogs.Pond"/>
    <d v="2015-06-02T00:00:00"/>
    <s v="Mertensia fusiformis"/>
    <n v="2"/>
    <x v="0"/>
    <s v="Mertensia"/>
    <x v="19"/>
    <x v="21"/>
    <x v="8"/>
    <x v="8"/>
  </r>
  <r>
    <s v="NA"/>
    <x v="1"/>
    <s v="Frogs.Pond"/>
    <d v="2015-06-04T00:00:00"/>
    <s v="Mertensia fusiformis"/>
    <n v="4"/>
    <x v="0"/>
    <s v="Mertensia"/>
    <x v="19"/>
    <x v="21"/>
    <x v="8"/>
    <x v="8"/>
  </r>
  <r>
    <s v="NA"/>
    <x v="1"/>
    <s v="Frogs.Pond"/>
    <d v="2015-06-08T00:00:00"/>
    <s v="Mertensia fusiformis"/>
    <n v="3"/>
    <x v="0"/>
    <s v="Mertensia"/>
    <x v="19"/>
    <x v="21"/>
    <x v="8"/>
    <x v="8"/>
  </r>
  <r>
    <s v="NA"/>
    <x v="1"/>
    <s v="Frogs.Pond"/>
    <d v="2015-06-22T00:00:00"/>
    <s v="Mertensia ciliata"/>
    <n v="1"/>
    <x v="0"/>
    <s v="Mertensia"/>
    <x v="19"/>
    <x v="22"/>
    <x v="8"/>
    <x v="8"/>
  </r>
  <r>
    <s v="NA"/>
    <x v="1"/>
    <s v="Frogs.Pond"/>
    <d v="2015-06-28T00:00:00"/>
    <s v="Mertensia ciliata"/>
    <n v="1"/>
    <x v="0"/>
    <s v="Mertensia"/>
    <x v="19"/>
    <x v="22"/>
    <x v="8"/>
    <x v="8"/>
  </r>
  <r>
    <s v="NA"/>
    <x v="1"/>
    <s v="Gothic.Spires"/>
    <d v="2015-06-17T00:00:00"/>
    <s v="Mertensia ciliata"/>
    <n v="1"/>
    <x v="0"/>
    <s v="Mertensia"/>
    <x v="19"/>
    <x v="22"/>
    <x v="8"/>
    <x v="8"/>
  </r>
  <r>
    <s v="NA"/>
    <x v="1"/>
    <s v="Gothic.Spires"/>
    <d v="2015-07-07T00:00:00"/>
    <s v="Mertensia ciliata"/>
    <n v="1"/>
    <x v="0"/>
    <s v="Mertensia"/>
    <x v="19"/>
    <x v="22"/>
    <x v="8"/>
    <x v="8"/>
  </r>
  <r>
    <s v="NA"/>
    <x v="1"/>
    <s v="Rosy.Hills"/>
    <d v="2015-06-04T00:00:00"/>
    <s v="Mertensia fusiformis"/>
    <n v="1"/>
    <x v="0"/>
    <s v="Mertensia"/>
    <x v="19"/>
    <x v="21"/>
    <x v="8"/>
    <x v="8"/>
  </r>
  <r>
    <n v="4"/>
    <x v="1"/>
    <s v="Rosy.Hills"/>
    <d v="2015-06-08T00:00:00"/>
    <s v="Mertensia fusiformis"/>
    <n v="4"/>
    <x v="0"/>
    <s v="Mertensia"/>
    <x v="19"/>
    <x v="21"/>
    <x v="8"/>
    <x v="8"/>
  </r>
  <r>
    <n v="4"/>
    <x v="1"/>
    <s v="Stormy.Pass"/>
    <d v="2015-06-08T00:00:00"/>
    <s v="Mertensia fusiformis"/>
    <n v="1"/>
    <x v="0"/>
    <s v="Mertensia"/>
    <x v="19"/>
    <x v="21"/>
    <x v="8"/>
    <x v="8"/>
  </r>
  <r>
    <n v="4"/>
    <x v="1"/>
    <s v="Stormy.Pass"/>
    <d v="2015-06-13T00:00:00"/>
    <s v="Mertensia fusiformis"/>
    <n v="1"/>
    <x v="0"/>
    <s v="Mertensia"/>
    <x v="19"/>
    <x v="21"/>
    <x v="8"/>
    <x v="8"/>
  </r>
  <r>
    <s v="NA"/>
    <x v="1"/>
    <s v="Stormy.Pass"/>
    <d v="2015-06-21T00:00:00"/>
    <s v="Mertensia ciliata"/>
    <n v="1"/>
    <x v="0"/>
    <s v="Mertensia"/>
    <x v="19"/>
    <x v="22"/>
    <x v="8"/>
    <x v="8"/>
  </r>
  <r>
    <s v="NA"/>
    <x v="1"/>
    <s v="Stormy.Pass"/>
    <d v="2015-06-25T00:00:00"/>
    <s v="Mertensia ciliata"/>
    <n v="1"/>
    <x v="0"/>
    <s v="Mertensia"/>
    <x v="19"/>
    <x v="22"/>
    <x v="8"/>
    <x v="8"/>
  </r>
  <r>
    <s v="NA"/>
    <x v="1"/>
    <s v="Stormy.Pass"/>
    <d v="2015-06-30T00:00:00"/>
    <s v="Mertensia ciliata"/>
    <n v="2"/>
    <x v="0"/>
    <s v="Mertensia"/>
    <x v="19"/>
    <x v="22"/>
    <x v="8"/>
    <x v="8"/>
  </r>
  <r>
    <s v="NA"/>
    <x v="12"/>
    <s v="Stormy.Pass"/>
    <d v="2015-06-30T00:00:00"/>
    <s v="Mertensia ciliata"/>
    <n v="1"/>
    <x v="0"/>
    <s v="Mertensia"/>
    <x v="19"/>
    <x v="22"/>
    <x v="8"/>
    <x v="8"/>
  </r>
  <r>
    <s v="NA"/>
    <x v="4"/>
    <s v="Frogs.Pond"/>
    <d v="2015-06-04T00:00:00"/>
    <s v="Mertensia fusiformis"/>
    <n v="1"/>
    <x v="0"/>
    <s v="Mertensia"/>
    <x v="19"/>
    <x v="21"/>
    <x v="8"/>
    <x v="8"/>
  </r>
  <r>
    <s v="NA"/>
    <x v="4"/>
    <s v="Gothic.Spires"/>
    <d v="2015-07-07T00:00:00"/>
    <s v="Mertensia ciliata"/>
    <n v="2"/>
    <x v="0"/>
    <s v="Mertensia"/>
    <x v="19"/>
    <x v="22"/>
    <x v="8"/>
    <x v="8"/>
  </r>
  <r>
    <s v="NA"/>
    <x v="6"/>
    <s v="Copper.Creek"/>
    <d v="2015-06-04T00:00:00"/>
    <s v="Mertensia fusiformis"/>
    <n v="1"/>
    <x v="0"/>
    <s v="Mertensia"/>
    <x v="19"/>
    <x v="21"/>
    <x v="8"/>
    <x v="8"/>
  </r>
  <r>
    <s v="NA"/>
    <x v="6"/>
    <s v="Frogs.Pond"/>
    <d v="2015-06-02T00:00:00"/>
    <s v="Mertensia fusiformis"/>
    <n v="1"/>
    <x v="0"/>
    <s v="Mertensia"/>
    <x v="19"/>
    <x v="21"/>
    <x v="8"/>
    <x v="8"/>
  </r>
  <r>
    <s v="NA"/>
    <x v="6"/>
    <s v="Frogs.Pond"/>
    <d v="2015-06-08T00:00:00"/>
    <s v="Mertensia fusiformis"/>
    <n v="1"/>
    <x v="0"/>
    <s v="Mertensia"/>
    <x v="19"/>
    <x v="21"/>
    <x v="8"/>
    <x v="8"/>
  </r>
  <r>
    <s v="NA"/>
    <x v="6"/>
    <s v="Gothic.Spires"/>
    <d v="2015-06-07T00:00:00"/>
    <s v="Mertensia fusiformis"/>
    <n v="1"/>
    <x v="0"/>
    <s v="Mertensia"/>
    <x v="19"/>
    <x v="21"/>
    <x v="8"/>
    <x v="8"/>
  </r>
  <r>
    <n v="3"/>
    <x v="6"/>
    <s v="Rosy.Hills"/>
    <d v="2015-06-04T00:00:00"/>
    <s v="Mertensia fusiformis"/>
    <n v="1"/>
    <x v="0"/>
    <s v="Mertensia"/>
    <x v="19"/>
    <x v="21"/>
    <x v="8"/>
    <x v="8"/>
  </r>
  <r>
    <n v="3"/>
    <x v="6"/>
    <s v="Stormy.Pass"/>
    <d v="2015-06-13T00:00:00"/>
    <s v="Mertensia fusiformis"/>
    <n v="1"/>
    <x v="0"/>
    <s v="Mertensia"/>
    <x v="19"/>
    <x v="21"/>
    <x v="8"/>
    <x v="8"/>
  </r>
  <r>
    <n v="3"/>
    <x v="6"/>
    <s v="Stormy.Pass"/>
    <d v="2015-06-25T00:00:00"/>
    <s v="Mertensia ciliata"/>
    <n v="2"/>
    <x v="0"/>
    <s v="Mertensia"/>
    <x v="19"/>
    <x v="22"/>
    <x v="8"/>
    <x v="8"/>
  </r>
  <r>
    <n v="6"/>
    <x v="6"/>
    <s v="Stormy.Pass"/>
    <d v="2015-06-30T00:00:00"/>
    <s v="Mertensia ciliata"/>
    <n v="1"/>
    <x v="0"/>
    <s v="Mertensia"/>
    <x v="19"/>
    <x v="22"/>
    <x v="8"/>
    <x v="8"/>
  </r>
  <r>
    <n v="6"/>
    <x v="6"/>
    <s v="Stormy.Pass"/>
    <d v="2015-07-13T00:00:00"/>
    <s v="Mertensia ciliata"/>
    <n v="1"/>
    <x v="0"/>
    <s v="Mertensia"/>
    <x v="19"/>
    <x v="22"/>
    <x v="8"/>
    <x v="8"/>
  </r>
  <r>
    <n v="6"/>
    <x v="5"/>
    <s v="Rosy.Hills"/>
    <d v="2015-06-04T00:00:00"/>
    <s v="Mertensia fusiformis"/>
    <n v="1"/>
    <x v="0"/>
    <s v="Mertensia"/>
    <x v="19"/>
    <x v="21"/>
    <x v="8"/>
    <x v="8"/>
  </r>
  <r>
    <s v="NA"/>
    <x v="5"/>
    <s v="Rosy.Hills"/>
    <d v="2015-06-14T00:00:00"/>
    <s v="Mertensia fusiformis"/>
    <n v="1"/>
    <x v="0"/>
    <s v="Mertensia"/>
    <x v="19"/>
    <x v="21"/>
    <x v="8"/>
    <x v="8"/>
  </r>
  <r>
    <n v="9"/>
    <x v="11"/>
    <s v="Stormy.Pass"/>
    <d v="2015-06-18T00:00:00"/>
    <s v="Mertensia ciliata"/>
    <n v="1"/>
    <x v="0"/>
    <s v="Mertensia"/>
    <x v="19"/>
    <x v="22"/>
    <x v="8"/>
    <x v="8"/>
  </r>
  <r>
    <n v="9"/>
    <x v="11"/>
    <s v="Stormy.Pass"/>
    <d v="2015-06-21T00:00:00"/>
    <s v="Mertensia ciliata"/>
    <n v="1"/>
    <x v="0"/>
    <s v="Mertensia"/>
    <x v="19"/>
    <x v="22"/>
    <x v="8"/>
    <x v="8"/>
  </r>
  <r>
    <n v="9"/>
    <x v="0"/>
    <s v="Copper.Creek"/>
    <d v="2015-07-14T00:00:00"/>
    <s v="Pedicularis bracteosa"/>
    <n v="1"/>
    <x v="0"/>
    <s v="Pedicularis"/>
    <x v="20"/>
    <x v="23"/>
    <x v="12"/>
    <x v="1"/>
  </r>
  <r>
    <s v="NA"/>
    <x v="0"/>
    <s v="Copper.Creek"/>
    <d v="2015-07-23T00:00:00"/>
    <s v="Pedicularis procera"/>
    <n v="2"/>
    <x v="0"/>
    <s v="Pedicularis"/>
    <x v="20"/>
    <x v="24"/>
    <x v="12"/>
    <x v="1"/>
  </r>
  <r>
    <s v="NA"/>
    <x v="3"/>
    <s v="Copper.Creek"/>
    <d v="2015-06-28T00:00:00"/>
    <s v="Pedicularis procera"/>
    <n v="1"/>
    <x v="0"/>
    <s v="Pedicularis"/>
    <x v="20"/>
    <x v="24"/>
    <x v="12"/>
    <x v="1"/>
  </r>
  <r>
    <s v="NA"/>
    <x v="1"/>
    <s v="Stormy.Pass"/>
    <d v="2015-06-18T00:00:00"/>
    <s v="Potentilla pulcherrima"/>
    <n v="1"/>
    <x v="0"/>
    <s v="Potentilla"/>
    <x v="21"/>
    <x v="25"/>
    <x v="7"/>
    <x v="7"/>
  </r>
  <r>
    <s v="NA"/>
    <x v="1"/>
    <s v="Stormy.Pass"/>
    <d v="2015-06-25T00:00:00"/>
    <s v="Potentilla pulcherrima"/>
    <n v="1"/>
    <x v="0"/>
    <s v="Potentilla"/>
    <x v="21"/>
    <x v="25"/>
    <x v="7"/>
    <x v="7"/>
  </r>
  <r>
    <s v="NA"/>
    <x v="2"/>
    <s v="Gothic.Spires"/>
    <d v="2015-05-29T00:00:00"/>
    <s v="Salix sp"/>
    <n v="2"/>
    <x v="0"/>
    <s v="Salix"/>
    <x v="22"/>
    <x v="26"/>
    <x v="13"/>
    <x v="10"/>
  </r>
  <r>
    <s v="NA"/>
    <x v="2"/>
    <s v="Avery.Wash"/>
    <d v="2015-07-27T00:00:00"/>
    <s v="Senecio bigelovii"/>
    <n v="1"/>
    <x v="0"/>
    <s v="Senecio"/>
    <x v="23"/>
    <x v="27"/>
    <x v="3"/>
    <x v="3"/>
  </r>
  <r>
    <n v="24"/>
    <x v="2"/>
    <s v="Copper.Creek"/>
    <d v="2015-07-23T00:00:00"/>
    <s v="Senecio bigelovii"/>
    <n v="1"/>
    <x v="0"/>
    <s v="Senecio"/>
    <x v="23"/>
    <x v="27"/>
    <x v="3"/>
    <x v="3"/>
  </r>
  <r>
    <n v="24"/>
    <x v="2"/>
    <s v="Frogs.Pond"/>
    <d v="2015-06-18T00:00:00"/>
    <s v="Senecio integerrimus"/>
    <n v="3"/>
    <x v="0"/>
    <s v="Senecio"/>
    <x v="23"/>
    <x v="28"/>
    <x v="3"/>
    <x v="3"/>
  </r>
  <r>
    <n v="24"/>
    <x v="2"/>
    <s v="Gothic.Spires"/>
    <d v="2015-06-19T00:00:00"/>
    <s v="Senecio integerrimus"/>
    <n v="1"/>
    <x v="0"/>
    <s v="Senecio"/>
    <x v="23"/>
    <x v="28"/>
    <x v="3"/>
    <x v="3"/>
  </r>
  <r>
    <n v="25"/>
    <x v="1"/>
    <s v="Avery.Wash"/>
    <d v="2015-07-27T00:00:00"/>
    <s v="Senecio bigelovii"/>
    <n v="1"/>
    <x v="0"/>
    <s v="Senecio"/>
    <x v="23"/>
    <x v="27"/>
    <x v="3"/>
    <x v="3"/>
  </r>
  <r>
    <n v="25"/>
    <x v="11"/>
    <s v="Frogs.Pond"/>
    <d v="2015-06-15T00:00:00"/>
    <s v="Senecio integerrimus"/>
    <n v="1"/>
    <x v="0"/>
    <s v="Senecio"/>
    <x v="23"/>
    <x v="28"/>
    <x v="3"/>
    <x v="3"/>
  </r>
  <r>
    <n v="25"/>
    <x v="2"/>
    <s v="Copper.Creek"/>
    <d v="2015-06-04T00:00:00"/>
    <s v="Taraxacum officinale"/>
    <n v="1"/>
    <x v="0"/>
    <s v="Taraxacum"/>
    <x v="24"/>
    <x v="29"/>
    <x v="3"/>
    <x v="3"/>
  </r>
  <r>
    <n v="23"/>
    <x v="2"/>
    <s v="Frogs.Pond"/>
    <d v="2015-06-12T00:00:00"/>
    <s v="Taraxacum officinale"/>
    <n v="1"/>
    <x v="0"/>
    <s v="Taraxacum"/>
    <x v="24"/>
    <x v="29"/>
    <x v="3"/>
    <x v="3"/>
  </r>
  <r>
    <n v="23"/>
    <x v="2"/>
    <s v="Gothic.Spires"/>
    <d v="2015-05-29T00:00:00"/>
    <s v="Taraxacum officinale"/>
    <n v="2"/>
    <x v="0"/>
    <s v="Taraxacum"/>
    <x v="24"/>
    <x v="29"/>
    <x v="3"/>
    <x v="3"/>
  </r>
  <r>
    <n v="23"/>
    <x v="2"/>
    <s v="Gothic.Spires"/>
    <d v="2015-06-02T00:00:00"/>
    <s v="Taraxacum officinale"/>
    <n v="2"/>
    <x v="0"/>
    <s v="Taraxacum"/>
    <x v="24"/>
    <x v="29"/>
    <x v="3"/>
    <x v="3"/>
  </r>
  <r>
    <n v="26"/>
    <x v="2"/>
    <s v="Gothic.Spires"/>
    <d v="2015-06-07T00:00:00"/>
    <s v="Taraxacum officinale"/>
    <n v="9"/>
    <x v="0"/>
    <s v="Taraxacum"/>
    <x v="24"/>
    <x v="29"/>
    <x v="3"/>
    <x v="3"/>
  </r>
  <r>
    <n v="26"/>
    <x v="2"/>
    <s v="Gothic.Spires"/>
    <d v="2015-06-17T00:00:00"/>
    <s v="Taraxacum officinale"/>
    <n v="5"/>
    <x v="0"/>
    <s v="Taraxacum"/>
    <x v="24"/>
    <x v="29"/>
    <x v="3"/>
    <x v="3"/>
  </r>
  <r>
    <n v="26"/>
    <x v="2"/>
    <s v="Stormy.Pass"/>
    <d v="2015-06-13T00:00:00"/>
    <s v="Taraxacum officinale"/>
    <n v="1"/>
    <x v="0"/>
    <s v="Taraxacum"/>
    <x v="24"/>
    <x v="29"/>
    <x v="3"/>
    <x v="3"/>
  </r>
  <r>
    <s v="NA"/>
    <x v="3"/>
    <s v="Frogs.Pond"/>
    <d v="2015-06-08T00:00:00"/>
    <s v="Taraxacum officinale"/>
    <n v="1"/>
    <x v="0"/>
    <s v="Taraxacum"/>
    <x v="24"/>
    <x v="29"/>
    <x v="3"/>
    <x v="3"/>
  </r>
  <r>
    <n v="27"/>
    <x v="1"/>
    <s v="Stormy.Pass"/>
    <d v="2015-06-13T00:00:00"/>
    <s v="Taraxacum officinale"/>
    <n v="1"/>
    <x v="0"/>
    <s v="Taraxacum"/>
    <x v="24"/>
    <x v="29"/>
    <x v="3"/>
    <x v="3"/>
  </r>
  <r>
    <n v="27"/>
    <x v="7"/>
    <s v="Frogs.Pond"/>
    <d v="2015-06-12T00:00:00"/>
    <s v="Taraxacum officinale"/>
    <n v="1"/>
    <x v="0"/>
    <s v="Taraxacum"/>
    <x v="24"/>
    <x v="29"/>
    <x v="3"/>
    <x v="3"/>
  </r>
  <r>
    <n v="27"/>
    <x v="6"/>
    <s v="Frogs.Pond"/>
    <d v="2015-06-12T00:00:00"/>
    <s v="Taraxacum officinale"/>
    <n v="1"/>
    <x v="0"/>
    <s v="Taraxacum"/>
    <x v="24"/>
    <x v="29"/>
    <x v="3"/>
    <x v="3"/>
  </r>
  <r>
    <n v="28"/>
    <x v="6"/>
    <s v="Gothic.Spires"/>
    <d v="2015-06-02T00:00:00"/>
    <s v="Taraxacum officinale"/>
    <n v="1"/>
    <x v="0"/>
    <s v="Taraxacum"/>
    <x v="24"/>
    <x v="29"/>
    <x v="3"/>
    <x v="3"/>
  </r>
  <r>
    <n v="28"/>
    <x v="11"/>
    <s v="Gothic.Spires"/>
    <d v="2015-06-07T00:00:00"/>
    <s v="Taraxacum officinale"/>
    <n v="1"/>
    <x v="0"/>
    <s v="Taraxacum"/>
    <x v="24"/>
    <x v="29"/>
    <x v="3"/>
    <x v="3"/>
  </r>
  <r>
    <n v="28"/>
    <x v="11"/>
    <s v="Gothic.Spires"/>
    <d v="2015-06-17T00:00:00"/>
    <s v="Taraxacum officinale"/>
    <n v="2"/>
    <x v="0"/>
    <s v="Taraxacum"/>
    <x v="24"/>
    <x v="29"/>
    <x v="3"/>
    <x v="3"/>
  </r>
  <r>
    <n v="29"/>
    <x v="11"/>
    <s v="Gothic.Spires"/>
    <d v="2015-06-26T00:00:00"/>
    <s v="Taraxacum officinale"/>
    <n v="1"/>
    <x v="0"/>
    <s v="Taraxacum"/>
    <x v="24"/>
    <x v="29"/>
    <x v="3"/>
    <x v="3"/>
  </r>
  <r>
    <n v="29"/>
    <x v="1"/>
    <s v="Stormy.Pass"/>
    <d v="2015-06-30T00:00:00"/>
    <s v="Thalictrum fendleri"/>
    <n v="1"/>
    <x v="0"/>
    <s v="Thalictrum"/>
    <x v="25"/>
    <x v="14"/>
    <x v="0"/>
    <x v="0"/>
  </r>
  <r>
    <n v="29"/>
    <x v="6"/>
    <s v="Gothic.Spires"/>
    <d v="2015-06-17T00:00:00"/>
    <s v="Valeriana occidentalis"/>
    <n v="1"/>
    <x v="0"/>
    <s v="Valeriana"/>
    <x v="26"/>
    <x v="30"/>
    <x v="14"/>
    <x v="12"/>
  </r>
  <r>
    <s v="NA"/>
    <x v="11"/>
    <s v="Copper.Creek"/>
    <d v="2015-06-15T00:00:00"/>
    <s v="Valeriana occidentalis"/>
    <n v="1"/>
    <x v="0"/>
    <s v="Valeriana"/>
    <x v="26"/>
    <x v="30"/>
    <x v="14"/>
    <x v="12"/>
  </r>
  <r>
    <s v="NA"/>
    <x v="0"/>
    <s v="Avery.Wash"/>
    <d v="2015-07-02T00:00:00"/>
    <s v="Vicia americana"/>
    <n v="3"/>
    <x v="0"/>
    <s v="Vicia"/>
    <x v="27"/>
    <x v="31"/>
    <x v="9"/>
    <x v="9"/>
  </r>
  <r>
    <s v="NA"/>
    <x v="0"/>
    <s v="Avery.Wash"/>
    <d v="2015-07-10T00:00:00"/>
    <s v="Vicia americana"/>
    <n v="1"/>
    <x v="0"/>
    <s v="Vicia"/>
    <x v="27"/>
    <x v="31"/>
    <x v="9"/>
    <x v="9"/>
  </r>
  <r>
    <s v="NA"/>
    <x v="0"/>
    <s v="Avery.Wash"/>
    <d v="2015-07-16T00:00:00"/>
    <s v="Vicia americana"/>
    <n v="1"/>
    <x v="0"/>
    <s v="Vicia"/>
    <x v="27"/>
    <x v="31"/>
    <x v="9"/>
    <x v="9"/>
  </r>
  <r>
    <n v="30"/>
    <x v="0"/>
    <s v="Copper.Creek"/>
    <d v="2015-06-29T00:00:00"/>
    <s v="Vicia americana"/>
    <n v="2"/>
    <x v="0"/>
    <s v="Vicia"/>
    <x v="27"/>
    <x v="31"/>
    <x v="9"/>
    <x v="9"/>
  </r>
  <r>
    <n v="30"/>
    <x v="0"/>
    <s v="Copper.Creek"/>
    <d v="2015-07-09T00:00:00"/>
    <s v="Vicia americana"/>
    <n v="1"/>
    <x v="0"/>
    <s v="Vicia"/>
    <x v="27"/>
    <x v="31"/>
    <x v="9"/>
    <x v="9"/>
  </r>
  <r>
    <n v="30"/>
    <x v="0"/>
    <s v="Rosy.Hills"/>
    <d v="2015-06-30T00:00:00"/>
    <s v="Vicia americana"/>
    <n v="3"/>
    <x v="0"/>
    <s v="Vicia"/>
    <x v="27"/>
    <x v="31"/>
    <x v="9"/>
    <x v="9"/>
  </r>
  <r>
    <s v="NA"/>
    <x v="0"/>
    <s v="Rosy.Hills"/>
    <d v="2015-07-15T00:00:00"/>
    <s v="Vicia americana"/>
    <n v="1"/>
    <x v="0"/>
    <s v="Vicia"/>
    <x v="27"/>
    <x v="31"/>
    <x v="9"/>
    <x v="9"/>
  </r>
  <r>
    <s v="NA"/>
    <x v="3"/>
    <s v="Gothic.Spires"/>
    <d v="2015-07-07T00:00:00"/>
    <s v="Vicia americana"/>
    <n v="1"/>
    <x v="0"/>
    <s v="Vicia"/>
    <x v="27"/>
    <x v="31"/>
    <x v="9"/>
    <x v="9"/>
  </r>
  <r>
    <s v="NA"/>
    <x v="1"/>
    <s v="Avery.Wash"/>
    <d v="2015-07-10T00:00:00"/>
    <s v="Vicia americana"/>
    <n v="3"/>
    <x v="0"/>
    <s v="Vicia"/>
    <x v="27"/>
    <x v="31"/>
    <x v="9"/>
    <x v="9"/>
  </r>
  <r>
    <s v="NA"/>
    <x v="1"/>
    <s v="Avery.Wash"/>
    <d v="2015-07-16T00:00:00"/>
    <s v="Vicia americana"/>
    <n v="2"/>
    <x v="0"/>
    <s v="Vicia"/>
    <x v="27"/>
    <x v="31"/>
    <x v="9"/>
    <x v="9"/>
  </r>
  <r>
    <s v="NA"/>
    <x v="1"/>
    <s v="Copper.Creek"/>
    <d v="2015-07-09T00:00:00"/>
    <s v="Vicia americana"/>
    <n v="1"/>
    <x v="0"/>
    <s v="Vicia"/>
    <x v="27"/>
    <x v="31"/>
    <x v="9"/>
    <x v="9"/>
  </r>
  <r>
    <s v="NA"/>
    <x v="1"/>
    <s v="Copper.Creek"/>
    <d v="2015-07-14T00:00:00"/>
    <s v="Vicia americana"/>
    <n v="1"/>
    <x v="0"/>
    <s v="Vicia"/>
    <x v="27"/>
    <x v="31"/>
    <x v="9"/>
    <x v="9"/>
  </r>
  <r>
    <s v="NA"/>
    <x v="1"/>
    <s v="Frogs.Pond"/>
    <d v="2015-07-15T00:00:00"/>
    <s v="Vicia americana"/>
    <n v="1"/>
    <x v="0"/>
    <s v="Vicia"/>
    <x v="27"/>
    <x v="31"/>
    <x v="9"/>
    <x v="9"/>
  </r>
  <r>
    <s v="NA"/>
    <x v="1"/>
    <s v="Gothic.Spires"/>
    <d v="2015-07-07T00:00:00"/>
    <s v="Vicia americana"/>
    <n v="1"/>
    <x v="0"/>
    <s v="Vicia"/>
    <x v="27"/>
    <x v="31"/>
    <x v="9"/>
    <x v="9"/>
  </r>
  <r>
    <s v="NA"/>
    <x v="1"/>
    <s v="Gothic.Spires"/>
    <d v="2015-07-10T00:00:00"/>
    <s v="Vicia americana"/>
    <n v="2"/>
    <x v="0"/>
    <s v="Vicia"/>
    <x v="27"/>
    <x v="31"/>
    <x v="9"/>
    <x v="9"/>
  </r>
  <r>
    <s v="NA"/>
    <x v="1"/>
    <s v="Rosy.Hills"/>
    <d v="2015-06-30T00:00:00"/>
    <s v="Vicia americana"/>
    <n v="1"/>
    <x v="0"/>
    <s v="Vicia"/>
    <x v="27"/>
    <x v="31"/>
    <x v="9"/>
    <x v="9"/>
  </r>
  <r>
    <n v="32"/>
    <x v="1"/>
    <s v="Rosy.Hills"/>
    <d v="2015-07-09T00:00:00"/>
    <s v="Vicia americana"/>
    <n v="1"/>
    <x v="0"/>
    <s v="Vicia"/>
    <x v="27"/>
    <x v="31"/>
    <x v="9"/>
    <x v="9"/>
  </r>
  <r>
    <n v="32"/>
    <x v="1"/>
    <s v="Stormy.Pass"/>
    <d v="2015-07-16T00:00:00"/>
    <s v="Vicia americana"/>
    <n v="1"/>
    <x v="0"/>
    <s v="Vicia"/>
    <x v="27"/>
    <x v="31"/>
    <x v="9"/>
    <x v="9"/>
  </r>
  <r>
    <n v="32"/>
    <x v="6"/>
    <s v="Stormy.Pass"/>
    <d v="2015-07-16T00:00:00"/>
    <s v="Vicia americana"/>
    <n v="1"/>
    <x v="0"/>
    <s v="Vicia"/>
    <x v="27"/>
    <x v="31"/>
    <x v="9"/>
    <x v="9"/>
  </r>
  <r>
    <n v="35"/>
    <x v="11"/>
    <s v="Copper.Creek"/>
    <d v="2015-06-08T00:00:00"/>
    <s v="Viola praemorsa"/>
    <n v="1"/>
    <x v="0"/>
    <s v="Viola"/>
    <x v="28"/>
    <x v="32"/>
    <x v="15"/>
    <x v="10"/>
  </r>
  <r>
    <n v="35"/>
    <x v="7"/>
    <s v="Rosy.Hills"/>
    <d v="2015-07-15T00:00:00"/>
    <s v="Wyethia arizonica"/>
    <n v="1"/>
    <x v="0"/>
    <s v="Wyethia"/>
    <x v="29"/>
    <x v="33"/>
    <x v="3"/>
    <x v="3"/>
  </r>
  <r>
    <n v="35"/>
    <x v="13"/>
    <m/>
    <m/>
    <s v="A"/>
    <m/>
    <x v="1"/>
    <s v="A"/>
    <x v="11"/>
    <x v="34"/>
    <x v="7"/>
    <x v="7"/>
  </r>
  <r>
    <s v="NA"/>
    <x v="13"/>
    <m/>
    <m/>
    <s v="A"/>
    <m/>
    <x v="1"/>
    <s v="A"/>
    <x v="30"/>
    <x v="34"/>
    <x v="9"/>
    <x v="9"/>
  </r>
  <r>
    <s v="NA"/>
    <x v="13"/>
    <m/>
    <m/>
    <s v="A"/>
    <m/>
    <x v="1"/>
    <s v="A"/>
    <x v="18"/>
    <x v="34"/>
    <x v="9"/>
    <x v="9"/>
  </r>
  <r>
    <n v="33"/>
    <x v="2"/>
    <s v="Frogs.Pond"/>
    <d v="2015-06-15T00:00:00"/>
    <s v="A"/>
    <n v="577"/>
    <x v="1"/>
    <s v="A"/>
    <x v="18"/>
    <x v="35"/>
    <x v="9"/>
    <x v="9"/>
  </r>
  <r>
    <n v="33"/>
    <x v="2"/>
    <s v="Frogs.Pond"/>
    <d v="2015-06-18T00:00:00"/>
    <s v="A"/>
    <n v="14"/>
    <x v="1"/>
    <s v="A"/>
    <x v="18"/>
    <x v="35"/>
    <x v="9"/>
    <x v="9"/>
  </r>
  <r>
    <n v="36"/>
    <x v="2"/>
    <s v="Gothic.Spires"/>
    <d v="2015-06-14T00:00:00"/>
    <s v="A"/>
    <n v="158"/>
    <x v="1"/>
    <s v="A"/>
    <x v="18"/>
    <x v="35"/>
    <x v="9"/>
    <x v="9"/>
  </r>
  <r>
    <n v="36"/>
    <x v="2"/>
    <s v="NA"/>
    <d v="2015-06-15T00:00:00"/>
    <s v="A"/>
    <n v="228"/>
    <x v="1"/>
    <s v="A"/>
    <x v="18"/>
    <x v="35"/>
    <x v="9"/>
    <x v="9"/>
  </r>
  <r>
    <s v="NA"/>
    <x v="3"/>
    <s v="Copper.Creek"/>
    <d v="2015-06-12T00:00:00"/>
    <s v="A"/>
    <n v="1"/>
    <x v="1"/>
    <s v="A"/>
    <x v="18"/>
    <x v="35"/>
    <x v="9"/>
    <x v="9"/>
  </r>
  <r>
    <s v="NA"/>
    <x v="3"/>
    <s v="Copper.Creek"/>
    <d v="2015-06-14T00:00:00"/>
    <s v="A"/>
    <n v="1"/>
    <x v="1"/>
    <s v="A"/>
    <x v="18"/>
    <x v="35"/>
    <x v="9"/>
    <x v="9"/>
  </r>
  <r>
    <s v="NA"/>
    <x v="3"/>
    <s v="Copper.Creek"/>
    <d v="2015-06-14T00:00:00"/>
    <s v="A"/>
    <n v="2"/>
    <x v="1"/>
    <s v="A"/>
    <x v="18"/>
    <x v="35"/>
    <x v="9"/>
    <x v="9"/>
  </r>
  <r>
    <s v="NA"/>
    <x v="3"/>
    <s v="Copper.Creek"/>
    <d v="2015-06-15T00:00:00"/>
    <s v="A"/>
    <n v="14"/>
    <x v="1"/>
    <s v="A"/>
    <x v="18"/>
    <x v="35"/>
    <x v="9"/>
    <x v="9"/>
  </r>
  <r>
    <n v="42"/>
    <x v="1"/>
    <s v="Copper.Creek"/>
    <d v="2015-06-15T00:00:00"/>
    <s v="A"/>
    <n v="52"/>
    <x v="1"/>
    <s v="A"/>
    <x v="18"/>
    <x v="35"/>
    <x v="9"/>
    <x v="9"/>
  </r>
  <r>
    <n v="42"/>
    <x v="1"/>
    <s v="Copper.Creek"/>
    <d v="2015-06-22T00:00:00"/>
    <s v="A"/>
    <n v="98"/>
    <x v="1"/>
    <s v="A"/>
    <x v="18"/>
    <x v="35"/>
    <x v="9"/>
    <x v="9"/>
  </r>
  <r>
    <n v="42"/>
    <x v="1"/>
    <s v="Frogs.Pond"/>
    <d v="2015-06-11T00:00:00"/>
    <s v="A"/>
    <n v="327"/>
    <x v="1"/>
    <s v="A"/>
    <x v="18"/>
    <x v="35"/>
    <x v="9"/>
    <x v="9"/>
  </r>
  <r>
    <s v="NA"/>
    <x v="1"/>
    <s v="Frogs.Pond"/>
    <d v="2015-06-28T00:00:00"/>
    <s v="A"/>
    <n v="1"/>
    <x v="1"/>
    <s v="A"/>
    <x v="18"/>
    <x v="35"/>
    <x v="9"/>
    <x v="9"/>
  </r>
  <r>
    <n v="39"/>
    <x v="1"/>
    <s v="Rosy.Hills"/>
    <d v="2015-06-28T00:00:00"/>
    <s v="A"/>
    <n v="247"/>
    <x v="1"/>
    <s v="A"/>
    <x v="18"/>
    <x v="35"/>
    <x v="9"/>
    <x v="9"/>
  </r>
  <r>
    <n v="39"/>
    <x v="12"/>
    <s v="Stormy.Pass"/>
    <d v="2015-06-30T00:00:00"/>
    <s v="A"/>
    <n v="1"/>
    <x v="1"/>
    <s v="A"/>
    <x v="18"/>
    <x v="35"/>
    <x v="9"/>
    <x v="9"/>
  </r>
  <r>
    <n v="39"/>
    <x v="4"/>
    <s v="Frogs.Pond"/>
    <d v="2015-07-09T00:00:00"/>
    <s v="A"/>
    <n v="1"/>
    <x v="1"/>
    <s v="A"/>
    <x v="18"/>
    <x v="35"/>
    <x v="9"/>
    <x v="9"/>
  </r>
  <r>
    <s v="NA"/>
    <x v="4"/>
    <s v="Frogs.Pond"/>
    <d v="2015-07-15T00:00:00"/>
    <s v="A"/>
    <n v="263"/>
    <x v="1"/>
    <s v="A"/>
    <x v="18"/>
    <x v="35"/>
    <x v="9"/>
    <x v="9"/>
  </r>
  <r>
    <s v="NA"/>
    <x v="13"/>
    <m/>
    <m/>
    <s v="A"/>
    <m/>
    <x v="1"/>
    <s v="A"/>
    <x v="31"/>
    <x v="34"/>
    <x v="16"/>
    <x v="13"/>
  </r>
  <r>
    <s v="NA"/>
    <x v="13"/>
    <m/>
    <m/>
    <s v="A"/>
    <m/>
    <x v="1"/>
    <s v="A"/>
    <x v="32"/>
    <x v="34"/>
    <x v="9"/>
    <x v="9"/>
  </r>
  <r>
    <s v="NA"/>
    <x v="4"/>
    <s v="Frogs.Pond"/>
    <d v="2015-07-09T00:00:00"/>
    <s v="APIACEAE"/>
    <n v="1"/>
    <x v="1"/>
    <s v="APIACEAE"/>
    <x v="33"/>
    <x v="34"/>
    <x v="17"/>
    <x v="14"/>
  </r>
  <r>
    <s v="NA"/>
    <x v="0"/>
    <s v="Avery.Wash"/>
    <d v="2015-07-02T00:00:00"/>
    <s v="ASTERACEAE_1"/>
    <n v="2"/>
    <x v="1"/>
    <s v="ASTERACEAE_1"/>
    <x v="34"/>
    <x v="34"/>
    <x v="3"/>
    <x v="3"/>
  </r>
  <r>
    <s v="NA"/>
    <x v="0"/>
    <s v="Avery.Wash"/>
    <d v="2015-07-02T00:00:00"/>
    <s v="ASTERACEAE_1"/>
    <n v="11"/>
    <x v="1"/>
    <s v="ASTERACEAE_1"/>
    <x v="34"/>
    <x v="34"/>
    <x v="3"/>
    <x v="3"/>
  </r>
  <r>
    <s v="NA"/>
    <x v="0"/>
    <s v="Gothic.Spires"/>
    <d v="2015-07-09T00:00:00"/>
    <s v="ASTERACEAE_1"/>
    <n v="56"/>
    <x v="1"/>
    <s v="ASTERACEAE_1"/>
    <x v="34"/>
    <x v="34"/>
    <x v="3"/>
    <x v="3"/>
  </r>
  <r>
    <s v="NA"/>
    <x v="2"/>
    <s v="Frogs.Pond"/>
    <d v="2015-06-15T00:00:00"/>
    <s v="ASTERACEAE_1"/>
    <n v="11"/>
    <x v="1"/>
    <s v="ASTERACEAE_1"/>
    <x v="34"/>
    <x v="34"/>
    <x v="3"/>
    <x v="3"/>
  </r>
  <r>
    <s v="NA"/>
    <x v="2"/>
    <s v="Frogs.Pond"/>
    <d v="2015-06-18T00:00:00"/>
    <s v="ASTERACEAE_1"/>
    <n v="1"/>
    <x v="1"/>
    <s v="ASTERACEAE_1"/>
    <x v="34"/>
    <x v="34"/>
    <x v="3"/>
    <x v="3"/>
  </r>
  <r>
    <s v="NA"/>
    <x v="2"/>
    <s v="Gothic.Spires"/>
    <d v="2015-06-14T00:00:00"/>
    <s v="ASTERACEAE_1"/>
    <n v="1"/>
    <x v="1"/>
    <s v="ASTERACEAE_1"/>
    <x v="34"/>
    <x v="34"/>
    <x v="3"/>
    <x v="3"/>
  </r>
  <r>
    <s v="NA"/>
    <x v="2"/>
    <s v="Gothic.Spires"/>
    <d v="2015-06-14T00:00:00"/>
    <s v="ASTERACEAE_1"/>
    <n v="1"/>
    <x v="1"/>
    <s v="ASTERACEAE_1"/>
    <x v="34"/>
    <x v="34"/>
    <x v="3"/>
    <x v="3"/>
  </r>
  <r>
    <s v="NA"/>
    <x v="1"/>
    <s v="Avery.Wash"/>
    <d v="2015-06-19T00:00:00"/>
    <s v="ASTERACEAE_1"/>
    <n v="1"/>
    <x v="1"/>
    <s v="ASTERACEAE_1"/>
    <x v="34"/>
    <x v="34"/>
    <x v="3"/>
    <x v="3"/>
  </r>
  <r>
    <s v="NA"/>
    <x v="12"/>
    <s v="Stormy.Pass"/>
    <d v="2015-06-30T00:00:00"/>
    <s v="ASTERACEAE_1"/>
    <n v="1"/>
    <x v="1"/>
    <s v="ASTERACEAE_1"/>
    <x v="34"/>
    <x v="34"/>
    <x v="3"/>
    <x v="3"/>
  </r>
  <r>
    <n v="44"/>
    <x v="4"/>
    <s v="Frogs.Pond"/>
    <d v="2015-07-15T00:00:00"/>
    <s v="ASTERACEAE_1"/>
    <n v="1"/>
    <x v="1"/>
    <s v="ASTERACEAE_1"/>
    <x v="34"/>
    <x v="34"/>
    <x v="3"/>
    <x v="3"/>
  </r>
  <r>
    <n v="44"/>
    <x v="6"/>
    <s v="Frogs.Pond"/>
    <d v="2015-06-18T00:00:00"/>
    <s v="ASTERACEAE_1"/>
    <n v="1"/>
    <x v="1"/>
    <s v="ASTERACEAE_1"/>
    <x v="34"/>
    <x v="34"/>
    <x v="3"/>
    <x v="3"/>
  </r>
  <r>
    <n v="44"/>
    <x v="14"/>
    <s v="Frogs.Pond"/>
    <d v="2015-06-18T00:00:00"/>
    <s v="ASTERACEAE_1"/>
    <n v="1"/>
    <x v="1"/>
    <s v="ASTERACEAE_1"/>
    <x v="34"/>
    <x v="34"/>
    <x v="3"/>
    <x v="3"/>
  </r>
  <r>
    <n v="52"/>
    <x v="15"/>
    <s v="Frogs.Pond"/>
    <d v="2015-06-22T00:00:00"/>
    <s v="ASTERACEAE_1"/>
    <n v="1"/>
    <x v="1"/>
    <s v="ASTERACEAE_1"/>
    <x v="34"/>
    <x v="34"/>
    <x v="3"/>
    <x v="3"/>
  </r>
  <r>
    <n v="52"/>
    <x v="15"/>
    <s v="Frogs.Pond"/>
    <d v="2015-06-29T00:00:00"/>
    <s v="ASTERACEAE_1"/>
    <n v="28"/>
    <x v="1"/>
    <s v="ASTERACEAE_1"/>
    <x v="34"/>
    <x v="34"/>
    <x v="3"/>
    <x v="3"/>
  </r>
  <r>
    <s v="NA"/>
    <x v="13"/>
    <m/>
    <m/>
    <s v="Asteraceae_1"/>
    <m/>
    <x v="1"/>
    <s v="Asteraceae_1"/>
    <x v="8"/>
    <x v="34"/>
    <x v="3"/>
    <x v="3"/>
  </r>
  <r>
    <n v="51"/>
    <x v="13"/>
    <m/>
    <m/>
    <s v="Asteraceae_1"/>
    <m/>
    <x v="1"/>
    <s v="Asteraceae_1"/>
    <x v="12"/>
    <x v="34"/>
    <x v="3"/>
    <x v="3"/>
  </r>
  <r>
    <n v="51"/>
    <x v="13"/>
    <m/>
    <m/>
    <s v="Asteraceae_1"/>
    <m/>
    <x v="1"/>
    <s v="Asteraceae_1"/>
    <x v="23"/>
    <x v="34"/>
    <x v="3"/>
    <x v="3"/>
  </r>
  <r>
    <n v="51"/>
    <x v="13"/>
    <m/>
    <m/>
    <s v="Asteraceae_1"/>
    <m/>
    <x v="1"/>
    <s v="Asteraceae_1"/>
    <x v="35"/>
    <x v="34"/>
    <x v="3"/>
    <x v="3"/>
  </r>
  <r>
    <s v="NA"/>
    <x v="13"/>
    <m/>
    <m/>
    <s v="Asteraceae_1"/>
    <m/>
    <x v="1"/>
    <s v="Asteraceae_1"/>
    <x v="29"/>
    <x v="34"/>
    <x v="3"/>
    <x v="3"/>
  </r>
  <r>
    <s v="NA"/>
    <x v="13"/>
    <m/>
    <m/>
    <s v="Asteraceae_2"/>
    <m/>
    <x v="1"/>
    <s v="Asteraceae_2"/>
    <x v="24"/>
    <x v="34"/>
    <x v="3"/>
    <x v="3"/>
  </r>
  <r>
    <s v="NA"/>
    <x v="13"/>
    <m/>
    <m/>
    <s v="B"/>
    <m/>
    <x v="1"/>
    <s v="B"/>
    <x v="36"/>
    <x v="34"/>
    <x v="5"/>
    <x v="5"/>
  </r>
  <r>
    <n v="49"/>
    <x v="13"/>
    <m/>
    <m/>
    <s v="B"/>
    <m/>
    <x v="1"/>
    <s v="B"/>
    <x v="37"/>
    <x v="34"/>
    <x v="18"/>
    <x v="4"/>
  </r>
  <r>
    <n v="49"/>
    <x v="13"/>
    <m/>
    <m/>
    <s v="B"/>
    <m/>
    <x v="1"/>
    <s v="B"/>
    <x v="38"/>
    <x v="34"/>
    <x v="7"/>
    <x v="7"/>
  </r>
  <r>
    <n v="49"/>
    <x v="13"/>
    <m/>
    <m/>
    <s v="B"/>
    <m/>
    <x v="1"/>
    <s v="B"/>
    <x v="15"/>
    <x v="34"/>
    <x v="9"/>
    <x v="9"/>
  </r>
  <r>
    <s v="NA"/>
    <x v="0"/>
    <s v="Avery.Wash"/>
    <d v="2015-07-02T00:00:00"/>
    <s v="B"/>
    <n v="64"/>
    <x v="1"/>
    <s v="B"/>
    <x v="39"/>
    <x v="35"/>
    <x v="9"/>
    <x v="9"/>
  </r>
  <r>
    <s v="NA"/>
    <x v="0"/>
    <s v="Avery.Wash"/>
    <d v="2015-07-02T00:00:00"/>
    <s v="B"/>
    <n v="1344"/>
    <x v="1"/>
    <s v="B"/>
    <x v="39"/>
    <x v="35"/>
    <x v="9"/>
    <x v="9"/>
  </r>
  <r>
    <s v="NA"/>
    <x v="0"/>
    <s v="Stormy.Pass"/>
    <d v="2015-06-22T00:00:00"/>
    <s v="B"/>
    <n v="1"/>
    <x v="1"/>
    <s v="B"/>
    <x v="39"/>
    <x v="35"/>
    <x v="9"/>
    <x v="9"/>
  </r>
  <r>
    <n v="55"/>
    <x v="0"/>
    <s v="Stormy.Pass"/>
    <d v="2015-06-25T00:00:00"/>
    <s v="B"/>
    <n v="234"/>
    <x v="1"/>
    <s v="B"/>
    <x v="39"/>
    <x v="35"/>
    <x v="9"/>
    <x v="9"/>
  </r>
  <r>
    <n v="55"/>
    <x v="3"/>
    <s v="Copper.Creek"/>
    <d v="2015-06-14T00:00:00"/>
    <s v="B"/>
    <n v="1"/>
    <x v="1"/>
    <s v="B"/>
    <x v="39"/>
    <x v="35"/>
    <x v="9"/>
    <x v="9"/>
  </r>
  <r>
    <s v="NA"/>
    <x v="1"/>
    <s v="Avery.Wash"/>
    <d v="2015-06-19T00:00:00"/>
    <s v="B"/>
    <n v="1"/>
    <x v="1"/>
    <s v="B"/>
    <x v="39"/>
    <x v="35"/>
    <x v="9"/>
    <x v="9"/>
  </r>
  <r>
    <s v="NA"/>
    <x v="1"/>
    <s v="Frogs.Pond"/>
    <d v="2015-06-28T00:00:00"/>
    <s v="B"/>
    <n v="2"/>
    <x v="1"/>
    <s v="B"/>
    <x v="39"/>
    <x v="35"/>
    <x v="9"/>
    <x v="9"/>
  </r>
  <r>
    <n v="10"/>
    <x v="4"/>
    <s v="Avery.Wash"/>
    <d v="2015-06-12T00:00:00"/>
    <s v="B"/>
    <n v="1641"/>
    <x v="1"/>
    <s v="B"/>
    <x v="39"/>
    <x v="35"/>
    <x v="9"/>
    <x v="9"/>
  </r>
  <r>
    <n v="3"/>
    <x v="4"/>
    <s v="Copper.Creek"/>
    <d v="2015-06-15T00:00:00"/>
    <s v="B"/>
    <n v="27"/>
    <x v="1"/>
    <s v="B"/>
    <x v="39"/>
    <x v="35"/>
    <x v="9"/>
    <x v="9"/>
  </r>
  <r>
    <n v="19"/>
    <x v="4"/>
    <s v="Frogs.Pond"/>
    <d v="2015-07-15T00:00:00"/>
    <s v="B"/>
    <n v="17"/>
    <x v="1"/>
    <s v="B"/>
    <x v="39"/>
    <x v="35"/>
    <x v="9"/>
    <x v="9"/>
  </r>
  <r>
    <n v="15"/>
    <x v="6"/>
    <s v="Frogs.Pond"/>
    <d v="2015-06-18T00:00:00"/>
    <s v="B"/>
    <n v="760"/>
    <x v="1"/>
    <s v="B"/>
    <x v="39"/>
    <x v="35"/>
    <x v="9"/>
    <x v="9"/>
  </r>
  <r>
    <n v="43"/>
    <x v="14"/>
    <s v="Frogs.Pond"/>
    <d v="2015-06-18T00:00:00"/>
    <s v="B"/>
    <n v="1180"/>
    <x v="1"/>
    <s v="B"/>
    <x v="39"/>
    <x v="35"/>
    <x v="9"/>
    <x v="9"/>
  </r>
  <r>
    <n v="44"/>
    <x v="14"/>
    <s v="Frogs.Pond"/>
    <d v="2015-06-18T00:00:00"/>
    <s v="B"/>
    <n v="511"/>
    <x v="1"/>
    <s v="B"/>
    <x v="39"/>
    <x v="35"/>
    <x v="9"/>
    <x v="9"/>
  </r>
  <r>
    <s v="REFERENCE"/>
    <x v="14"/>
    <s v="Frogs.Pond"/>
    <d v="2015-06-22T00:00:00"/>
    <s v="B"/>
    <n v="816"/>
    <x v="1"/>
    <s v="B"/>
    <x v="39"/>
    <x v="35"/>
    <x v="9"/>
    <x v="9"/>
  </r>
  <r>
    <s v="REFERENCE"/>
    <x v="14"/>
    <s v="Frogs.Pond"/>
    <d v="2015-06-29T00:00:00"/>
    <s v="B"/>
    <n v="587"/>
    <x v="1"/>
    <s v="B"/>
    <x v="39"/>
    <x v="35"/>
    <x v="9"/>
    <x v="9"/>
  </r>
  <r>
    <n v="18"/>
    <x v="15"/>
    <s v="Frogs.Pond"/>
    <d v="2015-06-15T00:00:00"/>
    <s v="B"/>
    <n v="7"/>
    <x v="1"/>
    <s v="B"/>
    <x v="39"/>
    <x v="35"/>
    <x v="9"/>
    <x v="9"/>
  </r>
  <r>
    <n v="19"/>
    <x v="15"/>
    <s v="Frogs.Pond"/>
    <d v="2015-06-18T00:00:00"/>
    <s v="B"/>
    <n v="119"/>
    <x v="1"/>
    <s v="B"/>
    <x v="39"/>
    <x v="35"/>
    <x v="9"/>
    <x v="9"/>
  </r>
  <r>
    <n v="26"/>
    <x v="15"/>
    <s v="Frogs.Pond"/>
    <d v="2015-06-22T00:00:00"/>
    <s v="B"/>
    <n v="671"/>
    <x v="1"/>
    <s v="B"/>
    <x v="39"/>
    <x v="35"/>
    <x v="9"/>
    <x v="9"/>
  </r>
  <r>
    <n v="44"/>
    <x v="15"/>
    <s v="Frogs.Pond"/>
    <d v="2015-06-24T00:00:00"/>
    <s v="B"/>
    <n v="462"/>
    <x v="1"/>
    <s v="B"/>
    <x v="39"/>
    <x v="35"/>
    <x v="9"/>
    <x v="9"/>
  </r>
  <r>
    <n v="47"/>
    <x v="15"/>
    <s v="Frogs.Pond"/>
    <d v="2015-06-29T00:00:00"/>
    <s v="B"/>
    <n v="939"/>
    <x v="1"/>
    <s v="B"/>
    <x v="39"/>
    <x v="35"/>
    <x v="9"/>
    <x v="9"/>
  </r>
  <r>
    <s v="REFERENCE"/>
    <x v="13"/>
    <m/>
    <m/>
    <s v="B"/>
    <m/>
    <x v="1"/>
    <s v="B"/>
    <x v="18"/>
    <x v="34"/>
    <x v="9"/>
    <x v="9"/>
  </r>
  <r>
    <n v="10"/>
    <x v="13"/>
    <m/>
    <m/>
    <s v="B"/>
    <m/>
    <x v="1"/>
    <s v="B"/>
    <x v="21"/>
    <x v="34"/>
    <x v="7"/>
    <x v="7"/>
  </r>
  <r>
    <s v="NA"/>
    <x v="13"/>
    <m/>
    <m/>
    <s v="B"/>
    <m/>
    <x v="1"/>
    <s v="B"/>
    <x v="27"/>
    <x v="34"/>
    <x v="9"/>
    <x v="9"/>
  </r>
  <r>
    <n v="20"/>
    <x v="13"/>
    <m/>
    <m/>
    <s v="C"/>
    <m/>
    <x v="1"/>
    <s v="C"/>
    <x v="36"/>
    <x v="34"/>
    <x v="5"/>
    <x v="5"/>
  </r>
  <r>
    <n v="21"/>
    <x v="13"/>
    <m/>
    <m/>
    <s v="C"/>
    <m/>
    <x v="1"/>
    <s v="C"/>
    <x v="2"/>
    <x v="34"/>
    <x v="0"/>
    <x v="0"/>
  </r>
  <r>
    <n v="30"/>
    <x v="13"/>
    <m/>
    <m/>
    <s v="C"/>
    <m/>
    <x v="1"/>
    <s v="C"/>
    <x v="40"/>
    <x v="34"/>
    <x v="12"/>
    <x v="1"/>
  </r>
  <r>
    <n v="43"/>
    <x v="13"/>
    <m/>
    <m/>
    <s v="C"/>
    <m/>
    <x v="1"/>
    <s v="C"/>
    <x v="6"/>
    <x v="34"/>
    <x v="0"/>
    <x v="0"/>
  </r>
  <r>
    <n v="36"/>
    <x v="13"/>
    <m/>
    <m/>
    <s v="C"/>
    <m/>
    <x v="1"/>
    <s v="C"/>
    <x v="41"/>
    <x v="34"/>
    <x v="19"/>
    <x v="15"/>
  </r>
  <r>
    <n v="41"/>
    <x v="13"/>
    <m/>
    <m/>
    <s v="C"/>
    <m/>
    <x v="1"/>
    <s v="C"/>
    <x v="13"/>
    <x v="34"/>
    <x v="8"/>
    <x v="8"/>
  </r>
  <r>
    <n v="44"/>
    <x v="13"/>
    <m/>
    <m/>
    <s v="C"/>
    <m/>
    <x v="1"/>
    <s v="C"/>
    <x v="42"/>
    <x v="34"/>
    <x v="20"/>
    <x v="0"/>
  </r>
  <r>
    <n v="45"/>
    <x v="13"/>
    <m/>
    <m/>
    <s v="C"/>
    <m/>
    <x v="1"/>
    <s v="C"/>
    <x v="43"/>
    <x v="34"/>
    <x v="16"/>
    <x v="13"/>
  </r>
  <r>
    <n v="46"/>
    <x v="13"/>
    <m/>
    <m/>
    <s v="C"/>
    <m/>
    <x v="1"/>
    <s v="C"/>
    <x v="44"/>
    <x v="34"/>
    <x v="16"/>
    <x v="13"/>
  </r>
  <r>
    <n v="52"/>
    <x v="13"/>
    <m/>
    <m/>
    <s v="C"/>
    <m/>
    <x v="1"/>
    <s v="C"/>
    <x v="45"/>
    <x v="34"/>
    <x v="12"/>
    <x v="1"/>
  </r>
  <r>
    <n v="56"/>
    <x v="13"/>
    <m/>
    <m/>
    <s v="C"/>
    <m/>
    <x v="1"/>
    <s v="C"/>
    <x v="46"/>
    <x v="34"/>
    <x v="21"/>
    <x v="1"/>
  </r>
  <r>
    <n v="60"/>
    <x v="13"/>
    <m/>
    <m/>
    <s v="C"/>
    <m/>
    <x v="1"/>
    <s v="C"/>
    <x v="47"/>
    <x v="34"/>
    <x v="7"/>
    <x v="7"/>
  </r>
  <r>
    <n v="65"/>
    <x v="0"/>
    <s v="Avery.Wash"/>
    <d v="2015-07-02T00:00:00"/>
    <s v="C"/>
    <n v="9860"/>
    <x v="1"/>
    <s v="C"/>
    <x v="48"/>
    <x v="35"/>
    <x v="22"/>
    <x v="16"/>
  </r>
  <r>
    <s v="NA"/>
    <x v="0"/>
    <s v="Avery.Wash"/>
    <d v="2015-07-02T00:00:00"/>
    <s v="C"/>
    <n v="279"/>
    <x v="1"/>
    <s v="C"/>
    <x v="48"/>
    <x v="35"/>
    <x v="22"/>
    <x v="16"/>
  </r>
  <r>
    <s v="NA"/>
    <x v="0"/>
    <s v="Copper.Creek"/>
    <d v="2015-06-14T00:00:00"/>
    <s v="C"/>
    <n v="163"/>
    <x v="1"/>
    <s v="C"/>
    <x v="48"/>
    <x v="35"/>
    <x v="22"/>
    <x v="16"/>
  </r>
  <r>
    <s v="NA"/>
    <x v="0"/>
    <s v="Copper.Creek"/>
    <d v="2015-07-14T00:00:00"/>
    <s v="C"/>
    <n v="336"/>
    <x v="1"/>
    <s v="C"/>
    <x v="48"/>
    <x v="35"/>
    <x v="22"/>
    <x v="16"/>
  </r>
  <r>
    <s v="NA"/>
    <x v="0"/>
    <s v="Gothic.Spires"/>
    <d v="2015-07-09T00:00:00"/>
    <s v="C"/>
    <n v="6"/>
    <x v="1"/>
    <s v="C"/>
    <x v="48"/>
    <x v="35"/>
    <x v="22"/>
    <x v="16"/>
  </r>
  <r>
    <s v="NA"/>
    <x v="0"/>
    <s v="Rosy.Hills"/>
    <d v="2015-06-14T00:00:00"/>
    <s v="C"/>
    <n v="5403"/>
    <x v="1"/>
    <s v="C"/>
    <x v="48"/>
    <x v="35"/>
    <x v="22"/>
    <x v="16"/>
  </r>
  <r>
    <s v="NA"/>
    <x v="0"/>
    <s v="Stormy.Pass"/>
    <d v="2015-06-21T00:00:00"/>
    <s v="C"/>
    <n v="2707"/>
    <x v="1"/>
    <s v="C"/>
    <x v="48"/>
    <x v="35"/>
    <x v="22"/>
    <x v="16"/>
  </r>
  <r>
    <s v="NA"/>
    <x v="0"/>
    <s v="Stormy.Pass"/>
    <d v="2015-06-21T00:00:00"/>
    <s v="C"/>
    <n v="1130"/>
    <x v="1"/>
    <s v="C"/>
    <x v="48"/>
    <x v="35"/>
    <x v="22"/>
    <x v="16"/>
  </r>
  <r>
    <s v="NA"/>
    <x v="0"/>
    <s v="Stormy.Pass"/>
    <d v="2015-06-22T00:00:00"/>
    <s v="C"/>
    <n v="1584"/>
    <x v="1"/>
    <s v="C"/>
    <x v="48"/>
    <x v="35"/>
    <x v="22"/>
    <x v="16"/>
  </r>
  <r>
    <s v="NA"/>
    <x v="0"/>
    <s v="Stormy.Pass"/>
    <d v="2015-06-25T00:00:00"/>
    <s v="C"/>
    <n v="1514"/>
    <x v="1"/>
    <s v="C"/>
    <x v="48"/>
    <x v="35"/>
    <x v="22"/>
    <x v="16"/>
  </r>
  <r>
    <s v="NA"/>
    <x v="2"/>
    <s v="Avery.Wash"/>
    <d v="2015-06-14T00:00:00"/>
    <s v="C"/>
    <n v="128"/>
    <x v="1"/>
    <s v="C"/>
    <x v="48"/>
    <x v="35"/>
    <x v="22"/>
    <x v="16"/>
  </r>
  <r>
    <s v="NA"/>
    <x v="2"/>
    <s v="Copper.Creek"/>
    <d v="2015-06-14T00:00:00"/>
    <s v="C"/>
    <n v="1"/>
    <x v="1"/>
    <s v="C"/>
    <x v="48"/>
    <x v="35"/>
    <x v="22"/>
    <x v="16"/>
  </r>
  <r>
    <s v="NA"/>
    <x v="2"/>
    <s v="Frogs.Pond"/>
    <d v="2015-06-15T00:00:00"/>
    <s v="C"/>
    <n v="72"/>
    <x v="1"/>
    <s v="C"/>
    <x v="48"/>
    <x v="35"/>
    <x v="22"/>
    <x v="16"/>
  </r>
  <r>
    <s v="NA"/>
    <x v="2"/>
    <s v="Frogs.Pond"/>
    <d v="2015-06-18T00:00:00"/>
    <s v="C"/>
    <n v="1136"/>
    <x v="1"/>
    <s v="C"/>
    <x v="48"/>
    <x v="35"/>
    <x v="22"/>
    <x v="16"/>
  </r>
  <r>
    <s v="NA"/>
    <x v="2"/>
    <s v="Gothic.Spires"/>
    <d v="2015-06-14T00:00:00"/>
    <s v="C"/>
    <n v="3352"/>
    <x v="1"/>
    <s v="C"/>
    <x v="48"/>
    <x v="35"/>
    <x v="22"/>
    <x v="16"/>
  </r>
  <r>
    <s v="NA"/>
    <x v="2"/>
    <s v="Gothic.Spires"/>
    <d v="2015-06-14T00:00:00"/>
    <s v="C"/>
    <n v="35"/>
    <x v="1"/>
    <s v="C"/>
    <x v="48"/>
    <x v="35"/>
    <x v="22"/>
    <x v="16"/>
  </r>
  <r>
    <s v="NA"/>
    <x v="2"/>
    <s v="Gothic.Spires"/>
    <d v="2015-06-14T00:00:00"/>
    <s v="C"/>
    <n v="2707"/>
    <x v="1"/>
    <s v="C"/>
    <x v="48"/>
    <x v="35"/>
    <x v="22"/>
    <x v="16"/>
  </r>
  <r>
    <s v="NA"/>
    <x v="2"/>
    <s v="Rosy.Hills"/>
    <d v="2015-06-20T00:00:00"/>
    <s v="C"/>
    <n v="216"/>
    <x v="1"/>
    <s v="C"/>
    <x v="48"/>
    <x v="35"/>
    <x v="22"/>
    <x v="16"/>
  </r>
  <r>
    <s v="NA"/>
    <x v="2"/>
    <s v="NA"/>
    <d v="2015-06-15T00:00:00"/>
    <s v="C"/>
    <n v="1843"/>
    <x v="1"/>
    <s v="C"/>
    <x v="48"/>
    <x v="35"/>
    <x v="22"/>
    <x v="16"/>
  </r>
  <r>
    <s v="NA"/>
    <x v="3"/>
    <s v="Copper.Creek"/>
    <d v="2015-06-12T00:00:00"/>
    <s v="C"/>
    <n v="3685"/>
    <x v="1"/>
    <s v="C"/>
    <x v="48"/>
    <x v="35"/>
    <x v="22"/>
    <x v="16"/>
  </r>
  <r>
    <s v="NA"/>
    <x v="3"/>
    <s v="Copper.Creek"/>
    <d v="2015-06-12T00:00:00"/>
    <s v="C"/>
    <n v="2611"/>
    <x v="1"/>
    <s v="C"/>
    <x v="48"/>
    <x v="35"/>
    <x v="22"/>
    <x v="16"/>
  </r>
  <r>
    <s v="NA"/>
    <x v="3"/>
    <s v="Copper.Creek"/>
    <d v="2015-06-14T00:00:00"/>
    <s v="C"/>
    <n v="1534"/>
    <x v="1"/>
    <s v="C"/>
    <x v="48"/>
    <x v="35"/>
    <x v="22"/>
    <x v="16"/>
  </r>
  <r>
    <s v="NA"/>
    <x v="3"/>
    <s v="Copper.Creek"/>
    <d v="2015-06-14T00:00:00"/>
    <s v="C"/>
    <n v="865"/>
    <x v="1"/>
    <s v="C"/>
    <x v="48"/>
    <x v="35"/>
    <x v="22"/>
    <x v="16"/>
  </r>
  <r>
    <s v="NA"/>
    <x v="3"/>
    <s v="Copper.Creek"/>
    <d v="2015-06-15T00:00:00"/>
    <s v="C"/>
    <n v="1875"/>
    <x v="1"/>
    <s v="C"/>
    <x v="48"/>
    <x v="35"/>
    <x v="22"/>
    <x v="16"/>
  </r>
  <r>
    <s v="NA"/>
    <x v="3"/>
    <s v="Copper.Creek"/>
    <d v="2015-06-15T00:00:00"/>
    <s v="C"/>
    <n v="1099"/>
    <x v="1"/>
    <s v="C"/>
    <x v="48"/>
    <x v="35"/>
    <x v="22"/>
    <x v="16"/>
  </r>
  <r>
    <s v="NA"/>
    <x v="3"/>
    <s v="Copper.Creek"/>
    <d v="2015-06-15T00:00:00"/>
    <s v="C"/>
    <n v="746"/>
    <x v="1"/>
    <s v="C"/>
    <x v="48"/>
    <x v="35"/>
    <x v="22"/>
    <x v="16"/>
  </r>
  <r>
    <n v="18"/>
    <x v="3"/>
    <s v="Gothic.Spires"/>
    <d v="2015-06-04T00:00:00"/>
    <s v="C"/>
    <n v="1084"/>
    <x v="1"/>
    <s v="C"/>
    <x v="48"/>
    <x v="35"/>
    <x v="22"/>
    <x v="16"/>
  </r>
  <r>
    <n v="43"/>
    <x v="1"/>
    <s v="Avery.Wash"/>
    <d v="2015-06-19T00:00:00"/>
    <s v="C"/>
    <n v="1564"/>
    <x v="1"/>
    <s v="C"/>
    <x v="48"/>
    <x v="35"/>
    <x v="22"/>
    <x v="16"/>
  </r>
  <r>
    <n v="44"/>
    <x v="1"/>
    <s v="Avery.Wash"/>
    <d v="2015-06-19T00:00:00"/>
    <s v="C"/>
    <n v="38"/>
    <x v="1"/>
    <s v="C"/>
    <x v="48"/>
    <x v="35"/>
    <x v="22"/>
    <x v="16"/>
  </r>
  <r>
    <s v="REFERENCE"/>
    <x v="1"/>
    <s v="Avery.Wash"/>
    <d v="2015-06-20T00:00:00"/>
    <s v="C"/>
    <n v="259"/>
    <x v="1"/>
    <s v="C"/>
    <x v="48"/>
    <x v="35"/>
    <x v="22"/>
    <x v="16"/>
  </r>
  <r>
    <n v="20"/>
    <x v="1"/>
    <s v="Copper.Creek"/>
    <d v="2015-06-15T00:00:00"/>
    <s v="C"/>
    <n v="352"/>
    <x v="1"/>
    <s v="C"/>
    <x v="48"/>
    <x v="35"/>
    <x v="22"/>
    <x v="16"/>
  </r>
  <r>
    <s v="NA"/>
    <x v="1"/>
    <s v="Copper.Creek"/>
    <d v="2015-06-22T00:00:00"/>
    <s v="C"/>
    <n v="224"/>
    <x v="1"/>
    <s v="C"/>
    <x v="48"/>
    <x v="35"/>
    <x v="22"/>
    <x v="16"/>
  </r>
  <r>
    <n v="21"/>
    <x v="1"/>
    <s v="Frogs.Pond"/>
    <d v="2015-06-11T00:00:00"/>
    <s v="C"/>
    <n v="48"/>
    <x v="1"/>
    <s v="C"/>
    <x v="48"/>
    <x v="35"/>
    <x v="22"/>
    <x v="16"/>
  </r>
  <r>
    <n v="15"/>
    <x v="1"/>
    <s v="Frogs.Pond"/>
    <d v="2015-06-28T00:00:00"/>
    <s v="C"/>
    <n v="365"/>
    <x v="1"/>
    <s v="C"/>
    <x v="48"/>
    <x v="35"/>
    <x v="22"/>
    <x v="16"/>
  </r>
  <r>
    <s v="NA"/>
    <x v="1"/>
    <s v="Gothic.Spires"/>
    <d v="2015-06-14T00:00:00"/>
    <s v="C"/>
    <n v="381"/>
    <x v="1"/>
    <s v="C"/>
    <x v="48"/>
    <x v="35"/>
    <x v="22"/>
    <x v="16"/>
  </r>
  <r>
    <s v="NA"/>
    <x v="1"/>
    <s v="Gothic.Spires"/>
    <d v="2015-06-18T00:00:00"/>
    <s v="C"/>
    <n v="798"/>
    <x v="1"/>
    <s v="C"/>
    <x v="48"/>
    <x v="35"/>
    <x v="22"/>
    <x v="16"/>
  </r>
  <r>
    <s v="NA"/>
    <x v="1"/>
    <s v="Rosy.Hills"/>
    <d v="2015-06-28T00:00:00"/>
    <s v="C"/>
    <n v="1172"/>
    <x v="1"/>
    <s v="C"/>
    <x v="48"/>
    <x v="35"/>
    <x v="22"/>
    <x v="16"/>
  </r>
  <r>
    <s v="NA"/>
    <x v="1"/>
    <s v="Stormy.Pass"/>
    <d v="2015-06-18T00:00:00"/>
    <s v="C"/>
    <n v="1832"/>
    <x v="1"/>
    <s v="C"/>
    <x v="48"/>
    <x v="35"/>
    <x v="22"/>
    <x v="16"/>
  </r>
  <r>
    <s v="NA"/>
    <x v="12"/>
    <s v="Stormy.Pass"/>
    <d v="2015-06-30T00:00:00"/>
    <s v="C"/>
    <n v="117"/>
    <x v="1"/>
    <s v="C"/>
    <x v="48"/>
    <x v="35"/>
    <x v="22"/>
    <x v="16"/>
  </r>
  <r>
    <s v="NA"/>
    <x v="10"/>
    <s v="Stormy.Pass"/>
    <d v="2015-06-21T00:00:00"/>
    <s v="C"/>
    <n v="95"/>
    <x v="1"/>
    <s v="C"/>
    <x v="48"/>
    <x v="35"/>
    <x v="22"/>
    <x v="16"/>
  </r>
  <r>
    <s v="NA"/>
    <x v="4"/>
    <s v="Avery.Wash"/>
    <d v="2015-06-12T00:00:00"/>
    <s v="C"/>
    <n v="336"/>
    <x v="1"/>
    <s v="C"/>
    <x v="48"/>
    <x v="35"/>
    <x v="22"/>
    <x v="16"/>
  </r>
  <r>
    <s v="NA"/>
    <x v="4"/>
    <s v="Copper.Creek"/>
    <d v="2015-06-15T00:00:00"/>
    <s v="C"/>
    <n v="1477"/>
    <x v="1"/>
    <s v="C"/>
    <x v="48"/>
    <x v="35"/>
    <x v="22"/>
    <x v="16"/>
  </r>
  <r>
    <s v="NA"/>
    <x v="4"/>
    <s v="Copper.Creek"/>
    <d v="2015-07-14T00:00:00"/>
    <s v="C"/>
    <n v="880"/>
    <x v="1"/>
    <s v="C"/>
    <x v="48"/>
    <x v="35"/>
    <x v="22"/>
    <x v="16"/>
  </r>
  <r>
    <s v="NA"/>
    <x v="4"/>
    <s v="Frogs.Pond"/>
    <d v="2015-07-09T00:00:00"/>
    <s v="C"/>
    <n v="1325"/>
    <x v="1"/>
    <s v="C"/>
    <x v="48"/>
    <x v="35"/>
    <x v="22"/>
    <x v="16"/>
  </r>
  <r>
    <s v="NA"/>
    <x v="4"/>
    <s v="Frogs.Pond"/>
    <d v="2015-07-15T00:00:00"/>
    <s v="C"/>
    <n v="615"/>
    <x v="1"/>
    <s v="C"/>
    <x v="48"/>
    <x v="35"/>
    <x v="22"/>
    <x v="16"/>
  </r>
  <r>
    <s v="NA"/>
    <x v="6"/>
    <s v="Frogs.Pond"/>
    <d v="2015-06-18T00:00:00"/>
    <s v="C"/>
    <n v="7"/>
    <x v="1"/>
    <s v="C"/>
    <x v="48"/>
    <x v="35"/>
    <x v="22"/>
    <x v="16"/>
  </r>
  <r>
    <n v="29"/>
    <x v="14"/>
    <s v="Frogs.Pond"/>
    <d v="2015-06-18T00:00:00"/>
    <s v="C"/>
    <n v="220"/>
    <x v="1"/>
    <s v="C"/>
    <x v="48"/>
    <x v="35"/>
    <x v="22"/>
    <x v="16"/>
  </r>
  <r>
    <s v="NA"/>
    <x v="14"/>
    <s v="Frogs.Pond"/>
    <d v="2015-06-18T00:00:00"/>
    <s v="C"/>
    <n v="225"/>
    <x v="1"/>
    <s v="C"/>
    <x v="48"/>
    <x v="35"/>
    <x v="22"/>
    <x v="16"/>
  </r>
  <r>
    <s v="NA"/>
    <x v="14"/>
    <s v="Frogs.Pond"/>
    <d v="2015-06-22T00:00:00"/>
    <s v="C"/>
    <n v="128"/>
    <x v="1"/>
    <s v="C"/>
    <x v="48"/>
    <x v="35"/>
    <x v="22"/>
    <x v="16"/>
  </r>
  <r>
    <s v="NA"/>
    <x v="14"/>
    <s v="Frogs.Pond"/>
    <d v="2015-06-29T00:00:00"/>
    <s v="C"/>
    <n v="152"/>
    <x v="1"/>
    <s v="C"/>
    <x v="48"/>
    <x v="35"/>
    <x v="22"/>
    <x v="16"/>
  </r>
  <r>
    <s v="NA"/>
    <x v="14"/>
    <s v="Rosy.Hills"/>
    <d v="2015-06-18T00:00:00"/>
    <s v="C"/>
    <n v="208"/>
    <x v="1"/>
    <s v="C"/>
    <x v="48"/>
    <x v="35"/>
    <x v="22"/>
    <x v="16"/>
  </r>
  <r>
    <s v="NA"/>
    <x v="15"/>
    <s v="Frogs.Pond"/>
    <d v="2015-06-15T00:00:00"/>
    <s v="C"/>
    <n v="1931"/>
    <x v="1"/>
    <s v="C"/>
    <x v="48"/>
    <x v="35"/>
    <x v="22"/>
    <x v="16"/>
  </r>
  <r>
    <s v="NA"/>
    <x v="15"/>
    <s v="Frogs.Pond"/>
    <d v="2015-06-18T00:00:00"/>
    <s v="C"/>
    <n v="1289"/>
    <x v="1"/>
    <s v="C"/>
    <x v="48"/>
    <x v="35"/>
    <x v="22"/>
    <x v="16"/>
  </r>
  <r>
    <n v="51"/>
    <x v="15"/>
    <s v="Frogs.Pond"/>
    <d v="2015-06-22T00:00:00"/>
    <s v="C"/>
    <n v="145"/>
    <x v="1"/>
    <s v="C"/>
    <x v="48"/>
    <x v="35"/>
    <x v="22"/>
    <x v="16"/>
  </r>
  <r>
    <s v="NA"/>
    <x v="15"/>
    <s v="Frogs.Pond"/>
    <d v="2015-06-24T00:00:00"/>
    <s v="C"/>
    <n v="42"/>
    <x v="1"/>
    <s v="C"/>
    <x v="48"/>
    <x v="35"/>
    <x v="22"/>
    <x v="16"/>
  </r>
  <r>
    <s v="NA"/>
    <x v="15"/>
    <s v="Frogs.Pond"/>
    <d v="2015-06-29T00:00:00"/>
    <s v="C"/>
    <n v="1214"/>
    <x v="1"/>
    <s v="C"/>
    <x v="48"/>
    <x v="35"/>
    <x v="22"/>
    <x v="16"/>
  </r>
  <r>
    <s v="NA"/>
    <x v="15"/>
    <s v="Stormy.Pass"/>
    <d v="2015-06-25T00:00:00"/>
    <s v="C"/>
    <n v="199"/>
    <x v="1"/>
    <s v="C"/>
    <x v="48"/>
    <x v="35"/>
    <x v="22"/>
    <x v="16"/>
  </r>
  <r>
    <n v="45"/>
    <x v="5"/>
    <s v="Gothic.Spires"/>
    <d v="2019-07-05T00:00:00"/>
    <s v="C"/>
    <n v="38"/>
    <x v="1"/>
    <s v="C"/>
    <x v="48"/>
    <x v="35"/>
    <x v="22"/>
    <x v="16"/>
  </r>
  <r>
    <n v="42"/>
    <x v="13"/>
    <m/>
    <m/>
    <s v="C"/>
    <m/>
    <x v="1"/>
    <s v="C"/>
    <x v="49"/>
    <x v="34"/>
    <x v="1"/>
    <x v="1"/>
  </r>
  <r>
    <s v="NA"/>
    <x v="0"/>
    <s v="Avery.Wash"/>
    <d v="2015-07-02T00:00:00"/>
    <s v="CONIFER"/>
    <n v="5"/>
    <x v="1"/>
    <s v="CONIFER"/>
    <x v="50"/>
    <x v="34"/>
    <x v="23"/>
    <x v="17"/>
  </r>
  <r>
    <s v="NA"/>
    <x v="0"/>
    <s v="Avery.Wash"/>
    <d v="2015-07-02T00:00:00"/>
    <s v="CONIFER"/>
    <n v="4"/>
    <x v="1"/>
    <s v="CONIFER"/>
    <x v="50"/>
    <x v="34"/>
    <x v="23"/>
    <x v="17"/>
  </r>
  <r>
    <s v="NA"/>
    <x v="0"/>
    <s v="Stormy.Pass"/>
    <d v="2015-06-21T00:00:00"/>
    <s v="CONIFER"/>
    <n v="5"/>
    <x v="1"/>
    <s v="CONIFER"/>
    <x v="50"/>
    <x v="34"/>
    <x v="23"/>
    <x v="17"/>
  </r>
  <r>
    <n v="6"/>
    <x v="0"/>
    <s v="Stormy.Pass"/>
    <d v="2015-06-21T00:00:00"/>
    <s v="CONIFER"/>
    <n v="2"/>
    <x v="1"/>
    <s v="CONIFER"/>
    <x v="50"/>
    <x v="34"/>
    <x v="23"/>
    <x v="17"/>
  </r>
  <r>
    <s v="NA"/>
    <x v="0"/>
    <s v="Stormy.Pass"/>
    <d v="2015-06-25T00:00:00"/>
    <s v="CONIFER"/>
    <n v="5"/>
    <x v="1"/>
    <s v="CONIFER"/>
    <x v="50"/>
    <x v="34"/>
    <x v="23"/>
    <x v="17"/>
  </r>
  <r>
    <n v="9"/>
    <x v="2"/>
    <s v="Gothic.Spires"/>
    <d v="2015-06-14T00:00:00"/>
    <s v="CONIFER"/>
    <n v="2"/>
    <x v="1"/>
    <s v="CONIFER"/>
    <x v="50"/>
    <x v="34"/>
    <x v="23"/>
    <x v="17"/>
  </r>
  <r>
    <n v="9"/>
    <x v="2"/>
    <s v="Gothic.Spires"/>
    <d v="2015-06-14T00:00:00"/>
    <s v="CONIFER"/>
    <n v="1"/>
    <x v="1"/>
    <s v="CONIFER"/>
    <x v="50"/>
    <x v="34"/>
    <x v="23"/>
    <x v="17"/>
  </r>
  <r>
    <n v="20"/>
    <x v="1"/>
    <s v="Copper.Creek"/>
    <d v="2015-06-22T00:00:00"/>
    <s v="CONIFER"/>
    <n v="1"/>
    <x v="1"/>
    <s v="CONIFER"/>
    <x v="50"/>
    <x v="34"/>
    <x v="23"/>
    <x v="17"/>
  </r>
  <r>
    <n v="20"/>
    <x v="1"/>
    <s v="Frogs.Pond"/>
    <d v="2015-06-28T00:00:00"/>
    <s v="CONIFER"/>
    <n v="1"/>
    <x v="1"/>
    <s v="CONIFER"/>
    <x v="50"/>
    <x v="34"/>
    <x v="23"/>
    <x v="17"/>
  </r>
  <r>
    <s v="NA"/>
    <x v="1"/>
    <s v="Stormy.Pass"/>
    <d v="2015-06-18T00:00:00"/>
    <s v="CONIFER"/>
    <n v="1"/>
    <x v="1"/>
    <s v="CONIFER"/>
    <x v="50"/>
    <x v="34"/>
    <x v="23"/>
    <x v="17"/>
  </r>
  <r>
    <s v="NA"/>
    <x v="10"/>
    <s v="Stormy.Pass"/>
    <d v="2015-06-21T00:00:00"/>
    <s v="CONIFER"/>
    <n v="1"/>
    <x v="1"/>
    <s v="CONIFER"/>
    <x v="50"/>
    <x v="34"/>
    <x v="23"/>
    <x v="17"/>
  </r>
  <r>
    <s v="NA"/>
    <x v="14"/>
    <s v="Frogs.Pond"/>
    <d v="2015-06-18T00:00:00"/>
    <s v="CONIFER"/>
    <n v="1"/>
    <x v="1"/>
    <s v="CONIFER"/>
    <x v="50"/>
    <x v="34"/>
    <x v="23"/>
    <x v="17"/>
  </r>
  <r>
    <s v="NA"/>
    <x v="15"/>
    <s v="Stormy.Pass"/>
    <d v="2015-06-25T00:00:00"/>
    <s v="CONIFER"/>
    <n v="1"/>
    <x v="1"/>
    <s v="CONIFER"/>
    <x v="50"/>
    <x v="34"/>
    <x v="23"/>
    <x v="17"/>
  </r>
  <r>
    <s v="NA"/>
    <x v="13"/>
    <m/>
    <m/>
    <s v="D"/>
    <m/>
    <x v="1"/>
    <s v="D"/>
    <x v="51"/>
    <x v="34"/>
    <x v="19"/>
    <x v="15"/>
  </r>
  <r>
    <s v="NA"/>
    <x v="0"/>
    <s v="Avery.Wash"/>
    <d v="2015-07-02T00:00:00"/>
    <s v="D"/>
    <n v="2"/>
    <x v="1"/>
    <s v="D"/>
    <x v="22"/>
    <x v="35"/>
    <x v="13"/>
    <x v="10"/>
  </r>
  <r>
    <s v="NA"/>
    <x v="0"/>
    <s v="Rosy.Hills"/>
    <d v="2015-06-14T00:00:00"/>
    <s v="D"/>
    <n v="2"/>
    <x v="1"/>
    <s v="D"/>
    <x v="22"/>
    <x v="35"/>
    <x v="13"/>
    <x v="10"/>
  </r>
  <r>
    <s v="NA"/>
    <x v="0"/>
    <s v="Stormy.Pass"/>
    <d v="2015-06-21T00:00:00"/>
    <s v="D"/>
    <n v="1"/>
    <x v="1"/>
    <s v="D"/>
    <x v="22"/>
    <x v="35"/>
    <x v="13"/>
    <x v="10"/>
  </r>
  <r>
    <n v="18"/>
    <x v="2"/>
    <s v="Frogs.Pond"/>
    <d v="2015-06-15T00:00:00"/>
    <s v="D"/>
    <n v="4"/>
    <x v="1"/>
    <s v="D"/>
    <x v="22"/>
    <x v="35"/>
    <x v="13"/>
    <x v="10"/>
  </r>
  <r>
    <n v="19"/>
    <x v="2"/>
    <s v="Frogs.Pond"/>
    <d v="2015-06-18T00:00:00"/>
    <s v="D"/>
    <n v="2"/>
    <x v="1"/>
    <s v="D"/>
    <x v="22"/>
    <x v="35"/>
    <x v="13"/>
    <x v="10"/>
  </r>
  <r>
    <n v="19"/>
    <x v="2"/>
    <s v="Gothic.Spires"/>
    <d v="2015-06-14T00:00:00"/>
    <s v="D"/>
    <n v="1"/>
    <x v="1"/>
    <s v="D"/>
    <x v="22"/>
    <x v="35"/>
    <x v="13"/>
    <x v="10"/>
  </r>
  <r>
    <s v="NA"/>
    <x v="1"/>
    <s v="Copper.Creek"/>
    <d v="2015-06-15T00:00:00"/>
    <s v="D"/>
    <n v="3"/>
    <x v="1"/>
    <s v="D"/>
    <x v="22"/>
    <x v="35"/>
    <x v="13"/>
    <x v="10"/>
  </r>
  <r>
    <s v="NA"/>
    <x v="1"/>
    <s v="Copper.Creek"/>
    <d v="2015-06-22T00:00:00"/>
    <s v="D"/>
    <n v="2"/>
    <x v="1"/>
    <s v="D"/>
    <x v="22"/>
    <x v="35"/>
    <x v="13"/>
    <x v="10"/>
  </r>
  <r>
    <s v="NA"/>
    <x v="10"/>
    <s v="Frogs.Pond"/>
    <d v="2015-06-12T00:00:00"/>
    <s v="D"/>
    <n v="1573"/>
    <x v="1"/>
    <s v="D"/>
    <x v="22"/>
    <x v="35"/>
    <x v="13"/>
    <x v="10"/>
  </r>
  <r>
    <n v="14"/>
    <x v="4"/>
    <s v="Avery.Wash"/>
    <d v="2015-06-12T00:00:00"/>
    <s v="D"/>
    <n v="1"/>
    <x v="1"/>
    <s v="D"/>
    <x v="22"/>
    <x v="35"/>
    <x v="13"/>
    <x v="10"/>
  </r>
  <r>
    <n v="14"/>
    <x v="15"/>
    <s v="Frogs.Pond"/>
    <d v="2015-06-18T00:00:00"/>
    <s v="D"/>
    <n v="1"/>
    <x v="1"/>
    <s v="D"/>
    <x v="22"/>
    <x v="35"/>
    <x v="13"/>
    <x v="10"/>
  </r>
  <r>
    <n v="14"/>
    <x v="15"/>
    <s v="Frogs.Pond"/>
    <d v="2015-06-29T00:00:00"/>
    <s v="D"/>
    <n v="1"/>
    <x v="1"/>
    <s v="D"/>
    <x v="22"/>
    <x v="35"/>
    <x v="13"/>
    <x v="10"/>
  </r>
  <r>
    <n v="15"/>
    <x v="15"/>
    <s v="Stormy.Pass"/>
    <d v="2015-06-25T00:00:00"/>
    <s v="D"/>
    <n v="2"/>
    <x v="1"/>
    <s v="D"/>
    <x v="22"/>
    <x v="35"/>
    <x v="13"/>
    <x v="10"/>
  </r>
  <r>
    <n v="21"/>
    <x v="13"/>
    <m/>
    <m/>
    <s v="D"/>
    <m/>
    <x v="1"/>
    <s v="D"/>
    <x v="22"/>
    <x v="34"/>
    <x v="13"/>
    <x v="10"/>
  </r>
  <r>
    <n v="21"/>
    <x v="13"/>
    <m/>
    <m/>
    <s v="Eremogone"/>
    <m/>
    <x v="1"/>
    <s v="Eremogone"/>
    <x v="52"/>
    <x v="34"/>
    <x v="24"/>
    <x v="18"/>
  </r>
  <r>
    <n v="21"/>
    <x v="2"/>
    <s v="Frogs.Pond"/>
    <d v="2015-06-15T00:00:00"/>
    <s v="ERICACEAE"/>
    <n v="64"/>
    <x v="1"/>
    <s v="ERICACEAE"/>
    <x v="53"/>
    <x v="34"/>
    <x v="25"/>
    <x v="5"/>
  </r>
  <r>
    <s v="NA"/>
    <x v="2"/>
    <s v="Frogs.Pond"/>
    <d v="2015-06-18T00:00:00"/>
    <s v="ERICACEAE"/>
    <n v="2"/>
    <x v="1"/>
    <s v="ERICACEAE"/>
    <x v="53"/>
    <x v="34"/>
    <x v="25"/>
    <x v="5"/>
  </r>
  <r>
    <s v="NA"/>
    <x v="3"/>
    <s v="Copper.Creek"/>
    <d v="2015-06-14T00:00:00"/>
    <s v="ERICACEAE"/>
    <n v="2"/>
    <x v="1"/>
    <s v="ERICACEAE"/>
    <x v="53"/>
    <x v="34"/>
    <x v="25"/>
    <x v="5"/>
  </r>
  <r>
    <s v="NA"/>
    <x v="12"/>
    <s v="Stormy.Pass"/>
    <d v="2015-06-30T00:00:00"/>
    <s v="ERICACEAE"/>
    <n v="4"/>
    <x v="1"/>
    <s v="ERICACEAE"/>
    <x v="53"/>
    <x v="34"/>
    <x v="25"/>
    <x v="5"/>
  </r>
  <r>
    <s v="NA"/>
    <x v="10"/>
    <s v="Stormy.Pass"/>
    <d v="2015-06-21T00:00:00"/>
    <s v="ERICACEAE"/>
    <n v="1"/>
    <x v="1"/>
    <s v="ERICACEAE"/>
    <x v="53"/>
    <x v="34"/>
    <x v="25"/>
    <x v="5"/>
  </r>
  <r>
    <s v="NA"/>
    <x v="13"/>
    <m/>
    <m/>
    <s v="Ericaceae"/>
    <m/>
    <x v="1"/>
    <s v="Ericaceae"/>
    <x v="53"/>
    <x v="34"/>
    <x v="25"/>
    <x v="5"/>
  </r>
  <r>
    <s v="NA"/>
    <x v="1"/>
    <s v="Avery.Wash"/>
    <d v="2015-06-20T00:00:00"/>
    <s v="GERANIUM"/>
    <n v="138"/>
    <x v="1"/>
    <s v="GERANIUM"/>
    <x v="54"/>
    <x v="34"/>
    <x v="26"/>
    <x v="19"/>
  </r>
  <r>
    <n v="26"/>
    <x v="12"/>
    <s v="Stormy.Pass"/>
    <d v="2015-06-30T00:00:00"/>
    <s v="GERANIUM"/>
    <n v="13"/>
    <x v="1"/>
    <s v="GERANIUM"/>
    <x v="54"/>
    <x v="34"/>
    <x v="26"/>
    <x v="19"/>
  </r>
  <r>
    <n v="27"/>
    <x v="13"/>
    <m/>
    <m/>
    <s v="Geranium"/>
    <m/>
    <x v="1"/>
    <s v="Geranium"/>
    <x v="54"/>
    <x v="34"/>
    <x v="26"/>
    <x v="19"/>
  </r>
  <r>
    <s v="NA"/>
    <x v="2"/>
    <s v="Gothic.Spires"/>
    <d v="2015-06-14T00:00:00"/>
    <s v="GROSSULARIACEAE"/>
    <n v="46"/>
    <x v="1"/>
    <s v="GROSSULARIACEAE"/>
    <x v="55"/>
    <x v="34"/>
    <x v="27"/>
    <x v="13"/>
  </r>
  <r>
    <s v="NA"/>
    <x v="13"/>
    <m/>
    <m/>
    <s v="Grossulariaceae"/>
    <m/>
    <x v="1"/>
    <s v="Grossulariaceae"/>
    <x v="56"/>
    <x v="34"/>
    <x v="27"/>
    <x v="13"/>
  </r>
  <r>
    <s v="NA"/>
    <x v="0"/>
    <s v="Avery.Wash"/>
    <d v="2015-07-02T00:00:00"/>
    <s v="MERTENSIA"/>
    <n v="1"/>
    <x v="1"/>
    <s v="MERTENSIA"/>
    <x v="19"/>
    <x v="34"/>
    <x v="8"/>
    <x v="8"/>
  </r>
  <r>
    <s v="NA"/>
    <x v="0"/>
    <s v="Avery.Wash"/>
    <d v="2015-07-02T00:00:00"/>
    <s v="MERTENSIA"/>
    <n v="22"/>
    <x v="1"/>
    <s v="MERTENSIA"/>
    <x v="19"/>
    <x v="34"/>
    <x v="8"/>
    <x v="8"/>
  </r>
  <r>
    <s v="NA"/>
    <x v="0"/>
    <s v="Copper.Creek"/>
    <d v="2015-06-14T00:00:00"/>
    <s v="MERTENSIA"/>
    <n v="1"/>
    <x v="1"/>
    <s v="MERTENSIA"/>
    <x v="19"/>
    <x v="34"/>
    <x v="8"/>
    <x v="8"/>
  </r>
  <r>
    <n v="32"/>
    <x v="0"/>
    <s v="Stormy.Pass"/>
    <d v="2015-06-21T00:00:00"/>
    <s v="MERTENSIA"/>
    <n v="1"/>
    <x v="1"/>
    <s v="MERTENSIA"/>
    <x v="19"/>
    <x v="34"/>
    <x v="8"/>
    <x v="8"/>
  </r>
  <r>
    <n v="35"/>
    <x v="0"/>
    <s v="Stormy.Pass"/>
    <d v="2015-06-21T00:00:00"/>
    <s v="MERTENSIA"/>
    <n v="1"/>
    <x v="1"/>
    <s v="MERTENSIA"/>
    <x v="19"/>
    <x v="34"/>
    <x v="8"/>
    <x v="8"/>
  </r>
  <r>
    <n v="43"/>
    <x v="0"/>
    <s v="Stormy.Pass"/>
    <d v="2015-06-22T00:00:00"/>
    <s v="MERTENSIA"/>
    <n v="3"/>
    <x v="1"/>
    <s v="MERTENSIA"/>
    <x v="19"/>
    <x v="34"/>
    <x v="8"/>
    <x v="8"/>
  </r>
  <r>
    <n v="43"/>
    <x v="0"/>
    <s v="Stormy.Pass"/>
    <d v="2015-06-25T00:00:00"/>
    <s v="MERTENSIA"/>
    <n v="2"/>
    <x v="1"/>
    <s v="MERTENSIA"/>
    <x v="19"/>
    <x v="34"/>
    <x v="8"/>
    <x v="8"/>
  </r>
  <r>
    <s v="NA"/>
    <x v="2"/>
    <s v="Avery.Wash"/>
    <d v="2015-06-14T00:00:00"/>
    <s v="MERTENSIA"/>
    <n v="2258"/>
    <x v="1"/>
    <s v="MERTENSIA"/>
    <x v="19"/>
    <x v="34"/>
    <x v="8"/>
    <x v="8"/>
  </r>
  <r>
    <s v="NA"/>
    <x v="2"/>
    <s v="Copper.Creek"/>
    <d v="2015-06-14T00:00:00"/>
    <s v="MERTENSIA"/>
    <n v="16"/>
    <x v="1"/>
    <s v="MERTENSIA"/>
    <x v="19"/>
    <x v="34"/>
    <x v="8"/>
    <x v="8"/>
  </r>
  <r>
    <s v="NA"/>
    <x v="2"/>
    <s v="Frogs.Pond"/>
    <d v="2015-06-15T00:00:00"/>
    <s v="MERTENSIA"/>
    <n v="2487"/>
    <x v="1"/>
    <s v="MERTENSIA"/>
    <x v="19"/>
    <x v="34"/>
    <x v="8"/>
    <x v="8"/>
  </r>
  <r>
    <s v="NA"/>
    <x v="2"/>
    <s v="Frogs.Pond"/>
    <d v="2015-06-18T00:00:00"/>
    <s v="MERTENSIA"/>
    <n v="90"/>
    <x v="1"/>
    <s v="MERTENSIA"/>
    <x v="19"/>
    <x v="34"/>
    <x v="8"/>
    <x v="8"/>
  </r>
  <r>
    <s v="NA"/>
    <x v="2"/>
    <s v="Gothic.Spires"/>
    <d v="2015-06-14T00:00:00"/>
    <s v="MERTENSIA"/>
    <n v="114"/>
    <x v="1"/>
    <s v="MERTENSIA"/>
    <x v="19"/>
    <x v="34"/>
    <x v="8"/>
    <x v="8"/>
  </r>
  <r>
    <n v="33"/>
    <x v="2"/>
    <s v="Gothic.Spires"/>
    <d v="2015-06-14T00:00:00"/>
    <s v="MERTENSIA"/>
    <n v="6"/>
    <x v="1"/>
    <s v="MERTENSIA"/>
    <x v="19"/>
    <x v="34"/>
    <x v="8"/>
    <x v="8"/>
  </r>
  <r>
    <n v="33"/>
    <x v="2"/>
    <s v="Gothic.Spires"/>
    <d v="2015-06-14T00:00:00"/>
    <s v="MERTENSIA"/>
    <n v="7"/>
    <x v="1"/>
    <s v="MERTENSIA"/>
    <x v="19"/>
    <x v="34"/>
    <x v="8"/>
    <x v="8"/>
  </r>
  <r>
    <s v="NA"/>
    <x v="2"/>
    <s v="NA"/>
    <d v="2015-06-15T00:00:00"/>
    <s v="MERTENSIA"/>
    <n v="30"/>
    <x v="1"/>
    <s v="MERTENSIA"/>
    <x v="19"/>
    <x v="34"/>
    <x v="8"/>
    <x v="8"/>
  </r>
  <r>
    <n v="36"/>
    <x v="3"/>
    <s v="Copper.Creek"/>
    <d v="2015-06-12T00:00:00"/>
    <s v="MERTENSIA"/>
    <n v="2"/>
    <x v="1"/>
    <s v="MERTENSIA"/>
    <x v="19"/>
    <x v="34"/>
    <x v="8"/>
    <x v="8"/>
  </r>
  <r>
    <s v="NA"/>
    <x v="3"/>
    <s v="Copper.Creek"/>
    <d v="2015-06-14T00:00:00"/>
    <s v="MERTENSIA"/>
    <n v="2"/>
    <x v="1"/>
    <s v="MERTENSIA"/>
    <x v="19"/>
    <x v="34"/>
    <x v="8"/>
    <x v="8"/>
  </r>
  <r>
    <s v="NA"/>
    <x v="3"/>
    <s v="Copper.Creek"/>
    <d v="2015-06-14T00:00:00"/>
    <s v="MERTENSIA"/>
    <n v="1090"/>
    <x v="1"/>
    <s v="MERTENSIA"/>
    <x v="19"/>
    <x v="34"/>
    <x v="8"/>
    <x v="8"/>
  </r>
  <r>
    <s v="NA"/>
    <x v="3"/>
    <s v="Copper.Creek"/>
    <d v="2015-06-15T00:00:00"/>
    <s v="MERTENSIA"/>
    <n v="1"/>
    <x v="1"/>
    <s v="MERTENSIA"/>
    <x v="19"/>
    <x v="34"/>
    <x v="8"/>
    <x v="8"/>
  </r>
  <r>
    <s v="NA"/>
    <x v="1"/>
    <s v="Avery.Wash"/>
    <d v="2015-06-19T00:00:00"/>
    <s v="MERTENSIA"/>
    <n v="2"/>
    <x v="1"/>
    <s v="MERTENSIA"/>
    <x v="19"/>
    <x v="34"/>
    <x v="8"/>
    <x v="8"/>
  </r>
  <r>
    <s v="NA"/>
    <x v="1"/>
    <s v="Avery.Wash"/>
    <d v="2015-06-19T00:00:00"/>
    <s v="MERTENSIA"/>
    <n v="4"/>
    <x v="1"/>
    <s v="MERTENSIA"/>
    <x v="19"/>
    <x v="34"/>
    <x v="8"/>
    <x v="8"/>
  </r>
  <r>
    <s v="NA"/>
    <x v="1"/>
    <s v="Avery.Wash"/>
    <d v="2015-06-20T00:00:00"/>
    <s v="MERTENSIA"/>
    <n v="16825"/>
    <x v="1"/>
    <s v="MERTENSIA"/>
    <x v="19"/>
    <x v="34"/>
    <x v="8"/>
    <x v="8"/>
  </r>
  <r>
    <s v="NA"/>
    <x v="1"/>
    <s v="Copper.Creek"/>
    <d v="2015-06-15T00:00:00"/>
    <s v="MERTENSIA"/>
    <n v="367"/>
    <x v="1"/>
    <s v="MERTENSIA"/>
    <x v="19"/>
    <x v="34"/>
    <x v="8"/>
    <x v="8"/>
  </r>
  <r>
    <s v="NA"/>
    <x v="1"/>
    <s v="Copper.Creek"/>
    <d v="2015-06-22T00:00:00"/>
    <s v="MERTENSIA"/>
    <n v="5"/>
    <x v="1"/>
    <s v="MERTENSIA"/>
    <x v="19"/>
    <x v="34"/>
    <x v="8"/>
    <x v="8"/>
  </r>
  <r>
    <n v="39"/>
    <x v="1"/>
    <s v="Frogs.Pond"/>
    <d v="2015-06-11T00:00:00"/>
    <s v="MERTENSIA"/>
    <n v="4"/>
    <x v="1"/>
    <s v="MERTENSIA"/>
    <x v="19"/>
    <x v="34"/>
    <x v="8"/>
    <x v="8"/>
  </r>
  <r>
    <s v="NA"/>
    <x v="1"/>
    <s v="Frogs.Pond"/>
    <d v="2015-06-28T00:00:00"/>
    <s v="MERTENSIA"/>
    <n v="10033"/>
    <x v="1"/>
    <s v="MERTENSIA"/>
    <x v="19"/>
    <x v="34"/>
    <x v="8"/>
    <x v="8"/>
  </r>
  <r>
    <s v="NA"/>
    <x v="1"/>
    <s v="Gothic.Spires"/>
    <d v="2015-06-14T00:00:00"/>
    <s v="MERTENSIA"/>
    <n v="130"/>
    <x v="1"/>
    <s v="MERTENSIA"/>
    <x v="19"/>
    <x v="34"/>
    <x v="8"/>
    <x v="8"/>
  </r>
  <r>
    <s v="NA"/>
    <x v="1"/>
    <s v="Gothic.Spires"/>
    <d v="2015-06-18T00:00:00"/>
    <s v="MERTENSIA"/>
    <n v="3"/>
    <x v="1"/>
    <s v="MERTENSIA"/>
    <x v="19"/>
    <x v="34"/>
    <x v="8"/>
    <x v="8"/>
  </r>
  <r>
    <s v="NA"/>
    <x v="1"/>
    <s v="Stormy.Pass"/>
    <d v="2015-06-18T00:00:00"/>
    <s v="MERTENSIA"/>
    <n v="1"/>
    <x v="1"/>
    <s v="MERTENSIA"/>
    <x v="19"/>
    <x v="34"/>
    <x v="8"/>
    <x v="8"/>
  </r>
  <r>
    <s v="NA"/>
    <x v="12"/>
    <s v="Stormy.Pass"/>
    <d v="2015-06-30T00:00:00"/>
    <s v="MERTENSIA"/>
    <n v="19785"/>
    <x v="1"/>
    <s v="MERTENSIA"/>
    <x v="19"/>
    <x v="34"/>
    <x v="8"/>
    <x v="8"/>
  </r>
  <r>
    <n v="40"/>
    <x v="10"/>
    <s v="Frogs.Pond"/>
    <d v="2015-06-12T00:00:00"/>
    <s v="MERTENSIA"/>
    <n v="624"/>
    <x v="1"/>
    <s v="MERTENSIA"/>
    <x v="19"/>
    <x v="34"/>
    <x v="8"/>
    <x v="8"/>
  </r>
  <r>
    <n v="40"/>
    <x v="10"/>
    <s v="Stormy.Pass"/>
    <d v="2015-06-21T00:00:00"/>
    <s v="MERTENSIA"/>
    <n v="17420"/>
    <x v="1"/>
    <s v="MERTENSIA"/>
    <x v="19"/>
    <x v="34"/>
    <x v="8"/>
    <x v="8"/>
  </r>
  <r>
    <s v="NA"/>
    <x v="4"/>
    <s v="Avery.Wash"/>
    <d v="2015-06-12T00:00:00"/>
    <s v="MERTENSIA"/>
    <n v="11"/>
    <x v="1"/>
    <s v="MERTENSIA"/>
    <x v="19"/>
    <x v="34"/>
    <x v="8"/>
    <x v="8"/>
  </r>
  <r>
    <s v="NA"/>
    <x v="4"/>
    <s v="Frogs.Pond"/>
    <d v="2015-07-09T00:00:00"/>
    <s v="MERTENSIA"/>
    <n v="5"/>
    <x v="1"/>
    <s v="MERTENSIA"/>
    <x v="19"/>
    <x v="34"/>
    <x v="8"/>
    <x v="8"/>
  </r>
  <r>
    <s v="NA"/>
    <x v="6"/>
    <s v="Frogs.Pond"/>
    <d v="2015-06-18T00:00:00"/>
    <s v="MERTENSIA"/>
    <n v="1"/>
    <x v="1"/>
    <s v="MERTENSIA"/>
    <x v="19"/>
    <x v="34"/>
    <x v="8"/>
    <x v="8"/>
  </r>
  <r>
    <s v="NA"/>
    <x v="14"/>
    <s v="Frogs.Pond"/>
    <d v="2015-06-18T00:00:00"/>
    <s v="MERTENSIA"/>
    <n v="2756"/>
    <x v="1"/>
    <s v="MERTENSIA"/>
    <x v="19"/>
    <x v="34"/>
    <x v="8"/>
    <x v="8"/>
  </r>
  <r>
    <s v="NA"/>
    <x v="14"/>
    <s v="Frogs.Pond"/>
    <d v="2015-06-18T00:00:00"/>
    <s v="MERTENSIA"/>
    <n v="1"/>
    <x v="1"/>
    <s v="MERTENSIA"/>
    <x v="19"/>
    <x v="34"/>
    <x v="8"/>
    <x v="8"/>
  </r>
  <r>
    <n v="45"/>
    <x v="14"/>
    <s v="Frogs.Pond"/>
    <d v="2015-06-22T00:00:00"/>
    <s v="MERTENSIA"/>
    <n v="120"/>
    <x v="1"/>
    <s v="MERTENSIA"/>
    <x v="19"/>
    <x v="34"/>
    <x v="8"/>
    <x v="8"/>
  </r>
  <r>
    <n v="46"/>
    <x v="14"/>
    <s v="Frogs.Pond"/>
    <d v="2015-06-29T00:00:00"/>
    <s v="MERTENSIA"/>
    <n v="2"/>
    <x v="1"/>
    <s v="MERTENSIA"/>
    <x v="19"/>
    <x v="34"/>
    <x v="8"/>
    <x v="8"/>
  </r>
  <r>
    <n v="46"/>
    <x v="14"/>
    <s v="Rosy.Hills"/>
    <d v="2015-06-18T00:00:00"/>
    <s v="MERTENSIA"/>
    <n v="178"/>
    <x v="1"/>
    <s v="MERTENSIA"/>
    <x v="19"/>
    <x v="34"/>
    <x v="8"/>
    <x v="8"/>
  </r>
  <r>
    <s v="NA"/>
    <x v="15"/>
    <s v="Frogs.Pond"/>
    <d v="2015-06-15T00:00:00"/>
    <s v="MERTENSIA"/>
    <n v="320"/>
    <x v="1"/>
    <s v="MERTENSIA"/>
    <x v="19"/>
    <x v="34"/>
    <x v="8"/>
    <x v="8"/>
  </r>
  <r>
    <s v="NA"/>
    <x v="15"/>
    <s v="Frogs.Pond"/>
    <d v="2015-06-18T00:00:00"/>
    <s v="MERTENSIA"/>
    <n v="4"/>
    <x v="1"/>
    <s v="MERTENSIA"/>
    <x v="19"/>
    <x v="34"/>
    <x v="8"/>
    <x v="8"/>
  </r>
  <r>
    <s v="NA"/>
    <x v="15"/>
    <s v="Frogs.Pond"/>
    <d v="2015-06-22T00:00:00"/>
    <s v="MERTENSIA"/>
    <n v="21"/>
    <x v="1"/>
    <s v="MERTENSIA"/>
    <x v="19"/>
    <x v="34"/>
    <x v="8"/>
    <x v="8"/>
  </r>
  <r>
    <s v="NA"/>
    <x v="15"/>
    <s v="Frogs.Pond"/>
    <d v="2015-06-29T00:00:00"/>
    <s v="MERTENSIA"/>
    <n v="2"/>
    <x v="1"/>
    <s v="MERTENSIA"/>
    <x v="19"/>
    <x v="34"/>
    <x v="8"/>
    <x v="8"/>
  </r>
  <r>
    <s v="NA"/>
    <x v="15"/>
    <s v="Stormy.Pass"/>
    <d v="2015-06-25T00:00:00"/>
    <s v="MERTENSIA"/>
    <n v="10418"/>
    <x v="1"/>
    <s v="MERTENSIA"/>
    <x v="19"/>
    <x v="34"/>
    <x v="8"/>
    <x v="8"/>
  </r>
  <r>
    <s v="NA"/>
    <x v="5"/>
    <s v="Gothic.Spires"/>
    <d v="2019-07-05T00:00:00"/>
    <s v="MERTENSIA"/>
    <n v="3440"/>
    <x v="1"/>
    <s v="MERTENSIA"/>
    <x v="19"/>
    <x v="34"/>
    <x v="8"/>
    <x v="8"/>
  </r>
  <r>
    <s v="NA"/>
    <x v="13"/>
    <m/>
    <m/>
    <s v="Mertensia"/>
    <m/>
    <x v="1"/>
    <s v="Mertensia"/>
    <x v="19"/>
    <x v="34"/>
    <x v="8"/>
    <x v="8"/>
  </r>
  <r>
    <s v="NA"/>
    <x v="13"/>
    <m/>
    <m/>
    <s v="Onagraceae"/>
    <m/>
    <x v="1"/>
    <s v="Onagraceae"/>
    <x v="57"/>
    <x v="34"/>
    <x v="28"/>
    <x v="20"/>
  </r>
  <r>
    <s v="NA"/>
    <x v="3"/>
    <s v="Copper.Creek"/>
    <d v="2015-06-15T00:00:00"/>
    <s v="ONAGRACEAE"/>
    <n v="1"/>
    <x v="1"/>
    <s v="ONAGRACEAE"/>
    <x v="58"/>
    <x v="34"/>
    <x v="28"/>
    <x v="20"/>
  </r>
  <r>
    <s v="NA"/>
    <x v="3"/>
    <s v="Gothic.Spires"/>
    <d v="2015-06-04T00:00:00"/>
    <s v="ONAGRACEAE"/>
    <n v="1"/>
    <x v="1"/>
    <s v="ONAGRACEAE"/>
    <x v="58"/>
    <x v="34"/>
    <x v="28"/>
    <x v="20"/>
  </r>
  <r>
    <s v="NA"/>
    <x v="0"/>
    <s v="Avery.Wash"/>
    <d v="2015-07-02T00:00:00"/>
    <s v="PEDICULARIS"/>
    <n v="1"/>
    <x v="1"/>
    <s v="PEDICULARIS"/>
    <x v="20"/>
    <x v="34"/>
    <x v="12"/>
    <x v="1"/>
  </r>
  <r>
    <s v="NA"/>
    <x v="0"/>
    <s v="Copper.Creek"/>
    <d v="2015-06-14T00:00:00"/>
    <s v="PEDICULARIS"/>
    <n v="3453"/>
    <x v="1"/>
    <s v="PEDICULARIS"/>
    <x v="20"/>
    <x v="34"/>
    <x v="12"/>
    <x v="1"/>
  </r>
  <r>
    <s v="NA"/>
    <x v="5"/>
    <s v="Gothic.Spires"/>
    <d v="2019-07-05T00:00:00"/>
    <s v="PEDICULARIS"/>
    <n v="2"/>
    <x v="1"/>
    <s v="PEDICULARIS"/>
    <x v="20"/>
    <x v="34"/>
    <x v="12"/>
    <x v="1"/>
  </r>
  <r>
    <s v="NA"/>
    <x v="13"/>
    <m/>
    <m/>
    <s v="Pedicularis"/>
    <m/>
    <x v="1"/>
    <s v="Pedicularis"/>
    <x v="20"/>
    <x v="34"/>
    <x v="12"/>
    <x v="1"/>
  </r>
  <r>
    <s v="NA"/>
    <x v="2"/>
    <s v="Copper.Creek"/>
    <d v="2015-06-14T00:00:00"/>
    <s v="ROSACEAE"/>
    <n v="603"/>
    <x v="1"/>
    <s v="ROSACEAE"/>
    <x v="59"/>
    <x v="34"/>
    <x v="7"/>
    <x v="7"/>
  </r>
  <r>
    <s v="NA"/>
    <x v="1"/>
    <s v="Avery.Wash"/>
    <d v="2015-06-19T00:00:00"/>
    <s v="ROSACEAE"/>
    <n v="699"/>
    <x v="1"/>
    <s v="ROSACEAE"/>
    <x v="59"/>
    <x v="34"/>
    <x v="7"/>
    <x v="7"/>
  </r>
  <r>
    <s v="NA"/>
    <x v="1"/>
    <s v="Copper.Creek"/>
    <d v="2015-06-15T00:00:00"/>
    <s v="ROSACEAE"/>
    <n v="6"/>
    <x v="1"/>
    <s v="ROSACEAE"/>
    <x v="59"/>
    <x v="34"/>
    <x v="7"/>
    <x v="7"/>
  </r>
  <r>
    <s v="NA"/>
    <x v="1"/>
    <s v="Copper.Creek"/>
    <d v="2015-06-22T00:00:00"/>
    <s v="ROSACEAE"/>
    <n v="564"/>
    <x v="1"/>
    <s v="ROSACEAE"/>
    <x v="59"/>
    <x v="34"/>
    <x v="7"/>
    <x v="7"/>
  </r>
  <r>
    <n v="55"/>
    <x v="1"/>
    <s v="Rosy.Hills"/>
    <d v="2015-06-28T00:00:00"/>
    <s v="ROSACEAE"/>
    <n v="1"/>
    <x v="1"/>
    <s v="ROSACEAE"/>
    <x v="59"/>
    <x v="34"/>
    <x v="7"/>
    <x v="7"/>
  </r>
  <r>
    <n v="56"/>
    <x v="12"/>
    <s v="Stormy.Pass"/>
    <d v="2015-06-30T00:00:00"/>
    <s v="ROSACEAE"/>
    <n v="1"/>
    <x v="1"/>
    <s v="ROSACEAE"/>
    <x v="59"/>
    <x v="34"/>
    <x v="7"/>
    <x v="7"/>
  </r>
  <r>
    <n v="56"/>
    <x v="0"/>
    <s v="Stormy.Pass"/>
    <d v="2015-06-21T00:00:00"/>
    <s v="ASTERACEAE_2"/>
    <n v="1"/>
    <x v="1"/>
    <s v="Taraxacum"/>
    <x v="24"/>
    <x v="34"/>
    <x v="3"/>
    <x v="3"/>
  </r>
  <r>
    <n v="60"/>
    <x v="2"/>
    <s v="Avery.Wash"/>
    <d v="2015-06-14T00:00:00"/>
    <s v="ASTERACEAE_2"/>
    <n v="5"/>
    <x v="1"/>
    <s v="Taraxacum"/>
    <x v="24"/>
    <x v="34"/>
    <x v="3"/>
    <x v="3"/>
  </r>
  <r>
    <n v="60"/>
    <x v="2"/>
    <s v="Copper.Creek"/>
    <d v="2015-06-14T00:00:00"/>
    <s v="ASTERACEAE_2"/>
    <n v="11"/>
    <x v="1"/>
    <s v="Taraxacum"/>
    <x v="24"/>
    <x v="34"/>
    <x v="3"/>
    <x v="3"/>
  </r>
  <r>
    <n v="60"/>
    <x v="2"/>
    <s v="Gothic.Spires"/>
    <d v="2015-06-14T00:00:00"/>
    <s v="ASTERACEAE_2"/>
    <n v="27"/>
    <x v="1"/>
    <s v="Taraxacum"/>
    <x v="24"/>
    <x v="34"/>
    <x v="3"/>
    <x v="3"/>
  </r>
  <r>
    <n v="65"/>
    <x v="2"/>
    <s v="Gothic.Spires"/>
    <d v="2015-06-14T00:00:00"/>
    <s v="ASTERACEAE_2"/>
    <n v="584"/>
    <x v="1"/>
    <s v="Taraxacum"/>
    <x v="24"/>
    <x v="34"/>
    <x v="3"/>
    <x v="3"/>
  </r>
  <r>
    <n v="65"/>
    <x v="2"/>
    <s v="Gothic.Spires"/>
    <d v="2015-06-14T00:00:00"/>
    <s v="ASTERACEAE_2"/>
    <n v="11"/>
    <x v="1"/>
    <s v="Taraxacum"/>
    <x v="24"/>
    <x v="34"/>
    <x v="3"/>
    <x v="3"/>
  </r>
  <r>
    <s v="NA"/>
    <x v="2"/>
    <s v="NA"/>
    <d v="2015-06-15T00:00:00"/>
    <s v="ASTERACEAE_2"/>
    <n v="1"/>
    <x v="1"/>
    <s v="Taraxacum"/>
    <x v="24"/>
    <x v="34"/>
    <x v="3"/>
    <x v="3"/>
  </r>
  <r>
    <s v="NA"/>
    <x v="3"/>
    <s v="Copper.Creek"/>
    <d v="2015-06-12T00:00:00"/>
    <s v="ASTERACEAE_2"/>
    <n v="3"/>
    <x v="1"/>
    <s v="Taraxacum"/>
    <x v="24"/>
    <x v="34"/>
    <x v="3"/>
    <x v="3"/>
  </r>
  <r>
    <s v="NA"/>
    <x v="3"/>
    <s v="Copper.Creek"/>
    <d v="2015-06-12T00:00:00"/>
    <s v="ASTERACEAE_2"/>
    <n v="18"/>
    <x v="1"/>
    <s v="Taraxacum"/>
    <x v="24"/>
    <x v="34"/>
    <x v="3"/>
    <x v="3"/>
  </r>
  <r>
    <s v="NA"/>
    <x v="3"/>
    <s v="Copper.Creek"/>
    <d v="2015-06-14T00:00:00"/>
    <s v="ASTERACEAE_2"/>
    <n v="15"/>
    <x v="1"/>
    <s v="Taraxacum"/>
    <x v="24"/>
    <x v="34"/>
    <x v="3"/>
    <x v="3"/>
  </r>
  <r>
    <s v="NA"/>
    <x v="3"/>
    <s v="Gothic.Spires"/>
    <d v="2015-06-04T00:00:00"/>
    <s v="ASTERACEAE_2"/>
    <n v="1"/>
    <x v="1"/>
    <s v="Taraxacum"/>
    <x v="24"/>
    <x v="34"/>
    <x v="3"/>
    <x v="3"/>
  </r>
  <r>
    <s v="NA"/>
    <x v="1"/>
    <s v="Avery.Wash"/>
    <d v="2015-06-19T00:00:00"/>
    <s v="ASTERACEAE_2"/>
    <n v="1"/>
    <x v="1"/>
    <s v="Taraxacum"/>
    <x v="24"/>
    <x v="34"/>
    <x v="3"/>
    <x v="3"/>
  </r>
  <r>
    <s v="NA"/>
    <x v="1"/>
    <s v="Avery.Wash"/>
    <d v="2015-06-19T00:00:00"/>
    <s v="ASTERACEAE_2"/>
    <n v="1"/>
    <x v="1"/>
    <s v="Taraxacum"/>
    <x v="24"/>
    <x v="34"/>
    <x v="3"/>
    <x v="3"/>
  </r>
  <r>
    <s v="NA"/>
    <x v="1"/>
    <s v="Avery.Wash"/>
    <d v="2015-06-20T00:00:00"/>
    <s v="ASTERACEAE_2"/>
    <n v="1"/>
    <x v="1"/>
    <s v="Taraxacum"/>
    <x v="24"/>
    <x v="34"/>
    <x v="3"/>
    <x v="3"/>
  </r>
  <r>
    <s v="NA"/>
    <x v="14"/>
    <s v="Frogs.Pond"/>
    <d v="2015-06-22T00:00:00"/>
    <s v="ASTERACEAE_2"/>
    <n v="1"/>
    <x v="1"/>
    <s v="Taraxacum"/>
    <x v="24"/>
    <x v="34"/>
    <x v="3"/>
    <x v="3"/>
  </r>
  <r>
    <n v="3"/>
    <x v="14"/>
    <s v="Rosy.Hills"/>
    <d v="2015-06-18T00:00:00"/>
    <s v="ASTERACEAE_2"/>
    <n v="32"/>
    <x v="1"/>
    <s v="Taraxacum"/>
    <x v="24"/>
    <x v="34"/>
    <x v="3"/>
    <x v="3"/>
  </r>
  <r>
    <n v="3"/>
    <x v="5"/>
    <s v="Gothic.Spires"/>
    <d v="2019-07-05T00:00:00"/>
    <s v="ASTERACEAE_2"/>
    <n v="24"/>
    <x v="1"/>
    <s v="Taraxacum"/>
    <x v="24"/>
    <x v="34"/>
    <x v="3"/>
    <x v="3"/>
  </r>
  <r>
    <n v="15"/>
    <x v="0"/>
    <s v="Avery.Wash"/>
    <d v="2015-07-02T00:00:00"/>
    <s v="UNKNOWN"/>
    <n v="1"/>
    <x v="1"/>
    <s v="UNKNOWN"/>
    <x v="60"/>
    <x v="35"/>
    <x v="22"/>
    <x v="16"/>
  </r>
  <r>
    <n v="15"/>
    <x v="0"/>
    <s v="Avery.Wash"/>
    <d v="2015-07-02T00:00:00"/>
    <s v="UNKNOWN"/>
    <n v="2"/>
    <x v="1"/>
    <s v="UNKNOWN"/>
    <x v="60"/>
    <x v="35"/>
    <x v="22"/>
    <x v="16"/>
  </r>
  <r>
    <s v="NA"/>
    <x v="0"/>
    <s v="Copper.Creek"/>
    <d v="2015-06-14T00:00:00"/>
    <s v="UNKNOWN"/>
    <n v="1"/>
    <x v="1"/>
    <s v="UNKNOWN"/>
    <x v="60"/>
    <x v="35"/>
    <x v="22"/>
    <x v="16"/>
  </r>
  <r>
    <s v="NA"/>
    <x v="0"/>
    <s v="Rosy.Hills"/>
    <d v="2015-06-14T00:00:00"/>
    <s v="UNKNOWN"/>
    <n v="4"/>
    <x v="1"/>
    <s v="UNKNOWN"/>
    <x v="60"/>
    <x v="35"/>
    <x v="22"/>
    <x v="16"/>
  </r>
  <r>
    <s v="NA"/>
    <x v="0"/>
    <s v="Stormy.Pass"/>
    <d v="2015-06-21T00:00:00"/>
    <s v="UNKNOWN"/>
    <n v="1"/>
    <x v="1"/>
    <s v="UNKNOWN"/>
    <x v="60"/>
    <x v="35"/>
    <x v="22"/>
    <x v="16"/>
  </r>
  <r>
    <s v="NA"/>
    <x v="0"/>
    <s v="Stormy.Pass"/>
    <d v="2015-06-22T00:00:00"/>
    <s v="UNKNOWN"/>
    <n v="2"/>
    <x v="1"/>
    <s v="UNKNOWN"/>
    <x v="60"/>
    <x v="35"/>
    <x v="22"/>
    <x v="16"/>
  </r>
  <r>
    <s v="NA"/>
    <x v="0"/>
    <s v="Stormy.Pass"/>
    <d v="2015-06-25T00:00:00"/>
    <s v="UNKNOWN"/>
    <n v="4"/>
    <x v="1"/>
    <s v="UNKNOWN"/>
    <x v="60"/>
    <x v="35"/>
    <x v="22"/>
    <x v="16"/>
  </r>
  <r>
    <s v="NA"/>
    <x v="2"/>
    <s v="Avery.Wash"/>
    <d v="2015-06-14T00:00:00"/>
    <s v="UNKNOWN"/>
    <n v="3"/>
    <x v="1"/>
    <s v="UNKNOWN"/>
    <x v="60"/>
    <x v="35"/>
    <x v="22"/>
    <x v="16"/>
  </r>
  <r>
    <n v="19"/>
    <x v="2"/>
    <s v="Copper.Creek"/>
    <d v="2015-06-14T00:00:00"/>
    <s v="UNKNOWN"/>
    <n v="0"/>
    <x v="1"/>
    <s v="UNKNOWN"/>
    <x v="60"/>
    <x v="35"/>
    <x v="22"/>
    <x v="16"/>
  </r>
  <r>
    <n v="14"/>
    <x v="2"/>
    <s v="Frogs.Pond"/>
    <d v="2015-06-15T00:00:00"/>
    <s v="UNKNOWN"/>
    <n v="16"/>
    <x v="1"/>
    <s v="UNKNOWN"/>
    <x v="60"/>
    <x v="35"/>
    <x v="22"/>
    <x v="16"/>
  </r>
  <r>
    <s v="NA"/>
    <x v="2"/>
    <s v="Frogs.Pond"/>
    <d v="2015-06-18T00:00:00"/>
    <s v="UNKNOWN"/>
    <n v="2"/>
    <x v="1"/>
    <s v="UNKNOWN"/>
    <x v="60"/>
    <x v="35"/>
    <x v="22"/>
    <x v="16"/>
  </r>
  <r>
    <s v="NA"/>
    <x v="2"/>
    <s v="Gothic.Spires"/>
    <d v="2015-06-14T00:00:00"/>
    <s v="UNKNOWN"/>
    <n v="2"/>
    <x v="1"/>
    <s v="UNKNOWN"/>
    <x v="60"/>
    <x v="35"/>
    <x v="22"/>
    <x v="16"/>
  </r>
  <r>
    <s v="NA"/>
    <x v="2"/>
    <s v="Gothic.Spires"/>
    <d v="2015-06-14T00:00:00"/>
    <s v="UNKNOWN"/>
    <n v="49"/>
    <x v="1"/>
    <s v="UNKNOWN"/>
    <x v="60"/>
    <x v="35"/>
    <x v="22"/>
    <x v="16"/>
  </r>
  <r>
    <s v="NA"/>
    <x v="2"/>
    <s v="Gothic.Spires"/>
    <d v="2015-06-14T00:00:00"/>
    <s v="UNKNOWN"/>
    <n v="5"/>
    <x v="1"/>
    <s v="UNKNOWN"/>
    <x v="60"/>
    <x v="35"/>
    <x v="22"/>
    <x v="16"/>
  </r>
  <r>
    <s v="NA"/>
    <x v="2"/>
    <s v="Rosy.Hills"/>
    <d v="2015-06-20T00:00:00"/>
    <s v="UNKNOWN"/>
    <n v="93"/>
    <x v="1"/>
    <s v="UNKNOWN"/>
    <x v="60"/>
    <x v="35"/>
    <x v="22"/>
    <x v="16"/>
  </r>
  <r>
    <n v="56"/>
    <x v="2"/>
    <s v="NA"/>
    <d v="2015-06-15T00:00:00"/>
    <s v="UNKNOWN"/>
    <n v="7"/>
    <x v="1"/>
    <s v="UNKNOWN"/>
    <x v="60"/>
    <x v="35"/>
    <x v="22"/>
    <x v="16"/>
  </r>
  <r>
    <n v="60"/>
    <x v="3"/>
    <s v="Copper.Creek"/>
    <d v="2015-06-12T00:00:00"/>
    <s v="UNKNOWN"/>
    <n v="1"/>
    <x v="1"/>
    <s v="UNKNOWN"/>
    <x v="60"/>
    <x v="35"/>
    <x v="22"/>
    <x v="16"/>
  </r>
  <r>
    <s v="NA"/>
    <x v="3"/>
    <s v="Copper.Creek"/>
    <d v="2015-06-12T00:00:00"/>
    <s v="UNKNOWN"/>
    <n v="1"/>
    <x v="1"/>
    <s v="UNKNOWN"/>
    <x v="60"/>
    <x v="35"/>
    <x v="22"/>
    <x v="16"/>
  </r>
  <r>
    <n v="23"/>
    <x v="3"/>
    <s v="Copper.Creek"/>
    <d v="2015-06-14T00:00:00"/>
    <s v="UNKNOWN"/>
    <n v="3"/>
    <x v="1"/>
    <s v="UNKNOWN"/>
    <x v="60"/>
    <x v="35"/>
    <x v="22"/>
    <x v="16"/>
  </r>
  <r>
    <n v="51"/>
    <x v="3"/>
    <s v="Copper.Creek"/>
    <d v="2015-06-14T00:00:00"/>
    <s v="UNKNOWN"/>
    <n v="5"/>
    <x v="1"/>
    <s v="UNKNOWN"/>
    <x v="60"/>
    <x v="35"/>
    <x v="22"/>
    <x v="16"/>
  </r>
  <r>
    <n v="49"/>
    <x v="3"/>
    <s v="Copper.Creek"/>
    <d v="2015-06-15T00:00:00"/>
    <s v="UNKNOWN"/>
    <n v="1"/>
    <x v="1"/>
    <s v="UNKNOWN"/>
    <x v="60"/>
    <x v="35"/>
    <x v="22"/>
    <x v="16"/>
  </r>
  <r>
    <s v="NA"/>
    <x v="3"/>
    <s v="Copper.Creek"/>
    <d v="2015-06-15T00:00:00"/>
    <s v="UNKNOWN"/>
    <n v="1"/>
    <x v="1"/>
    <s v="UNKNOWN"/>
    <x v="60"/>
    <x v="35"/>
    <x v="22"/>
    <x v="16"/>
  </r>
  <r>
    <n v="10"/>
    <x v="3"/>
    <s v="Gothic.Spires"/>
    <d v="2015-06-04T00:00:00"/>
    <s v="UNKNOWN"/>
    <n v="1"/>
    <x v="1"/>
    <s v="UNKNOWN"/>
    <x v="60"/>
    <x v="35"/>
    <x v="22"/>
    <x v="16"/>
  </r>
  <r>
    <s v="NA"/>
    <x v="1"/>
    <s v="Avery.Wash"/>
    <d v="2015-06-19T00:00:00"/>
    <s v="UNKNOWN"/>
    <n v="1"/>
    <x v="1"/>
    <s v="UNKNOWN"/>
    <x v="60"/>
    <x v="35"/>
    <x v="22"/>
    <x v="16"/>
  </r>
  <r>
    <s v="NA"/>
    <x v="1"/>
    <s v="Avery.Wash"/>
    <d v="2015-06-19T00:00:00"/>
    <s v="UNKNOWN"/>
    <n v="7"/>
    <x v="1"/>
    <s v="UNKNOWN"/>
    <x v="60"/>
    <x v="35"/>
    <x v="22"/>
    <x v="16"/>
  </r>
  <r>
    <s v="NA"/>
    <x v="1"/>
    <s v="Avery.Wash"/>
    <d v="2015-06-20T00:00:00"/>
    <s v="UNKNOWN"/>
    <n v="0"/>
    <x v="1"/>
    <s v="UNKNOWN"/>
    <x v="60"/>
    <x v="35"/>
    <x v="22"/>
    <x v="16"/>
  </r>
  <r>
    <s v="NA"/>
    <x v="1"/>
    <s v="Copper.Creek"/>
    <d v="2015-06-15T00:00:00"/>
    <s v="UNKNOWN"/>
    <n v="6"/>
    <x v="1"/>
    <s v="UNKNOWN"/>
    <x v="60"/>
    <x v="35"/>
    <x v="22"/>
    <x v="16"/>
  </r>
  <r>
    <s v="NA"/>
    <x v="1"/>
    <s v="Copper.Creek"/>
    <d v="2015-06-22T00:00:00"/>
    <s v="UNKNOWN"/>
    <n v="1"/>
    <x v="1"/>
    <s v="UNKNOWN"/>
    <x v="60"/>
    <x v="35"/>
    <x v="22"/>
    <x v="16"/>
  </r>
  <r>
    <n v="20"/>
    <x v="1"/>
    <s v="Frogs.Pond"/>
    <d v="2015-06-11T00:00:00"/>
    <s v="UNKNOWN"/>
    <n v="1"/>
    <x v="1"/>
    <s v="UNKNOWN"/>
    <x v="60"/>
    <x v="35"/>
    <x v="22"/>
    <x v="16"/>
  </r>
  <r>
    <n v="20"/>
    <x v="1"/>
    <s v="Frogs.Pond"/>
    <d v="2015-06-28T00:00:00"/>
    <s v="UNKNOWN"/>
    <n v="10"/>
    <x v="1"/>
    <s v="UNKNOWN"/>
    <x v="60"/>
    <x v="35"/>
    <x v="22"/>
    <x v="16"/>
  </r>
  <r>
    <s v="NA"/>
    <x v="1"/>
    <s v="Gothic.Spires"/>
    <d v="2015-06-14T00:00:00"/>
    <s v="UNKNOWN"/>
    <n v="3"/>
    <x v="1"/>
    <s v="UNKNOWN"/>
    <x v="60"/>
    <x v="35"/>
    <x v="22"/>
    <x v="16"/>
  </r>
  <r>
    <s v="NA"/>
    <x v="1"/>
    <s v="Gothic.Spires"/>
    <d v="2015-06-18T00:00:00"/>
    <s v="UNKNOWN"/>
    <n v="3"/>
    <x v="1"/>
    <s v="UNKNOWN"/>
    <x v="60"/>
    <x v="35"/>
    <x v="22"/>
    <x v="16"/>
  </r>
  <r>
    <n v="18"/>
    <x v="1"/>
    <s v="Rosy.Hills"/>
    <d v="2015-06-28T00:00:00"/>
    <s v="UNKNOWN"/>
    <n v="4"/>
    <x v="1"/>
    <s v="UNKNOWN"/>
    <x v="60"/>
    <x v="35"/>
    <x v="22"/>
    <x v="16"/>
  </r>
  <r>
    <n v="18"/>
    <x v="1"/>
    <s v="Stormy.Pass"/>
    <d v="2015-06-18T00:00:00"/>
    <s v="UNKNOWN"/>
    <n v="2"/>
    <x v="1"/>
    <s v="UNKNOWN"/>
    <x v="60"/>
    <x v="35"/>
    <x v="22"/>
    <x v="16"/>
  </r>
  <r>
    <s v="NA"/>
    <x v="12"/>
    <s v="Stormy.Pass"/>
    <d v="2015-06-30T00:00:00"/>
    <s v="UNKNOWN"/>
    <n v="2"/>
    <x v="1"/>
    <s v="UNKNOWN"/>
    <x v="60"/>
    <x v="35"/>
    <x v="22"/>
    <x v="16"/>
  </r>
  <r>
    <n v="19"/>
    <x v="10"/>
    <s v="Frogs.Pond"/>
    <d v="2015-06-12T00:00:00"/>
    <s v="UNKNOWN"/>
    <n v="1"/>
    <x v="1"/>
    <s v="UNKNOWN"/>
    <x v="60"/>
    <x v="35"/>
    <x v="22"/>
    <x v="16"/>
  </r>
  <r>
    <n v="19"/>
    <x v="10"/>
    <s v="Stormy.Pass"/>
    <d v="2015-06-21T00:00:00"/>
    <s v="UNKNOWN"/>
    <n v="2"/>
    <x v="1"/>
    <s v="UNKNOWN"/>
    <x v="60"/>
    <x v="35"/>
    <x v="22"/>
    <x v="16"/>
  </r>
  <r>
    <s v="NA"/>
    <x v="4"/>
    <s v="Avery.Wash"/>
    <d v="2015-06-12T00:00:00"/>
    <s v="UNKNOWN"/>
    <n v="26"/>
    <x v="1"/>
    <s v="UNKNOWN"/>
    <x v="60"/>
    <x v="35"/>
    <x v="22"/>
    <x v="16"/>
  </r>
  <r>
    <n v="14"/>
    <x v="4"/>
    <s v="Copper.Creek"/>
    <d v="2015-06-15T00:00:00"/>
    <s v="UNKNOWN"/>
    <n v="1"/>
    <x v="1"/>
    <s v="UNKNOWN"/>
    <x v="60"/>
    <x v="35"/>
    <x v="22"/>
    <x v="16"/>
  </r>
  <r>
    <n v="21"/>
    <x v="4"/>
    <s v="Copper.Creek"/>
    <d v="2015-07-14T00:00:00"/>
    <s v="UNKNOWN"/>
    <n v="1"/>
    <x v="1"/>
    <s v="UNKNOWN"/>
    <x v="60"/>
    <x v="35"/>
    <x v="22"/>
    <x v="16"/>
  </r>
  <r>
    <n v="27"/>
    <x v="4"/>
    <s v="Frogs.Pond"/>
    <d v="2015-07-09T00:00:00"/>
    <s v="UNKNOWN"/>
    <n v="5"/>
    <x v="1"/>
    <s v="UNKNOWN"/>
    <x v="60"/>
    <x v="35"/>
    <x v="22"/>
    <x v="16"/>
  </r>
  <r>
    <n v="29"/>
    <x v="4"/>
    <s v="Frogs.Pond"/>
    <d v="2015-07-15T00:00:00"/>
    <s v="UNKNOWN"/>
    <n v="1"/>
    <x v="1"/>
    <s v="UNKNOWN"/>
    <x v="60"/>
    <x v="35"/>
    <x v="22"/>
    <x v="16"/>
  </r>
  <r>
    <s v="NA"/>
    <x v="14"/>
    <s v="Frogs.Pond"/>
    <d v="2015-06-18T00:00:00"/>
    <s v="UNKNOWN"/>
    <n v="1"/>
    <x v="1"/>
    <s v="UNKNOWN"/>
    <x v="60"/>
    <x v="35"/>
    <x v="22"/>
    <x v="16"/>
  </r>
  <r>
    <n v="30"/>
    <x v="14"/>
    <s v="Frogs.Pond"/>
    <d v="2015-06-18T00:00:00"/>
    <s v="UNKNOWN"/>
    <n v="1"/>
    <x v="1"/>
    <s v="UNKNOWN"/>
    <x v="60"/>
    <x v="35"/>
    <x v="22"/>
    <x v="16"/>
  </r>
  <r>
    <s v="NA"/>
    <x v="14"/>
    <s v="Frogs.Pond"/>
    <d v="2015-06-22T00:00:00"/>
    <s v="UNKNOWN"/>
    <n v="2"/>
    <x v="1"/>
    <s v="UNKNOWN"/>
    <x v="60"/>
    <x v="35"/>
    <x v="22"/>
    <x v="16"/>
  </r>
  <r>
    <n v="43"/>
    <x v="14"/>
    <s v="Frogs.Pond"/>
    <d v="2015-06-29T00:00:00"/>
    <s v="UNKNOWN"/>
    <n v="1"/>
    <x v="1"/>
    <s v="UNKNOWN"/>
    <x v="60"/>
    <x v="35"/>
    <x v="22"/>
    <x v="16"/>
  </r>
  <r>
    <n v="43"/>
    <x v="15"/>
    <s v="Frogs.Pond"/>
    <d v="2015-06-15T00:00:00"/>
    <s v="UNKNOWN"/>
    <n v="2"/>
    <x v="1"/>
    <s v="UNKNOWN"/>
    <x v="60"/>
    <x v="35"/>
    <x v="22"/>
    <x v="16"/>
  </r>
  <r>
    <n v="33"/>
    <x v="15"/>
    <s v="Frogs.Pond"/>
    <d v="2015-06-18T00:00:00"/>
    <s v="UNKNOWN"/>
    <n v="3"/>
    <x v="1"/>
    <s v="UNKNOWN"/>
    <x v="60"/>
    <x v="35"/>
    <x v="22"/>
    <x v="16"/>
  </r>
  <r>
    <n v="36"/>
    <x v="15"/>
    <s v="Frogs.Pond"/>
    <d v="2015-06-22T00:00:00"/>
    <s v="UNKNOWN"/>
    <n v="2"/>
    <x v="1"/>
    <s v="UNKNOWN"/>
    <x v="60"/>
    <x v="35"/>
    <x v="22"/>
    <x v="16"/>
  </r>
  <r>
    <n v="36"/>
    <x v="15"/>
    <s v="Frogs.Pond"/>
    <d v="2015-06-24T00:00:00"/>
    <s v="UNKNOWN"/>
    <n v="1"/>
    <x v="1"/>
    <s v="UNKNOWN"/>
    <x v="60"/>
    <x v="35"/>
    <x v="22"/>
    <x v="16"/>
  </r>
  <r>
    <s v="NA"/>
    <x v="15"/>
    <s v="Frogs.Pond"/>
    <d v="2015-06-29T00:00:00"/>
    <s v="UNKNOWN"/>
    <n v="9"/>
    <x v="1"/>
    <s v="UNKNOWN"/>
    <x v="60"/>
    <x v="35"/>
    <x v="22"/>
    <x v="16"/>
  </r>
  <r>
    <s v="NA"/>
    <x v="5"/>
    <s v="Gothic.Spires"/>
    <d v="2019-07-05T00:00:00"/>
    <s v="UNKNOWN"/>
    <n v="2426"/>
    <x v="1"/>
    <s v="UNKNOWN"/>
    <x v="60"/>
    <x v="35"/>
    <x v="22"/>
    <x v="16"/>
  </r>
  <r>
    <s v="NA"/>
    <x v="0"/>
    <s v="Copper.Creek"/>
    <d v="2015-06-14T00:00:00"/>
    <s v="Agastache pallidiflora"/>
    <n v="10216"/>
    <x v="2"/>
    <s v="Agastache"/>
    <x v="1"/>
    <x v="36"/>
    <x v="1"/>
    <x v="1"/>
  </r>
  <r>
    <s v="NA"/>
    <x v="3"/>
    <s v="Copper.Creek"/>
    <d v="2015-06-15T00:00:00"/>
    <s v="Agastache pallidiflora"/>
    <n v="50501"/>
    <x v="2"/>
    <s v="Agastache"/>
    <x v="1"/>
    <x v="36"/>
    <x v="1"/>
    <x v="1"/>
  </r>
  <r>
    <n v="41"/>
    <x v="10"/>
    <s v="Frogs.Pond"/>
    <d v="2015-06-12T00:00:00"/>
    <s v="Agastache pallidiflora"/>
    <n v="3"/>
    <x v="2"/>
    <s v="Agastache"/>
    <x v="1"/>
    <x v="36"/>
    <x v="1"/>
    <x v="1"/>
  </r>
  <r>
    <s v="NA"/>
    <x v="0"/>
    <s v="Rosy.Hills"/>
    <d v="2015-06-14T00:00:00"/>
    <s v="Aquilegia ecalcarata"/>
    <n v="1118"/>
    <x v="2"/>
    <s v="Aquilegia"/>
    <x v="2"/>
    <x v="37"/>
    <x v="0"/>
    <x v="0"/>
  </r>
  <r>
    <s v="NA"/>
    <x v="0"/>
    <s v="Stormy.Pass"/>
    <d v="2015-06-22T00:00:00"/>
    <s v="Aquilegia ecalcarata"/>
    <n v="441"/>
    <x v="2"/>
    <s v="Aquilegia"/>
    <x v="2"/>
    <x v="37"/>
    <x v="0"/>
    <x v="0"/>
  </r>
  <r>
    <n v="40"/>
    <x v="3"/>
    <s v="Copper.Creek"/>
    <d v="2015-06-12T00:00:00"/>
    <s v="Aquilegia ecalcarata"/>
    <n v="96"/>
    <x v="2"/>
    <s v="Aquilegia"/>
    <x v="2"/>
    <x v="37"/>
    <x v="0"/>
    <x v="0"/>
  </r>
  <r>
    <n v="40"/>
    <x v="3"/>
    <s v="Copper.Creek"/>
    <d v="2015-06-12T00:00:00"/>
    <s v="Aquilegia ecalcarata"/>
    <n v="411"/>
    <x v="2"/>
    <s v="Aquilegia"/>
    <x v="2"/>
    <x v="37"/>
    <x v="0"/>
    <x v="0"/>
  </r>
  <r>
    <n v="44"/>
    <x v="3"/>
    <s v="Copper.Creek"/>
    <d v="2015-06-14T00:00:00"/>
    <s v="Aquilegia ecalcarata"/>
    <n v="367"/>
    <x v="2"/>
    <s v="Aquilegia"/>
    <x v="2"/>
    <x v="37"/>
    <x v="0"/>
    <x v="0"/>
  </r>
  <r>
    <n v="44"/>
    <x v="3"/>
    <s v="Copper.Creek"/>
    <d v="2015-06-14T00:00:00"/>
    <s v="Aquilegia ecalcarata"/>
    <n v="2618"/>
    <x v="2"/>
    <s v="Aquilegia"/>
    <x v="2"/>
    <x v="37"/>
    <x v="0"/>
    <x v="0"/>
  </r>
  <r>
    <n v="45"/>
    <x v="3"/>
    <s v="Copper.Creek"/>
    <d v="2015-06-15T00:00:00"/>
    <s v="Aquilegia ecalcarata"/>
    <n v="379"/>
    <x v="2"/>
    <s v="Aquilegia"/>
    <x v="2"/>
    <x v="37"/>
    <x v="0"/>
    <x v="0"/>
  </r>
  <r>
    <n v="46"/>
    <x v="1"/>
    <s v="Avery.Wash"/>
    <d v="2015-06-19T00:00:00"/>
    <s v="Aquilegia ecalcarata"/>
    <n v="1169"/>
    <x v="2"/>
    <s v="Aquilegia"/>
    <x v="2"/>
    <x v="37"/>
    <x v="0"/>
    <x v="0"/>
  </r>
  <r>
    <n v="52"/>
    <x v="1"/>
    <s v="Copper.Creek"/>
    <d v="2015-06-15T00:00:00"/>
    <s v="Aquilegia ecalcarata"/>
    <n v="5"/>
    <x v="2"/>
    <s v="Aquilegia"/>
    <x v="2"/>
    <x v="37"/>
    <x v="0"/>
    <x v="0"/>
  </r>
  <r>
    <n v="52"/>
    <x v="1"/>
    <s v="Gothic.Spires"/>
    <d v="2015-06-18T00:00:00"/>
    <s v="Aquilegia ecalcarata"/>
    <n v="697"/>
    <x v="2"/>
    <s v="Aquilegia"/>
    <x v="2"/>
    <x v="37"/>
    <x v="0"/>
    <x v="0"/>
  </r>
  <r>
    <s v="NA"/>
    <x v="1"/>
    <s v="Rosy.Hills"/>
    <d v="2015-06-28T00:00:00"/>
    <s v="Aquilegia ecalcarata"/>
    <n v="355254"/>
    <x v="2"/>
    <s v="Aquilegia"/>
    <x v="2"/>
    <x v="37"/>
    <x v="0"/>
    <x v="0"/>
  </r>
  <r>
    <s v="NA"/>
    <x v="4"/>
    <s v="Copper.Creek"/>
    <d v="2015-06-15T00:00:00"/>
    <s v="Aquilegia ecalcarata"/>
    <n v="238"/>
    <x v="2"/>
    <s v="Aquilegia"/>
    <x v="2"/>
    <x v="37"/>
    <x v="0"/>
    <x v="0"/>
  </r>
  <r>
    <s v="NA"/>
    <x v="4"/>
    <s v="Frogs.Pond"/>
    <d v="2015-07-09T00:00:00"/>
    <s v="Aquilegia ecalcarata"/>
    <n v="194"/>
    <x v="2"/>
    <s v="Aquilegia"/>
    <x v="2"/>
    <x v="37"/>
    <x v="0"/>
    <x v="0"/>
  </r>
  <r>
    <s v="NA"/>
    <x v="15"/>
    <s v="Frogs.Pond"/>
    <d v="2015-06-29T00:00:00"/>
    <s v="Aquilegia ecalcarata"/>
    <n v="2031"/>
    <x v="2"/>
    <s v="Aquilegia"/>
    <x v="2"/>
    <x v="37"/>
    <x v="0"/>
    <x v="0"/>
  </r>
  <r>
    <s v="NA"/>
    <x v="0"/>
    <s v="Stormy.Pass"/>
    <d v="2015-06-21T00:00:00"/>
    <s v="Arenaria globiflora"/>
    <n v="246"/>
    <x v="2"/>
    <s v="Arenaria"/>
    <x v="61"/>
    <x v="38"/>
    <x v="24"/>
    <x v="4"/>
  </r>
  <r>
    <s v="NA"/>
    <x v="1"/>
    <s v="Gothic.Spires"/>
    <d v="2015-06-14T00:00:00"/>
    <s v="Arenaria globiflora"/>
    <n v="2036"/>
    <x v="2"/>
    <s v="Arenaria"/>
    <x v="61"/>
    <x v="38"/>
    <x v="24"/>
    <x v="4"/>
  </r>
  <r>
    <s v="NA"/>
    <x v="4"/>
    <s v="Avery.Wash"/>
    <d v="2015-06-12T00:00:00"/>
    <s v="Arenaria globiflora"/>
    <n v="3315"/>
    <x v="2"/>
    <s v="Arenaria"/>
    <x v="61"/>
    <x v="38"/>
    <x v="24"/>
    <x v="4"/>
  </r>
  <r>
    <s v="NA"/>
    <x v="4"/>
    <s v="Frogs.Pond"/>
    <d v="2015-07-09T00:00:00"/>
    <s v="Arenaria globiflora"/>
    <n v="432"/>
    <x v="2"/>
    <s v="Arenaria"/>
    <x v="61"/>
    <x v="38"/>
    <x v="24"/>
    <x v="4"/>
  </r>
  <r>
    <s v="NA"/>
    <x v="0"/>
    <s v="Rosy.Hills"/>
    <d v="2015-06-14T00:00:00"/>
    <s v="Caltha palustris"/>
    <n v="1676"/>
    <x v="2"/>
    <s v="Caltha"/>
    <x v="62"/>
    <x v="39"/>
    <x v="0"/>
    <x v="0"/>
  </r>
  <r>
    <n v="55"/>
    <x v="0"/>
    <s v="Stormy.Pass"/>
    <d v="2015-06-22T00:00:00"/>
    <s v="Caltha palustris"/>
    <n v="720"/>
    <x v="2"/>
    <s v="Caltha"/>
    <x v="62"/>
    <x v="39"/>
    <x v="0"/>
    <x v="0"/>
  </r>
  <r>
    <n v="56"/>
    <x v="0"/>
    <s v="Stormy.Pass"/>
    <d v="2015-06-25T00:00:00"/>
    <s v="Caltha palustris"/>
    <n v="699"/>
    <x v="2"/>
    <s v="Caltha"/>
    <x v="62"/>
    <x v="39"/>
    <x v="0"/>
    <x v="0"/>
  </r>
  <r>
    <n v="56"/>
    <x v="3"/>
    <s v="Copper.Creek"/>
    <d v="2015-06-12T00:00:00"/>
    <s v="Caltha palustris"/>
    <n v="147"/>
    <x v="2"/>
    <s v="Caltha"/>
    <x v="62"/>
    <x v="39"/>
    <x v="0"/>
    <x v="0"/>
  </r>
  <r>
    <n v="60"/>
    <x v="3"/>
    <s v="Copper.Creek"/>
    <d v="2015-06-12T00:00:00"/>
    <s v="Caltha palustris"/>
    <n v="593"/>
    <x v="2"/>
    <s v="Caltha"/>
    <x v="62"/>
    <x v="39"/>
    <x v="0"/>
    <x v="0"/>
  </r>
  <r>
    <n v="60"/>
    <x v="3"/>
    <s v="Copper.Creek"/>
    <d v="2015-06-14T00:00:00"/>
    <s v="Caltha palustris"/>
    <n v="525"/>
    <x v="2"/>
    <s v="Caltha"/>
    <x v="62"/>
    <x v="39"/>
    <x v="0"/>
    <x v="0"/>
  </r>
  <r>
    <n v="65"/>
    <x v="3"/>
    <s v="Copper.Creek"/>
    <d v="2015-06-14T00:00:00"/>
    <s v="Caltha palustris"/>
    <n v="4126"/>
    <x v="2"/>
    <s v="Caltha"/>
    <x v="62"/>
    <x v="39"/>
    <x v="0"/>
    <x v="0"/>
  </r>
  <r>
    <s v="NA"/>
    <x v="3"/>
    <s v="Copper.Creek"/>
    <d v="2015-06-15T00:00:00"/>
    <s v="Caltha palustris"/>
    <n v="459"/>
    <x v="2"/>
    <s v="Caltha"/>
    <x v="62"/>
    <x v="39"/>
    <x v="0"/>
    <x v="0"/>
  </r>
  <r>
    <n v="7"/>
    <x v="3"/>
    <s v="Copper.Creek"/>
    <d v="2015-06-15T00:00:00"/>
    <s v="Caltha palustris"/>
    <n v="721"/>
    <x v="2"/>
    <s v="Caltha"/>
    <x v="62"/>
    <x v="39"/>
    <x v="0"/>
    <x v="0"/>
  </r>
  <r>
    <n v="8"/>
    <x v="1"/>
    <s v="Avery.Wash"/>
    <d v="2015-06-19T00:00:00"/>
    <s v="Caltha palustris"/>
    <n v="1328"/>
    <x v="2"/>
    <s v="Caltha"/>
    <x v="62"/>
    <x v="39"/>
    <x v="0"/>
    <x v="0"/>
  </r>
  <r>
    <n v="10"/>
    <x v="1"/>
    <s v="Avery.Wash"/>
    <d v="2015-06-19T00:00:00"/>
    <s v="Caltha palustris"/>
    <n v="1498"/>
    <x v="2"/>
    <s v="Caltha"/>
    <x v="62"/>
    <x v="39"/>
    <x v="0"/>
    <x v="0"/>
  </r>
  <r>
    <n v="10"/>
    <x v="1"/>
    <s v="Gothic.Spires"/>
    <d v="2015-06-18T00:00:00"/>
    <s v="Caltha palustris"/>
    <n v="862"/>
    <x v="2"/>
    <s v="Caltha"/>
    <x v="62"/>
    <x v="39"/>
    <x v="0"/>
    <x v="0"/>
  </r>
  <r>
    <n v="10"/>
    <x v="4"/>
    <s v="Copper.Creek"/>
    <d v="2015-06-15T00:00:00"/>
    <s v="Caltha palustris"/>
    <n v="413"/>
    <x v="2"/>
    <s v="Caltha"/>
    <x v="62"/>
    <x v="39"/>
    <x v="0"/>
    <x v="0"/>
  </r>
  <r>
    <s v="NA"/>
    <x v="4"/>
    <s v="Frogs.Pond"/>
    <d v="2015-07-09T00:00:00"/>
    <s v="Caltha palustris"/>
    <n v="278"/>
    <x v="2"/>
    <s v="Caltha"/>
    <x v="62"/>
    <x v="39"/>
    <x v="0"/>
    <x v="0"/>
  </r>
  <r>
    <n v="3"/>
    <x v="3"/>
    <s v="Copper.Creek"/>
    <d v="2015-06-15T00:00:00"/>
    <s v="Campanula rotundifolia"/>
    <n v="2703"/>
    <x v="2"/>
    <s v="Campanula"/>
    <x v="63"/>
    <x v="40"/>
    <x v="29"/>
    <x v="3"/>
  </r>
  <r>
    <n v="5"/>
    <x v="2"/>
    <s v="Frogs.Pond"/>
    <d v="2015-06-18T00:00:00"/>
    <s v="Chamaenerion angustifolium"/>
    <n v="1412"/>
    <x v="2"/>
    <s v="Chamaenerion"/>
    <x v="64"/>
    <x v="41"/>
    <x v="28"/>
    <x v="20"/>
  </r>
  <r>
    <n v="6"/>
    <x v="2"/>
    <s v="Gothic.Spires"/>
    <d v="2015-06-14T00:00:00"/>
    <s v="Chamaenerion angustifolium"/>
    <n v="664"/>
    <x v="2"/>
    <s v="Chamaenerion"/>
    <x v="64"/>
    <x v="41"/>
    <x v="28"/>
    <x v="20"/>
  </r>
  <r>
    <n v="9"/>
    <x v="0"/>
    <s v="Copper.Creek"/>
    <d v="2015-06-14T00:00:00"/>
    <s v="Cirsium parryi"/>
    <n v="2458"/>
    <x v="2"/>
    <s v="Cirsium"/>
    <x v="4"/>
    <x v="4"/>
    <x v="3"/>
    <x v="3"/>
  </r>
  <r>
    <s v="NA"/>
    <x v="0"/>
    <s v="Stormy.Pass"/>
    <d v="2015-06-21T00:00:00"/>
    <s v="Cirsium parryi"/>
    <n v="158"/>
    <x v="2"/>
    <s v="Cirsium"/>
    <x v="4"/>
    <x v="4"/>
    <x v="3"/>
    <x v="3"/>
  </r>
  <r>
    <s v="NA"/>
    <x v="2"/>
    <s v="Gothic.Spires"/>
    <d v="2015-06-14T00:00:00"/>
    <s v="Cirsium parryi"/>
    <n v="260"/>
    <x v="2"/>
    <s v="Cirsium"/>
    <x v="4"/>
    <x v="4"/>
    <x v="3"/>
    <x v="3"/>
  </r>
  <r>
    <s v="NA"/>
    <x v="0"/>
    <s v="Stormy.Pass"/>
    <d v="2015-06-21T00:00:00"/>
    <s v="Cynoglossum pringlei"/>
    <n v="413"/>
    <x v="2"/>
    <s v="Cynoglossum"/>
    <x v="65"/>
    <x v="42"/>
    <x v="8"/>
    <x v="8"/>
  </r>
  <r>
    <n v="20"/>
    <x v="0"/>
    <s v="Stormy.Pass"/>
    <d v="2015-06-21T00:00:00"/>
    <s v="Cynoglossum pringlei"/>
    <n v="413"/>
    <x v="2"/>
    <s v="Cynoglossum"/>
    <x v="65"/>
    <x v="42"/>
    <x v="8"/>
    <x v="8"/>
  </r>
  <r>
    <n v="20"/>
    <x v="2"/>
    <s v="Frogs.Pond"/>
    <d v="2015-06-15T00:00:00"/>
    <s v="Cynoglossum pringlei"/>
    <n v="10269"/>
    <x v="2"/>
    <s v="Cynoglossum"/>
    <x v="65"/>
    <x v="42"/>
    <x v="8"/>
    <x v="8"/>
  </r>
  <r>
    <n v="20"/>
    <x v="2"/>
    <s v="Frogs.Pond"/>
    <d v="2015-06-15T00:00:00"/>
    <s v="Cynoglossum pringlei"/>
    <n v="10269"/>
    <x v="2"/>
    <s v="Cynoglossum"/>
    <x v="65"/>
    <x v="42"/>
    <x v="8"/>
    <x v="8"/>
  </r>
  <r>
    <s v="NA"/>
    <x v="2"/>
    <s v="Gothic.Spires"/>
    <d v="2015-06-14T00:00:00"/>
    <s v="Cynoglossum pringlei"/>
    <n v="2672"/>
    <x v="2"/>
    <s v="Cynoglossum"/>
    <x v="65"/>
    <x v="42"/>
    <x v="8"/>
    <x v="8"/>
  </r>
  <r>
    <s v="NA"/>
    <x v="2"/>
    <s v="Gothic.Spires"/>
    <d v="2015-06-14T00:00:00"/>
    <s v="Cynoglossum pringlei"/>
    <n v="2672"/>
    <x v="2"/>
    <s v="Cynoglossum"/>
    <x v="65"/>
    <x v="42"/>
    <x v="8"/>
    <x v="8"/>
  </r>
  <r>
    <n v="13"/>
    <x v="3"/>
    <s v="Copper.Creek"/>
    <d v="2015-06-15T00:00:00"/>
    <s v="Cynoglossum amplifolium"/>
    <n v="713"/>
    <x v="2"/>
    <s v="Cynoglossum"/>
    <x v="65"/>
    <x v="43"/>
    <x v="8"/>
    <x v="8"/>
  </r>
  <r>
    <s v="NA"/>
    <x v="3"/>
    <s v="Copper.Creek"/>
    <d v="2015-06-15T00:00:00"/>
    <s v="Cynoglossum amplifolium"/>
    <n v="713"/>
    <x v="2"/>
    <s v="Cynoglossum"/>
    <x v="65"/>
    <x v="43"/>
    <x v="8"/>
    <x v="8"/>
  </r>
  <r>
    <s v="NA"/>
    <x v="3"/>
    <s v="Copper.Creek"/>
    <d v="2015-06-15T00:00:00"/>
    <s v="Cynoglossum amplifolium"/>
    <n v="2432"/>
    <x v="2"/>
    <s v="Cynoglossum"/>
    <x v="65"/>
    <x v="43"/>
    <x v="8"/>
    <x v="8"/>
  </r>
  <r>
    <s v="NA"/>
    <x v="3"/>
    <s v="Copper.Creek"/>
    <d v="2015-06-15T00:00:00"/>
    <s v="Cynoglossum amplifolium"/>
    <n v="2432"/>
    <x v="2"/>
    <s v="Cynoglossum"/>
    <x v="65"/>
    <x v="43"/>
    <x v="8"/>
    <x v="8"/>
  </r>
  <r>
    <n v="18"/>
    <x v="3"/>
    <s v="Gothic.Spires"/>
    <d v="2015-06-04T00:00:00"/>
    <s v="Cynoglossum pringlei"/>
    <n v="12730"/>
    <x v="2"/>
    <s v="Cynoglossum"/>
    <x v="65"/>
    <x v="42"/>
    <x v="8"/>
    <x v="8"/>
  </r>
  <r>
    <n v="18"/>
    <x v="3"/>
    <s v="Gothic.Spires"/>
    <d v="2015-06-04T00:00:00"/>
    <s v="Cynoglossum pringlei"/>
    <n v="12730"/>
    <x v="2"/>
    <s v="Cynoglossum"/>
    <x v="65"/>
    <x v="42"/>
    <x v="8"/>
    <x v="8"/>
  </r>
  <r>
    <n v="18"/>
    <x v="3"/>
    <s v="Gothic.Spires"/>
    <d v="2015-06-04T00:00:00"/>
    <s v="Cynoglossum anchusoides"/>
    <n v="6452"/>
    <x v="2"/>
    <s v="Cynoglossum"/>
    <x v="65"/>
    <x v="44"/>
    <x v="8"/>
    <x v="8"/>
  </r>
  <r>
    <n v="19"/>
    <x v="3"/>
    <s v="Gothic.Spires"/>
    <d v="2015-06-04T00:00:00"/>
    <s v="Cynoglossum anchusoides"/>
    <n v="6452"/>
    <x v="2"/>
    <s v="Cynoglossum"/>
    <x v="65"/>
    <x v="44"/>
    <x v="8"/>
    <x v="8"/>
  </r>
  <r>
    <s v="NA"/>
    <x v="1"/>
    <s v="Avery.Wash"/>
    <d v="2015-06-19T00:00:00"/>
    <s v="Cynoglossum amplifolium"/>
    <n v="1638"/>
    <x v="2"/>
    <s v="Cynoglossum"/>
    <x v="65"/>
    <x v="43"/>
    <x v="8"/>
    <x v="8"/>
  </r>
  <r>
    <n v="14"/>
    <x v="1"/>
    <s v="Avery.Wash"/>
    <d v="2015-06-19T00:00:00"/>
    <s v="Cynoglossum amplifolium"/>
    <n v="1638"/>
    <x v="2"/>
    <s v="Cynoglossum"/>
    <x v="65"/>
    <x v="43"/>
    <x v="8"/>
    <x v="8"/>
  </r>
  <r>
    <n v="15"/>
    <x v="1"/>
    <s v="Avery.Wash"/>
    <d v="2015-06-20T00:00:00"/>
    <s v="Cynoglossum pringlei"/>
    <n v="861"/>
    <x v="2"/>
    <s v="Cynoglossum"/>
    <x v="65"/>
    <x v="42"/>
    <x v="8"/>
    <x v="8"/>
  </r>
  <r>
    <n v="21"/>
    <x v="1"/>
    <s v="Avery.Wash"/>
    <d v="2015-06-20T00:00:00"/>
    <s v="Cynoglossum pringlei"/>
    <n v="861"/>
    <x v="2"/>
    <s v="Cynoglossum"/>
    <x v="65"/>
    <x v="42"/>
    <x v="8"/>
    <x v="8"/>
  </r>
  <r>
    <n v="14"/>
    <x v="1"/>
    <s v="Copper.Creek"/>
    <d v="2015-06-22T00:00:00"/>
    <s v="Cynoglossum amplifolium"/>
    <n v="1242"/>
    <x v="2"/>
    <s v="Cynoglossum"/>
    <x v="65"/>
    <x v="43"/>
    <x v="8"/>
    <x v="8"/>
  </r>
  <r>
    <n v="14"/>
    <x v="1"/>
    <s v="Copper.Creek"/>
    <d v="2015-06-22T00:00:00"/>
    <s v="Cynoglossum amplifolium"/>
    <n v="1242"/>
    <x v="2"/>
    <s v="Cynoglossum"/>
    <x v="65"/>
    <x v="43"/>
    <x v="8"/>
    <x v="8"/>
  </r>
  <r>
    <n v="21"/>
    <x v="1"/>
    <s v="Frogs.Pond"/>
    <d v="2015-06-28T00:00:00"/>
    <s v="Cynoglossum pringlei"/>
    <n v="22166"/>
    <x v="2"/>
    <s v="Cynoglossum"/>
    <x v="65"/>
    <x v="42"/>
    <x v="8"/>
    <x v="8"/>
  </r>
  <r>
    <s v="NA"/>
    <x v="1"/>
    <s v="Frogs.Pond"/>
    <d v="2015-06-28T00:00:00"/>
    <s v="Cynoglossum pringlei"/>
    <n v="22166"/>
    <x v="2"/>
    <s v="Cynoglossum"/>
    <x v="65"/>
    <x v="42"/>
    <x v="8"/>
    <x v="8"/>
  </r>
  <r>
    <s v="NA"/>
    <x v="1"/>
    <s v="Frogs.Pond"/>
    <d v="2015-06-28T00:00:00"/>
    <s v="Cynoglossum anchusoides"/>
    <n v="13465"/>
    <x v="2"/>
    <s v="Cynoglossum"/>
    <x v="65"/>
    <x v="44"/>
    <x v="8"/>
    <x v="8"/>
  </r>
  <r>
    <s v="NA"/>
    <x v="1"/>
    <s v="Frogs.Pond"/>
    <d v="2015-06-28T00:00:00"/>
    <s v="Cynoglossum anchusoides"/>
    <n v="13465"/>
    <x v="2"/>
    <s v="Cynoglossum"/>
    <x v="65"/>
    <x v="44"/>
    <x v="8"/>
    <x v="8"/>
  </r>
  <r>
    <s v="NA"/>
    <x v="1"/>
    <s v="Frogs.Pond"/>
    <d v="2015-06-28T00:00:00"/>
    <s v="Cynoglossum amplifolium"/>
    <n v="11075"/>
    <x v="2"/>
    <s v="Cynoglossum"/>
    <x v="65"/>
    <x v="43"/>
    <x v="8"/>
    <x v="8"/>
  </r>
  <r>
    <s v="NA"/>
    <x v="1"/>
    <s v="Frogs.Pond"/>
    <d v="2015-06-28T00:00:00"/>
    <s v="Cynoglossum amplifolium"/>
    <n v="11075"/>
    <x v="2"/>
    <s v="Cynoglossum"/>
    <x v="65"/>
    <x v="43"/>
    <x v="8"/>
    <x v="8"/>
  </r>
  <r>
    <s v="NA"/>
    <x v="10"/>
    <s v="Frogs.Pond"/>
    <d v="2015-06-12T00:00:00"/>
    <s v="Cynoglossum pringlei"/>
    <n v="3826"/>
    <x v="2"/>
    <s v="Cynoglossum"/>
    <x v="65"/>
    <x v="42"/>
    <x v="8"/>
    <x v="8"/>
  </r>
  <r>
    <s v="NA"/>
    <x v="10"/>
    <s v="Frogs.Pond"/>
    <d v="2015-06-12T00:00:00"/>
    <s v="Cynoglossum pringlei"/>
    <n v="3826"/>
    <x v="2"/>
    <s v="Cynoglossum"/>
    <x v="65"/>
    <x v="42"/>
    <x v="8"/>
    <x v="8"/>
  </r>
  <r>
    <s v="NA"/>
    <x v="10"/>
    <s v="Frogs.Pond"/>
    <d v="2015-06-12T00:00:00"/>
    <s v="Cynoglossum anchusoides"/>
    <n v="2699"/>
    <x v="2"/>
    <s v="Cynoglossum"/>
    <x v="65"/>
    <x v="44"/>
    <x v="8"/>
    <x v="8"/>
  </r>
  <r>
    <s v="NA"/>
    <x v="10"/>
    <s v="Frogs.Pond"/>
    <d v="2015-06-12T00:00:00"/>
    <s v="Cynoglossum anchusoides"/>
    <n v="2699"/>
    <x v="2"/>
    <s v="Cynoglossum"/>
    <x v="65"/>
    <x v="44"/>
    <x v="8"/>
    <x v="8"/>
  </r>
  <r>
    <s v="NA"/>
    <x v="14"/>
    <s v="Frogs.Pond"/>
    <d v="2015-06-18T00:00:00"/>
    <s v="Cynoglossum pringlei"/>
    <n v="15992"/>
    <x v="2"/>
    <s v="Cynoglossum"/>
    <x v="65"/>
    <x v="42"/>
    <x v="8"/>
    <x v="8"/>
  </r>
  <r>
    <s v="NA"/>
    <x v="14"/>
    <s v="Frogs.Pond"/>
    <d v="2015-06-18T00:00:00"/>
    <s v="Cynoglossum pringlei"/>
    <n v="15992"/>
    <x v="2"/>
    <s v="Cynoglossum"/>
    <x v="65"/>
    <x v="42"/>
    <x v="8"/>
    <x v="8"/>
  </r>
  <r>
    <n v="22"/>
    <x v="14"/>
    <s v="Frogs.Pond"/>
    <d v="2015-06-18T00:00:00"/>
    <s v="Cynoglossum anchusoides"/>
    <n v="9915"/>
    <x v="2"/>
    <s v="Cynoglossum"/>
    <x v="65"/>
    <x v="44"/>
    <x v="8"/>
    <x v="8"/>
  </r>
  <r>
    <s v="NA"/>
    <x v="14"/>
    <s v="Frogs.Pond"/>
    <d v="2015-06-18T00:00:00"/>
    <s v="Cynoglossum anchusoides"/>
    <n v="9915"/>
    <x v="2"/>
    <s v="Cynoglossum"/>
    <x v="65"/>
    <x v="44"/>
    <x v="8"/>
    <x v="8"/>
  </r>
  <r>
    <s v="NA"/>
    <x v="15"/>
    <s v="Stormy.Pass"/>
    <d v="2015-06-25T00:00:00"/>
    <s v="Cynoglossum amplifolium"/>
    <n v="3913"/>
    <x v="2"/>
    <s v="Cynoglossum"/>
    <x v="65"/>
    <x v="43"/>
    <x v="8"/>
    <x v="8"/>
  </r>
  <r>
    <s v="NA"/>
    <x v="15"/>
    <s v="Stormy.Pass"/>
    <d v="2015-06-25T00:00:00"/>
    <s v="Cynoglossum amplifolium"/>
    <n v="3913"/>
    <x v="2"/>
    <s v="Cynoglossum"/>
    <x v="65"/>
    <x v="43"/>
    <x v="8"/>
    <x v="8"/>
  </r>
  <r>
    <n v="24"/>
    <x v="0"/>
    <s v="Copper.Creek"/>
    <d v="2015-06-14T00:00:00"/>
    <s v="Dasiphora fruticosa"/>
    <n v="1691"/>
    <x v="2"/>
    <s v="Dasiphora"/>
    <x v="38"/>
    <x v="45"/>
    <x v="7"/>
    <x v="7"/>
  </r>
  <r>
    <n v="23"/>
    <x v="0"/>
    <s v="Stormy.Pass"/>
    <d v="2015-06-22T00:00:00"/>
    <s v="Dasiphora fruticosa"/>
    <n v="438"/>
    <x v="2"/>
    <s v="Dasiphora"/>
    <x v="38"/>
    <x v="45"/>
    <x v="7"/>
    <x v="7"/>
  </r>
  <r>
    <n v="26"/>
    <x v="3"/>
    <s v="Copper.Creek"/>
    <d v="2015-06-12T00:00:00"/>
    <s v="Dasiphora fruticosa"/>
    <n v="150"/>
    <x v="2"/>
    <s v="Dasiphora"/>
    <x v="38"/>
    <x v="45"/>
    <x v="7"/>
    <x v="7"/>
  </r>
  <r>
    <n v="27"/>
    <x v="3"/>
    <s v="Copper.Creek"/>
    <d v="2015-06-12T00:00:00"/>
    <s v="Dasiphora fruticosa"/>
    <n v="275"/>
    <x v="2"/>
    <s v="Dasiphora"/>
    <x v="38"/>
    <x v="45"/>
    <x v="7"/>
    <x v="7"/>
  </r>
  <r>
    <s v="NA"/>
    <x v="1"/>
    <s v="Avery.Wash"/>
    <d v="2015-06-19T00:00:00"/>
    <s v="Dasiphora fruticosa"/>
    <n v="1655"/>
    <x v="2"/>
    <s v="Dasiphora"/>
    <x v="38"/>
    <x v="45"/>
    <x v="7"/>
    <x v="7"/>
  </r>
  <r>
    <s v="NA"/>
    <x v="1"/>
    <s v="Gothic.Spires"/>
    <d v="2015-06-18T00:00:00"/>
    <s v="Dasiphora fruticosa"/>
    <n v="478"/>
    <x v="2"/>
    <s v="Dasiphora"/>
    <x v="38"/>
    <x v="45"/>
    <x v="7"/>
    <x v="7"/>
  </r>
  <r>
    <s v="NA"/>
    <x v="4"/>
    <s v="Copper.Creek"/>
    <d v="2015-06-15T00:00:00"/>
    <s v="Dasiphora fruticosa"/>
    <n v="282"/>
    <x v="2"/>
    <s v="Dasiphora"/>
    <x v="38"/>
    <x v="45"/>
    <x v="7"/>
    <x v="7"/>
  </r>
  <r>
    <s v="NA"/>
    <x v="0"/>
    <s v="Rosy.Hills"/>
    <d v="2015-06-14T00:00:00"/>
    <s v="Delphinium barbeyi"/>
    <n v="72446"/>
    <x v="2"/>
    <s v="Delphinium"/>
    <x v="6"/>
    <x v="7"/>
    <x v="0"/>
    <x v="0"/>
  </r>
  <r>
    <n v="30"/>
    <x v="0"/>
    <s v="Rosy.Hills"/>
    <d v="2015-06-14T00:00:00"/>
    <s v="Delphinium nuttallianum"/>
    <n v="48259"/>
    <x v="2"/>
    <s v="Delphinium"/>
    <x v="6"/>
    <x v="6"/>
    <x v="0"/>
    <x v="0"/>
  </r>
  <r>
    <n v="30"/>
    <x v="0"/>
    <s v="Rosy.Hills"/>
    <d v="2015-06-14T00:00:00"/>
    <s v="Delphinium gracile"/>
    <n v="24639"/>
    <x v="2"/>
    <s v="Delphinium"/>
    <x v="6"/>
    <x v="46"/>
    <x v="0"/>
    <x v="0"/>
  </r>
  <r>
    <s v="NA"/>
    <x v="0"/>
    <s v="Stormy.Pass"/>
    <d v="2015-06-21T00:00:00"/>
    <s v="Delphinium barbeyi"/>
    <n v="4681"/>
    <x v="2"/>
    <s v="Delphinium"/>
    <x v="6"/>
    <x v="7"/>
    <x v="0"/>
    <x v="0"/>
  </r>
  <r>
    <s v="NA"/>
    <x v="0"/>
    <s v="Stormy.Pass"/>
    <d v="2015-06-21T00:00:00"/>
    <s v="Delphinium nuttallianum"/>
    <n v="3306"/>
    <x v="2"/>
    <s v="Delphinium"/>
    <x v="6"/>
    <x v="6"/>
    <x v="0"/>
    <x v="0"/>
  </r>
  <r>
    <s v="NA"/>
    <x v="0"/>
    <s v="Stormy.Pass"/>
    <d v="2015-06-21T00:00:00"/>
    <s v="Delphinium gracile"/>
    <n v="1059"/>
    <x v="2"/>
    <s v="Delphinium"/>
    <x v="6"/>
    <x v="46"/>
    <x v="0"/>
    <x v="0"/>
  </r>
  <r>
    <n v="32"/>
    <x v="0"/>
    <s v="Stormy.Pass"/>
    <d v="2015-06-22T00:00:00"/>
    <s v="Delphinium barbeyi"/>
    <n v="28089"/>
    <x v="2"/>
    <s v="Delphinium"/>
    <x v="6"/>
    <x v="7"/>
    <x v="0"/>
    <x v="0"/>
  </r>
  <r>
    <n v="35"/>
    <x v="0"/>
    <s v="Stormy.Pass"/>
    <d v="2015-06-22T00:00:00"/>
    <s v="Delphinium nuttallianum"/>
    <n v="18261"/>
    <x v="2"/>
    <s v="Delphinium"/>
    <x v="6"/>
    <x v="6"/>
    <x v="0"/>
    <x v="0"/>
  </r>
  <r>
    <n v="35"/>
    <x v="0"/>
    <s v="Stormy.Pass"/>
    <d v="2015-06-22T00:00:00"/>
    <s v="Delphinium gracile"/>
    <n v="8231"/>
    <x v="2"/>
    <s v="Delphinium"/>
    <x v="6"/>
    <x v="46"/>
    <x v="0"/>
    <x v="0"/>
  </r>
  <r>
    <n v="43"/>
    <x v="0"/>
    <s v="Stormy.Pass"/>
    <d v="2015-06-25T00:00:00"/>
    <s v="Delphinium barbeyi"/>
    <n v="29693"/>
    <x v="2"/>
    <s v="Delphinium"/>
    <x v="6"/>
    <x v="7"/>
    <x v="0"/>
    <x v="0"/>
  </r>
  <r>
    <n v="43"/>
    <x v="0"/>
    <s v="Stormy.Pass"/>
    <d v="2015-06-25T00:00:00"/>
    <s v="Delphinium nuttallianum"/>
    <n v="19805"/>
    <x v="2"/>
    <s v="Delphinium"/>
    <x v="6"/>
    <x v="6"/>
    <x v="0"/>
    <x v="0"/>
  </r>
  <r>
    <n v="43"/>
    <x v="0"/>
    <s v="Stormy.Pass"/>
    <d v="2015-06-25T00:00:00"/>
    <s v="Delphinium gracile"/>
    <n v="8956"/>
    <x v="2"/>
    <s v="Delphinium"/>
    <x v="6"/>
    <x v="46"/>
    <x v="0"/>
    <x v="0"/>
  </r>
  <r>
    <s v="NA"/>
    <x v="3"/>
    <s v="Copper.Creek"/>
    <d v="2015-06-12T00:00:00"/>
    <s v="Delphinium barbeyi"/>
    <n v="5159"/>
    <x v="2"/>
    <s v="Delphinium"/>
    <x v="6"/>
    <x v="7"/>
    <x v="0"/>
    <x v="0"/>
  </r>
  <r>
    <s v="NA"/>
    <x v="3"/>
    <s v="Copper.Creek"/>
    <d v="2015-06-12T00:00:00"/>
    <s v="Delphinium nuttallianum"/>
    <n v="3219"/>
    <x v="2"/>
    <s v="Delphinium"/>
    <x v="6"/>
    <x v="6"/>
    <x v="0"/>
    <x v="0"/>
  </r>
  <r>
    <s v="NA"/>
    <x v="3"/>
    <s v="Copper.Creek"/>
    <d v="2015-06-12T00:00:00"/>
    <s v="Delphinium gracile"/>
    <n v="1652"/>
    <x v="2"/>
    <s v="Delphinium"/>
    <x v="6"/>
    <x v="46"/>
    <x v="0"/>
    <x v="0"/>
  </r>
  <r>
    <s v="NA"/>
    <x v="3"/>
    <s v="Copper.Creek"/>
    <d v="2015-06-12T00:00:00"/>
    <s v="Delphinium barbeyi"/>
    <n v="24322"/>
    <x v="2"/>
    <s v="Delphinium"/>
    <x v="6"/>
    <x v="7"/>
    <x v="0"/>
    <x v="0"/>
  </r>
  <r>
    <n v="33"/>
    <x v="3"/>
    <s v="Copper.Creek"/>
    <d v="2015-06-12T00:00:00"/>
    <s v="Delphinium nuttallianum"/>
    <n v="14397"/>
    <x v="2"/>
    <s v="Delphinium"/>
    <x v="6"/>
    <x v="6"/>
    <x v="0"/>
    <x v="0"/>
  </r>
  <r>
    <n v="33"/>
    <x v="3"/>
    <s v="Copper.Creek"/>
    <d v="2015-06-12T00:00:00"/>
    <s v="Delphinium gracile"/>
    <n v="8440"/>
    <x v="2"/>
    <s v="Delphinium"/>
    <x v="6"/>
    <x v="46"/>
    <x v="0"/>
    <x v="0"/>
  </r>
  <r>
    <n v="36"/>
    <x v="3"/>
    <s v="Copper.Creek"/>
    <d v="2015-06-14T00:00:00"/>
    <s v="Delphinium barbeyi"/>
    <n v="38912"/>
    <x v="2"/>
    <s v="Delphinium"/>
    <x v="6"/>
    <x v="7"/>
    <x v="0"/>
    <x v="0"/>
  </r>
  <r>
    <n v="36"/>
    <x v="3"/>
    <s v="Copper.Creek"/>
    <d v="2015-06-14T00:00:00"/>
    <s v="Delphinium nuttallianum"/>
    <n v="11475"/>
    <x v="2"/>
    <s v="Delphinium"/>
    <x v="6"/>
    <x v="6"/>
    <x v="0"/>
    <x v="0"/>
  </r>
  <r>
    <s v="NA"/>
    <x v="3"/>
    <s v="Copper.Creek"/>
    <d v="2015-06-14T00:00:00"/>
    <s v="Delphinium gracile"/>
    <n v="6116"/>
    <x v="2"/>
    <s v="Delphinium"/>
    <x v="6"/>
    <x v="46"/>
    <x v="0"/>
    <x v="0"/>
  </r>
  <r>
    <s v="NA"/>
    <x v="3"/>
    <s v="Copper.Creek"/>
    <d v="2015-06-14T00:00:00"/>
    <s v="Delphinium barbeyi"/>
    <n v="171592"/>
    <x v="2"/>
    <s v="Delphinium"/>
    <x v="6"/>
    <x v="7"/>
    <x v="0"/>
    <x v="0"/>
  </r>
  <r>
    <s v="NA"/>
    <x v="3"/>
    <s v="Copper.Creek"/>
    <d v="2015-06-14T00:00:00"/>
    <s v="Delphinium nuttallianum"/>
    <n v="108988"/>
    <x v="2"/>
    <s v="Delphinium"/>
    <x v="6"/>
    <x v="6"/>
    <x v="0"/>
    <x v="0"/>
  </r>
  <r>
    <n v="37"/>
    <x v="3"/>
    <s v="Copper.Creek"/>
    <d v="2015-06-14T00:00:00"/>
    <s v="Delphinium gracile"/>
    <n v="52942"/>
    <x v="2"/>
    <s v="Delphinium"/>
    <x v="6"/>
    <x v="46"/>
    <x v="0"/>
    <x v="0"/>
  </r>
  <r>
    <s v="NA"/>
    <x v="3"/>
    <s v="Copper.Creek"/>
    <d v="2015-06-15T00:00:00"/>
    <s v="Delphinium barbeyi"/>
    <n v="25683"/>
    <x v="2"/>
    <s v="Delphinium"/>
    <x v="6"/>
    <x v="7"/>
    <x v="0"/>
    <x v="0"/>
  </r>
  <r>
    <s v="NA"/>
    <x v="3"/>
    <s v="Copper.Creek"/>
    <d v="2015-06-15T00:00:00"/>
    <s v="Delphinium nuttallianum"/>
    <n v="16430"/>
    <x v="2"/>
    <s v="Delphinium"/>
    <x v="6"/>
    <x v="6"/>
    <x v="0"/>
    <x v="0"/>
  </r>
  <r>
    <n v="41"/>
    <x v="3"/>
    <s v="Copper.Creek"/>
    <d v="2015-06-15T00:00:00"/>
    <s v="Delphinium gracile"/>
    <n v="7556"/>
    <x v="2"/>
    <s v="Delphinium"/>
    <x v="6"/>
    <x v="46"/>
    <x v="0"/>
    <x v="0"/>
  </r>
  <r>
    <n v="41"/>
    <x v="3"/>
    <s v="Copper.Creek"/>
    <d v="2015-06-15T00:00:00"/>
    <s v="Delphinium barbeyi"/>
    <n v="33236"/>
    <x v="2"/>
    <s v="Delphinium"/>
    <x v="6"/>
    <x v="7"/>
    <x v="0"/>
    <x v="0"/>
  </r>
  <r>
    <n v="41"/>
    <x v="3"/>
    <s v="Copper.Creek"/>
    <d v="2015-06-15T00:00:00"/>
    <s v="Delphinium nuttallianum"/>
    <n v="19779"/>
    <x v="2"/>
    <s v="Delphinium"/>
    <x v="6"/>
    <x v="6"/>
    <x v="0"/>
    <x v="0"/>
  </r>
  <r>
    <n v="42"/>
    <x v="3"/>
    <s v="Copper.Creek"/>
    <d v="2015-06-15T00:00:00"/>
    <s v="Delphinium gracile"/>
    <n v="10354"/>
    <x v="2"/>
    <s v="Delphinium"/>
    <x v="6"/>
    <x v="46"/>
    <x v="0"/>
    <x v="0"/>
  </r>
  <r>
    <n v="42"/>
    <x v="3"/>
    <s v="Copper.Creek"/>
    <d v="2015-06-15T00:00:00"/>
    <s v="Delphinium barbeyi"/>
    <n v="35781"/>
    <x v="2"/>
    <s v="Delphinium"/>
    <x v="6"/>
    <x v="7"/>
    <x v="0"/>
    <x v="0"/>
  </r>
  <r>
    <s v="NA"/>
    <x v="3"/>
    <s v="Copper.Creek"/>
    <d v="2015-06-15T00:00:00"/>
    <s v="Delphinium nuttallianum"/>
    <n v="12449"/>
    <x v="2"/>
    <s v="Delphinium"/>
    <x v="6"/>
    <x v="6"/>
    <x v="0"/>
    <x v="0"/>
  </r>
  <r>
    <n v="39"/>
    <x v="3"/>
    <s v="Copper.Creek"/>
    <d v="2015-06-15T00:00:00"/>
    <s v="Delphinium gracile"/>
    <n v="7561"/>
    <x v="2"/>
    <s v="Delphinium"/>
    <x v="6"/>
    <x v="46"/>
    <x v="0"/>
    <x v="0"/>
  </r>
  <r>
    <s v="NA"/>
    <x v="3"/>
    <s v="Gothic.Spires"/>
    <d v="2015-06-04T00:00:00"/>
    <s v="Delphinium barbeyi"/>
    <n v="29197"/>
    <x v="2"/>
    <s v="Delphinium"/>
    <x v="6"/>
    <x v="7"/>
    <x v="0"/>
    <x v="0"/>
  </r>
  <r>
    <s v="NA"/>
    <x v="3"/>
    <s v="Gothic.Spires"/>
    <d v="2015-06-04T00:00:00"/>
    <s v="Delphinium nuttallianum"/>
    <n v="16705"/>
    <x v="2"/>
    <s v="Delphinium"/>
    <x v="6"/>
    <x v="6"/>
    <x v="0"/>
    <x v="0"/>
  </r>
  <r>
    <s v="NA"/>
    <x v="3"/>
    <s v="Gothic.Spires"/>
    <d v="2015-06-04T00:00:00"/>
    <s v="Delphinium gracile"/>
    <n v="9348"/>
    <x v="2"/>
    <s v="Delphinium"/>
    <x v="6"/>
    <x v="46"/>
    <x v="0"/>
    <x v="0"/>
  </r>
  <r>
    <s v="NA"/>
    <x v="1"/>
    <s v="Avery.Wash"/>
    <d v="2015-06-19T00:00:00"/>
    <s v="Delphinium barbeyi"/>
    <n v="60571"/>
    <x v="2"/>
    <s v="Delphinium"/>
    <x v="6"/>
    <x v="7"/>
    <x v="0"/>
    <x v="0"/>
  </r>
  <r>
    <s v="NA"/>
    <x v="1"/>
    <s v="Avery.Wash"/>
    <d v="2015-06-19T00:00:00"/>
    <s v="Delphinium nuttallianum"/>
    <n v="36104"/>
    <x v="2"/>
    <s v="Delphinium"/>
    <x v="6"/>
    <x v="6"/>
    <x v="0"/>
    <x v="0"/>
  </r>
  <r>
    <n v="34"/>
    <x v="1"/>
    <s v="Avery.Wash"/>
    <d v="2015-06-19T00:00:00"/>
    <s v="Delphinium gracile"/>
    <n v="18758"/>
    <x v="2"/>
    <s v="Delphinium"/>
    <x v="6"/>
    <x v="46"/>
    <x v="0"/>
    <x v="0"/>
  </r>
  <r>
    <s v="NA"/>
    <x v="1"/>
    <s v="Avery.Wash"/>
    <d v="2015-06-19T00:00:00"/>
    <s v="Delphinium barbeyi"/>
    <n v="85764"/>
    <x v="2"/>
    <s v="Delphinium"/>
    <x v="6"/>
    <x v="7"/>
    <x v="0"/>
    <x v="0"/>
  </r>
  <r>
    <s v="NA"/>
    <x v="1"/>
    <s v="Avery.Wash"/>
    <d v="2015-06-19T00:00:00"/>
    <s v="Delphinium nuttallianum"/>
    <n v="52561"/>
    <x v="2"/>
    <s v="Delphinium"/>
    <x v="6"/>
    <x v="6"/>
    <x v="0"/>
    <x v="0"/>
  </r>
  <r>
    <s v="NA"/>
    <x v="1"/>
    <s v="Avery.Wash"/>
    <d v="2015-06-19T00:00:00"/>
    <s v="Delphinium gracile"/>
    <n v="22507"/>
    <x v="2"/>
    <s v="Delphinium"/>
    <x v="6"/>
    <x v="46"/>
    <x v="0"/>
    <x v="0"/>
  </r>
  <r>
    <s v="NA"/>
    <x v="1"/>
    <s v="Copper.Creek"/>
    <d v="2015-06-15T00:00:00"/>
    <s v="Delphinium nuttallianum"/>
    <n v="46"/>
    <x v="2"/>
    <s v="Delphinium"/>
    <x v="6"/>
    <x v="6"/>
    <x v="0"/>
    <x v="0"/>
  </r>
  <r>
    <n v="44"/>
    <x v="1"/>
    <s v="Copper.Creek"/>
    <d v="2015-06-15T00:00:00"/>
    <s v="Delphinium barbeyi"/>
    <n v="46"/>
    <x v="2"/>
    <s v="Delphinium"/>
    <x v="6"/>
    <x v="7"/>
    <x v="0"/>
    <x v="0"/>
  </r>
  <r>
    <n v="44"/>
    <x v="1"/>
    <s v="Copper.Creek"/>
    <d v="2015-06-22T00:00:00"/>
    <s v="Delphinium nuttallianum"/>
    <n v="14722"/>
    <x v="2"/>
    <s v="Delphinium"/>
    <x v="6"/>
    <x v="6"/>
    <x v="0"/>
    <x v="0"/>
  </r>
  <r>
    <n v="44"/>
    <x v="1"/>
    <s v="Copper.Creek"/>
    <d v="2015-06-22T00:00:00"/>
    <s v="Delphinium barbeyi"/>
    <n v="8677"/>
    <x v="2"/>
    <s v="Delphinium"/>
    <x v="6"/>
    <x v="7"/>
    <x v="0"/>
    <x v="0"/>
  </r>
  <r>
    <n v="46"/>
    <x v="1"/>
    <s v="Gothic.Spires"/>
    <d v="2015-06-14T00:00:00"/>
    <s v="Delphinium barbeyi"/>
    <n v="19980"/>
    <x v="2"/>
    <s v="Delphinium"/>
    <x v="6"/>
    <x v="7"/>
    <x v="0"/>
    <x v="0"/>
  </r>
  <r>
    <n v="45"/>
    <x v="1"/>
    <s v="Gothic.Spires"/>
    <d v="2015-06-14T00:00:00"/>
    <s v="Delphinium nuttallianum"/>
    <n v="15563"/>
    <x v="2"/>
    <s v="Delphinium"/>
    <x v="6"/>
    <x v="6"/>
    <x v="0"/>
    <x v="0"/>
  </r>
  <r>
    <n v="45"/>
    <x v="1"/>
    <s v="Gothic.Spires"/>
    <d v="2015-06-14T00:00:00"/>
    <s v="Delphinium gracile"/>
    <n v="4772"/>
    <x v="2"/>
    <s v="Delphinium"/>
    <x v="6"/>
    <x v="46"/>
    <x v="0"/>
    <x v="0"/>
  </r>
  <r>
    <n v="46"/>
    <x v="1"/>
    <s v="Gothic.Spires"/>
    <d v="2015-06-18T00:00:00"/>
    <s v="Delphinium barbeyi"/>
    <n v="43284"/>
    <x v="2"/>
    <s v="Delphinium"/>
    <x v="6"/>
    <x v="7"/>
    <x v="0"/>
    <x v="0"/>
  </r>
  <r>
    <n v="46"/>
    <x v="1"/>
    <s v="Gothic.Spires"/>
    <d v="2015-06-18T00:00:00"/>
    <s v="Delphinium nuttallianum"/>
    <n v="27134"/>
    <x v="2"/>
    <s v="Delphinium"/>
    <x v="6"/>
    <x v="6"/>
    <x v="0"/>
    <x v="0"/>
  </r>
  <r>
    <n v="47"/>
    <x v="1"/>
    <s v="Gothic.Spires"/>
    <d v="2015-06-18T00:00:00"/>
    <s v="Delphinium gracile"/>
    <n v="12847"/>
    <x v="2"/>
    <s v="Delphinium"/>
    <x v="6"/>
    <x v="46"/>
    <x v="0"/>
    <x v="0"/>
  </r>
  <r>
    <n v="52"/>
    <x v="12"/>
    <s v="Stormy.Pass"/>
    <d v="2015-06-30T00:00:00"/>
    <s v="Delphinium barbeyi"/>
    <n v="49565"/>
    <x v="2"/>
    <s v="Delphinium"/>
    <x v="6"/>
    <x v="7"/>
    <x v="0"/>
    <x v="0"/>
  </r>
  <r>
    <n v="52"/>
    <x v="12"/>
    <s v="Stormy.Pass"/>
    <d v="2015-06-30T00:00:00"/>
    <s v="Delphinium nuttallianum"/>
    <n v="33866"/>
    <x v="2"/>
    <s v="Delphinium"/>
    <x v="6"/>
    <x v="6"/>
    <x v="0"/>
    <x v="0"/>
  </r>
  <r>
    <n v="52"/>
    <x v="12"/>
    <s v="Stormy.Pass"/>
    <d v="2015-06-30T00:00:00"/>
    <s v="Delphinium gracile"/>
    <n v="12683"/>
    <x v="2"/>
    <s v="Delphinium"/>
    <x v="6"/>
    <x v="46"/>
    <x v="0"/>
    <x v="0"/>
  </r>
  <r>
    <s v="NA"/>
    <x v="4"/>
    <s v="Avery.Wash"/>
    <d v="2015-06-12T00:00:00"/>
    <s v="Delphinium barbeyi"/>
    <n v="2890"/>
    <x v="2"/>
    <s v="Delphinium"/>
    <x v="6"/>
    <x v="7"/>
    <x v="0"/>
    <x v="0"/>
  </r>
  <r>
    <n v="49"/>
    <x v="4"/>
    <s v="Avery.Wash"/>
    <d v="2015-06-12T00:00:00"/>
    <s v="Delphinium nuttallianum"/>
    <n v="2632"/>
    <x v="2"/>
    <s v="Delphinium"/>
    <x v="6"/>
    <x v="6"/>
    <x v="0"/>
    <x v="0"/>
  </r>
  <r>
    <s v="NA"/>
    <x v="4"/>
    <s v="Copper.Creek"/>
    <d v="2015-06-15T00:00:00"/>
    <s v="Delphinium barbeyi"/>
    <n v="25209"/>
    <x v="2"/>
    <s v="Delphinium"/>
    <x v="6"/>
    <x v="7"/>
    <x v="0"/>
    <x v="0"/>
  </r>
  <r>
    <s v="NA"/>
    <x v="4"/>
    <s v="Copper.Creek"/>
    <d v="2015-06-15T00:00:00"/>
    <s v="Delphinium nuttallianum"/>
    <n v="11957"/>
    <x v="2"/>
    <s v="Delphinium"/>
    <x v="6"/>
    <x v="6"/>
    <x v="0"/>
    <x v="0"/>
  </r>
  <r>
    <s v="NA"/>
    <x v="4"/>
    <s v="Copper.Creek"/>
    <d v="2015-06-15T00:00:00"/>
    <s v="Delphinium gracile"/>
    <n v="5578"/>
    <x v="2"/>
    <s v="Delphinium"/>
    <x v="6"/>
    <x v="46"/>
    <x v="0"/>
    <x v="0"/>
  </r>
  <r>
    <s v="NA"/>
    <x v="4"/>
    <s v="Frogs.Pond"/>
    <d v="2015-07-09T00:00:00"/>
    <s v="Delphinium barbeyi"/>
    <n v="29330"/>
    <x v="2"/>
    <s v="Delphinium"/>
    <x v="6"/>
    <x v="7"/>
    <x v="0"/>
    <x v="0"/>
  </r>
  <r>
    <n v="53"/>
    <x v="4"/>
    <s v="Frogs.Pond"/>
    <d v="2015-07-09T00:00:00"/>
    <s v="Delphinium nuttallianum"/>
    <n v="9025"/>
    <x v="2"/>
    <s v="Delphinium"/>
    <x v="6"/>
    <x v="6"/>
    <x v="0"/>
    <x v="0"/>
  </r>
  <r>
    <s v="NA"/>
    <x v="4"/>
    <s v="Frogs.Pond"/>
    <d v="2015-07-09T00:00:00"/>
    <s v="Delphinium gracile"/>
    <n v="4484"/>
    <x v="2"/>
    <s v="Delphinium"/>
    <x v="6"/>
    <x v="46"/>
    <x v="0"/>
    <x v="0"/>
  </r>
  <r>
    <s v="NA"/>
    <x v="14"/>
    <s v="Frogs.Pond"/>
    <d v="2015-06-18T00:00:00"/>
    <s v="Delphinium barbeyi"/>
    <n v="38965"/>
    <x v="2"/>
    <s v="Delphinium"/>
    <x v="6"/>
    <x v="7"/>
    <x v="0"/>
    <x v="0"/>
  </r>
  <r>
    <s v="NA"/>
    <x v="14"/>
    <s v="Frogs.Pond"/>
    <d v="2015-06-18T00:00:00"/>
    <s v="Delphinium nuttallianum"/>
    <n v="23212"/>
    <x v="2"/>
    <s v="Delphinium"/>
    <x v="6"/>
    <x v="6"/>
    <x v="0"/>
    <x v="0"/>
  </r>
  <r>
    <s v="NA"/>
    <x v="0"/>
    <s v="Copper.Creek"/>
    <d v="2015-06-14T00:00:00"/>
    <s v="Epilobium canum"/>
    <n v="15363"/>
    <x v="2"/>
    <s v="Epilobium"/>
    <x v="57"/>
    <x v="47"/>
    <x v="28"/>
    <x v="20"/>
  </r>
  <r>
    <s v="NA"/>
    <x v="0"/>
    <s v="Stormy.Pass"/>
    <d v="2015-06-21T00:00:00"/>
    <s v="Epilobium canum"/>
    <n v="4381"/>
    <x v="2"/>
    <s v="Epilobium"/>
    <x v="57"/>
    <x v="47"/>
    <x v="28"/>
    <x v="20"/>
  </r>
  <r>
    <s v="NA"/>
    <x v="2"/>
    <s v="Frogs.Pond"/>
    <d v="2015-06-18T00:00:00"/>
    <s v="Epilobium canum"/>
    <n v="4027"/>
    <x v="2"/>
    <s v="Epilobium"/>
    <x v="57"/>
    <x v="47"/>
    <x v="28"/>
    <x v="20"/>
  </r>
  <r>
    <n v="55"/>
    <x v="2"/>
    <s v="Gothic.Spires"/>
    <d v="2015-06-14T00:00:00"/>
    <s v="Epilobium canum"/>
    <n v="27119"/>
    <x v="2"/>
    <s v="Epilobium"/>
    <x v="57"/>
    <x v="47"/>
    <x v="28"/>
    <x v="20"/>
  </r>
  <r>
    <n v="56"/>
    <x v="1"/>
    <s v="Avery.Wash"/>
    <d v="2015-06-20T00:00:00"/>
    <s v="Epilobium canum"/>
    <n v="3260"/>
    <x v="2"/>
    <s v="Epilobium"/>
    <x v="57"/>
    <x v="47"/>
    <x v="28"/>
    <x v="20"/>
  </r>
  <r>
    <n v="55"/>
    <x v="12"/>
    <s v="Stormy.Pass"/>
    <d v="2015-06-30T00:00:00"/>
    <s v="Epilobium canum"/>
    <n v="6733"/>
    <x v="2"/>
    <s v="Epilobium"/>
    <x v="57"/>
    <x v="47"/>
    <x v="28"/>
    <x v="20"/>
  </r>
  <r>
    <n v="55"/>
    <x v="0"/>
    <s v="Copper.Creek"/>
    <d v="2015-06-14T00:00:00"/>
    <s v="Erigeron grandiflorus"/>
    <n v="3523"/>
    <x v="2"/>
    <s v="Erigeron"/>
    <x v="8"/>
    <x v="48"/>
    <x v="3"/>
    <x v="3"/>
  </r>
  <r>
    <n v="56"/>
    <x v="2"/>
    <s v="Avery.Wash"/>
    <d v="2015-06-14T00:00:00"/>
    <s v="Erigeron grandiflorus"/>
    <n v="1530"/>
    <x v="2"/>
    <s v="Erigeron"/>
    <x v="8"/>
    <x v="48"/>
    <x v="3"/>
    <x v="3"/>
  </r>
  <r>
    <n v="57"/>
    <x v="2"/>
    <s v="Gothic.Spires"/>
    <d v="2015-06-14T00:00:00"/>
    <s v="Erigeron grandiflorus"/>
    <n v="346"/>
    <x v="2"/>
    <s v="Erigeron"/>
    <x v="8"/>
    <x v="48"/>
    <x v="3"/>
    <x v="3"/>
  </r>
  <r>
    <n v="58"/>
    <x v="3"/>
    <s v="Gothic.Spires"/>
    <d v="2015-06-04T00:00:00"/>
    <s v="Erigeron grandiflorus"/>
    <n v="7517"/>
    <x v="2"/>
    <s v="Erigeron"/>
    <x v="8"/>
    <x v="48"/>
    <x v="3"/>
    <x v="3"/>
  </r>
  <r>
    <n v="59"/>
    <x v="1"/>
    <s v="Avery.Wash"/>
    <d v="2015-06-20T00:00:00"/>
    <s v="Erigeron grandiflorus"/>
    <n v="3974"/>
    <x v="2"/>
    <s v="Erigeron"/>
    <x v="8"/>
    <x v="48"/>
    <x v="3"/>
    <x v="3"/>
  </r>
  <r>
    <n v="61"/>
    <x v="1"/>
    <s v="Copper.Creek"/>
    <d v="2015-06-22T00:00:00"/>
    <s v="Erigeron grandiflorus"/>
    <n v="1557"/>
    <x v="2"/>
    <s v="Erigeron"/>
    <x v="8"/>
    <x v="48"/>
    <x v="3"/>
    <x v="3"/>
  </r>
  <r>
    <n v="62"/>
    <x v="1"/>
    <s v="Frogs.Pond"/>
    <d v="2015-06-28T00:00:00"/>
    <s v="Erigeron grandiflorus"/>
    <n v="14804"/>
    <x v="2"/>
    <s v="Erigeron"/>
    <x v="8"/>
    <x v="48"/>
    <x v="3"/>
    <x v="3"/>
  </r>
  <r>
    <n v="63"/>
    <x v="12"/>
    <s v="Stormy.Pass"/>
    <d v="2015-06-30T00:00:00"/>
    <s v="Erigeron grandiflorus"/>
    <n v="4438"/>
    <x v="2"/>
    <s v="Erigeron"/>
    <x v="8"/>
    <x v="48"/>
    <x v="3"/>
    <x v="3"/>
  </r>
  <r>
    <n v="60"/>
    <x v="10"/>
    <s v="Frogs.Pond"/>
    <d v="2015-06-12T00:00:00"/>
    <s v="Erigeron grandiflorus"/>
    <n v="7"/>
    <x v="2"/>
    <s v="Erigeron"/>
    <x v="8"/>
    <x v="48"/>
    <x v="3"/>
    <x v="3"/>
  </r>
  <r>
    <n v="60"/>
    <x v="10"/>
    <s v="Frogs.Pond"/>
    <d v="2015-06-12T00:00:00"/>
    <s v="Erigeron grandiflorus"/>
    <n v="4293"/>
    <x v="2"/>
    <s v="Erigeron"/>
    <x v="8"/>
    <x v="48"/>
    <x v="3"/>
    <x v="3"/>
  </r>
  <r>
    <n v="65"/>
    <x v="4"/>
    <s v="Avery.Wash"/>
    <d v="2015-06-12T00:00:00"/>
    <s v="Erigeron grandiflorus"/>
    <n v="2504"/>
    <x v="2"/>
    <s v="Erigeron"/>
    <x v="8"/>
    <x v="48"/>
    <x v="3"/>
    <x v="3"/>
  </r>
  <r>
    <n v="65"/>
    <x v="14"/>
    <s v="Frogs.Pond"/>
    <d v="2015-06-18T00:00:00"/>
    <s v="Erigeron grandiflorus"/>
    <n v="1934"/>
    <x v="2"/>
    <s v="Erigeron"/>
    <x v="8"/>
    <x v="48"/>
    <x v="3"/>
    <x v="3"/>
  </r>
  <r>
    <n v="65"/>
    <x v="15"/>
    <s v="Frogs.Pond"/>
    <d v="2015-06-29T00:00:00"/>
    <s v="Erigeron grandiflorus"/>
    <n v="1778"/>
    <x v="2"/>
    <s v="Erigeron"/>
    <x v="8"/>
    <x v="48"/>
    <x v="3"/>
    <x v="3"/>
  </r>
  <r>
    <n v="66"/>
    <x v="15"/>
    <s v="Stormy.Pass"/>
    <d v="2015-06-25T00:00:00"/>
    <s v="Erigeron grandiflorus"/>
    <n v="4136"/>
    <x v="2"/>
    <s v="Erigeron"/>
    <x v="8"/>
    <x v="48"/>
    <x v="3"/>
    <x v="3"/>
  </r>
  <r>
    <s v="NA"/>
    <x v="2"/>
    <s v="Frogs.Pond"/>
    <d v="2015-06-15T00:00:00"/>
    <s v="Gaultheria prostrata"/>
    <n v="7709"/>
    <x v="2"/>
    <s v="Gaultheria"/>
    <x v="66"/>
    <x v="49"/>
    <x v="25"/>
    <x v="5"/>
  </r>
  <r>
    <s v="NA"/>
    <x v="2"/>
    <s v="Avery.Wash"/>
    <d v="2015-06-14T00:00:00"/>
    <s v="Geum ternatum"/>
    <n v="831"/>
    <x v="2"/>
    <s v="Geum"/>
    <x v="11"/>
    <x v="50"/>
    <x v="7"/>
    <x v="7"/>
  </r>
  <r>
    <s v="NA"/>
    <x v="2"/>
    <s v="Gothic.Spires"/>
    <d v="2015-06-14T00:00:00"/>
    <s v="Geum ternatum"/>
    <n v="300"/>
    <x v="2"/>
    <s v="Geum"/>
    <x v="11"/>
    <x v="50"/>
    <x v="7"/>
    <x v="7"/>
  </r>
  <r>
    <s v="NA"/>
    <x v="3"/>
    <s v="Copper.Creek"/>
    <d v="2015-06-15T00:00:00"/>
    <s v="Helianthella quinquenervis"/>
    <n v="2908"/>
    <x v="2"/>
    <s v="Helianthella"/>
    <x v="12"/>
    <x v="13"/>
    <x v="3"/>
    <x v="3"/>
  </r>
  <r>
    <s v="REFERENCE"/>
    <x v="4"/>
    <s v="Copper.Creek"/>
    <d v="2015-06-15T00:00:00"/>
    <s v="Helianthella quinquenervis"/>
    <n v="309"/>
    <x v="2"/>
    <s v="Helianthella"/>
    <x v="12"/>
    <x v="13"/>
    <x v="3"/>
    <x v="3"/>
  </r>
  <r>
    <n v="15"/>
    <x v="10"/>
    <s v="Frogs.Pond"/>
    <d v="2015-06-12T00:00:00"/>
    <s v="Heterotheca villosa"/>
    <n v="3"/>
    <x v="2"/>
    <s v="Heterotheca"/>
    <x v="67"/>
    <x v="51"/>
    <x v="3"/>
    <x v="3"/>
  </r>
  <r>
    <n v="15"/>
    <x v="1"/>
    <s v="Gothic.Spires"/>
    <d v="2015-06-14T00:00:00"/>
    <s v="Holodiscus argenteus"/>
    <n v="1577"/>
    <x v="2"/>
    <s v="Holodiscus"/>
    <x v="68"/>
    <x v="52"/>
    <x v="7"/>
    <x v="7"/>
  </r>
  <r>
    <n v="19"/>
    <x v="0"/>
    <s v="Stormy.Pass"/>
    <d v="2015-06-22T00:00:00"/>
    <s v="Hydrophyllum capitatum"/>
    <n v="405"/>
    <x v="2"/>
    <s v="Hydrophyllum"/>
    <x v="13"/>
    <x v="15"/>
    <x v="8"/>
    <x v="8"/>
  </r>
  <r>
    <n v="56"/>
    <x v="0"/>
    <s v="Stormy.Pass"/>
    <d v="2015-06-25T00:00:00"/>
    <s v="Hydrophyllum capitatum"/>
    <n v="10287"/>
    <x v="2"/>
    <s v="Hydrophyllum"/>
    <x v="13"/>
    <x v="15"/>
    <x v="8"/>
    <x v="8"/>
  </r>
  <r>
    <n v="45"/>
    <x v="0"/>
    <s v="Stormy.Pass"/>
    <d v="2015-06-25T00:00:00"/>
    <s v="Hydrophyllum canadense"/>
    <n v="1335"/>
    <x v="2"/>
    <s v="Hydrophyllum"/>
    <x v="13"/>
    <x v="53"/>
    <x v="8"/>
    <x v="8"/>
  </r>
  <r>
    <n v="45"/>
    <x v="2"/>
    <s v="Avery.Wash"/>
    <d v="2015-06-14T00:00:00"/>
    <s v="Hydrophyllum fendleri"/>
    <n v="3119"/>
    <x v="2"/>
    <s v="Hydrophyllum"/>
    <x v="13"/>
    <x v="14"/>
    <x v="8"/>
    <x v="8"/>
  </r>
  <r>
    <n v="29"/>
    <x v="2"/>
    <s v="Avery.Wash"/>
    <d v="2015-06-14T00:00:00"/>
    <s v="Hydrophyllum canadense"/>
    <n v="705"/>
    <x v="2"/>
    <s v="Hydrophyllum"/>
    <x v="13"/>
    <x v="53"/>
    <x v="8"/>
    <x v="8"/>
  </r>
  <r>
    <n v="30"/>
    <x v="2"/>
    <s v="Frogs.Pond"/>
    <d v="2015-06-15T00:00:00"/>
    <s v="Hydrophyllum canadense"/>
    <n v="7518"/>
    <x v="2"/>
    <s v="Hydrophyllum"/>
    <x v="13"/>
    <x v="53"/>
    <x v="8"/>
    <x v="8"/>
  </r>
  <r>
    <n v="20"/>
    <x v="2"/>
    <s v="Frogs.Pond"/>
    <d v="2015-06-18T00:00:00"/>
    <s v="Hydrophyllum canadense"/>
    <n v="101079"/>
    <x v="2"/>
    <s v="Hydrophyllum"/>
    <x v="13"/>
    <x v="53"/>
    <x v="8"/>
    <x v="8"/>
  </r>
  <r>
    <n v="21"/>
    <x v="2"/>
    <s v="Frogs.Pond"/>
    <d v="2015-06-18T00:00:00"/>
    <s v="Hydrophyllum fendleri"/>
    <n v="11234"/>
    <x v="2"/>
    <s v="Hydrophyllum"/>
    <x v="13"/>
    <x v="14"/>
    <x v="8"/>
    <x v="8"/>
  </r>
  <r>
    <n v="24"/>
    <x v="2"/>
    <s v="Gothic.Spires"/>
    <d v="2015-06-14T00:00:00"/>
    <s v="Hydrophyllum canadense"/>
    <n v="36918"/>
    <x v="2"/>
    <s v="Hydrophyllum"/>
    <x v="13"/>
    <x v="53"/>
    <x v="8"/>
    <x v="8"/>
  </r>
  <r>
    <n v="25"/>
    <x v="2"/>
    <s v="Gothic.Spires"/>
    <d v="2015-06-14T00:00:00"/>
    <s v="Hydrophyllum fendleri"/>
    <n v="11722"/>
    <x v="2"/>
    <s v="Hydrophyllum"/>
    <x v="13"/>
    <x v="14"/>
    <x v="8"/>
    <x v="8"/>
  </r>
  <r>
    <n v="27"/>
    <x v="2"/>
    <s v="Gothic.Spires"/>
    <d v="2015-06-14T00:00:00"/>
    <s v="Hydrophyllum capitatum"/>
    <n v="796"/>
    <x v="2"/>
    <s v="Hydrophyllum"/>
    <x v="13"/>
    <x v="15"/>
    <x v="8"/>
    <x v="8"/>
  </r>
  <r>
    <n v="8"/>
    <x v="2"/>
    <s v="Gothic.Spires"/>
    <d v="2015-06-14T00:00:00"/>
    <s v="Hydrophyllum fendleri"/>
    <n v="2213"/>
    <x v="2"/>
    <s v="Hydrophyllum"/>
    <x v="13"/>
    <x v="14"/>
    <x v="8"/>
    <x v="8"/>
  </r>
  <r>
    <n v="10"/>
    <x v="2"/>
    <s v="Gothic.Spires"/>
    <d v="2015-06-14T00:00:00"/>
    <s v="Hydrophyllum fendleri"/>
    <n v="17841"/>
    <x v="2"/>
    <s v="Hydrophyllum"/>
    <x v="13"/>
    <x v="14"/>
    <x v="8"/>
    <x v="8"/>
  </r>
  <r>
    <s v="NA"/>
    <x v="2"/>
    <s v="Gothic.Spires"/>
    <d v="2015-06-14T00:00:00"/>
    <s v="Hydrophyllum canadense"/>
    <n v="4249"/>
    <x v="2"/>
    <s v="Hydrophyllum"/>
    <x v="13"/>
    <x v="53"/>
    <x v="8"/>
    <x v="8"/>
  </r>
  <r>
    <s v="NA"/>
    <x v="2"/>
    <s v="Gothic.Spires"/>
    <d v="2015-06-14T00:00:00"/>
    <s v="Hydrophyllum capitatum"/>
    <n v="709"/>
    <x v="2"/>
    <s v="Hydrophyllum"/>
    <x v="13"/>
    <x v="15"/>
    <x v="8"/>
    <x v="8"/>
  </r>
  <r>
    <s v="NA"/>
    <x v="3"/>
    <s v="Copper.Creek"/>
    <d v="2015-06-14T00:00:00"/>
    <s v="Hydrophyllum capitatum"/>
    <n v="2335"/>
    <x v="2"/>
    <s v="Hydrophyllum"/>
    <x v="13"/>
    <x v="15"/>
    <x v="8"/>
    <x v="8"/>
  </r>
  <r>
    <n v="66"/>
    <x v="3"/>
    <s v="Copper.Creek"/>
    <d v="2015-06-15T00:00:00"/>
    <s v="Hydrophyllum capitatum"/>
    <n v="313"/>
    <x v="2"/>
    <s v="Hydrophyllum"/>
    <x v="13"/>
    <x v="15"/>
    <x v="8"/>
    <x v="8"/>
  </r>
  <r>
    <s v="REFERENCE"/>
    <x v="1"/>
    <s v="Avery.Wash"/>
    <d v="2015-06-19T00:00:00"/>
    <s v="Hydrophyllum canadense"/>
    <n v="1499"/>
    <x v="2"/>
    <s v="Hydrophyllum"/>
    <x v="13"/>
    <x v="53"/>
    <x v="8"/>
    <x v="8"/>
  </r>
  <r>
    <n v="29"/>
    <x v="1"/>
    <s v="Avery.Wash"/>
    <d v="2015-06-19T00:00:00"/>
    <s v="Hydrophyllum canadense"/>
    <n v="1080"/>
    <x v="2"/>
    <s v="Hydrophyllum"/>
    <x v="13"/>
    <x v="53"/>
    <x v="8"/>
    <x v="8"/>
  </r>
  <r>
    <n v="18"/>
    <x v="1"/>
    <s v="Avery.Wash"/>
    <d v="2015-06-20T00:00:00"/>
    <s v="Hydrophyllum fendleri"/>
    <n v="11728"/>
    <x v="2"/>
    <s v="Hydrophyllum"/>
    <x v="13"/>
    <x v="14"/>
    <x v="8"/>
    <x v="8"/>
  </r>
  <r>
    <n v="28"/>
    <x v="1"/>
    <s v="Avery.Wash"/>
    <d v="2015-06-20T00:00:00"/>
    <s v="Hydrophyllum canadense"/>
    <n v="2346"/>
    <x v="2"/>
    <s v="Hydrophyllum"/>
    <x v="13"/>
    <x v="53"/>
    <x v="8"/>
    <x v="8"/>
  </r>
  <r>
    <n v="29"/>
    <x v="1"/>
    <s v="Copper.Creek"/>
    <d v="2015-06-15T00:00:00"/>
    <s v="Hydrophyllum fendleri"/>
    <n v="5"/>
    <x v="2"/>
    <s v="Hydrophyllum"/>
    <x v="13"/>
    <x v="14"/>
    <x v="8"/>
    <x v="8"/>
  </r>
  <r>
    <n v="32"/>
    <x v="1"/>
    <s v="Copper.Creek"/>
    <d v="2015-06-15T00:00:00"/>
    <s v="Hydrophyllum canadense"/>
    <n v="4"/>
    <x v="2"/>
    <s v="Hydrophyllum"/>
    <x v="13"/>
    <x v="53"/>
    <x v="8"/>
    <x v="8"/>
  </r>
  <r>
    <n v="33"/>
    <x v="1"/>
    <s v="Copper.Creek"/>
    <d v="2015-06-22T00:00:00"/>
    <s v="Hydrophyllum fendleri"/>
    <n v="3881"/>
    <x v="2"/>
    <s v="Hydrophyllum"/>
    <x v="13"/>
    <x v="14"/>
    <x v="8"/>
    <x v="8"/>
  </r>
  <r>
    <n v="36"/>
    <x v="1"/>
    <s v="Gothic.Spires"/>
    <d v="2015-06-18T00:00:00"/>
    <s v="Hydrophyllum canadense"/>
    <n v="1544"/>
    <x v="2"/>
    <s v="Hydrophyllum"/>
    <x v="13"/>
    <x v="53"/>
    <x v="8"/>
    <x v="8"/>
  </r>
  <r>
    <n v="45"/>
    <x v="1"/>
    <s v="Rosy.Hills"/>
    <d v="2015-06-28T00:00:00"/>
    <s v="Hydrophyllum canadense"/>
    <n v="82143"/>
    <x v="2"/>
    <s v="Hydrophyllum"/>
    <x v="13"/>
    <x v="53"/>
    <x v="8"/>
    <x v="8"/>
  </r>
  <r>
    <n v="46"/>
    <x v="1"/>
    <s v="Rosy.Hills"/>
    <d v="2015-06-28T00:00:00"/>
    <s v="Hydrophyllum fendleri"/>
    <n v="18924"/>
    <x v="2"/>
    <s v="Hydrophyllum"/>
    <x v="13"/>
    <x v="14"/>
    <x v="8"/>
    <x v="8"/>
  </r>
  <r>
    <n v="65"/>
    <x v="10"/>
    <s v="Frogs.Pond"/>
    <d v="2015-06-12T00:00:00"/>
    <s v="Hydrophyllum fendleri"/>
    <n v="9"/>
    <x v="2"/>
    <s v="Hydrophyllum"/>
    <x v="13"/>
    <x v="14"/>
    <x v="8"/>
    <x v="8"/>
  </r>
  <r>
    <n v="23"/>
    <x v="10"/>
    <s v="Frogs.Pond"/>
    <d v="2015-06-12T00:00:00"/>
    <s v="Hydrophyllum canadense"/>
    <n v="12924"/>
    <x v="2"/>
    <s v="Hydrophyllum"/>
    <x v="13"/>
    <x v="53"/>
    <x v="8"/>
    <x v="8"/>
  </r>
  <r>
    <s v="NA"/>
    <x v="10"/>
    <s v="Frogs.Pond"/>
    <d v="2015-06-12T00:00:00"/>
    <s v="Hydrophyllum fendleri"/>
    <n v="8129"/>
    <x v="2"/>
    <s v="Hydrophyllum"/>
    <x v="13"/>
    <x v="14"/>
    <x v="8"/>
    <x v="8"/>
  </r>
  <r>
    <s v="NA"/>
    <x v="14"/>
    <s v="Frogs.Pond"/>
    <d v="2015-06-18T00:00:00"/>
    <s v="Hydrophyllum canadense"/>
    <n v="19350"/>
    <x v="2"/>
    <s v="Hydrophyllum"/>
    <x v="13"/>
    <x v="53"/>
    <x v="8"/>
    <x v="8"/>
  </r>
  <r>
    <n v="10"/>
    <x v="14"/>
    <s v="Frogs.Pond"/>
    <d v="2015-06-18T00:00:00"/>
    <s v="Hydrophyllum canadense"/>
    <n v="87597"/>
    <x v="2"/>
    <s v="Hydrophyllum"/>
    <x v="13"/>
    <x v="53"/>
    <x v="8"/>
    <x v="8"/>
  </r>
  <r>
    <n v="3"/>
    <x v="14"/>
    <s v="Frogs.Pond"/>
    <d v="2015-06-18T00:00:00"/>
    <s v="Hydrophyllum fendleri"/>
    <n v="21700"/>
    <x v="2"/>
    <s v="Hydrophyllum"/>
    <x v="13"/>
    <x v="14"/>
    <x v="8"/>
    <x v="8"/>
  </r>
  <r>
    <n v="19"/>
    <x v="15"/>
    <s v="Frogs.Pond"/>
    <d v="2015-06-29T00:00:00"/>
    <s v="Hydrophyllum canadense"/>
    <n v="52450"/>
    <x v="2"/>
    <s v="Hydrophyllum"/>
    <x v="13"/>
    <x v="53"/>
    <x v="8"/>
    <x v="8"/>
  </r>
  <r>
    <n v="15"/>
    <x v="15"/>
    <s v="Frogs.Pond"/>
    <d v="2015-06-29T00:00:00"/>
    <s v="Hydrophyllum fendleri"/>
    <n v="26463"/>
    <x v="2"/>
    <s v="Hydrophyllum"/>
    <x v="13"/>
    <x v="14"/>
    <x v="8"/>
    <x v="8"/>
  </r>
  <r>
    <n v="42"/>
    <x v="15"/>
    <s v="Frogs.Pond"/>
    <d v="2015-06-29T00:00:00"/>
    <s v="Hydrophyllum capitatum"/>
    <n v="888"/>
    <x v="2"/>
    <s v="Hydrophyllum"/>
    <x v="13"/>
    <x v="15"/>
    <x v="8"/>
    <x v="8"/>
  </r>
  <r>
    <s v="REFERENCE"/>
    <x v="15"/>
    <s v="Stormy.Pass"/>
    <d v="2015-06-25T00:00:00"/>
    <s v="Hydrophyllum fendleri"/>
    <n v="10493"/>
    <x v="2"/>
    <s v="Hydrophyllum"/>
    <x v="13"/>
    <x v="14"/>
    <x v="8"/>
    <x v="8"/>
  </r>
  <r>
    <n v="13"/>
    <x v="15"/>
    <s v="Stormy.Pass"/>
    <d v="2015-06-25T00:00:00"/>
    <s v="Hydrophyllum canadense"/>
    <n v="1937"/>
    <x v="2"/>
    <s v="Hydrophyllum"/>
    <x v="13"/>
    <x v="53"/>
    <x v="8"/>
    <x v="8"/>
  </r>
  <r>
    <n v="35"/>
    <x v="0"/>
    <s v="Stormy.Pass"/>
    <d v="2015-06-21T00:00:00"/>
    <s v="Karpatiosorbus devoniensis"/>
    <n v="98"/>
    <x v="2"/>
    <s v="Karpatiosorbus"/>
    <x v="69"/>
    <x v="54"/>
    <x v="7"/>
    <x v="7"/>
  </r>
  <r>
    <n v="33"/>
    <x v="0"/>
    <s v="Stormy.Pass"/>
    <d v="2015-06-21T00:00:00"/>
    <s v="Karpatiosorbus devoniensis"/>
    <n v="98"/>
    <x v="2"/>
    <s v="Karpatiosorbus"/>
    <x v="69"/>
    <x v="54"/>
    <x v="7"/>
    <x v="7"/>
  </r>
  <r>
    <n v="36"/>
    <x v="2"/>
    <s v="Gothic.Spires"/>
    <d v="2015-06-14T00:00:00"/>
    <s v="Karpatiosorbus devoniensis"/>
    <n v="4123"/>
    <x v="2"/>
    <s v="Karpatiosorbus"/>
    <x v="69"/>
    <x v="54"/>
    <x v="7"/>
    <x v="7"/>
  </r>
  <r>
    <n v="40"/>
    <x v="2"/>
    <s v="Gothic.Spires"/>
    <d v="2015-06-14T00:00:00"/>
    <s v="Karpatiosorbus devoniensis"/>
    <n v="4123"/>
    <x v="2"/>
    <s v="Karpatiosorbus"/>
    <x v="69"/>
    <x v="54"/>
    <x v="7"/>
    <x v="7"/>
  </r>
  <r>
    <n v="44"/>
    <x v="2"/>
    <s v="Frogs.Pond"/>
    <d v="2015-06-18T00:00:00"/>
    <s v="Lathyrus lanszwertii"/>
    <n v="9072"/>
    <x v="2"/>
    <s v="Lathyrus"/>
    <x v="15"/>
    <x v="17"/>
    <x v="9"/>
    <x v="9"/>
  </r>
  <r>
    <n v="42"/>
    <x v="2"/>
    <s v="Gothic.Spires"/>
    <d v="2015-06-14T00:00:00"/>
    <s v="Lathyrus lanszwertii"/>
    <n v="3012"/>
    <x v="2"/>
    <s v="Lathyrus"/>
    <x v="15"/>
    <x v="17"/>
    <x v="9"/>
    <x v="9"/>
  </r>
  <r>
    <s v="NA"/>
    <x v="14"/>
    <s v="Frogs.Pond"/>
    <d v="2015-06-18T00:00:00"/>
    <s v="Lathyrus lanszwertii"/>
    <n v="2179"/>
    <x v="2"/>
    <s v="Lathyrus"/>
    <x v="15"/>
    <x v="17"/>
    <x v="9"/>
    <x v="9"/>
  </r>
  <r>
    <n v="42"/>
    <x v="15"/>
    <s v="Frogs.Pond"/>
    <d v="2015-06-29T00:00:00"/>
    <s v="Lathyrus lanszwertii"/>
    <n v="1517"/>
    <x v="2"/>
    <s v="Lathyrus"/>
    <x v="15"/>
    <x v="17"/>
    <x v="9"/>
    <x v="9"/>
  </r>
  <r>
    <n v="42"/>
    <x v="3"/>
    <s v="Copper.Creek"/>
    <d v="2015-06-14T00:00:00"/>
    <s v="Lithophragma parviflorum"/>
    <n v="482"/>
    <x v="2"/>
    <s v="Lithophragma"/>
    <x v="43"/>
    <x v="55"/>
    <x v="16"/>
    <x v="13"/>
  </r>
  <r>
    <n v="52"/>
    <x v="4"/>
    <s v="Copper.Creek"/>
    <d v="2015-06-15T00:00:00"/>
    <s v="Lithophragma parviflorum"/>
    <n v="556"/>
    <x v="2"/>
    <s v="Lithophragma"/>
    <x v="43"/>
    <x v="55"/>
    <x v="16"/>
    <x v="13"/>
  </r>
  <r>
    <n v="52"/>
    <x v="4"/>
    <s v="Frogs.Pond"/>
    <d v="2015-07-09T00:00:00"/>
    <s v="Lithophragma parviflorum"/>
    <n v="452"/>
    <x v="2"/>
    <s v="Lithophragma"/>
    <x v="43"/>
    <x v="55"/>
    <x v="16"/>
    <x v="13"/>
  </r>
  <r>
    <s v="NA"/>
    <x v="0"/>
    <s v="Copper.Creek"/>
    <d v="2015-06-14T00:00:00"/>
    <s v="Lupinus sericeus"/>
    <n v="1864"/>
    <x v="2"/>
    <s v="Lupinus"/>
    <x v="18"/>
    <x v="20"/>
    <x v="9"/>
    <x v="9"/>
  </r>
  <r>
    <s v="NA"/>
    <x v="2"/>
    <s v="Avery.Wash"/>
    <d v="2015-06-14T00:00:00"/>
    <s v="Lupinus argenteus"/>
    <n v="2006"/>
    <x v="2"/>
    <s v="Lupinus"/>
    <x v="18"/>
    <x v="52"/>
    <x v="9"/>
    <x v="9"/>
  </r>
  <r>
    <s v="NA"/>
    <x v="2"/>
    <s v="Avery.Wash"/>
    <d v="2015-06-14T00:00:00"/>
    <s v="Lupinus sericeus"/>
    <n v="829"/>
    <x v="2"/>
    <s v="Lupinus"/>
    <x v="18"/>
    <x v="20"/>
    <x v="9"/>
    <x v="9"/>
  </r>
  <r>
    <s v="NA"/>
    <x v="2"/>
    <s v="Frogs.Pond"/>
    <d v="2015-06-15T00:00:00"/>
    <s v="Lupinus argenteus"/>
    <n v="160507"/>
    <x v="2"/>
    <s v="Lupinus"/>
    <x v="18"/>
    <x v="52"/>
    <x v="9"/>
    <x v="9"/>
  </r>
  <r>
    <s v="NA"/>
    <x v="2"/>
    <s v="Frogs.Pond"/>
    <d v="2015-06-15T00:00:00"/>
    <s v="Lupinus sericeus"/>
    <n v="58005"/>
    <x v="2"/>
    <s v="Lupinus"/>
    <x v="18"/>
    <x v="20"/>
    <x v="9"/>
    <x v="9"/>
  </r>
  <r>
    <s v="NA"/>
    <x v="2"/>
    <s v="Frogs.Pond"/>
    <d v="2015-06-18T00:00:00"/>
    <s v="Lupinus argenteus"/>
    <n v="2447"/>
    <x v="2"/>
    <s v="Lupinus"/>
    <x v="18"/>
    <x v="52"/>
    <x v="9"/>
    <x v="9"/>
  </r>
  <r>
    <n v="4"/>
    <x v="2"/>
    <s v="Frogs.Pond"/>
    <d v="2015-06-18T00:00:00"/>
    <s v="Lupinus sericeus"/>
    <n v="1132"/>
    <x v="2"/>
    <s v="Lupinus"/>
    <x v="18"/>
    <x v="20"/>
    <x v="9"/>
    <x v="9"/>
  </r>
  <r>
    <n v="6"/>
    <x v="2"/>
    <s v="Gothic.Spires"/>
    <d v="2015-06-14T00:00:00"/>
    <s v="Lupinus argenteus"/>
    <n v="606"/>
    <x v="2"/>
    <s v="Lupinus"/>
    <x v="18"/>
    <x v="52"/>
    <x v="9"/>
    <x v="9"/>
  </r>
  <r>
    <n v="9"/>
    <x v="2"/>
    <s v="Gothic.Spires"/>
    <d v="2015-06-14T00:00:00"/>
    <s v="Lupinus sericeus"/>
    <n v="321"/>
    <x v="2"/>
    <s v="Lupinus"/>
    <x v="18"/>
    <x v="20"/>
    <x v="9"/>
    <x v="9"/>
  </r>
  <r>
    <n v="14"/>
    <x v="3"/>
    <s v="Copper.Creek"/>
    <d v="2015-06-15T00:00:00"/>
    <s v="Lupinus argenteus"/>
    <n v="295"/>
    <x v="2"/>
    <s v="Lupinus"/>
    <x v="18"/>
    <x v="52"/>
    <x v="9"/>
    <x v="9"/>
  </r>
  <r>
    <n v="33"/>
    <x v="3"/>
    <s v="Copper.Creek"/>
    <d v="2015-06-15T00:00:00"/>
    <s v="Lupinus argenteus"/>
    <n v="2740"/>
    <x v="2"/>
    <s v="Lupinus"/>
    <x v="18"/>
    <x v="52"/>
    <x v="9"/>
    <x v="9"/>
  </r>
  <r>
    <n v="45"/>
    <x v="3"/>
    <s v="Gothic.Spires"/>
    <d v="2015-06-04T00:00:00"/>
    <s v="Lupinus argenteus"/>
    <n v="49939"/>
    <x v="2"/>
    <s v="Lupinus"/>
    <x v="18"/>
    <x v="52"/>
    <x v="9"/>
    <x v="9"/>
  </r>
  <r>
    <n v="56"/>
    <x v="1"/>
    <s v="Avery.Wash"/>
    <d v="2015-06-20T00:00:00"/>
    <s v="Lupinus argenteus"/>
    <n v="5472"/>
    <x v="2"/>
    <s v="Lupinus"/>
    <x v="18"/>
    <x v="52"/>
    <x v="9"/>
    <x v="9"/>
  </r>
  <r>
    <n v="10"/>
    <x v="1"/>
    <s v="Avery.Wash"/>
    <d v="2015-06-20T00:00:00"/>
    <s v="Lupinus sericeus"/>
    <n v="1910"/>
    <x v="2"/>
    <s v="Lupinus"/>
    <x v="18"/>
    <x v="20"/>
    <x v="9"/>
    <x v="9"/>
  </r>
  <r>
    <n v="20"/>
    <x v="1"/>
    <s v="Copper.Creek"/>
    <d v="2015-06-15T00:00:00"/>
    <s v="Lupinus argenteus"/>
    <n v="8"/>
    <x v="2"/>
    <s v="Lupinus"/>
    <x v="18"/>
    <x v="52"/>
    <x v="9"/>
    <x v="9"/>
  </r>
  <r>
    <s v="NA"/>
    <x v="1"/>
    <s v="Copper.Creek"/>
    <d v="2015-06-22T00:00:00"/>
    <s v="Lupinus argenteus"/>
    <n v="6828"/>
    <x v="2"/>
    <s v="Lupinus"/>
    <x v="18"/>
    <x v="52"/>
    <x v="9"/>
    <x v="9"/>
  </r>
  <r>
    <s v="NA"/>
    <x v="1"/>
    <s v="Copper.Creek"/>
    <d v="2015-06-22T00:00:00"/>
    <s v="Lupinus sericeus"/>
    <n v="6657"/>
    <x v="2"/>
    <s v="Lupinus"/>
    <x v="18"/>
    <x v="20"/>
    <x v="9"/>
    <x v="9"/>
  </r>
  <r>
    <n v="19"/>
    <x v="1"/>
    <s v="Frogs.Pond"/>
    <d v="2015-06-28T00:00:00"/>
    <s v="Lupinus argenteus"/>
    <n v="91466"/>
    <x v="2"/>
    <s v="Lupinus"/>
    <x v="18"/>
    <x v="52"/>
    <x v="9"/>
    <x v="9"/>
  </r>
  <r>
    <s v="NA"/>
    <x v="1"/>
    <s v="Rosy.Hills"/>
    <d v="2015-06-28T00:00:00"/>
    <s v="Lupinus argenteus"/>
    <n v="108419"/>
    <x v="2"/>
    <s v="Lupinus"/>
    <x v="18"/>
    <x v="52"/>
    <x v="9"/>
    <x v="9"/>
  </r>
  <r>
    <s v="NA"/>
    <x v="1"/>
    <s v="Rosy.Hills"/>
    <d v="2015-06-28T00:00:00"/>
    <s v="Lupinus sericeus"/>
    <n v="49951"/>
    <x v="2"/>
    <s v="Lupinus"/>
    <x v="18"/>
    <x v="20"/>
    <x v="9"/>
    <x v="9"/>
  </r>
  <r>
    <s v="NA"/>
    <x v="12"/>
    <s v="Stormy.Pass"/>
    <d v="2015-06-30T00:00:00"/>
    <s v="Lupinus argenteus"/>
    <n v="5601"/>
    <x v="2"/>
    <s v="Lupinus"/>
    <x v="18"/>
    <x v="52"/>
    <x v="9"/>
    <x v="9"/>
  </r>
  <r>
    <n v="14"/>
    <x v="12"/>
    <s v="Stormy.Pass"/>
    <d v="2015-06-30T00:00:00"/>
    <s v="Lupinus sericeus"/>
    <n v="2207"/>
    <x v="2"/>
    <s v="Lupinus"/>
    <x v="18"/>
    <x v="20"/>
    <x v="9"/>
    <x v="9"/>
  </r>
  <r>
    <n v="15"/>
    <x v="10"/>
    <s v="Frogs.Pond"/>
    <d v="2015-06-12T00:00:00"/>
    <s v="Lupinus argenteus"/>
    <n v="14"/>
    <x v="2"/>
    <s v="Lupinus"/>
    <x v="18"/>
    <x v="52"/>
    <x v="9"/>
    <x v="9"/>
  </r>
  <r>
    <n v="21"/>
    <x v="10"/>
    <s v="Frogs.Pond"/>
    <d v="2015-06-12T00:00:00"/>
    <s v="Lupinus argenteus"/>
    <n v="16336"/>
    <x v="2"/>
    <s v="Lupinus"/>
    <x v="18"/>
    <x v="52"/>
    <x v="9"/>
    <x v="9"/>
  </r>
  <r>
    <s v="NA"/>
    <x v="4"/>
    <s v="Avery.Wash"/>
    <d v="2015-06-12T00:00:00"/>
    <s v="Lupinus argenteus"/>
    <n v="45605"/>
    <x v="2"/>
    <s v="Lupinus"/>
    <x v="18"/>
    <x v="52"/>
    <x v="9"/>
    <x v="9"/>
  </r>
  <r>
    <s v="NA"/>
    <x v="4"/>
    <s v="Avery.Wash"/>
    <d v="2015-06-12T00:00:00"/>
    <s v="Lupinus sericeus"/>
    <n v="27384"/>
    <x v="2"/>
    <s v="Lupinus"/>
    <x v="18"/>
    <x v="20"/>
    <x v="9"/>
    <x v="9"/>
  </r>
  <r>
    <n v="24"/>
    <x v="14"/>
    <s v="Frogs.Pond"/>
    <d v="2015-06-18T00:00:00"/>
    <s v="Lupinus argenteus"/>
    <n v="69708"/>
    <x v="2"/>
    <s v="Lupinus"/>
    <x v="18"/>
    <x v="52"/>
    <x v="9"/>
    <x v="9"/>
  </r>
  <r>
    <n v="24"/>
    <x v="14"/>
    <s v="Frogs.Pond"/>
    <d v="2015-06-18T00:00:00"/>
    <s v="Lupinus argenteus"/>
    <n v="73459"/>
    <x v="2"/>
    <s v="Lupinus"/>
    <x v="18"/>
    <x v="52"/>
    <x v="9"/>
    <x v="9"/>
  </r>
  <r>
    <n v="25"/>
    <x v="14"/>
    <s v="Frogs.Pond"/>
    <d v="2015-06-18T00:00:00"/>
    <s v="Lupinus sericeus"/>
    <n v="32940"/>
    <x v="2"/>
    <s v="Lupinus"/>
    <x v="18"/>
    <x v="20"/>
    <x v="9"/>
    <x v="9"/>
  </r>
  <r>
    <n v="26"/>
    <x v="15"/>
    <s v="Frogs.Pond"/>
    <d v="2015-06-29T00:00:00"/>
    <s v="Lupinus argenteus"/>
    <n v="66600"/>
    <x v="2"/>
    <s v="Lupinus"/>
    <x v="18"/>
    <x v="52"/>
    <x v="9"/>
    <x v="9"/>
  </r>
  <r>
    <s v="NA"/>
    <x v="15"/>
    <s v="Frogs.Pond"/>
    <d v="2015-06-29T00:00:00"/>
    <s v="Lupinus sericeus"/>
    <n v="33638"/>
    <x v="2"/>
    <s v="Lupinus"/>
    <x v="18"/>
    <x v="20"/>
    <x v="9"/>
    <x v="9"/>
  </r>
  <r>
    <n v="43"/>
    <x v="15"/>
    <s v="Stormy.Pass"/>
    <d v="2015-06-25T00:00:00"/>
    <s v="Lupinus argenteus"/>
    <n v="5251"/>
    <x v="2"/>
    <s v="Lupinus"/>
    <x v="18"/>
    <x v="52"/>
    <x v="9"/>
    <x v="9"/>
  </r>
  <r>
    <n v="39"/>
    <x v="0"/>
    <s v="Copper.Creek"/>
    <d v="2015-06-14T00:00:00"/>
    <s v="Mertensia fusiformis"/>
    <n v="3888"/>
    <x v="2"/>
    <s v="Mertensia"/>
    <x v="19"/>
    <x v="21"/>
    <x v="8"/>
    <x v="8"/>
  </r>
  <r>
    <n v="40"/>
    <x v="0"/>
    <s v="Copper.Creek"/>
    <d v="2015-06-14T00:00:00"/>
    <s v="Mertensia ciliata"/>
    <n v="3584"/>
    <x v="2"/>
    <s v="Mertensia"/>
    <x v="19"/>
    <x v="22"/>
    <x v="8"/>
    <x v="8"/>
  </r>
  <r>
    <s v="NA"/>
    <x v="2"/>
    <s v="Avery.Wash"/>
    <d v="2015-06-14T00:00:00"/>
    <s v="Mertensia ciliata"/>
    <n v="15434"/>
    <x v="2"/>
    <s v="Mertensia"/>
    <x v="19"/>
    <x v="22"/>
    <x v="8"/>
    <x v="8"/>
  </r>
  <r>
    <s v="NA"/>
    <x v="2"/>
    <s v="Avery.Wash"/>
    <d v="2015-06-14T00:00:00"/>
    <s v="Mertensia fusiformis"/>
    <n v="15386"/>
    <x v="2"/>
    <s v="Mertensia"/>
    <x v="19"/>
    <x v="21"/>
    <x v="8"/>
    <x v="8"/>
  </r>
  <r>
    <n v="44"/>
    <x v="2"/>
    <s v="Frogs.Pond"/>
    <d v="2015-06-15T00:00:00"/>
    <s v="Mertensia fusiformis"/>
    <n v="102535"/>
    <x v="2"/>
    <s v="Mertensia"/>
    <x v="19"/>
    <x v="21"/>
    <x v="8"/>
    <x v="8"/>
  </r>
  <r>
    <n v="45"/>
    <x v="2"/>
    <s v="Frogs.Pond"/>
    <d v="2015-06-15T00:00:00"/>
    <s v="Mertensia ciliata"/>
    <n v="35762"/>
    <x v="2"/>
    <s v="Mertensia"/>
    <x v="19"/>
    <x v="22"/>
    <x v="8"/>
    <x v="8"/>
  </r>
  <r>
    <s v="NA"/>
    <x v="2"/>
    <s v="Gothic.Spires"/>
    <d v="2015-06-14T00:00:00"/>
    <s v="Mertensia fusiformis"/>
    <n v="1481"/>
    <x v="2"/>
    <s v="Mertensia"/>
    <x v="19"/>
    <x v="21"/>
    <x v="8"/>
    <x v="8"/>
  </r>
  <r>
    <s v="NA"/>
    <x v="2"/>
    <s v="Gothic.Spires"/>
    <d v="2015-06-14T00:00:00"/>
    <s v="Mertensia ciliata"/>
    <n v="871"/>
    <x v="2"/>
    <s v="Mertensia"/>
    <x v="19"/>
    <x v="22"/>
    <x v="8"/>
    <x v="8"/>
  </r>
  <r>
    <n v="56"/>
    <x v="2"/>
    <s v="Gothic.Spires"/>
    <d v="2015-06-14T00:00:00"/>
    <s v="Mertensia fusiformis"/>
    <n v="299"/>
    <x v="2"/>
    <s v="Mertensia"/>
    <x v="19"/>
    <x v="21"/>
    <x v="8"/>
    <x v="8"/>
  </r>
  <r>
    <s v="NA"/>
    <x v="3"/>
    <s v="Gothic.Spires"/>
    <d v="2015-06-04T00:00:00"/>
    <s v="Mertensia fusiformis"/>
    <n v="77561"/>
    <x v="2"/>
    <s v="Mertensia"/>
    <x v="19"/>
    <x v="21"/>
    <x v="8"/>
    <x v="8"/>
  </r>
  <r>
    <s v="NA"/>
    <x v="3"/>
    <s v="Gothic.Spires"/>
    <d v="2015-06-04T00:00:00"/>
    <s v="Mertensia ciliata"/>
    <n v="48791"/>
    <x v="2"/>
    <s v="Mertensia"/>
    <x v="19"/>
    <x v="22"/>
    <x v="8"/>
    <x v="8"/>
  </r>
  <r>
    <s v="NA"/>
    <x v="1"/>
    <s v="Avery.Wash"/>
    <d v="2015-06-19T00:00:00"/>
    <s v="Mertensia fusiformis"/>
    <n v="1487"/>
    <x v="2"/>
    <s v="Mertensia"/>
    <x v="19"/>
    <x v="21"/>
    <x v="8"/>
    <x v="8"/>
  </r>
  <r>
    <n v="4"/>
    <x v="1"/>
    <s v="Avery.Wash"/>
    <d v="2015-06-20T00:00:00"/>
    <s v="Mertensia ciliata"/>
    <n v="48329"/>
    <x v="2"/>
    <s v="Mertensia"/>
    <x v="19"/>
    <x v="22"/>
    <x v="8"/>
    <x v="8"/>
  </r>
  <r>
    <n v="4"/>
    <x v="1"/>
    <s v="Avery.Wash"/>
    <d v="2015-06-20T00:00:00"/>
    <s v="Mertensia fusiformis"/>
    <n v="25975"/>
    <x v="2"/>
    <s v="Mertensia"/>
    <x v="19"/>
    <x v="21"/>
    <x v="8"/>
    <x v="8"/>
  </r>
  <r>
    <n v="6"/>
    <x v="1"/>
    <s v="Copper.Creek"/>
    <d v="2015-06-15T00:00:00"/>
    <s v="Mertensia ciliata"/>
    <n v="14"/>
    <x v="2"/>
    <s v="Mertensia"/>
    <x v="19"/>
    <x v="22"/>
    <x v="8"/>
    <x v="8"/>
  </r>
  <r>
    <n v="9"/>
    <x v="1"/>
    <s v="Copper.Creek"/>
    <d v="2015-06-22T00:00:00"/>
    <s v="Mertensia ciliata"/>
    <n v="3268"/>
    <x v="2"/>
    <s v="Mertensia"/>
    <x v="19"/>
    <x v="22"/>
    <x v="8"/>
    <x v="8"/>
  </r>
  <r>
    <n v="25"/>
    <x v="1"/>
    <s v="Frogs.Pond"/>
    <d v="2015-06-28T00:00:00"/>
    <s v="Mertensia fusiformis"/>
    <n v="155213"/>
    <x v="2"/>
    <s v="Mertensia"/>
    <x v="19"/>
    <x v="21"/>
    <x v="8"/>
    <x v="8"/>
  </r>
  <r>
    <n v="23"/>
    <x v="1"/>
    <s v="Frogs.Pond"/>
    <d v="2015-06-28T00:00:00"/>
    <s v="Mertensia ciliata"/>
    <n v="110749"/>
    <x v="2"/>
    <s v="Mertensia"/>
    <x v="19"/>
    <x v="22"/>
    <x v="8"/>
    <x v="8"/>
  </r>
  <r>
    <n v="26"/>
    <x v="1"/>
    <s v="Gothic.Spires"/>
    <d v="2015-06-14T00:00:00"/>
    <s v="Mertensia fusiformis"/>
    <n v="2007"/>
    <x v="2"/>
    <s v="Mertensia"/>
    <x v="19"/>
    <x v="21"/>
    <x v="8"/>
    <x v="8"/>
  </r>
  <r>
    <n v="26"/>
    <x v="12"/>
    <s v="Stormy.Pass"/>
    <d v="2015-06-30T00:00:00"/>
    <s v="Mertensia ciliata"/>
    <n v="47165"/>
    <x v="2"/>
    <s v="Mertensia"/>
    <x v="19"/>
    <x v="22"/>
    <x v="8"/>
    <x v="8"/>
  </r>
  <r>
    <n v="27"/>
    <x v="12"/>
    <s v="Stormy.Pass"/>
    <d v="2015-06-30T00:00:00"/>
    <s v="Mertensia fusiformis"/>
    <n v="26976"/>
    <x v="2"/>
    <s v="Mertensia"/>
    <x v="19"/>
    <x v="21"/>
    <x v="8"/>
    <x v="8"/>
  </r>
  <r>
    <n v="27"/>
    <x v="10"/>
    <s v="Frogs.Pond"/>
    <d v="2015-06-12T00:00:00"/>
    <s v="Mertensia ciliata"/>
    <n v="8"/>
    <x v="2"/>
    <s v="Mertensia"/>
    <x v="19"/>
    <x v="22"/>
    <x v="8"/>
    <x v="8"/>
  </r>
  <r>
    <n v="28"/>
    <x v="10"/>
    <s v="Frogs.Pond"/>
    <d v="2015-06-12T00:00:00"/>
    <s v="Mertensia fusiformis"/>
    <n v="3"/>
    <x v="2"/>
    <s v="Mertensia"/>
    <x v="19"/>
    <x v="21"/>
    <x v="8"/>
    <x v="8"/>
  </r>
  <r>
    <n v="32"/>
    <x v="10"/>
    <s v="Frogs.Pond"/>
    <d v="2015-06-12T00:00:00"/>
    <s v="Mertensia fusiformis"/>
    <n v="50588"/>
    <x v="2"/>
    <s v="Mertensia"/>
    <x v="19"/>
    <x v="21"/>
    <x v="8"/>
    <x v="8"/>
  </r>
  <r>
    <n v="33"/>
    <x v="10"/>
    <s v="Frogs.Pond"/>
    <d v="2015-06-12T00:00:00"/>
    <s v="Mertensia ciliata"/>
    <n v="19883"/>
    <x v="2"/>
    <s v="Mertensia"/>
    <x v="19"/>
    <x v="22"/>
    <x v="8"/>
    <x v="8"/>
  </r>
  <r>
    <n v="39"/>
    <x v="4"/>
    <s v="Avery.Wash"/>
    <d v="2015-06-12T00:00:00"/>
    <s v="Mertensia ciliata"/>
    <n v="10263"/>
    <x v="2"/>
    <s v="Mertensia"/>
    <x v="19"/>
    <x v="22"/>
    <x v="8"/>
    <x v="8"/>
  </r>
  <r>
    <n v="40"/>
    <x v="4"/>
    <s v="Avery.Wash"/>
    <d v="2015-06-12T00:00:00"/>
    <s v="Mertensia fusiformis"/>
    <n v="2674"/>
    <x v="2"/>
    <s v="Mertensia"/>
    <x v="19"/>
    <x v="21"/>
    <x v="8"/>
    <x v="8"/>
  </r>
  <r>
    <n v="40"/>
    <x v="14"/>
    <s v="Frogs.Pond"/>
    <d v="2015-06-18T00:00:00"/>
    <s v="Mertensia fusiformis"/>
    <n v="171249"/>
    <x v="2"/>
    <s v="Mertensia"/>
    <x v="19"/>
    <x v="21"/>
    <x v="8"/>
    <x v="8"/>
  </r>
  <r>
    <s v="NA"/>
    <x v="14"/>
    <s v="Frogs.Pond"/>
    <d v="2015-06-18T00:00:00"/>
    <s v="Mertensia ciliata"/>
    <n v="50459"/>
    <x v="2"/>
    <s v="Mertensia"/>
    <x v="19"/>
    <x v="22"/>
    <x v="8"/>
    <x v="8"/>
  </r>
  <r>
    <n v="4"/>
    <x v="14"/>
    <s v="Frogs.Pond"/>
    <d v="2015-06-18T00:00:00"/>
    <s v="Mertensia ciliata"/>
    <n v="2249"/>
    <x v="2"/>
    <s v="Mertensia"/>
    <x v="19"/>
    <x v="22"/>
    <x v="8"/>
    <x v="8"/>
  </r>
  <r>
    <n v="6"/>
    <x v="15"/>
    <s v="Frogs.Pond"/>
    <d v="2015-06-29T00:00:00"/>
    <s v="Mertensia ciliata"/>
    <n v="6834"/>
    <x v="2"/>
    <s v="Mertensia"/>
    <x v="19"/>
    <x v="22"/>
    <x v="8"/>
    <x v="8"/>
  </r>
  <r>
    <n v="9"/>
    <x v="15"/>
    <s v="Stormy.Pass"/>
    <d v="2015-06-25T00:00:00"/>
    <s v="Mertensia ciliata"/>
    <n v="45750"/>
    <x v="2"/>
    <s v="Mertensia"/>
    <x v="19"/>
    <x v="22"/>
    <x v="8"/>
    <x v="8"/>
  </r>
  <r>
    <n v="24"/>
    <x v="15"/>
    <s v="Stormy.Pass"/>
    <d v="2015-06-25T00:00:00"/>
    <s v="Mertensia fusiformis"/>
    <n v="25958"/>
    <x v="2"/>
    <s v="Mertensia"/>
    <x v="19"/>
    <x v="21"/>
    <x v="8"/>
    <x v="8"/>
  </r>
  <r>
    <n v="25"/>
    <x v="2"/>
    <s v="Gothic.Spires"/>
    <d v="2015-06-14T00:00:00"/>
    <s v="Micromeles japonica"/>
    <n v="2106"/>
    <x v="2"/>
    <s v="Micromeles"/>
    <x v="70"/>
    <x v="56"/>
    <x v="7"/>
    <x v="7"/>
  </r>
  <r>
    <n v="23"/>
    <x v="2"/>
    <s v="Gothic.Spires"/>
    <d v="2015-06-14T00:00:00"/>
    <s v="Micromeles japonica"/>
    <n v="2106"/>
    <x v="2"/>
    <s v="Micromeles"/>
    <x v="70"/>
    <x v="56"/>
    <x v="7"/>
    <x v="7"/>
  </r>
  <r>
    <n v="26"/>
    <x v="2"/>
    <s v="Frogs.Pond"/>
    <d v="2015-06-18T00:00:00"/>
    <s v="Nemophila menziesii"/>
    <n v="1216"/>
    <x v="2"/>
    <s v="Nemophila"/>
    <x v="71"/>
    <x v="57"/>
    <x v="8"/>
    <x v="8"/>
  </r>
  <r>
    <n v="27"/>
    <x v="14"/>
    <s v="Frogs.Pond"/>
    <d v="2015-06-18T00:00:00"/>
    <s v="Nemophila menziesii"/>
    <n v="1522"/>
    <x v="2"/>
    <s v="Nemophila"/>
    <x v="71"/>
    <x v="57"/>
    <x v="8"/>
    <x v="8"/>
  </r>
  <r>
    <n v="28"/>
    <x v="10"/>
    <s v="Frogs.Pond"/>
    <d v="2015-06-12T00:00:00"/>
    <s v="Odontostemma leucasterium"/>
    <n v="7"/>
    <x v="2"/>
    <s v="Odontostemma"/>
    <x v="72"/>
    <x v="58"/>
    <x v="24"/>
    <x v="4"/>
  </r>
  <r>
    <n v="32"/>
    <x v="10"/>
    <s v="Frogs.Pond"/>
    <d v="2015-06-12T00:00:00"/>
    <s v="Odontostemma leucasterium"/>
    <n v="7"/>
    <x v="2"/>
    <s v="Odontostemma"/>
    <x v="72"/>
    <x v="58"/>
    <x v="24"/>
    <x v="4"/>
  </r>
  <r>
    <n v="35"/>
    <x v="2"/>
    <s v="Avery.Wash"/>
    <d v="2015-06-14T00:00:00"/>
    <s v="Parnassia palustris"/>
    <n v="3811"/>
    <x v="2"/>
    <s v="Parnassia"/>
    <x v="73"/>
    <x v="39"/>
    <x v="30"/>
    <x v="21"/>
  </r>
  <r>
    <n v="39"/>
    <x v="2"/>
    <s v="Gothic.Spires"/>
    <d v="2015-06-14T00:00:00"/>
    <s v="Parnassia palustris"/>
    <n v="1761"/>
    <x v="2"/>
    <s v="Parnassia"/>
    <x v="73"/>
    <x v="39"/>
    <x v="30"/>
    <x v="21"/>
  </r>
  <r>
    <n v="51"/>
    <x v="3"/>
    <s v="Copper.Creek"/>
    <d v="2015-06-12T00:00:00"/>
    <s v="Parnassia palustris"/>
    <n v="119"/>
    <x v="2"/>
    <s v="Parnassia"/>
    <x v="73"/>
    <x v="39"/>
    <x v="30"/>
    <x v="21"/>
  </r>
  <r>
    <n v="49"/>
    <x v="3"/>
    <s v="Copper.Creek"/>
    <d v="2015-06-12T00:00:00"/>
    <s v="Parnassia palustris"/>
    <n v="364"/>
    <x v="2"/>
    <s v="Parnassia"/>
    <x v="73"/>
    <x v="39"/>
    <x v="30"/>
    <x v="21"/>
  </r>
  <r>
    <n v="7"/>
    <x v="3"/>
    <s v="Copper.Creek"/>
    <d v="2015-06-15T00:00:00"/>
    <s v="Parnassia palustris"/>
    <n v="713"/>
    <x v="2"/>
    <s v="Parnassia"/>
    <x v="73"/>
    <x v="39"/>
    <x v="30"/>
    <x v="21"/>
  </r>
  <r>
    <n v="8"/>
    <x v="3"/>
    <s v="Copper.Creek"/>
    <d v="2015-06-15T00:00:00"/>
    <s v="Phlox douglasii"/>
    <n v="2701"/>
    <x v="2"/>
    <s v="Phlox"/>
    <x v="74"/>
    <x v="59"/>
    <x v="31"/>
    <x v="5"/>
  </r>
  <r>
    <n v="10"/>
    <x v="2"/>
    <s v="Frogs.Pond"/>
    <d v="2015-06-15T00:00:00"/>
    <s v="Populus alba"/>
    <n v="61979"/>
    <x v="2"/>
    <s v="Populus"/>
    <x v="75"/>
    <x v="60"/>
    <x v="13"/>
    <x v="10"/>
  </r>
  <r>
    <n v="4"/>
    <x v="3"/>
    <s v="Copper.Creek"/>
    <d v="2015-06-15T00:00:00"/>
    <s v="Populus alba"/>
    <n v="345"/>
    <x v="2"/>
    <s v="Populus"/>
    <x v="75"/>
    <x v="60"/>
    <x v="13"/>
    <x v="10"/>
  </r>
  <r>
    <n v="5"/>
    <x v="3"/>
    <s v="Copper.Creek"/>
    <d v="2015-06-15T00:00:00"/>
    <s v="Populus alba"/>
    <n v="2676"/>
    <x v="2"/>
    <s v="Populus"/>
    <x v="75"/>
    <x v="60"/>
    <x v="13"/>
    <x v="10"/>
  </r>
  <r>
    <n v="6"/>
    <x v="1"/>
    <s v="Avery.Wash"/>
    <d v="2015-06-19T00:00:00"/>
    <s v="Populus alba"/>
    <n v="1305"/>
    <x v="2"/>
    <s v="Populus"/>
    <x v="75"/>
    <x v="60"/>
    <x v="13"/>
    <x v="10"/>
  </r>
  <r>
    <n v="9"/>
    <x v="1"/>
    <s v="Copper.Creek"/>
    <d v="2015-06-15T00:00:00"/>
    <s v="Populus alba"/>
    <n v="20"/>
    <x v="2"/>
    <s v="Populus"/>
    <x v="75"/>
    <x v="60"/>
    <x v="13"/>
    <x v="10"/>
  </r>
  <r>
    <n v="20"/>
    <x v="1"/>
    <s v="Copper.Creek"/>
    <d v="2015-06-22T00:00:00"/>
    <s v="Populus alba"/>
    <n v="1191"/>
    <x v="2"/>
    <s v="Populus"/>
    <x v="75"/>
    <x v="60"/>
    <x v="13"/>
    <x v="10"/>
  </r>
  <r>
    <n v="13"/>
    <x v="10"/>
    <s v="Frogs.Pond"/>
    <d v="2015-06-12T00:00:00"/>
    <s v="Populus alba"/>
    <n v="23"/>
    <x v="2"/>
    <s v="Populus"/>
    <x v="75"/>
    <x v="60"/>
    <x v="13"/>
    <x v="10"/>
  </r>
  <r>
    <n v="18"/>
    <x v="10"/>
    <s v="Frogs.Pond"/>
    <d v="2015-06-12T00:00:00"/>
    <s v="Populus alba"/>
    <n v="697843"/>
    <x v="2"/>
    <s v="Populus"/>
    <x v="75"/>
    <x v="60"/>
    <x v="13"/>
    <x v="10"/>
  </r>
  <r>
    <n v="19"/>
    <x v="15"/>
    <s v="Stormy.Pass"/>
    <d v="2015-06-25T00:00:00"/>
    <s v="Populus alba"/>
    <n v="2929"/>
    <x v="2"/>
    <s v="Populus"/>
    <x v="75"/>
    <x v="60"/>
    <x v="13"/>
    <x v="10"/>
  </r>
  <r>
    <n v="14"/>
    <x v="3"/>
    <s v="Copper.Creek"/>
    <d v="2015-06-14T00:00:00"/>
    <s v="Potentilla pulcherrima"/>
    <n v="498"/>
    <x v="2"/>
    <s v="Potentilla"/>
    <x v="21"/>
    <x v="25"/>
    <x v="7"/>
    <x v="7"/>
  </r>
  <r>
    <n v="15"/>
    <x v="0"/>
    <s v="Copper.Creek"/>
    <d v="2015-06-14T00:00:00"/>
    <s v="Pseudognaphalium attenuatum"/>
    <n v="2765"/>
    <x v="2"/>
    <s v="Pseudognaphalium"/>
    <x v="76"/>
    <x v="61"/>
    <x v="3"/>
    <x v="3"/>
  </r>
  <r>
    <n v="21"/>
    <x v="0"/>
    <s v="Stormy.Pass"/>
    <d v="2015-06-21T00:00:00"/>
    <s v="Pseudognaphalium attenuatum"/>
    <n v="1045"/>
    <x v="2"/>
    <s v="Pseudognaphalium"/>
    <x v="76"/>
    <x v="61"/>
    <x v="3"/>
    <x v="3"/>
  </r>
  <r>
    <n v="16"/>
    <x v="2"/>
    <s v="Frogs.Pond"/>
    <d v="2015-06-18T00:00:00"/>
    <s v="Pseudognaphalium attenuatum"/>
    <n v="837"/>
    <x v="2"/>
    <s v="Pseudognaphalium"/>
    <x v="76"/>
    <x v="61"/>
    <x v="3"/>
    <x v="3"/>
  </r>
  <r>
    <n v="22"/>
    <x v="2"/>
    <s v="Gothic.Spires"/>
    <d v="2015-06-14T00:00:00"/>
    <s v="Pseudognaphalium attenuatum"/>
    <n v="4766"/>
    <x v="2"/>
    <s v="Pseudognaphalium"/>
    <x v="76"/>
    <x v="61"/>
    <x v="3"/>
    <x v="3"/>
  </r>
  <r>
    <n v="24"/>
    <x v="1"/>
    <s v="Gothic.Spires"/>
    <d v="2015-06-14T00:00:00"/>
    <s v="Rhodiola rosea"/>
    <n v="1053"/>
    <x v="2"/>
    <s v="Rhodiola"/>
    <x v="77"/>
    <x v="62"/>
    <x v="32"/>
    <x v="13"/>
  </r>
  <r>
    <n v="25"/>
    <x v="1"/>
    <s v="Gothic.Spires"/>
    <d v="2015-06-14T00:00:00"/>
    <s v="Sagina procumbens"/>
    <n v="1343"/>
    <x v="2"/>
    <s v="Sagina"/>
    <x v="78"/>
    <x v="63"/>
    <x v="24"/>
    <x v="4"/>
  </r>
  <r>
    <n v="23"/>
    <x v="1"/>
    <s v="Gothic.Spires"/>
    <d v="2015-06-14T00:00:00"/>
    <s v="Scabrethia scabra"/>
    <n v="1445"/>
    <x v="2"/>
    <s v="Scabrethia"/>
    <x v="79"/>
    <x v="64"/>
    <x v="3"/>
    <x v="3"/>
  </r>
  <r>
    <n v="26"/>
    <x v="1"/>
    <s v="Gothic.Spires"/>
    <d v="2015-06-14T00:00:00"/>
    <s v="Scabrethia scabra"/>
    <n v="1445"/>
    <x v="2"/>
    <s v="Scabrethia"/>
    <x v="79"/>
    <x v="64"/>
    <x v="3"/>
    <x v="3"/>
  </r>
  <r>
    <n v="27"/>
    <x v="4"/>
    <s v="Avery.Wash"/>
    <d v="2015-06-12T00:00:00"/>
    <s v="Scabrethia scabra"/>
    <n v="2815"/>
    <x v="2"/>
    <s v="Scabrethia"/>
    <x v="79"/>
    <x v="64"/>
    <x v="3"/>
    <x v="3"/>
  </r>
  <r>
    <n v="28"/>
    <x v="4"/>
    <s v="Avery.Wash"/>
    <d v="2015-06-12T00:00:00"/>
    <s v="Scabrethia scabra"/>
    <n v="2815"/>
    <x v="2"/>
    <s v="Scabrethia"/>
    <x v="79"/>
    <x v="64"/>
    <x v="3"/>
    <x v="3"/>
  </r>
  <r>
    <n v="30"/>
    <x v="0"/>
    <s v="Rosy.Hills"/>
    <d v="2015-06-14T00:00:00"/>
    <s v="Symphyotrichum foliaceum"/>
    <n v="2995"/>
    <x v="2"/>
    <s v="Symphyotrichum"/>
    <x v="35"/>
    <x v="65"/>
    <x v="3"/>
    <x v="3"/>
  </r>
  <r>
    <n v="32"/>
    <x v="0"/>
    <s v="Stormy.Pass"/>
    <d v="2015-06-22T00:00:00"/>
    <s v="Symphyotrichum foliaceum"/>
    <n v="3684"/>
    <x v="2"/>
    <s v="Symphyotrichum"/>
    <x v="35"/>
    <x v="65"/>
    <x v="3"/>
    <x v="3"/>
  </r>
  <r>
    <n v="35"/>
    <x v="0"/>
    <s v="Stormy.Pass"/>
    <d v="2015-06-25T00:00:00"/>
    <s v="Symphyotrichum foliaceum"/>
    <n v="902"/>
    <x v="2"/>
    <s v="Symphyotrichum"/>
    <x v="35"/>
    <x v="65"/>
    <x v="3"/>
    <x v="3"/>
  </r>
  <r>
    <n v="43"/>
    <x v="2"/>
    <s v="Gothic.Spires"/>
    <d v="2015-06-14T00:00:00"/>
    <s v="Symphyotrichum foliaceum"/>
    <n v="2178"/>
    <x v="2"/>
    <s v="Symphyotrichum"/>
    <x v="35"/>
    <x v="65"/>
    <x v="3"/>
    <x v="3"/>
  </r>
  <r>
    <n v="33"/>
    <x v="1"/>
    <s v="Copper.Creek"/>
    <d v="2015-06-15T00:00:00"/>
    <s v="Symphyotrichum foliaceum"/>
    <n v="10"/>
    <x v="2"/>
    <s v="Symphyotrichum"/>
    <x v="35"/>
    <x v="65"/>
    <x v="3"/>
    <x v="3"/>
  </r>
  <r>
    <n v="36"/>
    <x v="10"/>
    <s v="Frogs.Pond"/>
    <d v="2015-06-12T00:00:00"/>
    <s v="Symphyotrichum foliaceum"/>
    <n v="3"/>
    <x v="2"/>
    <s v="Symphyotrichum"/>
    <x v="35"/>
    <x v="65"/>
    <x v="3"/>
    <x v="3"/>
  </r>
  <r>
    <n v="37"/>
    <x v="14"/>
    <s v="Frogs.Pond"/>
    <d v="2015-06-18T00:00:00"/>
    <s v="Symphyotrichum foliaceum"/>
    <n v="2024"/>
    <x v="2"/>
    <s v="Symphyotrichum"/>
    <x v="35"/>
    <x v="65"/>
    <x v="3"/>
    <x v="3"/>
  </r>
  <r>
    <n v="41"/>
    <x v="0"/>
    <s v="Copper.Creek"/>
    <d v="2015-06-14T00:00:00"/>
    <s v="Taraxacum officinale"/>
    <n v="2819"/>
    <x v="2"/>
    <s v="Taraxacum"/>
    <x v="24"/>
    <x v="29"/>
    <x v="3"/>
    <x v="3"/>
  </r>
  <r>
    <n v="42"/>
    <x v="2"/>
    <s v="Avery.Wash"/>
    <d v="2015-06-14T00:00:00"/>
    <s v="Taraxacum officinale"/>
    <n v="753"/>
    <x v="2"/>
    <s v="Taraxacum"/>
    <x v="24"/>
    <x v="29"/>
    <x v="3"/>
    <x v="3"/>
  </r>
  <r>
    <n v="39"/>
    <x v="2"/>
    <s v="Frogs.Pond"/>
    <d v="2015-06-18T00:00:00"/>
    <s v="Taraxacum officinale"/>
    <n v="769"/>
    <x v="2"/>
    <s v="Taraxacum"/>
    <x v="24"/>
    <x v="29"/>
    <x v="3"/>
    <x v="3"/>
  </r>
  <r>
    <n v="40"/>
    <x v="2"/>
    <s v="Gothic.Spires"/>
    <d v="2015-06-14T00:00:00"/>
    <s v="Taraxacum officinale"/>
    <n v="1690"/>
    <x v="2"/>
    <s v="Taraxacum"/>
    <x v="24"/>
    <x v="29"/>
    <x v="3"/>
    <x v="3"/>
  </r>
  <r>
    <n v="34"/>
    <x v="2"/>
    <s v="Gothic.Spires"/>
    <d v="2015-06-14T00:00:00"/>
    <s v="Taraxacum officinale"/>
    <n v="10455"/>
    <x v="2"/>
    <s v="Taraxacum"/>
    <x v="24"/>
    <x v="29"/>
    <x v="3"/>
    <x v="3"/>
  </r>
  <r>
    <n v="44"/>
    <x v="2"/>
    <s v="Gothic.Spires"/>
    <d v="2015-06-14T00:00:00"/>
    <s v="Taraxacum officinale"/>
    <n v="337"/>
    <x v="2"/>
    <s v="Taraxacum"/>
    <x v="24"/>
    <x v="29"/>
    <x v="3"/>
    <x v="3"/>
  </r>
  <r>
    <n v="45"/>
    <x v="3"/>
    <s v="Copper.Creek"/>
    <d v="2015-06-12T00:00:00"/>
    <s v="Taraxacum officinale"/>
    <n v="430"/>
    <x v="2"/>
    <s v="Taraxacum"/>
    <x v="24"/>
    <x v="29"/>
    <x v="3"/>
    <x v="3"/>
  </r>
  <r>
    <n v="47"/>
    <x v="3"/>
    <s v="Copper.Creek"/>
    <d v="2015-06-12T00:00:00"/>
    <s v="Taraxacum cucullatum"/>
    <n v="85"/>
    <x v="2"/>
    <s v="Taraxacum"/>
    <x v="24"/>
    <x v="66"/>
    <x v="3"/>
    <x v="3"/>
  </r>
  <r>
    <n v="52"/>
    <x v="3"/>
    <s v="Copper.Creek"/>
    <d v="2015-06-12T00:00:00"/>
    <s v="Taraxacum officinale"/>
    <n v="464"/>
    <x v="2"/>
    <s v="Taraxacum"/>
    <x v="24"/>
    <x v="29"/>
    <x v="3"/>
    <x v="3"/>
  </r>
  <r>
    <n v="51"/>
    <x v="3"/>
    <s v="Copper.Creek"/>
    <d v="2015-06-14T00:00:00"/>
    <s v="Taraxacum officinale"/>
    <n v="8448"/>
    <x v="2"/>
    <s v="Taraxacum"/>
    <x v="24"/>
    <x v="29"/>
    <x v="3"/>
    <x v="3"/>
  </r>
  <r>
    <n v="48"/>
    <x v="1"/>
    <s v="Avery.Wash"/>
    <d v="2015-06-20T00:00:00"/>
    <s v="Taraxacum officinale"/>
    <n v="1334"/>
    <x v="2"/>
    <s v="Taraxacum"/>
    <x v="24"/>
    <x v="29"/>
    <x v="3"/>
    <x v="3"/>
  </r>
  <r>
    <n v="49"/>
    <x v="1"/>
    <s v="Gothic.Spires"/>
    <d v="2015-06-18T00:00:00"/>
    <s v="Taraxacum officinale"/>
    <n v="429"/>
    <x v="2"/>
    <s v="Taraxacum"/>
    <x v="24"/>
    <x v="29"/>
    <x v="3"/>
    <x v="3"/>
  </r>
  <r>
    <n v="50"/>
    <x v="1"/>
    <s v="Rosy.Hills"/>
    <d v="2015-06-28T00:00:00"/>
    <s v="Taraxacum officinale"/>
    <n v="10436"/>
    <x v="2"/>
    <s v="Taraxacum"/>
    <x v="24"/>
    <x v="29"/>
    <x v="3"/>
    <x v="3"/>
  </r>
  <r>
    <n v="55"/>
    <x v="12"/>
    <s v="Stormy.Pass"/>
    <d v="2015-06-30T00:00:00"/>
    <s v="Taraxacum officinale"/>
    <n v="1458"/>
    <x v="2"/>
    <s v="Taraxacum"/>
    <x v="24"/>
    <x v="29"/>
    <x v="3"/>
    <x v="3"/>
  </r>
  <r>
    <n v="56"/>
    <x v="10"/>
    <s v="Frogs.Pond"/>
    <d v="2015-06-12T00:00:00"/>
    <s v="Taraxacum officinale"/>
    <n v="3"/>
    <x v="2"/>
    <s v="Taraxacum"/>
    <x v="24"/>
    <x v="29"/>
    <x v="3"/>
    <x v="3"/>
  </r>
  <r>
    <n v="57"/>
    <x v="14"/>
    <s v="Frogs.Pond"/>
    <d v="2015-06-18T00:00:00"/>
    <s v="Taraxacum officinale"/>
    <n v="1142"/>
    <x v="2"/>
    <s v="Taraxacum"/>
    <x v="24"/>
    <x v="29"/>
    <x v="3"/>
    <x v="3"/>
  </r>
  <r>
    <n v="58"/>
    <x v="0"/>
    <s v="Rosy.Hills"/>
    <d v="2015-06-14T00:00:00"/>
    <s v="Thalictrum tuberosum"/>
    <n v="1316"/>
    <x v="2"/>
    <s v="Thalictrum"/>
    <x v="25"/>
    <x v="67"/>
    <x v="3"/>
    <x v="3"/>
  </r>
  <r>
    <n v="61"/>
    <x v="0"/>
    <s v="Rosy.Hills"/>
    <d v="2015-06-14T00:00:00"/>
    <s v="Thalictrum thalictroides"/>
    <n v="950"/>
    <x v="2"/>
    <s v="Thalictrum"/>
    <x v="25"/>
    <x v="68"/>
    <x v="0"/>
    <x v="0"/>
  </r>
  <r>
    <n v="62"/>
    <x v="0"/>
    <s v="Stormy.Pass"/>
    <d v="2015-06-22T00:00:00"/>
    <s v="Thalictrum tuberosum"/>
    <n v="452"/>
    <x v="2"/>
    <s v="Thalictrum"/>
    <x v="25"/>
    <x v="67"/>
    <x v="0"/>
    <x v="0"/>
  </r>
  <r>
    <n v="63"/>
    <x v="0"/>
    <s v="Stormy.Pass"/>
    <d v="2015-06-25T00:00:00"/>
    <s v="Thalictrum tuberosum"/>
    <n v="476"/>
    <x v="2"/>
    <s v="Thalictrum"/>
    <x v="25"/>
    <x v="67"/>
    <x v="0"/>
    <x v="0"/>
  </r>
  <r>
    <n v="64"/>
    <x v="3"/>
    <s v="Copper.Creek"/>
    <d v="2015-06-12T00:00:00"/>
    <s v="Thalictrum tuberosum"/>
    <n v="328"/>
    <x v="2"/>
    <s v="Thalictrum"/>
    <x v="25"/>
    <x v="67"/>
    <x v="0"/>
    <x v="0"/>
  </r>
  <r>
    <n v="60"/>
    <x v="3"/>
    <s v="Copper.Creek"/>
    <d v="2015-06-14T00:00:00"/>
    <s v="Thalictrum tuberosum"/>
    <n v="275"/>
    <x v="2"/>
    <s v="Thalictrum"/>
    <x v="25"/>
    <x v="67"/>
    <x v="0"/>
    <x v="0"/>
  </r>
  <r>
    <n v="66"/>
    <x v="3"/>
    <s v="Copper.Creek"/>
    <d v="2015-06-14T00:00:00"/>
    <s v="Thalictrum tuberosum"/>
    <n v="2912"/>
    <x v="2"/>
    <s v="Thalictrum"/>
    <x v="25"/>
    <x v="67"/>
    <x v="0"/>
    <x v="0"/>
  </r>
  <r>
    <n v="18"/>
    <x v="3"/>
    <s v="Copper.Creek"/>
    <d v="2015-06-14T00:00:00"/>
    <s v="Thalictrum thalictroides"/>
    <n v="1921"/>
    <x v="2"/>
    <s v="Thalictrum"/>
    <x v="25"/>
    <x v="68"/>
    <x v="0"/>
    <x v="0"/>
  </r>
  <r>
    <s v="NA"/>
    <x v="3"/>
    <s v="Copper.Creek"/>
    <d v="2015-06-15T00:00:00"/>
    <s v="Thalictrum tuberosum"/>
    <n v="540"/>
    <x v="2"/>
    <s v="Thalictrum"/>
    <x v="25"/>
    <x v="67"/>
    <x v="0"/>
    <x v="0"/>
  </r>
  <r>
    <s v="NA"/>
    <x v="3"/>
    <s v="Copper.Creek"/>
    <d v="2015-06-15T00:00:00"/>
    <s v="Thalictrum thalictroides"/>
    <n v="329"/>
    <x v="2"/>
    <s v="Thalictrum"/>
    <x v="25"/>
    <x v="68"/>
    <x v="0"/>
    <x v="0"/>
  </r>
  <r>
    <s v="NA"/>
    <x v="3"/>
    <s v="Copper.Creek"/>
    <d v="2015-06-15T00:00:00"/>
    <s v="Thalictrum tuberosum"/>
    <n v="604"/>
    <x v="2"/>
    <s v="Thalictrum"/>
    <x v="25"/>
    <x v="67"/>
    <x v="0"/>
    <x v="0"/>
  </r>
  <r>
    <s v="NA"/>
    <x v="1"/>
    <s v="Avery.Wash"/>
    <d v="2015-06-19T00:00:00"/>
    <s v="Thalictrum tuberosum"/>
    <n v="1010"/>
    <x v="2"/>
    <s v="Thalictrum"/>
    <x v="25"/>
    <x v="67"/>
    <x v="0"/>
    <x v="0"/>
  </r>
  <r>
    <s v="NA"/>
    <x v="1"/>
    <s v="Copper.Creek"/>
    <d v="2015-06-15T00:00:00"/>
    <s v="Thalictrum tuberosum"/>
    <n v="16"/>
    <x v="2"/>
    <s v="Thalictrum"/>
    <x v="25"/>
    <x v="67"/>
    <x v="0"/>
    <x v="0"/>
  </r>
  <r>
    <s v="NA"/>
    <x v="1"/>
    <s v="Gothic.Spires"/>
    <d v="2015-06-18T00:00:00"/>
    <s v="Thalictrum tuberosum"/>
    <n v="783"/>
    <x v="2"/>
    <s v="Thalictrum"/>
    <x v="25"/>
    <x v="67"/>
    <x v="0"/>
    <x v="0"/>
  </r>
  <r>
    <s v="NA"/>
    <x v="1"/>
    <s v="Rosy.Hills"/>
    <d v="2015-06-28T00:00:00"/>
    <s v="Thalictrum tuberosum"/>
    <n v="6261"/>
    <x v="2"/>
    <s v="Thalictrum"/>
    <x v="25"/>
    <x v="67"/>
    <x v="0"/>
    <x v="0"/>
  </r>
  <r>
    <s v="NA"/>
    <x v="1"/>
    <s v="Rosy.Hills"/>
    <d v="2015-06-28T00:00:00"/>
    <s v="Thalictrum thalictroides"/>
    <n v="5006"/>
    <x v="2"/>
    <s v="Thalictrum"/>
    <x v="25"/>
    <x v="68"/>
    <x v="0"/>
    <x v="0"/>
  </r>
  <r>
    <s v="NA"/>
    <x v="0"/>
    <s v="Rosy.Hills"/>
    <d v="2015-06-14T00:00:00"/>
    <s v="Trollius europaeus"/>
    <n v="2473"/>
    <x v="2"/>
    <s v="Trollius"/>
    <x v="80"/>
    <x v="69"/>
    <x v="0"/>
    <x v="0"/>
  </r>
  <r>
    <n v="9"/>
    <x v="0"/>
    <s v="Stormy.Pass"/>
    <d v="2015-06-22T00:00:00"/>
    <s v="Trollius europaeus"/>
    <n v="751"/>
    <x v="2"/>
    <s v="Trollius"/>
    <x v="80"/>
    <x v="69"/>
    <x v="0"/>
    <x v="0"/>
  </r>
  <r>
    <s v="NA"/>
    <x v="0"/>
    <s v="Stormy.Pass"/>
    <d v="2015-06-25T00:00:00"/>
    <s v="Trollius europaeus"/>
    <n v="775"/>
    <x v="2"/>
    <s v="Trollius"/>
    <x v="80"/>
    <x v="69"/>
    <x v="0"/>
    <x v="0"/>
  </r>
  <r>
    <s v="NA"/>
    <x v="3"/>
    <s v="Copper.Creek"/>
    <d v="2015-06-12T00:00:00"/>
    <s v="Trollius europaeus"/>
    <n v="166"/>
    <x v="2"/>
    <s v="Trollius"/>
    <x v="80"/>
    <x v="69"/>
    <x v="0"/>
    <x v="0"/>
  </r>
  <r>
    <s v="NA"/>
    <x v="3"/>
    <s v="Copper.Creek"/>
    <d v="2015-06-12T00:00:00"/>
    <s v="Trollius europaeus"/>
    <n v="947"/>
    <x v="2"/>
    <s v="Trollius"/>
    <x v="80"/>
    <x v="69"/>
    <x v="0"/>
    <x v="0"/>
  </r>
  <r>
    <s v="NA"/>
    <x v="3"/>
    <s v="Copper.Creek"/>
    <d v="2015-06-14T00:00:00"/>
    <s v="Trollius europaeus"/>
    <n v="552"/>
    <x v="2"/>
    <s v="Trollius"/>
    <x v="80"/>
    <x v="69"/>
    <x v="0"/>
    <x v="0"/>
  </r>
  <r>
    <s v="NA"/>
    <x v="3"/>
    <s v="Copper.Creek"/>
    <d v="2015-06-14T00:00:00"/>
    <s v="Trollius europaeus"/>
    <n v="6343"/>
    <x v="2"/>
    <s v="Trollius"/>
    <x v="80"/>
    <x v="69"/>
    <x v="0"/>
    <x v="0"/>
  </r>
  <r>
    <s v="NA"/>
    <x v="3"/>
    <s v="Copper.Creek"/>
    <d v="2015-06-15T00:00:00"/>
    <s v="Trollius europaeus"/>
    <n v="1288"/>
    <x v="2"/>
    <s v="Trollius"/>
    <x v="80"/>
    <x v="69"/>
    <x v="0"/>
    <x v="0"/>
  </r>
  <r>
    <s v="NA"/>
    <x v="3"/>
    <s v="Copper.Creek"/>
    <d v="2015-06-15T00:00:00"/>
    <s v="Trollius europaeus"/>
    <n v="939"/>
    <x v="2"/>
    <s v="Trollius"/>
    <x v="80"/>
    <x v="69"/>
    <x v="0"/>
    <x v="0"/>
  </r>
  <r>
    <s v="NA"/>
    <x v="1"/>
    <s v="Avery.Wash"/>
    <d v="2015-06-19T00:00:00"/>
    <s v="Trollius europaeus"/>
    <n v="1902"/>
    <x v="2"/>
    <s v="Trollius"/>
    <x v="80"/>
    <x v="69"/>
    <x v="0"/>
    <x v="0"/>
  </r>
  <r>
    <n v="40"/>
    <x v="1"/>
    <s v="Avery.Wash"/>
    <d v="2015-06-19T00:00:00"/>
    <s v="Trollius europaeus"/>
    <n v="2376"/>
    <x v="2"/>
    <s v="Trollius"/>
    <x v="80"/>
    <x v="69"/>
    <x v="0"/>
    <x v="0"/>
  </r>
  <r>
    <s v="NA"/>
    <x v="1"/>
    <s v="Gothic.Spires"/>
    <d v="2015-06-18T00:00:00"/>
    <s v="Trollius europaeus"/>
    <n v="1452"/>
    <x v="2"/>
    <s v="Trollius"/>
    <x v="80"/>
    <x v="69"/>
    <x v="0"/>
    <x v="0"/>
  </r>
  <r>
    <s v="NA"/>
    <x v="4"/>
    <s v="Copper.Creek"/>
    <d v="2015-06-15T00:00:00"/>
    <s v="Trollius europaeus"/>
    <n v="453"/>
    <x v="2"/>
    <s v="Trollius"/>
    <x v="80"/>
    <x v="69"/>
    <x v="0"/>
    <x v="0"/>
  </r>
  <r>
    <s v="NA"/>
    <x v="4"/>
    <s v="Frogs.Pond"/>
    <d v="2015-07-09T00:00:00"/>
    <s v="Trollius europaeus"/>
    <n v="384"/>
    <x v="2"/>
    <s v="Trollius"/>
    <x v="80"/>
    <x v="69"/>
    <x v="0"/>
    <x v="0"/>
  </r>
  <r>
    <n v="49"/>
    <x v="2"/>
    <s v="Frogs.Pond"/>
    <d v="2015-06-15T00:00:00"/>
    <s v="Vaccinium vitis-idaea"/>
    <n v="89055"/>
    <x v="2"/>
    <s v="Vaccinium"/>
    <x v="81"/>
    <x v="70"/>
    <x v="25"/>
    <x v="5"/>
  </r>
  <r>
    <s v="NA"/>
    <x v="0"/>
    <s v="Stormy.Pass"/>
    <d v="2015-06-25T00:00:00"/>
    <s v="Vicia americana"/>
    <n v="3501"/>
    <x v="2"/>
    <s v="Vicia"/>
    <x v="27"/>
    <x v="31"/>
    <x v="9"/>
    <x v="9"/>
  </r>
  <r>
    <n v="4"/>
    <x v="1"/>
    <s v="Rosy.Hills"/>
    <d v="2015-06-28T00:00:00"/>
    <s v="Vicia americana"/>
    <n v="16652"/>
    <x v="2"/>
    <s v="Vicia"/>
    <x v="27"/>
    <x v="31"/>
    <x v="9"/>
    <x v="9"/>
  </r>
  <r>
    <n v="23"/>
    <x v="4"/>
    <s v="Frogs.Pond"/>
    <d v="2015-07-09T00:00:00"/>
    <s v="Vicia americana"/>
    <n v="364"/>
    <x v="2"/>
    <s v="Vicia"/>
    <x v="27"/>
    <x v="31"/>
    <x v="9"/>
    <x v="9"/>
  </r>
  <r>
    <n v="35"/>
    <x v="0"/>
    <s v="Rosy.Hills"/>
    <d v="2015-06-14T00:00:00"/>
    <s v="Viola odorata"/>
    <n v="770"/>
    <x v="2"/>
    <s v="Viola"/>
    <x v="28"/>
    <x v="71"/>
    <x v="15"/>
    <x v="10"/>
  </r>
  <r>
    <n v="33"/>
    <x v="3"/>
    <s v="Copper.Creek"/>
    <d v="2015-06-14T00:00:00"/>
    <s v="Viola odorata"/>
    <n v="3796"/>
    <x v="2"/>
    <s v="Viola"/>
    <x v="28"/>
    <x v="71"/>
    <x v="15"/>
    <x v="10"/>
  </r>
  <r>
    <n v="40"/>
    <x v="1"/>
    <s v="Avery.Wash"/>
    <d v="2015-06-19T00:00:00"/>
    <s v="Viola odorata"/>
    <n v="2981"/>
    <x v="2"/>
    <s v="Viola"/>
    <x v="28"/>
    <x v="71"/>
    <x v="15"/>
    <x v="10"/>
  </r>
  <r>
    <n v="51"/>
    <x v="1"/>
    <s v="Copper.Creek"/>
    <d v="2015-06-15T00:00:00"/>
    <s v="Viola odorata"/>
    <n v="4"/>
    <x v="2"/>
    <s v="Viola"/>
    <x v="28"/>
    <x v="71"/>
    <x v="15"/>
    <x v="10"/>
  </r>
  <r>
    <n v="49"/>
    <x v="1"/>
    <s v="Rosy.Hills"/>
    <d v="2015-06-28T00:00:00"/>
    <s v="Viola odorata"/>
    <n v="5856"/>
    <x v="2"/>
    <s v="Viola"/>
    <x v="28"/>
    <x v="71"/>
    <x v="15"/>
    <x v="10"/>
  </r>
  <r>
    <n v="60"/>
    <x v="4"/>
    <s v="Copper.Creek"/>
    <d v="2015-06-15T00:00:00"/>
    <s v="Viola odorata"/>
    <n v="3341"/>
    <x v="2"/>
    <s v="Viola"/>
    <x v="28"/>
    <x v="71"/>
    <x v="15"/>
    <x v="10"/>
  </r>
  <r>
    <n v="65"/>
    <x v="4"/>
    <s v="Frogs.Pond"/>
    <d v="2015-07-09T00:00:00"/>
    <s v="Viola odorata"/>
    <n v="3948"/>
    <x v="2"/>
    <s v="Viola"/>
    <x v="28"/>
    <x v="71"/>
    <x v="15"/>
    <x v="10"/>
  </r>
  <r>
    <s v="NA"/>
    <x v="15"/>
    <s v="Frogs.Pond"/>
    <d v="2015-06-29T00:00:00"/>
    <s v="Viola odorata"/>
    <n v="1034"/>
    <x v="2"/>
    <s v="Viola"/>
    <x v="28"/>
    <x v="71"/>
    <x v="15"/>
    <x v="10"/>
  </r>
  <r>
    <s v="NA"/>
    <x v="15"/>
    <s v="Stormy.Pass"/>
    <d v="2015-06-25T00:00:00"/>
    <s v="Viola odorata"/>
    <n v="9929"/>
    <x v="2"/>
    <s v="Viola"/>
    <x v="28"/>
    <x v="71"/>
    <x v="15"/>
    <x v="1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5">
  <r>
    <s v="nevadensis"/>
    <s v="Apiales"/>
    <x v="0"/>
    <x v="0"/>
    <m/>
    <n v="5.0813008130081306E-4"/>
    <m/>
    <n v="1"/>
    <s v="Mi"/>
    <m/>
    <m/>
  </r>
  <r>
    <s v="flavifrons"/>
    <s v="Asterales"/>
    <x v="1"/>
    <x v="1"/>
    <n v="5.5865921787709499E-3"/>
    <m/>
    <m/>
    <n v="1"/>
    <s v="F"/>
    <m/>
    <m/>
  </r>
  <r>
    <s v="Appositus"/>
    <s v="Asterales"/>
    <x v="1"/>
    <x v="1"/>
    <m/>
    <m/>
    <n v="7.294792143040389E-3"/>
    <n v="1"/>
    <s v="Mo"/>
    <m/>
    <m/>
  </r>
  <r>
    <s v="bifarius"/>
    <s v="Asterales"/>
    <x v="1"/>
    <x v="1"/>
    <m/>
    <m/>
    <n v="2.9886672038604385E-4"/>
    <n v="1"/>
    <s v="Mo"/>
    <m/>
    <m/>
  </r>
  <r>
    <s v="bifarius"/>
    <s v="Asterales"/>
    <x v="1"/>
    <x v="2"/>
    <m/>
    <m/>
    <n v="2.1564383363239163E-3"/>
    <n v="1"/>
    <s v="Mo"/>
    <m/>
    <m/>
  </r>
  <r>
    <s v="californicus"/>
    <s v="Asterales"/>
    <x v="1"/>
    <x v="2"/>
    <m/>
    <m/>
    <n v="7.4375520688010673E-3"/>
    <n v="1"/>
    <s v="Mo"/>
    <m/>
    <m/>
  </r>
  <r>
    <s v="mixtus"/>
    <s v="Asterales"/>
    <x v="1"/>
    <x v="2"/>
    <m/>
    <m/>
    <n v="5.2239241146056058E-3"/>
    <n v="1"/>
    <s v="Mo"/>
    <m/>
    <m/>
  </r>
  <r>
    <s v="nevadensis"/>
    <s v="Asterales"/>
    <x v="1"/>
    <x v="2"/>
    <m/>
    <m/>
    <n v="1.2512242409705982E-2"/>
    <n v="1"/>
    <s v="Mo"/>
    <m/>
    <m/>
  </r>
  <r>
    <s v="Rufocinctus"/>
    <s v="Asterales"/>
    <x v="1"/>
    <x v="2"/>
    <m/>
    <m/>
    <n v="8.1839938682614754E-3"/>
    <n v="1"/>
    <s v="Mo"/>
    <m/>
    <m/>
  </r>
  <r>
    <s v="flavifrons"/>
    <s v="Asterales"/>
    <x v="1"/>
    <x v="2"/>
    <m/>
    <n v="2.7327630967671413E-5"/>
    <n v="1.1825417640487532E-2"/>
    <n v="2"/>
    <m/>
    <m/>
    <m/>
  </r>
  <r>
    <s v="kirbiellus"/>
    <s v="Asterales"/>
    <x v="1"/>
    <x v="2"/>
    <m/>
    <n v="5.019072475406545E-5"/>
    <n v="2.3273131541962956E-2"/>
    <n v="2"/>
    <m/>
    <m/>
    <m/>
  </r>
  <r>
    <s v="Appositus"/>
    <s v="Asterales"/>
    <x v="1"/>
    <x v="2"/>
    <n v="5.6179775280898875E-3"/>
    <n v="2.4449877750611247E-3"/>
    <n v="9.823988042787191E-3"/>
    <n v="3"/>
    <m/>
    <n v="2"/>
    <n v="1"/>
  </r>
  <r>
    <s v="flavifrons"/>
    <s v="Asterales"/>
    <x v="1"/>
    <x v="3"/>
    <n v="1.11731843575419E-2"/>
    <m/>
    <m/>
    <n v="1"/>
    <s v="F"/>
    <m/>
    <m/>
  </r>
  <r>
    <s v="californicus"/>
    <s v="Asterales"/>
    <x v="1"/>
    <x v="3"/>
    <m/>
    <m/>
    <n v="2.8772650546858456E-3"/>
    <n v="1"/>
    <s v="Mo"/>
    <m/>
    <m/>
  </r>
  <r>
    <s v="nevadensis"/>
    <s v="Asterales"/>
    <x v="1"/>
    <x v="3"/>
    <m/>
    <m/>
    <n v="1.5440426935300114E-3"/>
    <n v="1"/>
    <s v="Mo"/>
    <m/>
    <m/>
  </r>
  <r>
    <s v="Appositus"/>
    <s v="Asterales"/>
    <x v="1"/>
    <x v="3"/>
    <n v="2.247191011235955E-2"/>
    <n v="2.4449877750611247E-3"/>
    <m/>
    <n v="2"/>
    <m/>
    <m/>
    <m/>
  </r>
  <r>
    <s v="Rufocinctus"/>
    <s v="Asterales"/>
    <x v="1"/>
    <x v="3"/>
    <n v="7.3529411764705885E-2"/>
    <n v="1.2049597698915535E-3"/>
    <m/>
    <n v="2"/>
    <m/>
    <n v="1"/>
    <n v="1"/>
  </r>
  <r>
    <s v="bifarius"/>
    <s v="Asterales"/>
    <x v="1"/>
    <x v="3"/>
    <n v="8.2191780821917804E-2"/>
    <n v="8.2207868467410448E-4"/>
    <m/>
    <n v="2"/>
    <m/>
    <n v="1"/>
    <n v="1"/>
  </r>
  <r>
    <s v="mixtus"/>
    <s v="Asterales"/>
    <x v="1"/>
    <x v="4"/>
    <m/>
    <m/>
    <n v="3.6445982194922831E-6"/>
    <n v="1"/>
    <s v="Mo"/>
    <m/>
    <m/>
  </r>
  <r>
    <s v="flavifrons"/>
    <s v="Asterales"/>
    <x v="1"/>
    <x v="5"/>
    <n v="5.5865921787709499E-3"/>
    <m/>
    <m/>
    <n v="1"/>
    <s v="F"/>
    <m/>
    <m/>
  </r>
  <r>
    <s v="bifarius"/>
    <s v="Asterales"/>
    <x v="1"/>
    <x v="5"/>
    <n v="1.3698630136986301E-2"/>
    <m/>
    <m/>
    <n v="1"/>
    <s v="F"/>
    <m/>
    <m/>
  </r>
  <r>
    <s v="mixtus"/>
    <s v="Asterales"/>
    <x v="1"/>
    <x v="5"/>
    <n v="0.16666666666666666"/>
    <m/>
    <m/>
    <n v="1"/>
    <m/>
    <m/>
    <m/>
  </r>
  <r>
    <s v="Rufocinctus"/>
    <s v="Asterales"/>
    <x v="1"/>
    <x v="5"/>
    <n v="2.9411764705882353E-2"/>
    <n v="1.2049597698915535E-3"/>
    <m/>
    <n v="2"/>
    <m/>
    <m/>
    <m/>
  </r>
  <r>
    <s v="Appositus"/>
    <s v="Asterales"/>
    <x v="1"/>
    <x v="6"/>
    <m/>
    <m/>
    <n v="1.0624295896400567E-2"/>
    <n v="1"/>
    <s v="Mo"/>
    <m/>
    <m/>
  </r>
  <r>
    <s v="bifarius"/>
    <s v="Asterales"/>
    <x v="1"/>
    <x v="6"/>
    <m/>
    <m/>
    <n v="6.4405778243192451E-3"/>
    <n v="1"/>
    <s v="Mo"/>
    <m/>
    <m/>
  </r>
  <r>
    <s v="flavifrons"/>
    <s v="Asterales"/>
    <x v="1"/>
    <x v="7"/>
    <m/>
    <m/>
    <n v="1.6806224234575346E-3"/>
    <n v="1"/>
    <s v="Mo"/>
    <m/>
    <m/>
  </r>
  <r>
    <s v="nevadensis"/>
    <s v="Asterales"/>
    <x v="1"/>
    <x v="7"/>
    <m/>
    <n v="5.0813008130081306E-4"/>
    <n v="2.8132557814155225E-2"/>
    <n v="2"/>
    <m/>
    <m/>
    <m/>
  </r>
  <r>
    <s v="flavifrons"/>
    <s v="Asterales"/>
    <x v="1"/>
    <x v="8"/>
    <n v="5.5865921787709499E-3"/>
    <m/>
    <m/>
    <n v="1"/>
    <s v="F"/>
    <m/>
    <m/>
  </r>
  <r>
    <s v="bifarius"/>
    <s v="Asterales"/>
    <x v="1"/>
    <x v="8"/>
    <n v="4.1095890410958902E-2"/>
    <m/>
    <m/>
    <n v="1"/>
    <m/>
    <n v="2"/>
    <m/>
  </r>
  <r>
    <s v="Appositus"/>
    <s v="Asterales"/>
    <x v="1"/>
    <x v="9"/>
    <m/>
    <m/>
    <n v="2.1139839157641126E-2"/>
    <n v="1"/>
    <m/>
    <m/>
    <m/>
  </r>
  <r>
    <s v="bifarius"/>
    <s v="Asterales"/>
    <x v="1"/>
    <x v="9"/>
    <m/>
    <m/>
    <n v="2.5035835269261674E-3"/>
    <n v="1"/>
    <s v="Mo"/>
    <m/>
    <m/>
  </r>
  <r>
    <s v="flavifrons"/>
    <s v="Asterales"/>
    <x v="1"/>
    <x v="9"/>
    <m/>
    <m/>
    <n v="5.8153025033132687E-6"/>
    <n v="1"/>
    <s v="Mo"/>
    <m/>
    <m/>
  </r>
  <r>
    <s v="mixtus"/>
    <s v="Asterales"/>
    <x v="1"/>
    <x v="9"/>
    <m/>
    <m/>
    <n v="3.6445982194922831E-6"/>
    <n v="1"/>
    <s v="Mo"/>
    <m/>
    <m/>
  </r>
  <r>
    <s v="Rufocinctus"/>
    <s v="Asterales"/>
    <x v="1"/>
    <x v="9"/>
    <m/>
    <m/>
    <n v="2.110652852874774E-3"/>
    <n v="1"/>
    <s v="Mo"/>
    <m/>
    <m/>
  </r>
  <r>
    <s v="kirbiellus"/>
    <s v="Asterales"/>
    <x v="1"/>
    <x v="10"/>
    <m/>
    <m/>
    <n v="7.6458372663771946E-3"/>
    <n v="1"/>
    <s v="Mo"/>
    <m/>
    <m/>
  </r>
  <r>
    <s v="mixtus"/>
    <s v="Asterales"/>
    <x v="1"/>
    <x v="10"/>
    <m/>
    <m/>
    <n v="3.6445982194922831E-6"/>
    <n v="1"/>
    <s v="Mo"/>
    <m/>
    <m/>
  </r>
  <r>
    <s v="Appositus"/>
    <s v="Asterales"/>
    <x v="1"/>
    <x v="10"/>
    <m/>
    <n v="3.5434605435668471E-5"/>
    <n v="7.8608635516937524E-3"/>
    <n v="2"/>
    <m/>
    <n v="1"/>
    <n v="1"/>
  </r>
  <r>
    <s v="flavifrons"/>
    <s v="Asterales"/>
    <x v="1"/>
    <x v="10"/>
    <n v="5.5865921787709499E-3"/>
    <n v="8.1982892903014238E-5"/>
    <n v="7.094087523791856E-3"/>
    <n v="3"/>
    <m/>
    <n v="1"/>
    <n v="1"/>
  </r>
  <r>
    <s v="californicus"/>
    <s v="Asterales"/>
    <x v="1"/>
    <x v="10"/>
    <n v="1.4925373134328358E-2"/>
    <n v="2.5226699393195609E-3"/>
    <n v="9.3273650861497477E-3"/>
    <n v="3"/>
    <m/>
    <n v="2"/>
    <n v="1"/>
  </r>
  <r>
    <s v="Rufocinctus"/>
    <s v="Asterales"/>
    <x v="1"/>
    <x v="10"/>
    <n v="2.9411764705882353E-2"/>
    <n v="1.2826991098845572E-3"/>
    <n v="1.1908920741022686E-3"/>
    <n v="3"/>
    <m/>
    <n v="1"/>
    <n v="1"/>
  </r>
  <r>
    <s v="bifarius"/>
    <s v="Asterales"/>
    <x v="1"/>
    <x v="10"/>
    <n v="0.14383561643835616"/>
    <n v="3.7522019964768054E-2"/>
    <n v="1.609742135494676E-2"/>
    <n v="3"/>
    <m/>
    <n v="1"/>
    <n v="1"/>
  </r>
  <r>
    <s v="Appositus"/>
    <s v="Asterales"/>
    <x v="1"/>
    <x v="11"/>
    <m/>
    <m/>
    <n v="3.6697043043735292E-3"/>
    <n v="1"/>
    <s v="Mo"/>
    <m/>
    <m/>
  </r>
  <r>
    <s v="californicus"/>
    <s v="Asterales"/>
    <x v="2"/>
    <x v="12"/>
    <m/>
    <m/>
    <n v="2.6744317203630814E-3"/>
    <n v="1"/>
    <s v="Mo"/>
    <m/>
    <m/>
  </r>
  <r>
    <s v="Appositus"/>
    <s v="Boraginales"/>
    <x v="3"/>
    <x v="13"/>
    <m/>
    <m/>
    <n v="2.3033250421067896E-3"/>
    <n v="1"/>
    <s v="Mo"/>
    <m/>
    <m/>
  </r>
  <r>
    <s v="bifarius"/>
    <s v="Boraginales"/>
    <x v="3"/>
    <x v="13"/>
    <m/>
    <m/>
    <n v="2.9751032527044564E-2"/>
    <n v="1"/>
    <m/>
    <m/>
    <m/>
  </r>
  <r>
    <s v="californicus"/>
    <s v="Boraginales"/>
    <x v="3"/>
    <x v="13"/>
    <m/>
    <m/>
    <n v="4.4182047369993725E-2"/>
    <n v="1"/>
    <m/>
    <n v="3"/>
    <n v="1"/>
  </r>
  <r>
    <s v="flavifrons"/>
    <s v="Boraginales"/>
    <x v="3"/>
    <x v="13"/>
    <m/>
    <m/>
    <n v="5.8672913076928894E-2"/>
    <n v="1"/>
    <m/>
    <n v="3"/>
    <s v="?"/>
  </r>
  <r>
    <s v="mixtus"/>
    <s v="Boraginales"/>
    <x v="3"/>
    <x v="13"/>
    <m/>
    <m/>
    <n v="1.5854002254791433E-2"/>
    <n v="1"/>
    <m/>
    <m/>
    <m/>
  </r>
  <r>
    <s v="Rufocinctus"/>
    <s v="Boraginales"/>
    <x v="3"/>
    <x v="13"/>
    <m/>
    <m/>
    <n v="6.2193347897950349E-2"/>
    <n v="1"/>
    <m/>
    <n v="3"/>
    <s v="?"/>
  </r>
  <r>
    <s v="nevadensis"/>
    <s v="Boraginales"/>
    <x v="3"/>
    <x v="14"/>
    <n v="0.10714285714285714"/>
    <m/>
    <m/>
    <n v="1"/>
    <m/>
    <n v="1"/>
    <n v="1"/>
  </r>
  <r>
    <s v="Appositus"/>
    <s v="Boraginales"/>
    <x v="3"/>
    <x v="14"/>
    <n v="2.247191011235955E-2"/>
    <m/>
    <n v="3.3537639565881787E-2"/>
    <n v="2"/>
    <m/>
    <n v="2"/>
    <n v="1"/>
  </r>
  <r>
    <s v="californicus"/>
    <s v="Boraginales"/>
    <x v="3"/>
    <x v="14"/>
    <n v="2.9850746268656716E-2"/>
    <m/>
    <n v="2.6200130209106326E-3"/>
    <n v="2"/>
    <m/>
    <n v="2"/>
    <n v="1"/>
  </r>
  <r>
    <s v="flavifrons"/>
    <s v="Boraginales"/>
    <x v="3"/>
    <x v="14"/>
    <n v="0.35754189944134079"/>
    <m/>
    <n v="7.1617776449304227E-2"/>
    <n v="2"/>
    <m/>
    <m/>
    <m/>
  </r>
  <r>
    <s v="mixtus"/>
    <s v="Boraginales"/>
    <x v="3"/>
    <x v="14"/>
    <n v="0.83333333333333337"/>
    <m/>
    <n v="2.5587509232982156E-2"/>
    <n v="2"/>
    <m/>
    <n v="3"/>
    <n v="2"/>
  </r>
  <r>
    <s v="bifarius"/>
    <s v="Boraginales"/>
    <x v="3"/>
    <x v="14"/>
    <n v="0.14383561643835616"/>
    <n v="0.5572519083969466"/>
    <n v="0.2277168996486017"/>
    <n v="3"/>
    <m/>
    <n v="3"/>
    <n v="2"/>
  </r>
  <r>
    <s v="Rufocinctus"/>
    <s v="Boraginales"/>
    <x v="3"/>
    <x v="14"/>
    <n v="0.25"/>
    <n v="0.22388929917984995"/>
    <n v="0.2303343778840288"/>
    <n v="3"/>
    <m/>
    <n v="3"/>
    <n v="2"/>
  </r>
  <r>
    <s v="mixtus"/>
    <s v="Boraginales"/>
    <x v="3"/>
    <x v="15"/>
    <m/>
    <n v="0.99994458298697697"/>
    <n v="8.5626190568751703E-2"/>
    <n v="2"/>
    <m/>
    <n v="2"/>
    <n v="2"/>
  </r>
  <r>
    <s v="Appositus"/>
    <s v="Boraginales"/>
    <x v="3"/>
    <x v="15"/>
    <n v="5.6179775280898875E-3"/>
    <n v="1.0984727685057227E-3"/>
    <n v="2.0835889485014445E-2"/>
    <n v="3"/>
    <m/>
    <n v="2"/>
    <n v="1"/>
  </r>
  <r>
    <s v="nevadensis"/>
    <s v="Boraginales"/>
    <x v="3"/>
    <x v="15"/>
    <n v="0.10714285714285714"/>
    <n v="8.130081300813009E-3"/>
    <n v="6.4644920149507304E-2"/>
    <n v="3"/>
    <m/>
    <n v="2"/>
    <n v="2"/>
  </r>
  <r>
    <s v="Rufocinctus"/>
    <s v="Boraginales"/>
    <x v="3"/>
    <x v="15"/>
    <n v="0.14705882352941177"/>
    <n v="0.53729544836164345"/>
    <n v="0.31544979117676197"/>
    <n v="3"/>
    <m/>
    <n v="2"/>
    <n v="2"/>
  </r>
  <r>
    <s v="flavifrons"/>
    <s v="Boraginales"/>
    <x v="3"/>
    <x v="15"/>
    <n v="0.17318435754189945"/>
    <n v="0.74806657010903721"/>
    <n v="0.20181542113548434"/>
    <n v="3"/>
    <m/>
    <n v="2"/>
    <n v="2"/>
  </r>
  <r>
    <s v="californicus"/>
    <s v="Boraginales"/>
    <x v="3"/>
    <x v="15"/>
    <n v="0.17910447761194029"/>
    <n v="7.465739415013295E-2"/>
    <n v="0.12501657296756052"/>
    <n v="3"/>
    <m/>
    <n v="2"/>
    <n v="1"/>
  </r>
  <r>
    <s v="bifarius"/>
    <s v="Boraginales"/>
    <x v="3"/>
    <x v="15"/>
    <n v="0.42465753424657532"/>
    <n v="0.2940692894891368"/>
    <n v="0.19744514933565377"/>
    <n v="3"/>
    <m/>
    <n v="2"/>
    <n v="2"/>
  </r>
  <r>
    <s v="kirbiellus"/>
    <s v="Boraginales"/>
    <x v="3"/>
    <x v="15"/>
    <n v="1"/>
    <n v="0.99302348925918493"/>
    <n v="0.38879973989469929"/>
    <n v="3"/>
    <m/>
    <n v="2"/>
    <n v="1"/>
  </r>
  <r>
    <s v="bifarius"/>
    <s v="Boraginales"/>
    <x v="3"/>
    <x v="16"/>
    <m/>
    <m/>
    <n v="1.397776661497805E-3"/>
    <n v="1"/>
    <s v="Mo"/>
    <m/>
    <m/>
  </r>
  <r>
    <s v="Rufocinctus"/>
    <s v="Boraginales"/>
    <x v="3"/>
    <x v="16"/>
    <m/>
    <m/>
    <n v="1.5871608903534613E-3"/>
    <n v="1"/>
    <s v="Mo"/>
    <m/>
    <m/>
  </r>
  <r>
    <s v="Rufocinctus"/>
    <s v="Caprifoliaceae"/>
    <x v="4"/>
    <x v="17"/>
    <n v="1.4705882352941176E-2"/>
    <m/>
    <m/>
    <n v="1"/>
    <s v="F"/>
    <m/>
    <m/>
  </r>
  <r>
    <s v="Appositus"/>
    <s v="Caryophyllales"/>
    <x v="5"/>
    <x v="18"/>
    <m/>
    <m/>
    <n v="6.8597816024003658E-4"/>
    <n v="1"/>
    <s v="Mo"/>
    <m/>
    <m/>
  </r>
  <r>
    <s v="flavifrons"/>
    <s v="Caryophyllales"/>
    <x v="5"/>
    <x v="18"/>
    <m/>
    <m/>
    <n v="1.1839955896745815E-3"/>
    <n v="1"/>
    <s v="Mo"/>
    <m/>
    <m/>
  </r>
  <r>
    <s v="nevadensis"/>
    <s v="Caryophyllales"/>
    <x v="5"/>
    <x v="18"/>
    <m/>
    <m/>
    <n v="1.8723391497271692E-2"/>
    <n v="1"/>
    <m/>
    <m/>
    <m/>
  </r>
  <r>
    <s v="mixtus"/>
    <s v="Caryophyllales"/>
    <x v="5"/>
    <x v="19"/>
    <m/>
    <m/>
    <n v="1.7008125024297322E-5"/>
    <n v="1"/>
    <s v="Mo"/>
    <m/>
    <m/>
  </r>
  <r>
    <s v="flavifrons"/>
    <s v="Caryophyllales"/>
    <x v="5"/>
    <x v="20"/>
    <m/>
    <m/>
    <n v="7.8099512619497194E-4"/>
    <n v="1"/>
    <s v="Mo"/>
    <m/>
    <m/>
  </r>
  <r>
    <s v="bifarius"/>
    <s v="Caryophyllales"/>
    <x v="6"/>
    <x v="21"/>
    <n v="2.0547945205479451E-2"/>
    <m/>
    <m/>
    <n v="1"/>
    <s v="F"/>
    <m/>
    <m/>
  </r>
  <r>
    <s v="bifarius"/>
    <s v="Celastrales"/>
    <x v="7"/>
    <x v="22"/>
    <m/>
    <m/>
    <n v="6.40494371535014E-3"/>
    <n v="1"/>
    <s v="Mo"/>
    <m/>
    <m/>
  </r>
  <r>
    <s v="californicus"/>
    <s v="Celastrales"/>
    <x v="7"/>
    <x v="22"/>
    <m/>
    <m/>
    <n v="1.1833593553659805E-3"/>
    <n v="1"/>
    <s v="Mo"/>
    <m/>
    <m/>
  </r>
  <r>
    <s v="flavifrons"/>
    <s v="Dipsacales"/>
    <x v="8"/>
    <x v="23"/>
    <n v="5.5865921787709499E-3"/>
    <m/>
    <m/>
    <n v="1"/>
    <s v="F"/>
    <m/>
    <m/>
  </r>
  <r>
    <s v="mixtus"/>
    <s v="Ericales"/>
    <x v="9"/>
    <x v="24"/>
    <m/>
    <n v="5.541701302299806E-5"/>
    <m/>
    <n v="1"/>
    <s v="Mi"/>
    <m/>
    <m/>
  </r>
  <r>
    <s v="kirbiellus"/>
    <s v="Ericales"/>
    <x v="9"/>
    <x v="24"/>
    <m/>
    <n v="2.007628990162618E-4"/>
    <m/>
    <n v="1"/>
    <s v="Mi"/>
    <m/>
    <m/>
  </r>
  <r>
    <s v="bifarius"/>
    <s v="Ericales"/>
    <x v="9"/>
    <x v="25"/>
    <m/>
    <m/>
    <n v="8.8613982594462001E-3"/>
    <n v="1"/>
    <s v="Mo"/>
    <m/>
    <m/>
  </r>
  <r>
    <s v="bifarius"/>
    <s v="Ericales"/>
    <x v="9"/>
    <x v="26"/>
    <m/>
    <n v="3.8755137991779215E-3"/>
    <n v="0.10236759916915052"/>
    <n v="2"/>
    <m/>
    <n v="1"/>
    <n v="1"/>
  </r>
  <r>
    <s v="californicus"/>
    <s v="Ericales"/>
    <x v="10"/>
    <x v="27"/>
    <m/>
    <n v="1.3636053726051681E-4"/>
    <n v="2.6724528585648109E-3"/>
    <n v="2"/>
    <m/>
    <m/>
    <m/>
  </r>
  <r>
    <s v="bifarius"/>
    <s v="Ericales"/>
    <x v="11"/>
    <x v="28"/>
    <n v="2.0547945205479451E-2"/>
    <m/>
    <m/>
    <n v="1"/>
    <s v="F"/>
    <m/>
    <m/>
  </r>
  <r>
    <s v="Appositus"/>
    <s v="Fabales"/>
    <x v="12"/>
    <x v="29"/>
    <n v="3.9325842696629212E-2"/>
    <m/>
    <m/>
    <n v="1"/>
    <m/>
    <m/>
    <m/>
  </r>
  <r>
    <s v="californicus"/>
    <s v="Fabales"/>
    <x v="12"/>
    <x v="29"/>
    <n v="8.9552238805970144E-2"/>
    <m/>
    <m/>
    <n v="1"/>
    <m/>
    <n v="1"/>
    <n v="1"/>
  </r>
  <r>
    <s v="bifarius"/>
    <s v="Fabales"/>
    <x v="12"/>
    <x v="29"/>
    <m/>
    <m/>
    <n v="1.3890405573634438E-2"/>
    <n v="1"/>
    <s v="Mo"/>
    <m/>
    <m/>
  </r>
  <r>
    <s v="Rufocinctus"/>
    <s v="Fabales"/>
    <x v="12"/>
    <x v="29"/>
    <m/>
    <m/>
    <n v="3.8542356443800217E-3"/>
    <n v="1"/>
    <m/>
    <n v="1"/>
    <n v="1"/>
  </r>
  <r>
    <s v="nevadensis"/>
    <s v="Fabales"/>
    <x v="12"/>
    <x v="29"/>
    <n v="3.5714285714285712E-2"/>
    <n v="0.85619918699186992"/>
    <m/>
    <n v="2"/>
    <m/>
    <m/>
    <m/>
  </r>
  <r>
    <s v="mixtus"/>
    <s v="Fabales"/>
    <x v="12"/>
    <x v="30"/>
    <m/>
    <m/>
    <n v="1.9863060296232943E-2"/>
    <n v="1"/>
    <m/>
    <m/>
    <m/>
  </r>
  <r>
    <s v="Appositus"/>
    <s v="Fabales"/>
    <x v="12"/>
    <x v="30"/>
    <n v="3.3707865168539325E-2"/>
    <m/>
    <n v="5.1978182548269442E-3"/>
    <n v="2"/>
    <m/>
    <n v="1"/>
    <n v="1"/>
  </r>
  <r>
    <s v="kirbiellus"/>
    <s v="Fabales"/>
    <x v="12"/>
    <x v="30"/>
    <m/>
    <n v="5.019072475406545E-5"/>
    <n v="4.0945608625427392E-2"/>
    <n v="2"/>
    <m/>
    <m/>
    <m/>
  </r>
  <r>
    <s v="californicus"/>
    <s v="Fabales"/>
    <x v="12"/>
    <x v="30"/>
    <n v="2.9850746268656716E-2"/>
    <n v="1.2272448353446513E-3"/>
    <n v="5.2414112450800548E-2"/>
    <n v="3"/>
    <m/>
    <n v="2"/>
    <n v="2"/>
  </r>
  <r>
    <s v="flavifrons"/>
    <s v="Fabales"/>
    <x v="12"/>
    <x v="30"/>
    <n v="3.3519553072625698E-2"/>
    <n v="1.9812532451561775E-2"/>
    <n v="0.15742663559744383"/>
    <n v="3"/>
    <m/>
    <n v="2"/>
    <n v="1"/>
  </r>
  <r>
    <s v="nevadensis"/>
    <s v="Fabales"/>
    <x v="12"/>
    <x v="30"/>
    <n v="3.5714285714285712E-2"/>
    <n v="0.13414634146341464"/>
    <n v="0.36471887429793526"/>
    <n v="3"/>
    <m/>
    <n v="2"/>
    <n v="1"/>
  </r>
  <r>
    <s v="bifarius"/>
    <s v="Fabales"/>
    <x v="12"/>
    <x v="30"/>
    <n v="5.4794520547945202E-2"/>
    <n v="5.7369348209042867E-2"/>
    <n v="0.25961517461288136"/>
    <n v="3"/>
    <m/>
    <n v="2"/>
    <n v="1"/>
  </r>
  <r>
    <s v="Rufocinctus"/>
    <s v="Fabales"/>
    <x v="12"/>
    <x v="30"/>
    <n v="0.27941176470588236"/>
    <n v="0.23523924281882846"/>
    <n v="0.2936518778449233"/>
    <n v="3"/>
    <m/>
    <n v="2"/>
    <n v="1"/>
  </r>
  <r>
    <s v="Rufocinctus"/>
    <s v="Fabales"/>
    <x v="12"/>
    <x v="31"/>
    <n v="1.4705882352941176E-2"/>
    <m/>
    <m/>
    <n v="1"/>
    <m/>
    <n v="1"/>
    <n v="1"/>
  </r>
  <r>
    <s v="californicus"/>
    <s v="Fabales"/>
    <x v="12"/>
    <x v="31"/>
    <n v="1.4925373134328358E-2"/>
    <m/>
    <m/>
    <n v="1"/>
    <s v="F"/>
    <m/>
    <m/>
  </r>
  <r>
    <s v="nevadensis"/>
    <s v="Fabales"/>
    <x v="12"/>
    <x v="31"/>
    <m/>
    <m/>
    <n v="1.8188722991745118E-3"/>
    <n v="1"/>
    <m/>
    <n v="1"/>
    <n v="1"/>
  </r>
  <r>
    <s v="flavifrons"/>
    <s v="Fabales"/>
    <x v="12"/>
    <x v="31"/>
    <n v="7.8212290502793297E-2"/>
    <m/>
    <n v="9.683641728517255E-3"/>
    <n v="2"/>
    <m/>
    <n v="1"/>
    <n v="1"/>
  </r>
  <r>
    <s v="Appositus"/>
    <s v="Fabales"/>
    <x v="12"/>
    <x v="31"/>
    <n v="6.741573033707865E-2"/>
    <n v="5.8219056730803305E-2"/>
    <n v="9.7626404024405214E-3"/>
    <n v="3"/>
    <m/>
    <n v="1"/>
    <n v="1"/>
  </r>
  <r>
    <s v="flavifrons"/>
    <s v="Gentianales"/>
    <x v="13"/>
    <x v="32"/>
    <n v="5.5865921787709499E-3"/>
    <m/>
    <m/>
    <n v="1"/>
    <s v="F"/>
    <m/>
    <m/>
  </r>
  <r>
    <s v="bifarius"/>
    <s v="Gentianales"/>
    <x v="13"/>
    <x v="32"/>
    <n v="2.0547945205479451E-2"/>
    <m/>
    <m/>
    <n v="1"/>
    <s v="F"/>
    <m/>
    <m/>
  </r>
  <r>
    <s v="Appositus"/>
    <s v="Gentianales"/>
    <x v="13"/>
    <x v="32"/>
    <n v="6.1797752808988762E-2"/>
    <m/>
    <m/>
    <n v="1"/>
    <m/>
    <n v="1"/>
    <n v="1"/>
  </r>
  <r>
    <s v="Rufocinctus"/>
    <s v="Gentianales"/>
    <x v="13"/>
    <x v="32"/>
    <n v="0.16176470588235295"/>
    <m/>
    <m/>
    <n v="1"/>
    <m/>
    <n v="1"/>
    <n v="1"/>
  </r>
  <r>
    <s v="nevadensis"/>
    <s v="Gentianales"/>
    <x v="13"/>
    <x v="32"/>
    <n v="0.32142857142857145"/>
    <m/>
    <m/>
    <n v="1"/>
    <m/>
    <m/>
    <m/>
  </r>
  <r>
    <s v="flavifrons"/>
    <s v="Geraniales"/>
    <x v="14"/>
    <x v="33"/>
    <m/>
    <n v="3.771213073538655E-3"/>
    <m/>
    <n v="1"/>
    <s v="Mi"/>
    <m/>
    <m/>
  </r>
  <r>
    <s v="kirbiellus"/>
    <s v="Geraniales"/>
    <x v="14"/>
    <x v="33"/>
    <m/>
    <n v="6.5247942180285087E-4"/>
    <m/>
    <n v="1"/>
    <s v="Mi"/>
    <m/>
    <m/>
  </r>
  <r>
    <s v="californicus"/>
    <s v="Lamiales"/>
    <x v="15"/>
    <x v="34"/>
    <m/>
    <m/>
    <n v="4.9967249837238617E-2"/>
    <n v="1"/>
    <m/>
    <n v="1"/>
    <n v="1"/>
  </r>
  <r>
    <s v="mixtus"/>
    <s v="Lamiales"/>
    <x v="15"/>
    <x v="34"/>
    <m/>
    <m/>
    <n v="3.6445982194922831E-6"/>
    <n v="1"/>
    <s v="Mo"/>
    <m/>
    <m/>
  </r>
  <r>
    <s v="Appositus"/>
    <s v="Lamiales"/>
    <x v="15"/>
    <x v="34"/>
    <n v="5.6179775280898875E-3"/>
    <m/>
    <n v="2.8487613353708186E-2"/>
    <n v="2"/>
    <m/>
    <n v="2"/>
    <n v="1"/>
  </r>
  <r>
    <s v="californicus"/>
    <s v="Lamiales"/>
    <x v="16"/>
    <x v="35"/>
    <n v="1.4925373134328358E-2"/>
    <m/>
    <m/>
    <n v="1"/>
    <s v="F"/>
    <m/>
    <m/>
  </r>
  <r>
    <s v="Appositus"/>
    <s v="Lamiales"/>
    <x v="16"/>
    <x v="35"/>
    <n v="1.6853932584269662E-2"/>
    <n v="0.12239112717479891"/>
    <m/>
    <n v="2"/>
    <m/>
    <n v="2"/>
    <n v="1"/>
  </r>
  <r>
    <s v="Appositus"/>
    <s v="Liliales"/>
    <x v="17"/>
    <x v="36"/>
    <n v="5.6179775280898875E-3"/>
    <m/>
    <m/>
    <n v="1"/>
    <s v="F"/>
    <m/>
    <m/>
  </r>
  <r>
    <s v="flavifrons"/>
    <s v="Liliales"/>
    <x v="17"/>
    <x v="37"/>
    <n v="5.5865921787709499E-3"/>
    <m/>
    <m/>
    <n v="1"/>
    <s v="F"/>
    <m/>
    <m/>
  </r>
  <r>
    <s v="bifarius"/>
    <s v="Liliales"/>
    <x v="17"/>
    <x v="37"/>
    <n v="1.3698630136986301E-2"/>
    <m/>
    <m/>
    <n v="1"/>
    <s v="F"/>
    <m/>
    <m/>
  </r>
  <r>
    <s v="californicus"/>
    <s v="Liliales"/>
    <x v="17"/>
    <x v="37"/>
    <n v="2.9850746268656716E-2"/>
    <m/>
    <m/>
    <n v="1"/>
    <s v="F"/>
    <m/>
    <m/>
  </r>
  <r>
    <s v="Appositus"/>
    <s v="Malpighiales"/>
    <x v="18"/>
    <x v="38"/>
    <n v="1.1235955056179775E-2"/>
    <m/>
    <m/>
    <n v="1"/>
    <s v="F"/>
    <m/>
    <m/>
  </r>
  <r>
    <s v="Appositus"/>
    <s v="Malpighiales"/>
    <x v="19"/>
    <x v="39"/>
    <m/>
    <n v="1.7717302717834237E-4"/>
    <m/>
    <n v="1"/>
    <s v="Mi"/>
    <m/>
    <m/>
  </r>
  <r>
    <s v="bifarius"/>
    <s v="Malpighiales"/>
    <x v="19"/>
    <x v="39"/>
    <n v="1.3698630136986301E-2"/>
    <n v="4.1103934233705224E-4"/>
    <n v="7.1244078703102356E-2"/>
    <n v="3"/>
    <m/>
    <n v="1"/>
    <n v="1"/>
  </r>
  <r>
    <s v="californicus"/>
    <s v="Malpighiales"/>
    <x v="19"/>
    <x v="39"/>
    <m/>
    <m/>
    <n v="2.9890707462881501E-3"/>
    <n v="1"/>
    <s v="Mo"/>
    <m/>
    <m/>
  </r>
  <r>
    <s v="flavifrons"/>
    <s v="Malpighiales"/>
    <x v="19"/>
    <x v="39"/>
    <m/>
    <n v="1.3663815483835705E-4"/>
    <n v="1.4631301098336183E-3"/>
    <n v="2"/>
    <s v=" "/>
    <m/>
    <m/>
  </r>
  <r>
    <s v="mixtus"/>
    <s v="Malpighiales"/>
    <x v="19"/>
    <x v="39"/>
    <m/>
    <m/>
    <n v="0.8478137270147339"/>
    <n v="1"/>
    <m/>
    <n v="1"/>
    <n v="1"/>
  </r>
  <r>
    <s v="nevadensis"/>
    <s v="Malpighiales"/>
    <x v="19"/>
    <x v="39"/>
    <m/>
    <n v="5.0813008130081306E-4"/>
    <m/>
    <n v="1"/>
    <s v="Mi"/>
    <m/>
    <m/>
  </r>
  <r>
    <s v="Rufocinctus"/>
    <s v="Malpighiales"/>
    <x v="19"/>
    <x v="39"/>
    <m/>
    <n v="1.5547867998600692E-4"/>
    <n v="3.0543983231572196E-3"/>
    <n v="2"/>
    <s v=" "/>
    <m/>
    <m/>
  </r>
  <r>
    <s v="Appositus"/>
    <s v="Malpighiales"/>
    <x v="20"/>
    <x v="40"/>
    <m/>
    <m/>
    <n v="2.1471674121334478E-3"/>
    <n v="1"/>
    <s v="Mo"/>
    <m/>
    <m/>
  </r>
  <r>
    <s v="californicus"/>
    <s v="Malpighiales"/>
    <x v="20"/>
    <x v="40"/>
    <m/>
    <m/>
    <n v="3.7558796931181121E-3"/>
    <n v="1"/>
    <s v="Mo"/>
    <m/>
    <m/>
  </r>
  <r>
    <s v="flavifrons"/>
    <s v="Malpighiales"/>
    <x v="20"/>
    <x v="40"/>
    <m/>
    <m/>
    <n v="5.1413089431792611E-3"/>
    <n v="1"/>
    <s v="Mo"/>
    <m/>
    <m/>
  </r>
  <r>
    <s v="nevadensis"/>
    <s v="Malpighiales"/>
    <x v="20"/>
    <x v="40"/>
    <m/>
    <m/>
    <n v="3.6422418100777516E-2"/>
    <n v="1"/>
    <m/>
    <m/>
    <m/>
  </r>
  <r>
    <s v="Rufocinctus"/>
    <s v="Malpighiales"/>
    <x v="20"/>
    <x v="40"/>
    <m/>
    <m/>
    <n v="1.143235534884691E-2"/>
    <n v="1"/>
    <s v="Mo"/>
    <m/>
    <m/>
  </r>
  <r>
    <s v="bifarius"/>
    <s v="Myrtales"/>
    <x v="21"/>
    <x v="41"/>
    <m/>
    <m/>
    <n v="2.3863358135439499E-3"/>
    <n v="1"/>
    <s v="Mo"/>
    <m/>
    <m/>
  </r>
  <r>
    <s v="Appositus"/>
    <s v="Myrtales"/>
    <x v="21"/>
    <x v="42"/>
    <m/>
    <m/>
    <n v="5.5056718682029604E-2"/>
    <n v="1"/>
    <m/>
    <m/>
    <m/>
  </r>
  <r>
    <s v="bifarius"/>
    <s v="Myrtales"/>
    <x v="21"/>
    <x v="42"/>
    <m/>
    <m/>
    <n v="3.580193412747585E-2"/>
    <n v="1"/>
    <m/>
    <m/>
    <m/>
  </r>
  <r>
    <s v="flavifrons"/>
    <s v="Myrtales"/>
    <x v="21"/>
    <x v="42"/>
    <m/>
    <m/>
    <n v="1.8957886160801255E-3"/>
    <n v="1"/>
    <s v="Mo"/>
    <m/>
    <m/>
  </r>
  <r>
    <s v="kirbiellus"/>
    <s v="Myrtales"/>
    <x v="21"/>
    <x v="42"/>
    <m/>
    <m/>
    <n v="3.5308245757556686E-2"/>
    <n v="1"/>
    <m/>
    <n v="1"/>
    <n v="1"/>
  </r>
  <r>
    <s v="californicus"/>
    <s v="Myrtales"/>
    <x v="21"/>
    <x v="43"/>
    <m/>
    <n v="1.3636053726051681E-4"/>
    <m/>
    <n v="1"/>
    <s v="Mi"/>
    <m/>
    <m/>
  </r>
  <r>
    <s v="Rufocinctus"/>
    <s v="Pinales"/>
    <x v="22"/>
    <x v="44"/>
    <m/>
    <n v="7.7739339993003459E-5"/>
    <m/>
    <n v="1"/>
    <s v="Mi"/>
    <m/>
    <m/>
  </r>
  <r>
    <s v="flavifrons"/>
    <s v="Pinales"/>
    <x v="22"/>
    <x v="44"/>
    <m/>
    <n v="8.1982892903014238E-5"/>
    <m/>
    <n v="1"/>
    <s v="Mi"/>
    <m/>
    <m/>
  </r>
  <r>
    <s v="Appositus"/>
    <s v="Pinales"/>
    <x v="22"/>
    <x v="44"/>
    <m/>
    <n v="7.4412671414903798E-4"/>
    <m/>
    <n v="1"/>
    <s v="Mi"/>
    <m/>
    <m/>
  </r>
  <r>
    <s v="bifarius"/>
    <s v="Pinales"/>
    <x v="22"/>
    <x v="44"/>
    <m/>
    <n v="1.7615971814445098E-4"/>
    <m/>
    <n v="1"/>
    <s v="Mi"/>
    <m/>
    <m/>
  </r>
  <r>
    <s v="Appositus"/>
    <s v="Ranunculales"/>
    <x v="23"/>
    <x v="45"/>
    <n v="1.1235955056179775E-2"/>
    <m/>
    <m/>
    <n v="1"/>
    <s v="F"/>
    <m/>
    <m/>
  </r>
  <r>
    <s v="flavifrons"/>
    <s v="Ranunculales"/>
    <x v="23"/>
    <x v="45"/>
    <n v="3.9106145251396648E-2"/>
    <m/>
    <m/>
    <n v="1"/>
    <m/>
    <m/>
    <m/>
  </r>
  <r>
    <s v="californicus"/>
    <s v="Ranunculales"/>
    <x v="23"/>
    <x v="46"/>
    <m/>
    <m/>
    <n v="3.8300870105532699E-3"/>
    <n v="1"/>
    <s v="Mo"/>
    <m/>
    <m/>
  </r>
  <r>
    <s v="flavifrons"/>
    <s v="Ranunculales"/>
    <x v="23"/>
    <x v="46"/>
    <m/>
    <m/>
    <n v="0.2076789906495751"/>
    <n v="1"/>
    <m/>
    <n v="1"/>
    <n v="1"/>
  </r>
  <r>
    <s v="nevadensis"/>
    <s v="Ranunculales"/>
    <x v="23"/>
    <x v="46"/>
    <m/>
    <m/>
    <n v="2.1586616297895305E-3"/>
    <n v="1"/>
    <s v="Mo"/>
    <m/>
    <m/>
  </r>
  <r>
    <s v="Rufocinctus"/>
    <s v="Ranunculales"/>
    <x v="23"/>
    <x v="46"/>
    <m/>
    <m/>
    <n v="2.1179525415951903E-3"/>
    <n v="1"/>
    <s v="Mo"/>
    <m/>
    <m/>
  </r>
  <r>
    <s v="Appositus"/>
    <s v="Ranunculales"/>
    <x v="23"/>
    <x v="46"/>
    <n v="5.6179775280898875E-3"/>
    <m/>
    <n v="4.3473168772935654E-3"/>
    <n v="2"/>
    <m/>
    <n v="2"/>
    <n v="1"/>
  </r>
  <r>
    <s v="Appositus"/>
    <s v="Ranunculales"/>
    <x v="23"/>
    <x v="47"/>
    <m/>
    <m/>
    <n v="8.630497585133793E-3"/>
    <n v="1"/>
    <s v="Mo"/>
    <m/>
    <m/>
  </r>
  <r>
    <s v="californicus"/>
    <s v="Ranunculales"/>
    <x v="23"/>
    <x v="47"/>
    <m/>
    <m/>
    <n v="6.5015504382189455E-3"/>
    <n v="1"/>
    <s v="Mo"/>
    <m/>
    <m/>
  </r>
  <r>
    <s v="flavifrons"/>
    <s v="Ranunculales"/>
    <x v="23"/>
    <x v="47"/>
    <m/>
    <m/>
    <n v="2.1446835632219336E-3"/>
    <n v="1"/>
    <s v="Mo"/>
    <m/>
    <m/>
  </r>
  <r>
    <s v="nevadensis"/>
    <s v="Ranunculales"/>
    <x v="23"/>
    <x v="47"/>
    <m/>
    <m/>
    <n v="3.452859227279087E-3"/>
    <n v="1"/>
    <s v="Mo"/>
    <m/>
    <m/>
  </r>
  <r>
    <s v="Rufocinctus"/>
    <s v="Ranunculales"/>
    <x v="23"/>
    <x v="48"/>
    <m/>
    <m/>
    <n v="6.4838963652764231E-2"/>
    <n v="1"/>
    <m/>
    <n v="2"/>
    <n v="2"/>
  </r>
  <r>
    <s v="nevadensis"/>
    <s v="Ranunculales"/>
    <x v="23"/>
    <x v="48"/>
    <n v="0.39285714285714285"/>
    <m/>
    <n v="0.4552427494953129"/>
    <n v="2"/>
    <m/>
    <n v="3"/>
    <n v="2"/>
  </r>
  <r>
    <s v="kirbiellus"/>
    <s v="Ranunculales"/>
    <x v="23"/>
    <x v="48"/>
    <m/>
    <n v="5.8723147962256575E-3"/>
    <n v="0.50402743691397645"/>
    <n v="2"/>
    <m/>
    <n v="3"/>
    <n v="2"/>
  </r>
  <r>
    <s v="flavifrons"/>
    <s v="Ranunculales"/>
    <x v="23"/>
    <x v="48"/>
    <n v="0.25139664804469275"/>
    <n v="0.19219522859563304"/>
    <n v="0.24618269005426258"/>
    <n v="3"/>
    <m/>
    <n v="3"/>
    <n v="2"/>
  </r>
  <r>
    <s v="californicus"/>
    <s v="Ranunculales"/>
    <x v="23"/>
    <x v="48"/>
    <n v="0.59701492537313428"/>
    <n v="0.92036544623985816"/>
    <n v="0.66419803657332377"/>
    <n v="3"/>
    <m/>
    <n v="3"/>
    <n v="2"/>
  </r>
  <r>
    <s v="Appositus"/>
    <s v="Ranunculales"/>
    <x v="23"/>
    <x v="48"/>
    <n v="0.6853932584269663"/>
    <n v="0.8143581021225329"/>
    <n v="0.74572239635037307"/>
    <n v="3"/>
    <m/>
    <n v="3"/>
    <n v="2"/>
  </r>
  <r>
    <s v="Appositus"/>
    <s v="Ranunculales"/>
    <x v="23"/>
    <x v="11"/>
    <m/>
    <m/>
    <n v="5.2368576623202795E-3"/>
    <n v="1"/>
    <s v="Mo"/>
    <m/>
    <m/>
  </r>
  <r>
    <s v="californicus"/>
    <s v="Ranunculales"/>
    <x v="23"/>
    <x v="11"/>
    <m/>
    <m/>
    <n v="6.8359780821267225E-3"/>
    <n v="1"/>
    <s v="Mo"/>
    <m/>
    <m/>
  </r>
  <r>
    <s v="flavifrons"/>
    <s v="Ranunculales"/>
    <x v="23"/>
    <x v="11"/>
    <n v="5.5865921787709499E-3"/>
    <m/>
    <n v="7.6040895533324299E-3"/>
    <n v="2"/>
    <m/>
    <n v="3"/>
    <n v="2"/>
  </r>
  <r>
    <s v="Appositus"/>
    <s v="Ranunculales"/>
    <x v="23"/>
    <x v="49"/>
    <m/>
    <m/>
    <n v="1.1151327897560594E-2"/>
    <n v="1"/>
    <s v="Mo"/>
    <m/>
    <m/>
  </r>
  <r>
    <s v="californicus"/>
    <s v="Ranunculales"/>
    <x v="23"/>
    <x v="49"/>
    <m/>
    <m/>
    <n v="1.012682525265118E-2"/>
    <n v="1"/>
    <s v="Mo"/>
    <m/>
    <m/>
  </r>
  <r>
    <s v="flavifrons"/>
    <s v="Ranunculales"/>
    <x v="23"/>
    <x v="49"/>
    <m/>
    <m/>
    <n v="3.3321683343985027E-3"/>
    <n v="1"/>
    <s v="Mo"/>
    <m/>
    <m/>
  </r>
  <r>
    <s v="nevadensis"/>
    <s v="Ranunculales"/>
    <x v="23"/>
    <x v="49"/>
    <m/>
    <m/>
    <n v="4.1824069077172153E-3"/>
    <n v="1"/>
    <s v="Mo"/>
    <m/>
    <m/>
  </r>
  <r>
    <s v="Appositus"/>
    <s v="Rosales"/>
    <x v="24"/>
    <x v="50"/>
    <m/>
    <m/>
    <n v="5.93677846809365E-3"/>
    <n v="1"/>
    <s v="Mo"/>
    <m/>
    <m/>
  </r>
  <r>
    <s v="californicus"/>
    <s v="Rosales"/>
    <x v="24"/>
    <x v="50"/>
    <m/>
    <m/>
    <n v="4.2050813213255999E-4"/>
    <n v="1"/>
    <s v="Mo"/>
    <m/>
    <m/>
  </r>
  <r>
    <s v="flavifrons"/>
    <s v="Rosales"/>
    <x v="24"/>
    <x v="50"/>
    <m/>
    <m/>
    <n v="1.2404040239567201E-3"/>
    <n v="1"/>
    <s v="Mo"/>
    <m/>
    <m/>
  </r>
  <r>
    <s v="nevadensis"/>
    <s v="Rosales"/>
    <x v="24"/>
    <x v="50"/>
    <m/>
    <m/>
    <n v="1.4091263416681657E-3"/>
    <n v="1"/>
    <s v="Mo"/>
    <m/>
    <m/>
  </r>
  <r>
    <s v="bifarius"/>
    <s v="Rosales"/>
    <x v="24"/>
    <x v="51"/>
    <n v="6.8493150684931503E-3"/>
    <n v="3.5408103347034647E-2"/>
    <n v="1.3000702336792907E-3"/>
    <n v="3"/>
    <m/>
    <n v="2"/>
    <n v="1"/>
  </r>
  <r>
    <s v="flavifrons"/>
    <s v="Rosales"/>
    <x v="24"/>
    <x v="52"/>
    <m/>
    <m/>
    <n v="9.1707320477250247E-4"/>
    <n v="1"/>
    <s v="Mo"/>
    <m/>
    <m/>
  </r>
  <r>
    <s v="Appositus"/>
    <s v="Rosales"/>
    <x v="24"/>
    <x v="53"/>
    <m/>
    <m/>
    <n v="5.4655170490669578E-4"/>
    <n v="1"/>
    <s v="Mo"/>
    <m/>
    <m/>
  </r>
  <r>
    <s v="bifarius"/>
    <s v="Rosales"/>
    <x v="24"/>
    <x v="53"/>
    <m/>
    <m/>
    <n v="9.4786729857819912E-3"/>
    <n v="1"/>
    <s v="Mo"/>
    <m/>
    <m/>
  </r>
  <r>
    <s v="bifarius"/>
    <s v="Rosales"/>
    <x v="24"/>
    <x v="54"/>
    <m/>
    <m/>
    <n v="4.8416408702539101E-3"/>
    <n v="1"/>
    <s v="Mo"/>
    <m/>
    <m/>
  </r>
  <r>
    <s v="californicus"/>
    <s v="Rosales"/>
    <x v="24"/>
    <x v="55"/>
    <m/>
    <m/>
    <n v="4.9273658776944674E-4"/>
    <n v="1"/>
    <s v="Mo"/>
    <m/>
    <m/>
  </r>
  <r>
    <s v="flavifrons"/>
    <s v="Rosales"/>
    <x v="24"/>
    <x v="55"/>
    <n v="1.11731843575419E-2"/>
    <n v="3.4706091328942694E-2"/>
    <m/>
    <n v="2"/>
    <m/>
    <m/>
    <m/>
  </r>
  <r>
    <s v="kirbiellus"/>
    <s v="Rosales"/>
    <x v="24"/>
    <x v="56"/>
    <m/>
    <n v="5.019072475406545E-5"/>
    <m/>
    <n v="1"/>
    <s v="Mi"/>
    <m/>
    <m/>
  </r>
  <r>
    <s v="flavifrons"/>
    <s v="Saxifragales"/>
    <x v="25"/>
    <x v="57"/>
    <m/>
    <m/>
    <n v="6.1235135359888717E-4"/>
    <n v="1"/>
    <s v="Mo"/>
    <m/>
    <m/>
  </r>
  <r>
    <s v="bifarius"/>
    <s v="Saxifragales"/>
    <x v="26"/>
    <x v="58"/>
    <m/>
    <n v="2.7011156782149148E-3"/>
    <m/>
    <n v="1"/>
    <s v="Mi"/>
    <m/>
    <m/>
  </r>
  <r>
    <s v="californicus"/>
    <s v="Saxifragales"/>
    <x v="27"/>
    <x v="59"/>
    <m/>
    <m/>
    <n v="4.7690569338327979E-4"/>
    <n v="1"/>
    <s v="Mo"/>
    <m/>
    <m/>
  </r>
  <r>
    <s v="nevadensis"/>
    <s v="Saxifragales"/>
    <x v="27"/>
    <x v="59"/>
    <m/>
    <m/>
    <n v="5.0368771361755712E-3"/>
    <n v="1"/>
    <s v="Mo"/>
    <m/>
    <m/>
  </r>
  <r>
    <m/>
    <m/>
    <x v="28"/>
    <x v="60"/>
    <m/>
    <m/>
    <m/>
    <m/>
    <m/>
    <m/>
    <m/>
  </r>
  <r>
    <m/>
    <m/>
    <x v="28"/>
    <x v="60"/>
    <m/>
    <m/>
    <m/>
    <m/>
    <m/>
    <m/>
    <m/>
  </r>
  <r>
    <m/>
    <m/>
    <x v="28"/>
    <x v="60"/>
    <m/>
    <m/>
    <m/>
    <m/>
    <m/>
    <m/>
    <m/>
  </r>
  <r>
    <m/>
    <m/>
    <x v="28"/>
    <x v="60"/>
    <m/>
    <m/>
    <m/>
    <m/>
    <m/>
    <m/>
    <m/>
  </r>
  <r>
    <m/>
    <m/>
    <x v="28"/>
    <x v="60"/>
    <m/>
    <m/>
    <m/>
    <m/>
    <m/>
    <m/>
    <m/>
  </r>
  <r>
    <m/>
    <m/>
    <x v="28"/>
    <x v="60"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5">
  <r>
    <s v="nevadensis"/>
    <s v="Apiales"/>
    <x v="0"/>
    <x v="0"/>
    <m/>
    <n v="5.0813008130081306E-4"/>
    <m/>
    <n v="1"/>
    <s v="Mi"/>
    <m/>
  </r>
  <r>
    <s v="flavifrons"/>
    <s v="Asterales"/>
    <x v="1"/>
    <x v="1"/>
    <n v="5.5865921787709499E-3"/>
    <m/>
    <m/>
    <n v="1"/>
    <s v="F"/>
    <m/>
  </r>
  <r>
    <s v="flavifrons"/>
    <s v="Asterales"/>
    <x v="1"/>
    <x v="2"/>
    <n v="1.11731843575419E-2"/>
    <m/>
    <m/>
    <n v="1"/>
    <s v="F"/>
    <m/>
  </r>
  <r>
    <s v="bifarius"/>
    <s v="Asterales"/>
    <x v="1"/>
    <x v="3"/>
    <n v="1.3698630136986301E-2"/>
    <m/>
    <m/>
    <n v="1"/>
    <s v="F"/>
    <m/>
  </r>
  <r>
    <s v="flavifrons"/>
    <s v="Asterales"/>
    <x v="1"/>
    <x v="3"/>
    <n v="5.5865921787709499E-3"/>
    <m/>
    <m/>
    <n v="1"/>
    <s v="F"/>
    <m/>
  </r>
  <r>
    <s v="flavifrons"/>
    <s v="Asterales"/>
    <x v="1"/>
    <x v="4"/>
    <n v="5.5865921787709499E-3"/>
    <m/>
    <m/>
    <n v="1"/>
    <s v="F"/>
    <m/>
  </r>
  <r>
    <s v="Rufocinctus"/>
    <s v="Asterales"/>
    <x v="1"/>
    <x v="5"/>
    <m/>
    <m/>
    <n v="2.110652852874774E-3"/>
    <n v="1"/>
    <s v="F"/>
    <m/>
  </r>
  <r>
    <s v="Appositus"/>
    <s v="Asterales"/>
    <x v="1"/>
    <x v="1"/>
    <m/>
    <m/>
    <n v="7.294792143040389E-3"/>
    <n v="1"/>
    <s v="Mo"/>
    <m/>
  </r>
  <r>
    <s v="bifarius"/>
    <s v="Asterales"/>
    <x v="1"/>
    <x v="1"/>
    <m/>
    <m/>
    <n v="2.9886672038604385E-4"/>
    <n v="1"/>
    <s v="Mo"/>
    <m/>
  </r>
  <r>
    <s v="bifarius"/>
    <s v="Asterales"/>
    <x v="1"/>
    <x v="6"/>
    <m/>
    <m/>
    <n v="2.1564383363239163E-3"/>
    <n v="1"/>
    <s v="Mo"/>
    <m/>
  </r>
  <r>
    <s v="californicus"/>
    <s v="Asterales"/>
    <x v="1"/>
    <x v="6"/>
    <m/>
    <m/>
    <n v="7.4375520688010673E-3"/>
    <n v="1"/>
    <s v="Mo"/>
    <m/>
  </r>
  <r>
    <s v="mixtus"/>
    <s v="Asterales"/>
    <x v="1"/>
    <x v="6"/>
    <m/>
    <m/>
    <n v="5.2239241146056058E-3"/>
    <n v="1"/>
    <s v="Mo"/>
    <m/>
  </r>
  <r>
    <s v="nevadensis"/>
    <s v="Asterales"/>
    <x v="1"/>
    <x v="6"/>
    <m/>
    <m/>
    <n v="1.2512242409705982E-2"/>
    <n v="1"/>
    <s v="Mo"/>
    <m/>
  </r>
  <r>
    <s v="Rufocinctus"/>
    <s v="Asterales"/>
    <x v="1"/>
    <x v="6"/>
    <m/>
    <m/>
    <n v="8.1839938682614754E-3"/>
    <n v="1"/>
    <s v="Mo"/>
    <m/>
  </r>
  <r>
    <s v="californicus"/>
    <s v="Asterales"/>
    <x v="1"/>
    <x v="2"/>
    <m/>
    <m/>
    <n v="2.8772650546858456E-3"/>
    <n v="1"/>
    <s v="Mo"/>
    <m/>
  </r>
  <r>
    <s v="nevadensis"/>
    <s v="Asterales"/>
    <x v="1"/>
    <x v="2"/>
    <m/>
    <m/>
    <n v="1.5440426935300114E-3"/>
    <n v="1"/>
    <s v="Mo"/>
    <m/>
  </r>
  <r>
    <s v="mixtus"/>
    <s v="Asterales"/>
    <x v="1"/>
    <x v="7"/>
    <m/>
    <m/>
    <n v="3.6445982194922831E-6"/>
    <n v="1"/>
    <s v="Mo"/>
    <m/>
  </r>
  <r>
    <s v="Appositus"/>
    <s v="Asterales"/>
    <x v="1"/>
    <x v="8"/>
    <m/>
    <m/>
    <n v="1.0624295896400567E-2"/>
    <n v="1"/>
    <s v="Mo"/>
    <m/>
  </r>
  <r>
    <s v="bifarius"/>
    <s v="Asterales"/>
    <x v="1"/>
    <x v="8"/>
    <m/>
    <m/>
    <n v="6.4405778243192451E-3"/>
    <n v="1"/>
    <s v="Mo"/>
    <m/>
  </r>
  <r>
    <s v="flavifrons"/>
    <s v="Asterales"/>
    <x v="1"/>
    <x v="9"/>
    <m/>
    <m/>
    <n v="1.6806224234575346E-3"/>
    <n v="1"/>
    <s v="Mo"/>
    <m/>
  </r>
  <r>
    <s v="bifarius"/>
    <s v="Asterales"/>
    <x v="1"/>
    <x v="5"/>
    <m/>
    <m/>
    <n v="2.5035835269261674E-3"/>
    <n v="1"/>
    <s v="Mo"/>
    <m/>
  </r>
  <r>
    <s v="flavifrons"/>
    <s v="Asterales"/>
    <x v="1"/>
    <x v="5"/>
    <m/>
    <m/>
    <n v="5.8153025033132687E-6"/>
    <n v="1"/>
    <s v="Mo"/>
    <m/>
  </r>
  <r>
    <s v="mixtus"/>
    <s v="Asterales"/>
    <x v="1"/>
    <x v="5"/>
    <m/>
    <m/>
    <n v="3.6445982194922831E-6"/>
    <n v="1"/>
    <s v="Mo"/>
    <m/>
  </r>
  <r>
    <s v="kirbiellus"/>
    <s v="Asterales"/>
    <x v="1"/>
    <x v="10"/>
    <m/>
    <m/>
    <n v="7.6458372663771946E-3"/>
    <n v="1"/>
    <s v="Mo"/>
    <m/>
  </r>
  <r>
    <s v="mixtus"/>
    <s v="Asterales"/>
    <x v="1"/>
    <x v="10"/>
    <m/>
    <m/>
    <n v="3.6445982194922831E-6"/>
    <n v="1"/>
    <s v="Mo"/>
    <m/>
  </r>
  <r>
    <s v="Appositus"/>
    <s v="Asterales"/>
    <x v="1"/>
    <x v="11"/>
    <m/>
    <m/>
    <n v="3.6697043043735292E-3"/>
    <n v="1"/>
    <s v="Mo"/>
    <m/>
  </r>
  <r>
    <s v="californicus"/>
    <s v="Asterales"/>
    <x v="2"/>
    <x v="12"/>
    <m/>
    <m/>
    <n v="2.6744317203630814E-3"/>
    <n v="1"/>
    <s v="Mo"/>
    <m/>
  </r>
  <r>
    <s v="Appositus"/>
    <s v="Boraginales"/>
    <x v="3"/>
    <x v="13"/>
    <m/>
    <m/>
    <n v="2.3033250421067896E-3"/>
    <n v="1"/>
    <s v="Mo"/>
    <m/>
  </r>
  <r>
    <s v="bifarius"/>
    <s v="Boraginales"/>
    <x v="3"/>
    <x v="14"/>
    <m/>
    <m/>
    <n v="1.397776661497805E-3"/>
    <n v="1"/>
    <s v="Mo"/>
    <m/>
  </r>
  <r>
    <s v="Rufocinctus"/>
    <s v="Boraginales"/>
    <x v="3"/>
    <x v="14"/>
    <m/>
    <m/>
    <n v="1.5871608903534613E-3"/>
    <n v="1"/>
    <s v="Mo"/>
    <m/>
  </r>
  <r>
    <s v="Rufocinctus"/>
    <s v="Caprifoliaceae"/>
    <x v="4"/>
    <x v="15"/>
    <n v="1.4705882352941176E-2"/>
    <m/>
    <m/>
    <n v="1"/>
    <s v="F"/>
    <m/>
  </r>
  <r>
    <s v="Appositus"/>
    <s v="Caryophyllales"/>
    <x v="5"/>
    <x v="16"/>
    <m/>
    <m/>
    <n v="6.8597816024003658E-4"/>
    <n v="1"/>
    <s v="Mo"/>
    <m/>
  </r>
  <r>
    <s v="flavifrons"/>
    <s v="Caryophyllales"/>
    <x v="5"/>
    <x v="16"/>
    <m/>
    <m/>
    <n v="1.1839955896745815E-3"/>
    <n v="1"/>
    <s v="Mo"/>
    <m/>
  </r>
  <r>
    <s v="mixtus"/>
    <s v="Caryophyllales"/>
    <x v="5"/>
    <x v="17"/>
    <m/>
    <m/>
    <n v="1.7008125024297322E-5"/>
    <n v="1"/>
    <s v="Mo"/>
    <m/>
  </r>
  <r>
    <s v="flavifrons"/>
    <s v="Caryophyllales"/>
    <x v="5"/>
    <x v="18"/>
    <m/>
    <m/>
    <n v="7.8099512619497194E-4"/>
    <n v="1"/>
    <s v="Mo"/>
    <m/>
  </r>
  <r>
    <s v="bifarius"/>
    <s v="Caryophyllales"/>
    <x v="6"/>
    <x v="19"/>
    <n v="2.0547945205479451E-2"/>
    <m/>
    <m/>
    <n v="1"/>
    <s v="F"/>
    <m/>
  </r>
  <r>
    <s v="bifarius"/>
    <s v="Celastrales"/>
    <x v="7"/>
    <x v="20"/>
    <m/>
    <m/>
    <n v="6.40494371535014E-3"/>
    <n v="1"/>
    <s v="Mo"/>
    <m/>
  </r>
  <r>
    <s v="californicus"/>
    <s v="Celastrales"/>
    <x v="7"/>
    <x v="20"/>
    <m/>
    <m/>
    <n v="1.1833593553659805E-3"/>
    <n v="1"/>
    <s v="Mo"/>
    <m/>
  </r>
  <r>
    <s v="flavifrons"/>
    <s v="Dipsacales"/>
    <x v="8"/>
    <x v="21"/>
    <n v="5.5865921787709499E-3"/>
    <m/>
    <m/>
    <n v="1"/>
    <s v="F"/>
    <m/>
  </r>
  <r>
    <s v="kirbiellus"/>
    <s v="Ericales"/>
    <x v="9"/>
    <x v="22"/>
    <m/>
    <n v="2.007628990162618E-4"/>
    <m/>
    <n v="1"/>
    <s v="Mi"/>
    <m/>
  </r>
  <r>
    <s v="mixtus"/>
    <s v="Ericales"/>
    <x v="9"/>
    <x v="22"/>
    <m/>
    <n v="5.541701302299806E-5"/>
    <m/>
    <n v="1"/>
    <s v="Mi"/>
    <m/>
  </r>
  <r>
    <s v="bifarius"/>
    <s v="Ericales"/>
    <x v="9"/>
    <x v="23"/>
    <m/>
    <m/>
    <n v="8.8613982594462001E-3"/>
    <n v="1"/>
    <s v="Mo"/>
    <m/>
  </r>
  <r>
    <s v="bifarius"/>
    <s v="Ericales"/>
    <x v="10"/>
    <x v="24"/>
    <n v="2.0547945205479451E-2"/>
    <m/>
    <m/>
    <n v="1"/>
    <s v="F"/>
    <m/>
  </r>
  <r>
    <s v="californicus"/>
    <s v="Fabales"/>
    <x v="11"/>
    <x v="25"/>
    <n v="1.4925373134328358E-2"/>
    <m/>
    <m/>
    <n v="1"/>
    <s v="F"/>
    <m/>
  </r>
  <r>
    <s v="bifarius"/>
    <s v="Fabales"/>
    <x v="11"/>
    <x v="26"/>
    <m/>
    <m/>
    <n v="1.3890405573634438E-2"/>
    <n v="1"/>
    <s v="Mo"/>
    <m/>
  </r>
  <r>
    <s v="bifarius"/>
    <s v="Gentianales"/>
    <x v="12"/>
    <x v="27"/>
    <n v="2.0547945205479451E-2"/>
    <m/>
    <m/>
    <n v="1"/>
    <s v="F"/>
    <m/>
  </r>
  <r>
    <s v="flavifrons"/>
    <s v="Gentianales"/>
    <x v="12"/>
    <x v="27"/>
    <n v="5.5865921787709499E-3"/>
    <m/>
    <m/>
    <n v="1"/>
    <s v="F"/>
    <m/>
  </r>
  <r>
    <s v="flavifrons"/>
    <s v="Geraniales"/>
    <x v="13"/>
    <x v="28"/>
    <m/>
    <n v="3.771213073538655E-3"/>
    <m/>
    <n v="1"/>
    <s v="Mi"/>
    <m/>
  </r>
  <r>
    <s v="kirbiellus"/>
    <s v="Geraniales"/>
    <x v="13"/>
    <x v="28"/>
    <m/>
    <n v="6.5247942180285087E-4"/>
    <m/>
    <n v="1"/>
    <s v="Mi"/>
    <m/>
  </r>
  <r>
    <s v="mixtus"/>
    <s v="Lamiales"/>
    <x v="14"/>
    <x v="29"/>
    <m/>
    <m/>
    <n v="3.6445982194922831E-6"/>
    <n v="1"/>
    <s v="Mo"/>
    <m/>
  </r>
  <r>
    <s v="californicus"/>
    <s v="Lamiales"/>
    <x v="15"/>
    <x v="30"/>
    <n v="1.4925373134328358E-2"/>
    <m/>
    <m/>
    <n v="1"/>
    <s v="F"/>
    <m/>
  </r>
  <r>
    <s v="bifarius"/>
    <s v="Liliales"/>
    <x v="16"/>
    <x v="31"/>
    <n v="1.3698630136986301E-2"/>
    <m/>
    <m/>
    <n v="1"/>
    <s v="F"/>
    <m/>
  </r>
  <r>
    <s v="californicus"/>
    <s v="Liliales"/>
    <x v="16"/>
    <x v="31"/>
    <n v="2.9850746268656716E-2"/>
    <m/>
    <m/>
    <n v="1"/>
    <s v="F"/>
    <m/>
  </r>
  <r>
    <s v="flavifrons"/>
    <s v="Liliales"/>
    <x v="16"/>
    <x v="31"/>
    <n v="5.5865921787709499E-3"/>
    <m/>
    <m/>
    <n v="1"/>
    <s v="F"/>
    <m/>
  </r>
  <r>
    <s v="Appositus"/>
    <s v="Liliales"/>
    <x v="16"/>
    <x v="32"/>
    <n v="5.6179775280898875E-3"/>
    <m/>
    <m/>
    <n v="1"/>
    <s v="F"/>
    <m/>
  </r>
  <r>
    <s v="Appositus"/>
    <s v="Malpighiales"/>
    <x v="17"/>
    <x v="33"/>
    <n v="1.1235955056179775E-2"/>
    <m/>
    <m/>
    <n v="1"/>
    <s v="F"/>
    <m/>
  </r>
  <r>
    <s v="Appositus"/>
    <s v="Malpighiales"/>
    <x v="18"/>
    <x v="34"/>
    <m/>
    <n v="1.7717302717834237E-4"/>
    <m/>
    <n v="1"/>
    <s v="Mi"/>
    <m/>
  </r>
  <r>
    <s v="flavifrons"/>
    <s v="Malpighiales"/>
    <x v="18"/>
    <x v="34"/>
    <m/>
    <n v="1.3663815483835705E-4"/>
    <m/>
    <n v="1"/>
    <s v="Mi"/>
    <m/>
  </r>
  <r>
    <s v="nevadensis"/>
    <s v="Malpighiales"/>
    <x v="18"/>
    <x v="34"/>
    <m/>
    <n v="5.0813008130081306E-4"/>
    <m/>
    <n v="1"/>
    <s v="Mi"/>
    <m/>
  </r>
  <r>
    <s v="Rufocinctus"/>
    <s v="Malpighiales"/>
    <x v="18"/>
    <x v="34"/>
    <m/>
    <n v="1.5547867998600692E-4"/>
    <m/>
    <n v="1"/>
    <s v="Mi"/>
    <m/>
  </r>
  <r>
    <s v="bifarius"/>
    <s v="Malpighiales"/>
    <x v="18"/>
    <x v="34"/>
    <m/>
    <m/>
    <n v="7.1244078703102356E-2"/>
    <n v="1"/>
    <s v="Mo"/>
    <m/>
  </r>
  <r>
    <s v="californicus"/>
    <s v="Malpighiales"/>
    <x v="18"/>
    <x v="34"/>
    <m/>
    <m/>
    <n v="2.9890707462881501E-3"/>
    <n v="1"/>
    <s v="Mo"/>
    <m/>
  </r>
  <r>
    <s v="flavifrons"/>
    <s v="Malpighiales"/>
    <x v="18"/>
    <x v="34"/>
    <m/>
    <m/>
    <n v="1.4631301098336183E-3"/>
    <n v="1"/>
    <s v="Mo"/>
    <m/>
  </r>
  <r>
    <s v="Rufocinctus"/>
    <s v="Malpighiales"/>
    <x v="18"/>
    <x v="34"/>
    <m/>
    <m/>
    <n v="3.0543983231572196E-3"/>
    <n v="1"/>
    <s v="Mo"/>
    <m/>
  </r>
  <r>
    <s v="Appositus"/>
    <s v="Malpighiales"/>
    <x v="19"/>
    <x v="35"/>
    <m/>
    <m/>
    <n v="2.1471674121334478E-3"/>
    <n v="1"/>
    <s v="Mo"/>
    <m/>
  </r>
  <r>
    <s v="californicus"/>
    <s v="Malpighiales"/>
    <x v="19"/>
    <x v="35"/>
    <m/>
    <m/>
    <n v="3.7558796931181121E-3"/>
    <n v="1"/>
    <s v="Mo"/>
    <m/>
  </r>
  <r>
    <s v="flavifrons"/>
    <s v="Malpighiales"/>
    <x v="19"/>
    <x v="35"/>
    <m/>
    <m/>
    <n v="5.1413089431792611E-3"/>
    <n v="1"/>
    <s v="Mo"/>
    <m/>
  </r>
  <r>
    <s v="Rufocinctus"/>
    <s v="Malpighiales"/>
    <x v="19"/>
    <x v="35"/>
    <m/>
    <m/>
    <n v="1.143235534884691E-2"/>
    <n v="1"/>
    <s v="Mo"/>
    <m/>
  </r>
  <r>
    <s v="californicus"/>
    <s v="Myrtales"/>
    <x v="20"/>
    <x v="36"/>
    <m/>
    <n v="1.3636053726051681E-4"/>
    <m/>
    <n v="1"/>
    <s v="Mi"/>
    <m/>
  </r>
  <r>
    <s v="bifarius"/>
    <s v="Myrtales"/>
    <x v="20"/>
    <x v="37"/>
    <m/>
    <m/>
    <n v="2.3863358135439499E-3"/>
    <n v="1"/>
    <s v="Mo"/>
    <m/>
  </r>
  <r>
    <s v="flavifrons"/>
    <s v="Myrtales"/>
    <x v="20"/>
    <x v="38"/>
    <m/>
    <m/>
    <n v="1.8957886160801255E-3"/>
    <n v="1"/>
    <s v="Mo"/>
    <m/>
  </r>
  <r>
    <s v="Appositus"/>
    <s v="Pinales"/>
    <x v="21"/>
    <x v="39"/>
    <m/>
    <n v="7.4412671414903798E-4"/>
    <m/>
    <n v="1"/>
    <s v="Mi"/>
    <m/>
  </r>
  <r>
    <s v="bifarius"/>
    <s v="Pinales"/>
    <x v="21"/>
    <x v="39"/>
    <m/>
    <n v="1.7615971814445098E-4"/>
    <m/>
    <n v="1"/>
    <s v="Mi"/>
    <m/>
  </r>
  <r>
    <s v="flavifrons"/>
    <s v="Pinales"/>
    <x v="21"/>
    <x v="39"/>
    <m/>
    <n v="8.1982892903014238E-5"/>
    <m/>
    <n v="1"/>
    <s v="Mi"/>
    <m/>
  </r>
  <r>
    <s v="Rufocinctus"/>
    <s v="Pinales"/>
    <x v="21"/>
    <x v="39"/>
    <m/>
    <n v="7.7739339993003459E-5"/>
    <m/>
    <n v="1"/>
    <s v="Mi"/>
    <m/>
  </r>
  <r>
    <s v="Appositus"/>
    <s v="Ranunculales"/>
    <x v="22"/>
    <x v="40"/>
    <n v="1.1235955056179775E-2"/>
    <m/>
    <m/>
    <n v="1"/>
    <s v="F"/>
    <m/>
  </r>
  <r>
    <s v="californicus"/>
    <s v="Ranunculales"/>
    <x v="22"/>
    <x v="41"/>
    <m/>
    <m/>
    <n v="3.8300870105532699E-3"/>
    <n v="1"/>
    <s v="Mo"/>
    <m/>
  </r>
  <r>
    <s v="nevadensis"/>
    <s v="Ranunculales"/>
    <x v="22"/>
    <x v="41"/>
    <m/>
    <m/>
    <n v="2.1586616297895305E-3"/>
    <n v="1"/>
    <s v="Mo"/>
    <m/>
  </r>
  <r>
    <s v="Rufocinctus"/>
    <s v="Ranunculales"/>
    <x v="22"/>
    <x v="41"/>
    <m/>
    <m/>
    <n v="2.1179525415951903E-3"/>
    <n v="1"/>
    <s v="Mo"/>
    <m/>
  </r>
  <r>
    <s v="Appositus"/>
    <s v="Ranunculales"/>
    <x v="22"/>
    <x v="42"/>
    <m/>
    <m/>
    <n v="8.630497585133793E-3"/>
    <n v="1"/>
    <s v="Mo"/>
    <m/>
  </r>
  <r>
    <s v="californicus"/>
    <s v="Ranunculales"/>
    <x v="22"/>
    <x v="42"/>
    <m/>
    <m/>
    <n v="6.5015504382189455E-3"/>
    <n v="1"/>
    <s v="Mo"/>
    <m/>
  </r>
  <r>
    <s v="flavifrons"/>
    <s v="Ranunculales"/>
    <x v="22"/>
    <x v="42"/>
    <m/>
    <m/>
    <n v="2.1446835632219336E-3"/>
    <n v="1"/>
    <s v="Mo"/>
    <m/>
  </r>
  <r>
    <s v="nevadensis"/>
    <s v="Ranunculales"/>
    <x v="22"/>
    <x v="42"/>
    <m/>
    <m/>
    <n v="3.452859227279087E-3"/>
    <n v="1"/>
    <s v="Mo"/>
    <m/>
  </r>
  <r>
    <s v="Appositus"/>
    <s v="Ranunculales"/>
    <x v="22"/>
    <x v="11"/>
    <m/>
    <m/>
    <n v="5.2368576623202795E-3"/>
    <n v="1"/>
    <s v="Mo"/>
    <m/>
  </r>
  <r>
    <s v="californicus"/>
    <s v="Ranunculales"/>
    <x v="22"/>
    <x v="11"/>
    <m/>
    <m/>
    <n v="6.8359780821267225E-3"/>
    <n v="1"/>
    <s v="Mo"/>
    <m/>
  </r>
  <r>
    <s v="Appositus"/>
    <s v="Ranunculales"/>
    <x v="22"/>
    <x v="43"/>
    <m/>
    <m/>
    <n v="1.1151327897560594E-2"/>
    <n v="1"/>
    <s v="Mo"/>
    <m/>
  </r>
  <r>
    <s v="californicus"/>
    <s v="Ranunculales"/>
    <x v="22"/>
    <x v="43"/>
    <m/>
    <m/>
    <n v="1.012682525265118E-2"/>
    <n v="1"/>
    <s v="Mo"/>
    <m/>
  </r>
  <r>
    <s v="flavifrons"/>
    <s v="Ranunculales"/>
    <x v="22"/>
    <x v="43"/>
    <m/>
    <m/>
    <n v="3.3321683343985027E-3"/>
    <n v="1"/>
    <s v="Mo"/>
    <m/>
  </r>
  <r>
    <s v="nevadensis"/>
    <s v="Ranunculales"/>
    <x v="22"/>
    <x v="43"/>
    <m/>
    <m/>
    <n v="4.1824069077172153E-3"/>
    <n v="1"/>
    <s v="Mo"/>
    <m/>
  </r>
  <r>
    <s v="Appositus"/>
    <s v="Rosales"/>
    <x v="23"/>
    <x v="44"/>
    <m/>
    <m/>
    <n v="5.4655170490669578E-4"/>
    <n v="1"/>
    <s v="Mi"/>
    <m/>
  </r>
  <r>
    <s v="kirbiellus"/>
    <s v="Rosales"/>
    <x v="23"/>
    <x v="45"/>
    <m/>
    <n v="5.019072475406545E-5"/>
    <m/>
    <n v="1"/>
    <s v="Mi"/>
    <m/>
  </r>
  <r>
    <s v="Appositus"/>
    <s v="Rosales"/>
    <x v="23"/>
    <x v="46"/>
    <m/>
    <m/>
    <n v="5.93677846809365E-3"/>
    <n v="1"/>
    <s v="Mo"/>
    <m/>
  </r>
  <r>
    <s v="californicus"/>
    <s v="Rosales"/>
    <x v="23"/>
    <x v="46"/>
    <m/>
    <m/>
    <n v="4.2050813213255999E-4"/>
    <n v="1"/>
    <s v="Mo"/>
    <m/>
  </r>
  <r>
    <s v="flavifrons"/>
    <s v="Rosales"/>
    <x v="23"/>
    <x v="46"/>
    <m/>
    <m/>
    <n v="1.2404040239567201E-3"/>
    <n v="1"/>
    <s v="Mo"/>
    <m/>
  </r>
  <r>
    <s v="nevadensis"/>
    <s v="Rosales"/>
    <x v="23"/>
    <x v="46"/>
    <m/>
    <m/>
    <n v="1.4091263416681657E-3"/>
    <n v="1"/>
    <s v="Mo"/>
    <m/>
  </r>
  <r>
    <s v="flavifrons"/>
    <s v="Rosales"/>
    <x v="23"/>
    <x v="47"/>
    <m/>
    <m/>
    <n v="9.1707320477250247E-4"/>
    <n v="1"/>
    <s v="Mo"/>
    <m/>
  </r>
  <r>
    <s v="bifarius"/>
    <s v="Rosales"/>
    <x v="23"/>
    <x v="44"/>
    <m/>
    <m/>
    <n v="9.4786729857819912E-3"/>
    <n v="1"/>
    <s v="Mo"/>
    <m/>
  </r>
  <r>
    <s v="bifarius"/>
    <s v="Rosales"/>
    <x v="23"/>
    <x v="48"/>
    <m/>
    <m/>
    <n v="4.8416408702539101E-3"/>
    <n v="1"/>
    <s v="Mo"/>
    <m/>
  </r>
  <r>
    <s v="californicus"/>
    <s v="Rosales"/>
    <x v="23"/>
    <x v="49"/>
    <m/>
    <m/>
    <n v="4.9273658776944674E-4"/>
    <n v="1"/>
    <s v="Mo"/>
    <m/>
  </r>
  <r>
    <s v="flavifrons"/>
    <s v="Saxifragales"/>
    <x v="24"/>
    <x v="50"/>
    <m/>
    <m/>
    <n v="6.1235135359888717E-4"/>
    <n v="1"/>
    <s v="Mo"/>
    <m/>
  </r>
  <r>
    <s v="bifarius"/>
    <s v="Saxifragales"/>
    <x v="25"/>
    <x v="51"/>
    <m/>
    <n v="2.7011156782149148E-3"/>
    <m/>
    <n v="1"/>
    <s v="Mi"/>
    <m/>
  </r>
  <r>
    <s v="californicus"/>
    <s v="Saxifragales"/>
    <x v="26"/>
    <x v="52"/>
    <m/>
    <m/>
    <n v="4.7690569338327979E-4"/>
    <n v="1"/>
    <s v="Mo"/>
    <m/>
  </r>
  <r>
    <s v="nevadensis"/>
    <s v="Saxifragales"/>
    <x v="26"/>
    <x v="52"/>
    <m/>
    <m/>
    <n v="5.0368771361755712E-3"/>
    <n v="1"/>
    <s v="Mo"/>
    <m/>
  </r>
  <r>
    <m/>
    <m/>
    <x v="27"/>
    <x v="53"/>
    <m/>
    <m/>
    <m/>
    <m/>
    <m/>
    <m/>
  </r>
  <r>
    <m/>
    <m/>
    <x v="27"/>
    <x v="53"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5">
  <r>
    <x v="0"/>
    <s v="Apiales"/>
    <s v="APIACEAE"/>
    <s v="APIACEAE"/>
    <m/>
    <n v="5.0813008130081306E-4"/>
    <m/>
    <n v="1"/>
    <x v="0"/>
    <m/>
  </r>
  <r>
    <x v="1"/>
    <s v="Asterales"/>
    <s v="Asteraceae"/>
    <s v="Cirsium"/>
    <n v="5.5865921787709499E-3"/>
    <m/>
    <m/>
    <n v="1"/>
    <x v="1"/>
    <m/>
  </r>
  <r>
    <x v="1"/>
    <s v="Asterales"/>
    <s v="Asteraceae"/>
    <s v="Helianthella"/>
    <n v="1.11731843575419E-2"/>
    <m/>
    <m/>
    <n v="1"/>
    <x v="1"/>
    <m/>
  </r>
  <r>
    <x v="2"/>
    <s v="Asterales"/>
    <s v="Asteraceae"/>
    <s v="Hymenoxys"/>
    <n v="1.3698630136986301E-2"/>
    <m/>
    <m/>
    <n v="1"/>
    <x v="1"/>
    <m/>
  </r>
  <r>
    <x v="1"/>
    <s v="Asterales"/>
    <s v="Asteraceae"/>
    <s v="Hymenoxys"/>
    <n v="5.5865921787709499E-3"/>
    <m/>
    <m/>
    <n v="1"/>
    <x v="1"/>
    <m/>
  </r>
  <r>
    <x v="1"/>
    <s v="Asterales"/>
    <s v="Asteraceae"/>
    <s v="Senecio"/>
    <n v="5.5865921787709499E-3"/>
    <m/>
    <m/>
    <n v="1"/>
    <x v="1"/>
    <m/>
  </r>
  <r>
    <x v="3"/>
    <s v="Asterales"/>
    <s v="Asteraceae"/>
    <s v="Symphyotrichum"/>
    <m/>
    <m/>
    <n v="2.110652852874774E-3"/>
    <n v="1"/>
    <x v="1"/>
    <m/>
  </r>
  <r>
    <x v="4"/>
    <s v="Asterales"/>
    <s v="Asteraceae"/>
    <s v="Cirsium"/>
    <m/>
    <m/>
    <n v="7.294792143040389E-3"/>
    <n v="1"/>
    <x v="2"/>
    <m/>
  </r>
  <r>
    <x v="2"/>
    <s v="Asterales"/>
    <s v="Asteraceae"/>
    <s v="Cirsium"/>
    <m/>
    <m/>
    <n v="2.9886672038604385E-4"/>
    <n v="1"/>
    <x v="2"/>
    <m/>
  </r>
  <r>
    <x v="2"/>
    <s v="Asterales"/>
    <s v="Asteraceae"/>
    <s v="Erigeron"/>
    <m/>
    <m/>
    <n v="2.1564383363239163E-3"/>
    <n v="1"/>
    <x v="2"/>
    <m/>
  </r>
  <r>
    <x v="5"/>
    <s v="Asterales"/>
    <s v="Asteraceae"/>
    <s v="Erigeron"/>
    <m/>
    <m/>
    <n v="7.4375520688010673E-3"/>
    <n v="1"/>
    <x v="2"/>
    <m/>
  </r>
  <r>
    <x v="6"/>
    <s v="Asterales"/>
    <s v="Asteraceae"/>
    <s v="Erigeron"/>
    <m/>
    <m/>
    <n v="5.2239241146056058E-3"/>
    <n v="1"/>
    <x v="2"/>
    <m/>
  </r>
  <r>
    <x v="0"/>
    <s v="Asterales"/>
    <s v="Asteraceae"/>
    <s v="Erigeron"/>
    <m/>
    <m/>
    <n v="1.2512242409705982E-2"/>
    <n v="1"/>
    <x v="2"/>
    <m/>
  </r>
  <r>
    <x v="3"/>
    <s v="Asterales"/>
    <s v="Asteraceae"/>
    <s v="Erigeron"/>
    <m/>
    <m/>
    <n v="8.1839938682614754E-3"/>
    <n v="1"/>
    <x v="2"/>
    <m/>
  </r>
  <r>
    <x v="5"/>
    <s v="Asterales"/>
    <s v="Asteraceae"/>
    <s v="Helianthella"/>
    <m/>
    <m/>
    <n v="2.8772650546858456E-3"/>
    <n v="1"/>
    <x v="2"/>
    <m/>
  </r>
  <r>
    <x v="0"/>
    <s v="Asterales"/>
    <s v="Asteraceae"/>
    <s v="Helianthella"/>
    <m/>
    <m/>
    <n v="1.5440426935300114E-3"/>
    <n v="1"/>
    <x v="2"/>
    <m/>
  </r>
  <r>
    <x v="6"/>
    <s v="Asterales"/>
    <s v="Asteraceae"/>
    <s v="Heterotheca"/>
    <m/>
    <m/>
    <n v="3.6445982194922831E-6"/>
    <n v="1"/>
    <x v="2"/>
    <m/>
  </r>
  <r>
    <x v="4"/>
    <s v="Asterales"/>
    <s v="Asteraceae"/>
    <s v="Pseudognaphalium"/>
    <m/>
    <m/>
    <n v="1.0624295896400567E-2"/>
    <n v="1"/>
    <x v="2"/>
    <m/>
  </r>
  <r>
    <x v="2"/>
    <s v="Asterales"/>
    <s v="Asteraceae"/>
    <s v="Pseudognaphalium"/>
    <m/>
    <m/>
    <n v="6.4405778243192451E-3"/>
    <n v="1"/>
    <x v="2"/>
    <m/>
  </r>
  <r>
    <x v="1"/>
    <s v="Asterales"/>
    <s v="Asteraceae"/>
    <s v="Scabrethia"/>
    <m/>
    <m/>
    <n v="1.6806224234575346E-3"/>
    <n v="1"/>
    <x v="2"/>
    <m/>
  </r>
  <r>
    <x v="2"/>
    <s v="Asterales"/>
    <s v="Asteraceae"/>
    <s v="Symphyotrichum"/>
    <m/>
    <m/>
    <n v="2.5035835269261674E-3"/>
    <n v="1"/>
    <x v="2"/>
    <m/>
  </r>
  <r>
    <x v="1"/>
    <s v="Asterales"/>
    <s v="Asteraceae"/>
    <s v="Symphyotrichum"/>
    <m/>
    <m/>
    <n v="5.8153025033132687E-6"/>
    <n v="1"/>
    <x v="2"/>
    <m/>
  </r>
  <r>
    <x v="6"/>
    <s v="Asterales"/>
    <s v="Asteraceae"/>
    <s v="Symphyotrichum"/>
    <m/>
    <m/>
    <n v="3.6445982194922831E-6"/>
    <n v="1"/>
    <x v="2"/>
    <m/>
  </r>
  <r>
    <x v="7"/>
    <s v="Asterales"/>
    <s v="Asteraceae"/>
    <s v="Taraxacum"/>
    <m/>
    <m/>
    <n v="7.6458372663771946E-3"/>
    <n v="1"/>
    <x v="2"/>
    <m/>
  </r>
  <r>
    <x v="6"/>
    <s v="Asterales"/>
    <s v="Asteraceae"/>
    <s v="Taraxacum"/>
    <m/>
    <m/>
    <n v="3.6445982194922831E-6"/>
    <n v="1"/>
    <x v="2"/>
    <m/>
  </r>
  <r>
    <x v="4"/>
    <s v="Asterales"/>
    <s v="Asteraceae"/>
    <s v="Thalictrum"/>
    <m/>
    <m/>
    <n v="3.6697043043735292E-3"/>
    <n v="1"/>
    <x v="2"/>
    <m/>
  </r>
  <r>
    <x v="5"/>
    <s v="Asterales"/>
    <s v="Campanulaceae"/>
    <s v="Campanula"/>
    <m/>
    <m/>
    <n v="2.6744317203630814E-3"/>
    <n v="1"/>
    <x v="2"/>
    <m/>
  </r>
  <r>
    <x v="4"/>
    <s v="Boraginales"/>
    <s v="Boraginaceae"/>
    <s v="Cynoglossum"/>
    <m/>
    <m/>
    <n v="2.3033250421067896E-3"/>
    <n v="1"/>
    <x v="2"/>
    <m/>
  </r>
  <r>
    <x v="2"/>
    <s v="Boraginales"/>
    <s v="Boraginaceae"/>
    <s v="Nemophila"/>
    <m/>
    <m/>
    <n v="1.397776661497805E-3"/>
    <n v="1"/>
    <x v="2"/>
    <m/>
  </r>
  <r>
    <x v="3"/>
    <s v="Boraginales"/>
    <s v="Boraginaceae"/>
    <s v="Nemophila"/>
    <m/>
    <m/>
    <n v="1.5871608903534613E-3"/>
    <n v="1"/>
    <x v="2"/>
    <m/>
  </r>
  <r>
    <x v="3"/>
    <s v="Caprifoliaceae"/>
    <s v="Dipsacales"/>
    <s v="Valeriana"/>
    <n v="1.4705882352941176E-2"/>
    <m/>
    <m/>
    <n v="1"/>
    <x v="1"/>
    <m/>
  </r>
  <r>
    <x v="4"/>
    <s v="Caryophyllales"/>
    <s v="Caryophyllaceae"/>
    <s v="Arenaria"/>
    <m/>
    <m/>
    <n v="6.8597816024003658E-4"/>
    <n v="1"/>
    <x v="2"/>
    <m/>
  </r>
  <r>
    <x v="1"/>
    <s v="Caryophyllales"/>
    <s v="Caryophyllaceae"/>
    <s v="Arenaria"/>
    <m/>
    <m/>
    <n v="1.1839955896745815E-3"/>
    <n v="1"/>
    <x v="2"/>
    <m/>
  </r>
  <r>
    <x v="6"/>
    <s v="Caryophyllales"/>
    <s v="Caryophyllaceae"/>
    <s v="Odontostemma"/>
    <m/>
    <m/>
    <n v="1.7008125024297322E-5"/>
    <n v="1"/>
    <x v="2"/>
    <m/>
  </r>
  <r>
    <x v="1"/>
    <s v="Caryophyllales"/>
    <s v="Caryophyllaceae"/>
    <s v="Sagina"/>
    <m/>
    <m/>
    <n v="7.8099512619497194E-4"/>
    <n v="1"/>
    <x v="2"/>
    <m/>
  </r>
  <r>
    <x v="2"/>
    <s v="Caryophyllales"/>
    <s v="Montiaceae"/>
    <s v="Claytonia"/>
    <n v="2.0547945205479451E-2"/>
    <m/>
    <m/>
    <n v="1"/>
    <x v="1"/>
    <m/>
  </r>
  <r>
    <x v="2"/>
    <s v="Celastrales"/>
    <s v="Celastraceae"/>
    <s v="Parnassia"/>
    <m/>
    <m/>
    <n v="6.40494371535014E-3"/>
    <n v="1"/>
    <x v="2"/>
    <m/>
  </r>
  <r>
    <x v="5"/>
    <s v="Celastrales"/>
    <s v="Celastraceae"/>
    <s v="Parnassia"/>
    <m/>
    <m/>
    <n v="1.1833593553659805E-3"/>
    <n v="1"/>
    <x v="2"/>
    <m/>
  </r>
  <r>
    <x v="1"/>
    <s v="Dipsacales"/>
    <s v="Caprifoliaceae"/>
    <s v="Lonciera"/>
    <n v="5.5865921787709499E-3"/>
    <m/>
    <m/>
    <n v="1"/>
    <x v="1"/>
    <m/>
  </r>
  <r>
    <x v="7"/>
    <s v="Ericales"/>
    <s v="Ericaceae"/>
    <s v="ERICACEAE"/>
    <m/>
    <n v="2.007628990162618E-4"/>
    <m/>
    <n v="1"/>
    <x v="0"/>
    <m/>
  </r>
  <r>
    <x v="6"/>
    <s v="Ericales"/>
    <s v="Ericaceae"/>
    <s v="ERICACEAE"/>
    <m/>
    <n v="5.541701302299806E-5"/>
    <m/>
    <n v="1"/>
    <x v="0"/>
    <m/>
  </r>
  <r>
    <x v="2"/>
    <s v="Ericales"/>
    <s v="Ericaceae"/>
    <s v="Gaultheria"/>
    <m/>
    <m/>
    <n v="8.8613982594462001E-3"/>
    <n v="1"/>
    <x v="2"/>
    <m/>
  </r>
  <r>
    <x v="2"/>
    <s v="Ericales"/>
    <s v="Primulaceae"/>
    <s v="Dodecatheon"/>
    <n v="2.0547945205479451E-2"/>
    <m/>
    <m/>
    <n v="1"/>
    <x v="1"/>
    <m/>
  </r>
  <r>
    <x v="5"/>
    <s v="Fabales"/>
    <s v="Fabaceae"/>
    <s v="Vicia"/>
    <n v="1.4925373134328358E-2"/>
    <m/>
    <m/>
    <n v="1"/>
    <x v="1"/>
    <m/>
  </r>
  <r>
    <x v="2"/>
    <s v="Fabales"/>
    <s v="Fabaceae"/>
    <s v="Lathyrus"/>
    <m/>
    <m/>
    <n v="1.3890405573634438E-2"/>
    <n v="1"/>
    <x v="2"/>
    <m/>
  </r>
  <r>
    <x v="2"/>
    <s v="Gentianales"/>
    <s v="Gentianaceae"/>
    <s v="Frasera"/>
    <n v="2.0547945205479451E-2"/>
    <m/>
    <m/>
    <n v="1"/>
    <x v="1"/>
    <m/>
  </r>
  <r>
    <x v="1"/>
    <s v="Gentianales"/>
    <s v="Gentianaceae"/>
    <s v="Frasera"/>
    <n v="5.5865921787709499E-3"/>
    <m/>
    <m/>
    <n v="1"/>
    <x v="1"/>
    <m/>
  </r>
  <r>
    <x v="1"/>
    <s v="Geraniales"/>
    <s v="Geraniaceae"/>
    <s v="GERANIUM"/>
    <m/>
    <n v="3.771213073538655E-3"/>
    <m/>
    <n v="1"/>
    <x v="0"/>
    <m/>
  </r>
  <r>
    <x v="7"/>
    <s v="Geraniales"/>
    <s v="Geraniaceae"/>
    <s v="GERANIUM"/>
    <m/>
    <n v="6.5247942180285087E-4"/>
    <m/>
    <n v="1"/>
    <x v="0"/>
    <m/>
  </r>
  <r>
    <x v="6"/>
    <s v="Lamiales"/>
    <s v="Lamiaceae"/>
    <s v="Agastache"/>
    <m/>
    <m/>
    <n v="3.6445982194922831E-6"/>
    <n v="1"/>
    <x v="2"/>
    <m/>
  </r>
  <r>
    <x v="5"/>
    <s v="Lamiales"/>
    <s v="Orobanchaceae"/>
    <s v="Pedicularis"/>
    <n v="1.4925373134328358E-2"/>
    <m/>
    <m/>
    <n v="1"/>
    <x v="1"/>
    <m/>
  </r>
  <r>
    <x v="2"/>
    <s v="Liliales"/>
    <s v="Liliaceae"/>
    <s v="Erythronium"/>
    <n v="1.3698630136986301E-2"/>
    <m/>
    <m/>
    <n v="1"/>
    <x v="1"/>
    <m/>
  </r>
  <r>
    <x v="5"/>
    <s v="Liliales"/>
    <s v="Liliaceae"/>
    <s v="Erythronium"/>
    <n v="2.9850746268656716E-2"/>
    <m/>
    <m/>
    <n v="1"/>
    <x v="1"/>
    <m/>
  </r>
  <r>
    <x v="1"/>
    <s v="Liliales"/>
    <s v="Liliaceae"/>
    <s v="Erythronium"/>
    <n v="5.5865921787709499E-3"/>
    <m/>
    <m/>
    <n v="1"/>
    <x v="1"/>
    <m/>
  </r>
  <r>
    <x v="4"/>
    <s v="Liliales"/>
    <s v="Liliaceae"/>
    <s v="Calochortus"/>
    <n v="5.6179775280898875E-3"/>
    <m/>
    <m/>
    <n v="1"/>
    <x v="1"/>
    <m/>
  </r>
  <r>
    <x v="4"/>
    <s v="Malpighiales"/>
    <s v="Linaceae"/>
    <s v="Linum"/>
    <n v="1.1235955056179775E-2"/>
    <m/>
    <m/>
    <n v="1"/>
    <x v="1"/>
    <m/>
  </r>
  <r>
    <x v="4"/>
    <s v="Malpighiales"/>
    <s v="Salicaceae"/>
    <s v="Populus/Salix"/>
    <m/>
    <n v="1.7717302717834237E-4"/>
    <m/>
    <n v="1"/>
    <x v="0"/>
    <m/>
  </r>
  <r>
    <x v="2"/>
    <s v="Malpighiales"/>
    <s v="Salicaceae"/>
    <s v="Populus/Salix"/>
    <m/>
    <m/>
    <n v="7.1244078703102356E-2"/>
    <n v="1"/>
    <x v="2"/>
    <m/>
  </r>
  <r>
    <x v="5"/>
    <s v="Malpighiales"/>
    <s v="Salicaceae"/>
    <s v="Populus/Salix"/>
    <m/>
    <m/>
    <n v="2.9890707462881501E-3"/>
    <n v="1"/>
    <x v="2"/>
    <m/>
  </r>
  <r>
    <x v="0"/>
    <s v="Malpighiales"/>
    <s v="Salicaceae"/>
    <s v="Populus/Salix"/>
    <m/>
    <n v="5.0813008130081306E-4"/>
    <m/>
    <n v="1"/>
    <x v="0"/>
    <m/>
  </r>
  <r>
    <x v="4"/>
    <s v="Malpighiales"/>
    <s v="Violaceae"/>
    <s v="Viola"/>
    <m/>
    <m/>
    <n v="2.1471674121334478E-3"/>
    <n v="1"/>
    <x v="2"/>
    <m/>
  </r>
  <r>
    <x v="5"/>
    <s v="Malpighiales"/>
    <s v="Violaceae"/>
    <s v="Viola"/>
    <m/>
    <m/>
    <n v="3.7558796931181121E-3"/>
    <n v="1"/>
    <x v="2"/>
    <m/>
  </r>
  <r>
    <x v="1"/>
    <s v="Malpighiales"/>
    <s v="Violaceae"/>
    <s v="Viola"/>
    <m/>
    <m/>
    <n v="5.1413089431792611E-3"/>
    <n v="1"/>
    <x v="2"/>
    <m/>
  </r>
  <r>
    <x v="3"/>
    <s v="Malpighiales"/>
    <s v="Violaceae"/>
    <s v="Viola"/>
    <m/>
    <m/>
    <n v="1.143235534884691E-2"/>
    <n v="1"/>
    <x v="2"/>
    <m/>
  </r>
  <r>
    <x v="5"/>
    <s v="Myrtales"/>
    <s v="Onagraceae"/>
    <s v="ONAGRACEAE"/>
    <m/>
    <n v="1.3636053726051681E-4"/>
    <m/>
    <n v="1"/>
    <x v="0"/>
    <m/>
  </r>
  <r>
    <x v="2"/>
    <s v="Myrtales"/>
    <s v="Onagraceae"/>
    <s v="Chamaenerion"/>
    <m/>
    <m/>
    <n v="2.3863358135439499E-3"/>
    <n v="1"/>
    <x v="2"/>
    <m/>
  </r>
  <r>
    <x v="1"/>
    <s v="Myrtales"/>
    <s v="Onagraceae"/>
    <s v="Epilobium"/>
    <m/>
    <m/>
    <n v="1.8957886160801255E-3"/>
    <n v="1"/>
    <x v="2"/>
    <m/>
  </r>
  <r>
    <x v="4"/>
    <s v="Pinales"/>
    <s v="Pinaceae"/>
    <s v="CONIFER"/>
    <m/>
    <n v="7.4412671414903798E-4"/>
    <m/>
    <n v="1"/>
    <x v="0"/>
    <m/>
  </r>
  <r>
    <x v="2"/>
    <s v="Pinales"/>
    <s v="Pinaceae"/>
    <s v="CONIFER"/>
    <m/>
    <n v="1.7615971814445098E-4"/>
    <m/>
    <n v="1"/>
    <x v="0"/>
    <m/>
  </r>
  <r>
    <x v="1"/>
    <s v="Pinales"/>
    <s v="Pinaceae"/>
    <s v="CONIFER"/>
    <m/>
    <n v="8.1982892903014238E-5"/>
    <m/>
    <n v="1"/>
    <x v="0"/>
    <m/>
  </r>
  <r>
    <x v="3"/>
    <s v="Pinales"/>
    <s v="Pinaceae"/>
    <s v="CONIFER"/>
    <m/>
    <n v="7.7739339993003459E-5"/>
    <m/>
    <n v="1"/>
    <x v="0"/>
    <m/>
  </r>
  <r>
    <x v="4"/>
    <s v="Ranunculales"/>
    <s v="Ranunculaceae"/>
    <s v="Aconitum"/>
    <n v="1.1235955056179775E-2"/>
    <m/>
    <m/>
    <n v="1"/>
    <x v="1"/>
    <m/>
  </r>
  <r>
    <x v="5"/>
    <s v="Ranunculales"/>
    <s v="Ranunculaceae"/>
    <s v="Aquilegia"/>
    <m/>
    <m/>
    <n v="3.8300870105532699E-3"/>
    <n v="1"/>
    <x v="2"/>
    <m/>
  </r>
  <r>
    <x v="0"/>
    <s v="Ranunculales"/>
    <s v="Ranunculaceae"/>
    <s v="Aquilegia"/>
    <m/>
    <m/>
    <n v="2.1586616297895305E-3"/>
    <n v="1"/>
    <x v="2"/>
    <m/>
  </r>
  <r>
    <x v="3"/>
    <s v="Ranunculales"/>
    <s v="Ranunculaceae"/>
    <s v="Aquilegia"/>
    <m/>
    <m/>
    <n v="2.1179525415951903E-3"/>
    <n v="1"/>
    <x v="2"/>
    <m/>
  </r>
  <r>
    <x v="4"/>
    <s v="Ranunculales"/>
    <s v="Ranunculaceae"/>
    <s v="Caltha"/>
    <m/>
    <m/>
    <n v="8.630497585133793E-3"/>
    <n v="1"/>
    <x v="2"/>
    <m/>
  </r>
  <r>
    <x v="5"/>
    <s v="Ranunculales"/>
    <s v="Ranunculaceae"/>
    <s v="Caltha"/>
    <m/>
    <m/>
    <n v="6.5015504382189455E-3"/>
    <n v="1"/>
    <x v="2"/>
    <m/>
  </r>
  <r>
    <x v="1"/>
    <s v="Ranunculales"/>
    <s v="Ranunculaceae"/>
    <s v="Caltha"/>
    <m/>
    <m/>
    <n v="2.1446835632219336E-3"/>
    <n v="1"/>
    <x v="2"/>
    <m/>
  </r>
  <r>
    <x v="0"/>
    <s v="Ranunculales"/>
    <s v="Ranunculaceae"/>
    <s v="Caltha"/>
    <m/>
    <m/>
    <n v="3.452859227279087E-3"/>
    <n v="1"/>
    <x v="2"/>
    <m/>
  </r>
  <r>
    <x v="4"/>
    <s v="Ranunculales"/>
    <s v="Ranunculaceae"/>
    <s v="Thalictrum"/>
    <m/>
    <m/>
    <n v="5.2368576623202795E-3"/>
    <n v="1"/>
    <x v="2"/>
    <m/>
  </r>
  <r>
    <x v="5"/>
    <s v="Ranunculales"/>
    <s v="Ranunculaceae"/>
    <s v="Thalictrum"/>
    <m/>
    <m/>
    <n v="6.8359780821267225E-3"/>
    <n v="1"/>
    <x v="2"/>
    <m/>
  </r>
  <r>
    <x v="4"/>
    <s v="Ranunculales"/>
    <s v="Ranunculaceae"/>
    <s v="Trollius"/>
    <m/>
    <m/>
    <n v="1.1151327897560594E-2"/>
    <n v="1"/>
    <x v="2"/>
    <m/>
  </r>
  <r>
    <x v="5"/>
    <s v="Ranunculales"/>
    <s v="Ranunculaceae"/>
    <s v="Trollius"/>
    <m/>
    <m/>
    <n v="1.012682525265118E-2"/>
    <n v="1"/>
    <x v="2"/>
    <m/>
  </r>
  <r>
    <x v="1"/>
    <s v="Ranunculales"/>
    <s v="Ranunculaceae"/>
    <s v="Trollius"/>
    <m/>
    <m/>
    <n v="3.3321683343985027E-3"/>
    <n v="1"/>
    <x v="2"/>
    <m/>
  </r>
  <r>
    <x v="0"/>
    <s v="Ranunculales"/>
    <s v="Ranunculaceae"/>
    <s v="Trollius"/>
    <m/>
    <m/>
    <n v="4.1824069077172153E-3"/>
    <n v="1"/>
    <x v="2"/>
    <m/>
  </r>
  <r>
    <x v="4"/>
    <s v="Rosales"/>
    <s v="Rosaceae"/>
    <s v="Karpatiosorbus"/>
    <m/>
    <m/>
    <n v="5.4655170490669578E-4"/>
    <n v="1"/>
    <x v="0"/>
    <m/>
  </r>
  <r>
    <x v="7"/>
    <s v="Rosales"/>
    <s v="Rosaceae"/>
    <s v="ROSACEAE"/>
    <m/>
    <n v="5.019072475406545E-5"/>
    <m/>
    <n v="1"/>
    <x v="0"/>
    <m/>
  </r>
  <r>
    <x v="4"/>
    <s v="Rosales"/>
    <s v="Rosaceae"/>
    <s v="Dasiphora"/>
    <m/>
    <m/>
    <n v="5.93677846809365E-3"/>
    <n v="1"/>
    <x v="2"/>
    <m/>
  </r>
  <r>
    <x v="5"/>
    <s v="Rosales"/>
    <s v="Rosaceae"/>
    <s v="Dasiphora"/>
    <m/>
    <m/>
    <n v="4.2050813213255999E-4"/>
    <n v="1"/>
    <x v="2"/>
    <m/>
  </r>
  <r>
    <x v="1"/>
    <s v="Rosales"/>
    <s v="Rosaceae"/>
    <s v="Dasiphora"/>
    <m/>
    <m/>
    <n v="1.2404040239567201E-3"/>
    <n v="1"/>
    <x v="2"/>
    <m/>
  </r>
  <r>
    <x v="0"/>
    <s v="Rosales"/>
    <s v="Rosaceae"/>
    <s v="Dasiphora"/>
    <m/>
    <m/>
    <n v="1.4091263416681657E-3"/>
    <n v="1"/>
    <x v="2"/>
    <m/>
  </r>
  <r>
    <x v="1"/>
    <s v="Rosales"/>
    <s v="Rosaceae"/>
    <s v="Holodiscus"/>
    <m/>
    <m/>
    <n v="9.1707320477250247E-4"/>
    <n v="1"/>
    <x v="2"/>
    <m/>
  </r>
  <r>
    <x v="2"/>
    <s v="Rosales"/>
    <s v="Rosaceae"/>
    <s v="Karpatiosorbus"/>
    <m/>
    <m/>
    <n v="9.4786729857819912E-3"/>
    <n v="1"/>
    <x v="2"/>
    <m/>
  </r>
  <r>
    <x v="2"/>
    <s v="Rosales"/>
    <s v="Rosaceae"/>
    <s v="Micromeles"/>
    <m/>
    <m/>
    <n v="4.8416408702539101E-3"/>
    <n v="1"/>
    <x v="2"/>
    <m/>
  </r>
  <r>
    <x v="5"/>
    <s v="Rosales"/>
    <s v="Rosaceae"/>
    <s v="Potentilla"/>
    <m/>
    <m/>
    <n v="4.9273658776944674E-4"/>
    <n v="1"/>
    <x v="2"/>
    <m/>
  </r>
  <r>
    <x v="1"/>
    <s v="Saxifragales"/>
    <s v="Crassulaceae"/>
    <s v="Rhodiola"/>
    <m/>
    <m/>
    <n v="6.1235135359888717E-4"/>
    <n v="1"/>
    <x v="2"/>
    <m/>
  </r>
  <r>
    <x v="2"/>
    <s v="Saxifragales"/>
    <s v="GROSSULARIACEAE"/>
    <s v="GROSSULARIACEAE"/>
    <m/>
    <n v="2.7011156782149148E-3"/>
    <m/>
    <n v="1"/>
    <x v="0"/>
    <m/>
  </r>
  <r>
    <x v="5"/>
    <s v="Saxifragales"/>
    <s v="Saxifragaceae"/>
    <s v="Lithophragma"/>
    <m/>
    <m/>
    <n v="4.7690569338327979E-4"/>
    <n v="1"/>
    <x v="2"/>
    <m/>
  </r>
  <r>
    <x v="0"/>
    <s v="Saxifragales"/>
    <s v="Saxifragaceae"/>
    <s v="Lithophragma"/>
    <m/>
    <m/>
    <n v="5.0368771361755712E-3"/>
    <n v="1"/>
    <x v="2"/>
    <m/>
  </r>
  <r>
    <x v="8"/>
    <m/>
    <m/>
    <m/>
    <m/>
    <m/>
    <m/>
    <m/>
    <x v="3"/>
    <m/>
  </r>
  <r>
    <x v="8"/>
    <m/>
    <m/>
    <m/>
    <m/>
    <m/>
    <m/>
    <m/>
    <x v="3"/>
    <m/>
  </r>
  <r>
    <x v="8"/>
    <m/>
    <m/>
    <m/>
    <m/>
    <m/>
    <m/>
    <m/>
    <x v="3"/>
    <m/>
  </r>
  <r>
    <x v="8"/>
    <m/>
    <m/>
    <m/>
    <m/>
    <m/>
    <m/>
    <m/>
    <x v="3"/>
    <m/>
  </r>
  <r>
    <x v="8"/>
    <m/>
    <m/>
    <m/>
    <m/>
    <m/>
    <m/>
    <m/>
    <x v="3"/>
    <m/>
  </r>
  <r>
    <x v="8"/>
    <m/>
    <m/>
    <m/>
    <m/>
    <m/>
    <m/>
    <m/>
    <x v="3"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9">
  <r>
    <x v="0"/>
    <x v="0"/>
    <x v="0"/>
    <x v="0"/>
    <x v="0"/>
    <n v="2.7327630967671413E-5"/>
    <m/>
    <m/>
  </r>
  <r>
    <x v="1"/>
    <x v="0"/>
    <x v="0"/>
    <x v="0"/>
    <x v="0"/>
    <n v="5.019072475406545E-5"/>
    <m/>
    <m/>
  </r>
  <r>
    <x v="2"/>
    <x v="0"/>
    <x v="0"/>
    <x v="0"/>
    <x v="0"/>
    <n v="2.4449877750611247E-3"/>
    <n v="2"/>
    <n v="1"/>
  </r>
  <r>
    <x v="2"/>
    <x v="0"/>
    <x v="0"/>
    <x v="0"/>
    <x v="1"/>
    <n v="5.6179775280898875E-3"/>
    <n v="2"/>
    <n v="1"/>
  </r>
  <r>
    <x v="2"/>
    <x v="0"/>
    <x v="0"/>
    <x v="0"/>
    <x v="2"/>
    <n v="9.823988042787191E-3"/>
    <n v="2"/>
    <n v="1"/>
  </r>
  <r>
    <x v="0"/>
    <x v="0"/>
    <x v="0"/>
    <x v="0"/>
    <x v="2"/>
    <n v="1.1825417640487532E-2"/>
    <m/>
    <m/>
  </r>
  <r>
    <x v="1"/>
    <x v="0"/>
    <x v="0"/>
    <x v="0"/>
    <x v="2"/>
    <n v="2.3273131541962956E-2"/>
    <m/>
    <m/>
  </r>
  <r>
    <x v="3"/>
    <x v="0"/>
    <x v="0"/>
    <x v="1"/>
    <x v="0"/>
    <n v="8.2207868467410448E-4"/>
    <n v="1"/>
    <n v="1"/>
  </r>
  <r>
    <x v="4"/>
    <x v="0"/>
    <x v="0"/>
    <x v="1"/>
    <x v="0"/>
    <n v="1.2049597698915535E-3"/>
    <n v="1"/>
    <n v="1"/>
  </r>
  <r>
    <x v="2"/>
    <x v="0"/>
    <x v="0"/>
    <x v="1"/>
    <x v="0"/>
    <n v="2.4449877750611247E-3"/>
    <m/>
    <m/>
  </r>
  <r>
    <x v="2"/>
    <x v="0"/>
    <x v="0"/>
    <x v="1"/>
    <x v="1"/>
    <n v="2.247191011235955E-2"/>
    <m/>
    <m/>
  </r>
  <r>
    <x v="4"/>
    <x v="0"/>
    <x v="0"/>
    <x v="1"/>
    <x v="1"/>
    <n v="7.3529411764705885E-2"/>
    <n v="1"/>
    <n v="1"/>
  </r>
  <r>
    <x v="3"/>
    <x v="0"/>
    <x v="0"/>
    <x v="1"/>
    <x v="1"/>
    <n v="8.2191780821917804E-2"/>
    <n v="1"/>
    <n v="1"/>
  </r>
  <r>
    <x v="4"/>
    <x v="0"/>
    <x v="0"/>
    <x v="2"/>
    <x v="0"/>
    <n v="1.2049597698915535E-3"/>
    <m/>
    <m/>
  </r>
  <r>
    <x v="4"/>
    <x v="0"/>
    <x v="0"/>
    <x v="2"/>
    <x v="1"/>
    <n v="2.9411764705882353E-2"/>
    <m/>
    <m/>
  </r>
  <r>
    <x v="5"/>
    <x v="0"/>
    <x v="0"/>
    <x v="2"/>
    <x v="1"/>
    <n v="0.16666666666666666"/>
    <m/>
    <m/>
  </r>
  <r>
    <x v="6"/>
    <x v="0"/>
    <x v="0"/>
    <x v="3"/>
    <x v="0"/>
    <n v="5.0813008130081306E-4"/>
    <m/>
    <m/>
  </r>
  <r>
    <x v="6"/>
    <x v="0"/>
    <x v="0"/>
    <x v="3"/>
    <x v="2"/>
    <n v="2.8132557814155225E-2"/>
    <m/>
    <m/>
  </r>
  <r>
    <x v="3"/>
    <x v="0"/>
    <x v="0"/>
    <x v="4"/>
    <x v="1"/>
    <n v="4.1095890410958902E-2"/>
    <n v="2"/>
    <m/>
  </r>
  <r>
    <x v="2"/>
    <x v="0"/>
    <x v="0"/>
    <x v="5"/>
    <x v="2"/>
    <n v="2.1139839157641126E-2"/>
    <m/>
    <m/>
  </r>
  <r>
    <x v="2"/>
    <x v="0"/>
    <x v="0"/>
    <x v="6"/>
    <x v="0"/>
    <n v="3.5434605435668471E-5"/>
    <n v="1"/>
    <n v="1"/>
  </r>
  <r>
    <x v="0"/>
    <x v="0"/>
    <x v="0"/>
    <x v="6"/>
    <x v="0"/>
    <n v="8.1982892903014238E-5"/>
    <n v="1"/>
    <n v="1"/>
  </r>
  <r>
    <x v="4"/>
    <x v="0"/>
    <x v="0"/>
    <x v="6"/>
    <x v="2"/>
    <n v="1.1908920741022686E-3"/>
    <n v="1"/>
    <n v="1"/>
  </r>
  <r>
    <x v="4"/>
    <x v="0"/>
    <x v="0"/>
    <x v="6"/>
    <x v="0"/>
    <n v="1.2826991098845572E-3"/>
    <n v="1"/>
    <n v="1"/>
  </r>
  <r>
    <x v="7"/>
    <x v="0"/>
    <x v="0"/>
    <x v="6"/>
    <x v="0"/>
    <n v="2.5226699393195609E-3"/>
    <n v="2"/>
    <n v="1"/>
  </r>
  <r>
    <x v="0"/>
    <x v="0"/>
    <x v="0"/>
    <x v="6"/>
    <x v="1"/>
    <n v="5.5865921787709499E-3"/>
    <n v="1"/>
    <n v="1"/>
  </r>
  <r>
    <x v="0"/>
    <x v="0"/>
    <x v="0"/>
    <x v="6"/>
    <x v="2"/>
    <n v="7.094087523791856E-3"/>
    <n v="1"/>
    <n v="1"/>
  </r>
  <r>
    <x v="2"/>
    <x v="0"/>
    <x v="0"/>
    <x v="6"/>
    <x v="2"/>
    <n v="7.8608635516937524E-3"/>
    <n v="1"/>
    <n v="1"/>
  </r>
  <r>
    <x v="7"/>
    <x v="0"/>
    <x v="0"/>
    <x v="6"/>
    <x v="2"/>
    <n v="9.3273650861497477E-3"/>
    <n v="2"/>
    <n v="1"/>
  </r>
  <r>
    <x v="7"/>
    <x v="0"/>
    <x v="0"/>
    <x v="6"/>
    <x v="1"/>
    <n v="1.4925373134328358E-2"/>
    <n v="2"/>
    <n v="1"/>
  </r>
  <r>
    <x v="3"/>
    <x v="0"/>
    <x v="0"/>
    <x v="6"/>
    <x v="2"/>
    <n v="1.609742135494676E-2"/>
    <n v="1"/>
    <n v="1"/>
  </r>
  <r>
    <x v="4"/>
    <x v="0"/>
    <x v="0"/>
    <x v="6"/>
    <x v="1"/>
    <n v="2.9411764705882353E-2"/>
    <n v="1"/>
    <n v="1"/>
  </r>
  <r>
    <x v="3"/>
    <x v="0"/>
    <x v="0"/>
    <x v="6"/>
    <x v="0"/>
    <n v="3.7522019964768054E-2"/>
    <n v="1"/>
    <n v="1"/>
  </r>
  <r>
    <x v="3"/>
    <x v="0"/>
    <x v="0"/>
    <x v="6"/>
    <x v="1"/>
    <n v="0.14383561643835616"/>
    <n v="1"/>
    <n v="1"/>
  </r>
  <r>
    <x v="5"/>
    <x v="1"/>
    <x v="1"/>
    <x v="7"/>
    <x v="2"/>
    <n v="1.5854002254791433E-2"/>
    <m/>
    <m/>
  </r>
  <r>
    <x v="3"/>
    <x v="1"/>
    <x v="1"/>
    <x v="7"/>
    <x v="2"/>
    <n v="2.9751032527044564E-2"/>
    <m/>
    <m/>
  </r>
  <r>
    <x v="7"/>
    <x v="1"/>
    <x v="1"/>
    <x v="7"/>
    <x v="2"/>
    <n v="4.4182047369993725E-2"/>
    <n v="3"/>
    <n v="1"/>
  </r>
  <r>
    <x v="0"/>
    <x v="1"/>
    <x v="1"/>
    <x v="7"/>
    <x v="2"/>
    <n v="5.8672913076928894E-2"/>
    <n v="3"/>
    <s v="?"/>
  </r>
  <r>
    <x v="4"/>
    <x v="1"/>
    <x v="1"/>
    <x v="7"/>
    <x v="2"/>
    <n v="6.2193347897950349E-2"/>
    <n v="3"/>
    <s v="?"/>
  </r>
  <r>
    <x v="7"/>
    <x v="1"/>
    <x v="1"/>
    <x v="8"/>
    <x v="2"/>
    <n v="2.6200130209106326E-3"/>
    <n v="2"/>
    <n v="1"/>
  </r>
  <r>
    <x v="2"/>
    <x v="1"/>
    <x v="1"/>
    <x v="8"/>
    <x v="1"/>
    <n v="2.247191011235955E-2"/>
    <n v="2"/>
    <n v="1"/>
  </r>
  <r>
    <x v="5"/>
    <x v="1"/>
    <x v="1"/>
    <x v="8"/>
    <x v="2"/>
    <n v="2.5587509232982156E-2"/>
    <n v="3"/>
    <n v="2"/>
  </r>
  <r>
    <x v="7"/>
    <x v="1"/>
    <x v="1"/>
    <x v="8"/>
    <x v="1"/>
    <n v="2.9850746268656716E-2"/>
    <n v="2"/>
    <n v="1"/>
  </r>
  <r>
    <x v="2"/>
    <x v="1"/>
    <x v="1"/>
    <x v="8"/>
    <x v="2"/>
    <n v="3.3537639565881787E-2"/>
    <n v="2"/>
    <n v="1"/>
  </r>
  <r>
    <x v="0"/>
    <x v="1"/>
    <x v="1"/>
    <x v="8"/>
    <x v="2"/>
    <n v="7.1617776449304227E-2"/>
    <m/>
    <m/>
  </r>
  <r>
    <x v="6"/>
    <x v="1"/>
    <x v="1"/>
    <x v="8"/>
    <x v="1"/>
    <n v="0.10714285714285714"/>
    <n v="1"/>
    <n v="1"/>
  </r>
  <r>
    <x v="3"/>
    <x v="1"/>
    <x v="1"/>
    <x v="8"/>
    <x v="1"/>
    <n v="0.14383561643835616"/>
    <n v="3"/>
    <n v="2"/>
  </r>
  <r>
    <x v="4"/>
    <x v="1"/>
    <x v="1"/>
    <x v="8"/>
    <x v="0"/>
    <n v="0.22388929917984995"/>
    <n v="3"/>
    <n v="2"/>
  </r>
  <r>
    <x v="3"/>
    <x v="1"/>
    <x v="1"/>
    <x v="8"/>
    <x v="2"/>
    <n v="0.2277168996486017"/>
    <n v="3"/>
    <n v="2"/>
  </r>
  <r>
    <x v="4"/>
    <x v="1"/>
    <x v="1"/>
    <x v="8"/>
    <x v="2"/>
    <n v="0.2303343778840288"/>
    <n v="3"/>
    <n v="2"/>
  </r>
  <r>
    <x v="4"/>
    <x v="1"/>
    <x v="1"/>
    <x v="8"/>
    <x v="1"/>
    <n v="0.25"/>
    <n v="3"/>
    <n v="2"/>
  </r>
  <r>
    <x v="0"/>
    <x v="1"/>
    <x v="1"/>
    <x v="8"/>
    <x v="1"/>
    <n v="0.35754189944134079"/>
    <m/>
    <m/>
  </r>
  <r>
    <x v="3"/>
    <x v="1"/>
    <x v="1"/>
    <x v="8"/>
    <x v="0"/>
    <n v="0.5572519083969466"/>
    <n v="3"/>
    <n v="2"/>
  </r>
  <r>
    <x v="5"/>
    <x v="1"/>
    <x v="1"/>
    <x v="8"/>
    <x v="1"/>
    <n v="0.83333333333333337"/>
    <n v="3"/>
    <n v="2"/>
  </r>
  <r>
    <x v="2"/>
    <x v="1"/>
    <x v="1"/>
    <x v="9"/>
    <x v="0"/>
    <n v="1.0984727685057227E-3"/>
    <n v="2"/>
    <n v="1"/>
  </r>
  <r>
    <x v="2"/>
    <x v="1"/>
    <x v="1"/>
    <x v="9"/>
    <x v="1"/>
    <n v="5.6179775280898875E-3"/>
    <n v="2"/>
    <n v="1"/>
  </r>
  <r>
    <x v="6"/>
    <x v="1"/>
    <x v="1"/>
    <x v="9"/>
    <x v="0"/>
    <n v="8.130081300813009E-3"/>
    <n v="2"/>
    <n v="2"/>
  </r>
  <r>
    <x v="2"/>
    <x v="1"/>
    <x v="1"/>
    <x v="9"/>
    <x v="2"/>
    <n v="2.0835889485014445E-2"/>
    <n v="2"/>
    <n v="1"/>
  </r>
  <r>
    <x v="6"/>
    <x v="1"/>
    <x v="1"/>
    <x v="9"/>
    <x v="2"/>
    <n v="6.4644920149507304E-2"/>
    <n v="2"/>
    <n v="2"/>
  </r>
  <r>
    <x v="7"/>
    <x v="1"/>
    <x v="1"/>
    <x v="9"/>
    <x v="0"/>
    <n v="7.465739415013295E-2"/>
    <n v="2"/>
    <n v="1"/>
  </r>
  <r>
    <x v="5"/>
    <x v="1"/>
    <x v="1"/>
    <x v="9"/>
    <x v="2"/>
    <n v="8.5626190568751703E-2"/>
    <n v="2"/>
    <n v="2"/>
  </r>
  <r>
    <x v="6"/>
    <x v="1"/>
    <x v="1"/>
    <x v="9"/>
    <x v="1"/>
    <n v="0.10714285714285714"/>
    <n v="2"/>
    <n v="2"/>
  </r>
  <r>
    <x v="7"/>
    <x v="1"/>
    <x v="1"/>
    <x v="9"/>
    <x v="2"/>
    <n v="0.12501657296756052"/>
    <n v="2"/>
    <n v="1"/>
  </r>
  <r>
    <x v="4"/>
    <x v="1"/>
    <x v="1"/>
    <x v="9"/>
    <x v="1"/>
    <n v="0.14705882352941177"/>
    <n v="2"/>
    <n v="2"/>
  </r>
  <r>
    <x v="0"/>
    <x v="1"/>
    <x v="1"/>
    <x v="9"/>
    <x v="1"/>
    <n v="0.17318435754189945"/>
    <n v="2"/>
    <n v="2"/>
  </r>
  <r>
    <x v="7"/>
    <x v="1"/>
    <x v="1"/>
    <x v="9"/>
    <x v="1"/>
    <n v="0.17910447761194029"/>
    <n v="2"/>
    <n v="1"/>
  </r>
  <r>
    <x v="3"/>
    <x v="1"/>
    <x v="1"/>
    <x v="9"/>
    <x v="2"/>
    <n v="0.19744514933565377"/>
    <n v="2"/>
    <n v="2"/>
  </r>
  <r>
    <x v="0"/>
    <x v="1"/>
    <x v="1"/>
    <x v="9"/>
    <x v="2"/>
    <n v="0.20181542113548434"/>
    <n v="2"/>
    <n v="2"/>
  </r>
  <r>
    <x v="3"/>
    <x v="1"/>
    <x v="1"/>
    <x v="9"/>
    <x v="0"/>
    <n v="0.2940692894891368"/>
    <n v="2"/>
    <n v="2"/>
  </r>
  <r>
    <x v="4"/>
    <x v="1"/>
    <x v="1"/>
    <x v="9"/>
    <x v="2"/>
    <n v="0.31544979117676197"/>
    <n v="2"/>
    <n v="2"/>
  </r>
  <r>
    <x v="1"/>
    <x v="1"/>
    <x v="1"/>
    <x v="9"/>
    <x v="2"/>
    <n v="0.38879973989469929"/>
    <n v="2"/>
    <n v="1"/>
  </r>
  <r>
    <x v="3"/>
    <x v="1"/>
    <x v="1"/>
    <x v="9"/>
    <x v="1"/>
    <n v="0.42465753424657532"/>
    <n v="2"/>
    <n v="2"/>
  </r>
  <r>
    <x v="4"/>
    <x v="1"/>
    <x v="1"/>
    <x v="9"/>
    <x v="0"/>
    <n v="0.53729544836164345"/>
    <n v="2"/>
    <n v="2"/>
  </r>
  <r>
    <x v="0"/>
    <x v="1"/>
    <x v="1"/>
    <x v="9"/>
    <x v="0"/>
    <n v="0.74806657010903721"/>
    <n v="2"/>
    <n v="2"/>
  </r>
  <r>
    <x v="1"/>
    <x v="1"/>
    <x v="1"/>
    <x v="9"/>
    <x v="0"/>
    <n v="0.99302348925918493"/>
    <n v="2"/>
    <n v="1"/>
  </r>
  <r>
    <x v="5"/>
    <x v="1"/>
    <x v="1"/>
    <x v="9"/>
    <x v="0"/>
    <n v="0.99994458298697697"/>
    <n v="2"/>
    <n v="2"/>
  </r>
  <r>
    <x v="1"/>
    <x v="1"/>
    <x v="1"/>
    <x v="9"/>
    <x v="1"/>
    <n v="1"/>
    <n v="2"/>
    <n v="1"/>
  </r>
  <r>
    <x v="6"/>
    <x v="2"/>
    <x v="2"/>
    <x v="10"/>
    <x v="2"/>
    <n v="1.8723391497271692E-2"/>
    <m/>
    <m/>
  </r>
  <r>
    <x v="3"/>
    <x v="3"/>
    <x v="3"/>
    <x v="11"/>
    <x v="0"/>
    <n v="3.8755137991779215E-3"/>
    <n v="1"/>
    <n v="1"/>
  </r>
  <r>
    <x v="3"/>
    <x v="3"/>
    <x v="3"/>
    <x v="11"/>
    <x v="2"/>
    <n v="0.10236759916915052"/>
    <n v="1"/>
    <n v="1"/>
  </r>
  <r>
    <x v="7"/>
    <x v="3"/>
    <x v="4"/>
    <x v="12"/>
    <x v="0"/>
    <n v="1.3636053726051681E-4"/>
    <m/>
    <m/>
  </r>
  <r>
    <x v="7"/>
    <x v="3"/>
    <x v="4"/>
    <x v="12"/>
    <x v="2"/>
    <n v="2.6724528585648109E-3"/>
    <m/>
    <m/>
  </r>
  <r>
    <x v="4"/>
    <x v="4"/>
    <x v="5"/>
    <x v="13"/>
    <x v="2"/>
    <n v="3.8542356443800217E-3"/>
    <n v="1"/>
    <n v="1"/>
  </r>
  <r>
    <x v="6"/>
    <x v="4"/>
    <x v="5"/>
    <x v="13"/>
    <x v="1"/>
    <n v="3.5714285714285712E-2"/>
    <m/>
    <m/>
  </r>
  <r>
    <x v="2"/>
    <x v="4"/>
    <x v="5"/>
    <x v="13"/>
    <x v="1"/>
    <n v="3.9325842696629212E-2"/>
    <m/>
    <m/>
  </r>
  <r>
    <x v="7"/>
    <x v="4"/>
    <x v="5"/>
    <x v="13"/>
    <x v="1"/>
    <n v="8.9552238805970144E-2"/>
    <n v="1"/>
    <n v="1"/>
  </r>
  <r>
    <x v="6"/>
    <x v="4"/>
    <x v="5"/>
    <x v="13"/>
    <x v="0"/>
    <n v="0.85619918699186992"/>
    <m/>
    <m/>
  </r>
  <r>
    <x v="1"/>
    <x v="4"/>
    <x v="5"/>
    <x v="14"/>
    <x v="0"/>
    <n v="5.019072475406545E-5"/>
    <m/>
    <m/>
  </r>
  <r>
    <x v="7"/>
    <x v="4"/>
    <x v="5"/>
    <x v="14"/>
    <x v="0"/>
    <n v="1.2272448353446513E-3"/>
    <n v="2"/>
    <n v="2"/>
  </r>
  <r>
    <x v="2"/>
    <x v="4"/>
    <x v="5"/>
    <x v="14"/>
    <x v="2"/>
    <n v="5.1978182548269442E-3"/>
    <n v="1"/>
    <n v="1"/>
  </r>
  <r>
    <x v="0"/>
    <x v="4"/>
    <x v="5"/>
    <x v="14"/>
    <x v="0"/>
    <n v="1.9812532451561775E-2"/>
    <n v="2"/>
    <n v="1"/>
  </r>
  <r>
    <x v="5"/>
    <x v="4"/>
    <x v="5"/>
    <x v="14"/>
    <x v="2"/>
    <n v="1.9863060296232943E-2"/>
    <m/>
    <m/>
  </r>
  <r>
    <x v="7"/>
    <x v="4"/>
    <x v="5"/>
    <x v="14"/>
    <x v="1"/>
    <n v="2.9850746268656716E-2"/>
    <n v="2"/>
    <n v="2"/>
  </r>
  <r>
    <x v="0"/>
    <x v="4"/>
    <x v="5"/>
    <x v="14"/>
    <x v="1"/>
    <n v="3.3519553072625698E-2"/>
    <n v="2"/>
    <n v="1"/>
  </r>
  <r>
    <x v="2"/>
    <x v="4"/>
    <x v="5"/>
    <x v="14"/>
    <x v="1"/>
    <n v="3.3707865168539325E-2"/>
    <n v="1"/>
    <n v="1"/>
  </r>
  <r>
    <x v="6"/>
    <x v="4"/>
    <x v="5"/>
    <x v="14"/>
    <x v="1"/>
    <n v="3.5714285714285712E-2"/>
    <n v="2"/>
    <n v="1"/>
  </r>
  <r>
    <x v="1"/>
    <x v="4"/>
    <x v="5"/>
    <x v="14"/>
    <x v="2"/>
    <n v="4.0945608625427392E-2"/>
    <m/>
    <m/>
  </r>
  <r>
    <x v="7"/>
    <x v="4"/>
    <x v="5"/>
    <x v="14"/>
    <x v="2"/>
    <n v="5.2414112450800548E-2"/>
    <n v="2"/>
    <n v="2"/>
  </r>
  <r>
    <x v="3"/>
    <x v="4"/>
    <x v="5"/>
    <x v="14"/>
    <x v="1"/>
    <n v="5.4794520547945202E-2"/>
    <n v="2"/>
    <n v="1"/>
  </r>
  <r>
    <x v="3"/>
    <x v="4"/>
    <x v="5"/>
    <x v="14"/>
    <x v="0"/>
    <n v="5.7369348209042867E-2"/>
    <n v="2"/>
    <n v="1"/>
  </r>
  <r>
    <x v="6"/>
    <x v="4"/>
    <x v="5"/>
    <x v="14"/>
    <x v="0"/>
    <n v="0.13414634146341464"/>
    <n v="2"/>
    <n v="1"/>
  </r>
  <r>
    <x v="0"/>
    <x v="4"/>
    <x v="5"/>
    <x v="14"/>
    <x v="2"/>
    <n v="0.15742663559744383"/>
    <n v="2"/>
    <n v="1"/>
  </r>
  <r>
    <x v="4"/>
    <x v="4"/>
    <x v="5"/>
    <x v="14"/>
    <x v="0"/>
    <n v="0.23523924281882846"/>
    <n v="2"/>
    <n v="1"/>
  </r>
  <r>
    <x v="3"/>
    <x v="4"/>
    <x v="5"/>
    <x v="14"/>
    <x v="2"/>
    <n v="0.25961517461288136"/>
    <n v="2"/>
    <n v="1"/>
  </r>
  <r>
    <x v="4"/>
    <x v="4"/>
    <x v="5"/>
    <x v="14"/>
    <x v="1"/>
    <n v="0.27941176470588236"/>
    <n v="2"/>
    <n v="1"/>
  </r>
  <r>
    <x v="4"/>
    <x v="4"/>
    <x v="5"/>
    <x v="14"/>
    <x v="2"/>
    <n v="0.2936518778449233"/>
    <n v="2"/>
    <n v="1"/>
  </r>
  <r>
    <x v="6"/>
    <x v="4"/>
    <x v="5"/>
    <x v="14"/>
    <x v="2"/>
    <n v="0.36471887429793526"/>
    <n v="2"/>
    <n v="1"/>
  </r>
  <r>
    <x v="6"/>
    <x v="4"/>
    <x v="5"/>
    <x v="15"/>
    <x v="2"/>
    <n v="1.8188722991745118E-3"/>
    <n v="1"/>
    <n v="1"/>
  </r>
  <r>
    <x v="0"/>
    <x v="4"/>
    <x v="5"/>
    <x v="15"/>
    <x v="2"/>
    <n v="9.683641728517255E-3"/>
    <n v="1"/>
    <n v="1"/>
  </r>
  <r>
    <x v="2"/>
    <x v="4"/>
    <x v="5"/>
    <x v="15"/>
    <x v="2"/>
    <n v="9.7626404024405214E-3"/>
    <n v="1"/>
    <n v="1"/>
  </r>
  <r>
    <x v="4"/>
    <x v="4"/>
    <x v="5"/>
    <x v="15"/>
    <x v="1"/>
    <n v="1.4705882352941176E-2"/>
    <n v="1"/>
    <n v="1"/>
  </r>
  <r>
    <x v="2"/>
    <x v="4"/>
    <x v="5"/>
    <x v="15"/>
    <x v="0"/>
    <n v="5.8219056730803305E-2"/>
    <n v="1"/>
    <n v="1"/>
  </r>
  <r>
    <x v="2"/>
    <x v="4"/>
    <x v="5"/>
    <x v="15"/>
    <x v="1"/>
    <n v="6.741573033707865E-2"/>
    <n v="1"/>
    <n v="1"/>
  </r>
  <r>
    <x v="0"/>
    <x v="4"/>
    <x v="5"/>
    <x v="15"/>
    <x v="1"/>
    <n v="7.8212290502793297E-2"/>
    <n v="1"/>
    <n v="1"/>
  </r>
  <r>
    <x v="2"/>
    <x v="5"/>
    <x v="6"/>
    <x v="16"/>
    <x v="1"/>
    <n v="6.1797752808988762E-2"/>
    <n v="1"/>
    <n v="1"/>
  </r>
  <r>
    <x v="4"/>
    <x v="5"/>
    <x v="6"/>
    <x v="16"/>
    <x v="1"/>
    <n v="0.16176470588235295"/>
    <n v="1"/>
    <n v="1"/>
  </r>
  <r>
    <x v="6"/>
    <x v="5"/>
    <x v="6"/>
    <x v="16"/>
    <x v="1"/>
    <n v="0.32142857142857145"/>
    <m/>
    <m/>
  </r>
  <r>
    <x v="2"/>
    <x v="6"/>
    <x v="7"/>
    <x v="17"/>
    <x v="1"/>
    <n v="5.6179775280898875E-3"/>
    <n v="2"/>
    <n v="1"/>
  </r>
  <r>
    <x v="2"/>
    <x v="6"/>
    <x v="7"/>
    <x v="17"/>
    <x v="2"/>
    <n v="2.8487613353708186E-2"/>
    <n v="2"/>
    <n v="1"/>
  </r>
  <r>
    <x v="7"/>
    <x v="6"/>
    <x v="7"/>
    <x v="17"/>
    <x v="2"/>
    <n v="4.9967249837238617E-2"/>
    <n v="1"/>
    <n v="1"/>
  </r>
  <r>
    <x v="2"/>
    <x v="6"/>
    <x v="8"/>
    <x v="18"/>
    <x v="1"/>
    <n v="1.6853932584269662E-2"/>
    <n v="2"/>
    <n v="1"/>
  </r>
  <r>
    <x v="2"/>
    <x v="6"/>
    <x v="8"/>
    <x v="18"/>
    <x v="0"/>
    <n v="0.12239112717479891"/>
    <n v="2"/>
    <n v="1"/>
  </r>
  <r>
    <x v="5"/>
    <x v="7"/>
    <x v="9"/>
    <x v="19"/>
    <x v="2"/>
    <n v="0.8478137270147339"/>
    <n v="1"/>
    <n v="1"/>
  </r>
  <r>
    <x v="3"/>
    <x v="7"/>
    <x v="9"/>
    <x v="19"/>
    <x v="0"/>
    <n v="4.1103934233705224E-4"/>
    <n v="1"/>
    <n v="1"/>
  </r>
  <r>
    <x v="3"/>
    <x v="7"/>
    <x v="9"/>
    <x v="19"/>
    <x v="1"/>
    <n v="1.3698630136986301E-2"/>
    <n v="1"/>
    <n v="1"/>
  </r>
  <r>
    <x v="6"/>
    <x v="7"/>
    <x v="10"/>
    <x v="20"/>
    <x v="2"/>
    <n v="3.6422418100777516E-2"/>
    <m/>
    <m/>
  </r>
  <r>
    <x v="1"/>
    <x v="8"/>
    <x v="11"/>
    <x v="21"/>
    <x v="2"/>
    <n v="3.5308245757556686E-2"/>
    <n v="1"/>
    <n v="1"/>
  </r>
  <r>
    <x v="3"/>
    <x v="8"/>
    <x v="11"/>
    <x v="21"/>
    <x v="2"/>
    <n v="3.580193412747585E-2"/>
    <m/>
    <m/>
  </r>
  <r>
    <x v="2"/>
    <x v="8"/>
    <x v="11"/>
    <x v="21"/>
    <x v="2"/>
    <n v="5.5056718682029604E-2"/>
    <m/>
    <m/>
  </r>
  <r>
    <x v="0"/>
    <x v="9"/>
    <x v="12"/>
    <x v="22"/>
    <x v="1"/>
    <n v="3.9106145251396648E-2"/>
    <m/>
    <m/>
  </r>
  <r>
    <x v="2"/>
    <x v="9"/>
    <x v="12"/>
    <x v="23"/>
    <x v="2"/>
    <n v="4.3473168772935654E-3"/>
    <n v="2"/>
    <n v="1"/>
  </r>
  <r>
    <x v="2"/>
    <x v="9"/>
    <x v="12"/>
    <x v="23"/>
    <x v="1"/>
    <n v="5.6179775280898875E-3"/>
    <n v="2"/>
    <n v="1"/>
  </r>
  <r>
    <x v="0"/>
    <x v="9"/>
    <x v="12"/>
    <x v="23"/>
    <x v="2"/>
    <n v="0.2076789906495751"/>
    <n v="1"/>
    <n v="1"/>
  </r>
  <r>
    <x v="1"/>
    <x v="9"/>
    <x v="12"/>
    <x v="24"/>
    <x v="0"/>
    <n v="5.8723147962256575E-3"/>
    <n v="3"/>
    <n v="2"/>
  </r>
  <r>
    <x v="4"/>
    <x v="9"/>
    <x v="12"/>
    <x v="24"/>
    <x v="2"/>
    <n v="6.4838963652764231E-2"/>
    <n v="2"/>
    <n v="2"/>
  </r>
  <r>
    <x v="0"/>
    <x v="9"/>
    <x v="12"/>
    <x v="24"/>
    <x v="0"/>
    <n v="0.19219522859563304"/>
    <n v="3"/>
    <n v="2"/>
  </r>
  <r>
    <x v="0"/>
    <x v="9"/>
    <x v="12"/>
    <x v="24"/>
    <x v="2"/>
    <n v="0.24618269005426258"/>
    <n v="3"/>
    <n v="2"/>
  </r>
  <r>
    <x v="0"/>
    <x v="9"/>
    <x v="12"/>
    <x v="24"/>
    <x v="1"/>
    <n v="0.25139664804469275"/>
    <n v="3"/>
    <n v="2"/>
  </r>
  <r>
    <x v="6"/>
    <x v="9"/>
    <x v="12"/>
    <x v="24"/>
    <x v="1"/>
    <n v="0.39285714285714285"/>
    <n v="3"/>
    <n v="2"/>
  </r>
  <r>
    <x v="6"/>
    <x v="9"/>
    <x v="12"/>
    <x v="24"/>
    <x v="2"/>
    <n v="0.4552427494953129"/>
    <n v="3"/>
    <n v="2"/>
  </r>
  <r>
    <x v="1"/>
    <x v="9"/>
    <x v="12"/>
    <x v="24"/>
    <x v="2"/>
    <n v="0.50402743691397645"/>
    <n v="3"/>
    <n v="2"/>
  </r>
  <r>
    <x v="7"/>
    <x v="9"/>
    <x v="12"/>
    <x v="24"/>
    <x v="1"/>
    <n v="0.59701492537313428"/>
    <n v="3"/>
    <n v="2"/>
  </r>
  <r>
    <x v="7"/>
    <x v="9"/>
    <x v="12"/>
    <x v="24"/>
    <x v="2"/>
    <n v="0.66419803657332377"/>
    <n v="3"/>
    <n v="2"/>
  </r>
  <r>
    <x v="2"/>
    <x v="9"/>
    <x v="12"/>
    <x v="24"/>
    <x v="1"/>
    <n v="0.6853932584269663"/>
    <n v="3"/>
    <n v="2"/>
  </r>
  <r>
    <x v="2"/>
    <x v="9"/>
    <x v="12"/>
    <x v="24"/>
    <x v="2"/>
    <n v="0.74572239635037307"/>
    <n v="3"/>
    <n v="2"/>
  </r>
  <r>
    <x v="2"/>
    <x v="9"/>
    <x v="12"/>
    <x v="24"/>
    <x v="0"/>
    <n v="0.8143581021225329"/>
    <n v="3"/>
    <n v="2"/>
  </r>
  <r>
    <x v="7"/>
    <x v="9"/>
    <x v="12"/>
    <x v="24"/>
    <x v="0"/>
    <n v="0.92036544623985816"/>
    <n v="3"/>
    <n v="2"/>
  </r>
  <r>
    <x v="0"/>
    <x v="9"/>
    <x v="12"/>
    <x v="25"/>
    <x v="1"/>
    <n v="5.5865921787709499E-3"/>
    <n v="3"/>
    <n v="2"/>
  </r>
  <r>
    <x v="0"/>
    <x v="9"/>
    <x v="12"/>
    <x v="25"/>
    <x v="2"/>
    <n v="7.6040895533324299E-3"/>
    <n v="3"/>
    <n v="2"/>
  </r>
  <r>
    <x v="3"/>
    <x v="10"/>
    <x v="13"/>
    <x v="26"/>
    <x v="2"/>
    <n v="1.3000702336792907E-3"/>
    <n v="2"/>
    <n v="1"/>
  </r>
  <r>
    <x v="3"/>
    <x v="10"/>
    <x v="13"/>
    <x v="26"/>
    <x v="1"/>
    <n v="6.8493150684931503E-3"/>
    <n v="2"/>
    <n v="1"/>
  </r>
  <r>
    <x v="3"/>
    <x v="10"/>
    <x v="13"/>
    <x v="26"/>
    <x v="0"/>
    <n v="3.5408103347034647E-2"/>
    <m/>
    <m/>
  </r>
  <r>
    <x v="0"/>
    <x v="10"/>
    <x v="13"/>
    <x v="27"/>
    <x v="1"/>
    <n v="1.11731843575419E-2"/>
    <m/>
    <m/>
  </r>
  <r>
    <x v="0"/>
    <x v="10"/>
    <x v="13"/>
    <x v="27"/>
    <x v="0"/>
    <n v="3.4706091328942694E-2"/>
    <m/>
    <s v=" "/>
  </r>
  <r>
    <x v="0"/>
    <x v="7"/>
    <x v="9"/>
    <x v="19"/>
    <x v="0"/>
    <n v="1.3663815483835705E-4"/>
    <m/>
    <s v=" "/>
  </r>
  <r>
    <x v="0"/>
    <x v="7"/>
    <x v="9"/>
    <x v="19"/>
    <x v="2"/>
    <n v="1.4631301098336183E-3"/>
    <m/>
    <s v=" "/>
  </r>
  <r>
    <x v="4"/>
    <x v="7"/>
    <x v="9"/>
    <x v="19"/>
    <x v="0"/>
    <n v="1.5547867998600692E-4"/>
    <m/>
    <s v=" "/>
  </r>
  <r>
    <x v="4"/>
    <x v="7"/>
    <x v="9"/>
    <x v="19"/>
    <x v="2"/>
    <n v="3.0543983231572196E-3"/>
    <m/>
    <m/>
  </r>
  <r>
    <x v="8"/>
    <x v="11"/>
    <x v="14"/>
    <x v="28"/>
    <x v="3"/>
    <m/>
    <m/>
    <m/>
  </r>
  <r>
    <x v="8"/>
    <x v="11"/>
    <x v="14"/>
    <x v="28"/>
    <x v="3"/>
    <m/>
    <m/>
    <m/>
  </r>
  <r>
    <x v="8"/>
    <x v="11"/>
    <x v="14"/>
    <x v="28"/>
    <x v="3"/>
    <m/>
    <m/>
    <m/>
  </r>
  <r>
    <x v="8"/>
    <x v="11"/>
    <x v="14"/>
    <x v="28"/>
    <x v="3"/>
    <m/>
    <m/>
    <m/>
  </r>
  <r>
    <x v="8"/>
    <x v="11"/>
    <x v="14"/>
    <x v="28"/>
    <x v="3"/>
    <m/>
    <m/>
    <m/>
  </r>
  <r>
    <x v="8"/>
    <x v="11"/>
    <x v="14"/>
    <x v="28"/>
    <x v="3"/>
    <m/>
    <m/>
    <m/>
  </r>
  <r>
    <x v="8"/>
    <x v="11"/>
    <x v="14"/>
    <x v="28"/>
    <x v="3"/>
    <m/>
    <m/>
    <m/>
  </r>
  <r>
    <x v="8"/>
    <x v="11"/>
    <x v="14"/>
    <x v="28"/>
    <x v="3"/>
    <m/>
    <m/>
    <m/>
  </r>
  <r>
    <x v="8"/>
    <x v="11"/>
    <x v="14"/>
    <x v="28"/>
    <x v="3"/>
    <m/>
    <m/>
    <m/>
  </r>
  <r>
    <x v="8"/>
    <x v="11"/>
    <x v="14"/>
    <x v="28"/>
    <x v="3"/>
    <m/>
    <m/>
    <m/>
  </r>
  <r>
    <x v="8"/>
    <x v="11"/>
    <x v="14"/>
    <x v="28"/>
    <x v="3"/>
    <m/>
    <m/>
    <m/>
  </r>
  <r>
    <x v="8"/>
    <x v="11"/>
    <x v="14"/>
    <x v="28"/>
    <x v="3"/>
    <m/>
    <m/>
    <m/>
  </r>
  <r>
    <x v="8"/>
    <x v="11"/>
    <x v="14"/>
    <x v="28"/>
    <x v="3"/>
    <m/>
    <m/>
    <m/>
  </r>
  <r>
    <x v="8"/>
    <x v="11"/>
    <x v="14"/>
    <x v="28"/>
    <x v="3"/>
    <m/>
    <m/>
    <m/>
  </r>
  <r>
    <x v="8"/>
    <x v="11"/>
    <x v="14"/>
    <x v="28"/>
    <x v="3"/>
    <m/>
    <m/>
    <m/>
  </r>
  <r>
    <x v="8"/>
    <x v="11"/>
    <x v="14"/>
    <x v="28"/>
    <x v="3"/>
    <m/>
    <m/>
    <m/>
  </r>
  <r>
    <x v="8"/>
    <x v="11"/>
    <x v="14"/>
    <x v="28"/>
    <x v="3"/>
    <m/>
    <m/>
    <m/>
  </r>
  <r>
    <x v="8"/>
    <x v="11"/>
    <x v="14"/>
    <x v="28"/>
    <x v="3"/>
    <m/>
    <m/>
    <m/>
  </r>
  <r>
    <x v="8"/>
    <x v="11"/>
    <x v="14"/>
    <x v="28"/>
    <x v="3"/>
    <m/>
    <m/>
    <m/>
  </r>
  <r>
    <x v="8"/>
    <x v="11"/>
    <x v="14"/>
    <x v="28"/>
    <x v="3"/>
    <m/>
    <m/>
    <m/>
  </r>
  <r>
    <x v="8"/>
    <x v="11"/>
    <x v="14"/>
    <x v="28"/>
    <x v="3"/>
    <m/>
    <m/>
    <m/>
  </r>
  <r>
    <x v="8"/>
    <x v="11"/>
    <x v="14"/>
    <x v="28"/>
    <x v="3"/>
    <m/>
    <m/>
    <m/>
  </r>
  <r>
    <x v="8"/>
    <x v="11"/>
    <x v="14"/>
    <x v="28"/>
    <x v="3"/>
    <m/>
    <m/>
    <m/>
  </r>
  <r>
    <x v="8"/>
    <x v="11"/>
    <x v="14"/>
    <x v="28"/>
    <x v="3"/>
    <m/>
    <m/>
    <m/>
  </r>
  <r>
    <x v="8"/>
    <x v="11"/>
    <x v="14"/>
    <x v="28"/>
    <x v="3"/>
    <m/>
    <m/>
    <m/>
  </r>
  <r>
    <x v="8"/>
    <x v="11"/>
    <x v="14"/>
    <x v="28"/>
    <x v="3"/>
    <m/>
    <m/>
    <m/>
  </r>
  <r>
    <x v="8"/>
    <x v="11"/>
    <x v="14"/>
    <x v="28"/>
    <x v="3"/>
    <m/>
    <m/>
    <m/>
  </r>
  <r>
    <x v="8"/>
    <x v="11"/>
    <x v="14"/>
    <x v="28"/>
    <x v="3"/>
    <m/>
    <m/>
    <m/>
  </r>
  <r>
    <x v="8"/>
    <x v="11"/>
    <x v="14"/>
    <x v="28"/>
    <x v="3"/>
    <m/>
    <m/>
    <m/>
  </r>
  <r>
    <x v="8"/>
    <x v="11"/>
    <x v="14"/>
    <x v="28"/>
    <x v="3"/>
    <m/>
    <m/>
    <m/>
  </r>
  <r>
    <x v="8"/>
    <x v="11"/>
    <x v="14"/>
    <x v="28"/>
    <x v="3"/>
    <m/>
    <m/>
    <m/>
  </r>
  <r>
    <x v="8"/>
    <x v="11"/>
    <x v="14"/>
    <x v="28"/>
    <x v="3"/>
    <m/>
    <m/>
    <m/>
  </r>
  <r>
    <x v="8"/>
    <x v="11"/>
    <x v="14"/>
    <x v="28"/>
    <x v="3"/>
    <m/>
    <m/>
    <m/>
  </r>
  <r>
    <x v="8"/>
    <x v="11"/>
    <x v="14"/>
    <x v="28"/>
    <x v="3"/>
    <m/>
    <m/>
    <m/>
  </r>
  <r>
    <x v="8"/>
    <x v="11"/>
    <x v="14"/>
    <x v="28"/>
    <x v="3"/>
    <m/>
    <m/>
    <m/>
  </r>
  <r>
    <x v="8"/>
    <x v="11"/>
    <x v="14"/>
    <x v="28"/>
    <x v="3"/>
    <m/>
    <m/>
    <m/>
  </r>
  <r>
    <x v="8"/>
    <x v="11"/>
    <x v="14"/>
    <x v="28"/>
    <x v="3"/>
    <m/>
    <m/>
    <m/>
  </r>
  <r>
    <x v="8"/>
    <x v="11"/>
    <x v="14"/>
    <x v="28"/>
    <x v="3"/>
    <m/>
    <m/>
    <m/>
  </r>
  <r>
    <x v="8"/>
    <x v="11"/>
    <x v="14"/>
    <x v="28"/>
    <x v="3"/>
    <m/>
    <m/>
    <m/>
  </r>
  <r>
    <x v="8"/>
    <x v="11"/>
    <x v="14"/>
    <x v="28"/>
    <x v="3"/>
    <m/>
    <m/>
    <m/>
  </r>
  <r>
    <x v="8"/>
    <x v="11"/>
    <x v="14"/>
    <x v="28"/>
    <x v="3"/>
    <m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4">
  <r>
    <x v="0"/>
    <x v="0"/>
    <x v="0"/>
    <x v="0"/>
    <s v="Delphinium nuttallianum"/>
    <n v="5"/>
    <x v="0"/>
    <s v="Delphinium"/>
  </r>
  <r>
    <x v="0"/>
    <x v="0"/>
    <x v="0"/>
    <x v="1"/>
    <s v="Lathyrus lanszwertii"/>
    <n v="1"/>
    <x v="0"/>
    <s v="Lathyrus"/>
  </r>
  <r>
    <x v="0"/>
    <x v="0"/>
    <x v="0"/>
    <x v="2"/>
    <s v="Aquilegia coerulea"/>
    <n v="1"/>
    <x v="0"/>
    <s v="Aquilegia"/>
  </r>
  <r>
    <x v="0"/>
    <x v="0"/>
    <x v="0"/>
    <x v="2"/>
    <s v="Delphinium nuttallianum"/>
    <n v="1"/>
    <x v="0"/>
    <s v="Delphinium"/>
  </r>
  <r>
    <x v="0"/>
    <x v="0"/>
    <x v="0"/>
    <x v="2"/>
    <s v="Hydrophyllum fendleri"/>
    <n v="1"/>
    <x v="0"/>
    <s v="Hydrophyllum"/>
  </r>
  <r>
    <x v="0"/>
    <x v="0"/>
    <x v="0"/>
    <x v="2"/>
    <s v="Lathyrus lanszwertii"/>
    <n v="2"/>
    <x v="0"/>
    <s v="Lathyrus"/>
  </r>
  <r>
    <x v="0"/>
    <x v="0"/>
    <x v="0"/>
    <x v="2"/>
    <s v="Vicia americana"/>
    <n v="3"/>
    <x v="0"/>
    <s v="Vicia"/>
  </r>
  <r>
    <x v="1"/>
    <x v="0"/>
    <x v="0"/>
    <x v="2"/>
    <s v="C"/>
    <n v="9860"/>
    <x v="1"/>
    <s v="C"/>
  </r>
  <r>
    <x v="1"/>
    <x v="0"/>
    <x v="0"/>
    <x v="2"/>
    <s v="B"/>
    <n v="64"/>
    <x v="1"/>
    <s v="B"/>
  </r>
  <r>
    <x v="1"/>
    <x v="0"/>
    <x v="0"/>
    <x v="2"/>
    <s v="D"/>
    <n v="2"/>
    <x v="1"/>
    <s v="D"/>
  </r>
  <r>
    <x v="1"/>
    <x v="0"/>
    <x v="0"/>
    <x v="2"/>
    <s v="CONIFER"/>
    <n v="5"/>
    <x v="1"/>
    <s v="CONIFER"/>
  </r>
  <r>
    <x v="1"/>
    <x v="0"/>
    <x v="0"/>
    <x v="2"/>
    <s v="MERTENSIA"/>
    <n v="1"/>
    <x v="1"/>
    <s v="MERTENSIA"/>
  </r>
  <r>
    <x v="1"/>
    <x v="0"/>
    <x v="0"/>
    <x v="2"/>
    <s v="ASTERACEAE_1"/>
    <n v="2"/>
    <x v="1"/>
    <s v="ASTERACEAE_1"/>
  </r>
  <r>
    <x v="1"/>
    <x v="0"/>
    <x v="0"/>
    <x v="2"/>
    <s v="UNKNOWN"/>
    <n v="1"/>
    <x v="1"/>
    <s v="UNKNOWN"/>
  </r>
  <r>
    <x v="2"/>
    <x v="0"/>
    <x v="0"/>
    <x v="2"/>
    <s v="C"/>
    <n v="279"/>
    <x v="1"/>
    <s v="C"/>
  </r>
  <r>
    <x v="2"/>
    <x v="0"/>
    <x v="0"/>
    <x v="2"/>
    <s v="B"/>
    <n v="1344"/>
    <x v="1"/>
    <s v="B"/>
  </r>
  <r>
    <x v="2"/>
    <x v="0"/>
    <x v="0"/>
    <x v="2"/>
    <s v="MERTENSIA"/>
    <n v="22"/>
    <x v="1"/>
    <s v="MERTENSIA"/>
  </r>
  <r>
    <x v="2"/>
    <x v="0"/>
    <x v="0"/>
    <x v="2"/>
    <s v="UNKNOWN"/>
    <n v="2"/>
    <x v="1"/>
    <s v="UNKNOWN"/>
  </r>
  <r>
    <x v="2"/>
    <x v="0"/>
    <x v="0"/>
    <x v="2"/>
    <s v="CONIFER"/>
    <n v="4"/>
    <x v="1"/>
    <s v="CONIFER"/>
  </r>
  <r>
    <x v="2"/>
    <x v="0"/>
    <x v="0"/>
    <x v="2"/>
    <s v="ASTERACEAE_1"/>
    <n v="11"/>
    <x v="1"/>
    <s v="ASTERACEAE_1"/>
  </r>
  <r>
    <x v="2"/>
    <x v="0"/>
    <x v="0"/>
    <x v="2"/>
    <s v="PEDICULARIS"/>
    <n v="1"/>
    <x v="1"/>
    <s v="PEDICULARIS"/>
  </r>
  <r>
    <x v="0"/>
    <x v="0"/>
    <x v="0"/>
    <x v="3"/>
    <s v="Delphinium barbeyi"/>
    <n v="2"/>
    <x v="0"/>
    <s v="Delphinium"/>
  </r>
  <r>
    <x v="0"/>
    <x v="0"/>
    <x v="0"/>
    <x v="3"/>
    <s v="Hydrophyllum fendleri"/>
    <n v="1"/>
    <x v="0"/>
    <s v="Hydrophyllum"/>
  </r>
  <r>
    <x v="0"/>
    <x v="0"/>
    <x v="0"/>
    <x v="3"/>
    <s v="Vicia americana"/>
    <n v="1"/>
    <x v="0"/>
    <s v="Vicia"/>
  </r>
  <r>
    <x v="0"/>
    <x v="0"/>
    <x v="0"/>
    <x v="4"/>
    <s v="Vicia americana"/>
    <n v="1"/>
    <x v="0"/>
    <s v="Vicia"/>
  </r>
  <r>
    <x v="0"/>
    <x v="0"/>
    <x v="1"/>
    <x v="5"/>
    <s v="Delphinium nuttallianum"/>
    <n v="1"/>
    <x v="0"/>
    <s v="Delphinium"/>
  </r>
  <r>
    <x v="0"/>
    <x v="0"/>
    <x v="1"/>
    <x v="6"/>
    <s v="Delphinium nuttallianum"/>
    <n v="3"/>
    <x v="0"/>
    <s v="Delphinium"/>
  </r>
  <r>
    <x v="3"/>
    <x v="0"/>
    <x v="1"/>
    <x v="7"/>
    <s v="PEDICULARIS"/>
    <n v="3453"/>
    <x v="1"/>
    <s v="PEDICULARIS"/>
  </r>
  <r>
    <x v="3"/>
    <x v="0"/>
    <x v="1"/>
    <x v="7"/>
    <s v="C"/>
    <n v="163"/>
    <x v="1"/>
    <s v="C"/>
  </r>
  <r>
    <x v="3"/>
    <x v="0"/>
    <x v="1"/>
    <x v="7"/>
    <s v="UNKNOWN"/>
    <n v="1"/>
    <x v="1"/>
    <s v="UNKNOWN"/>
  </r>
  <r>
    <x v="3"/>
    <x v="0"/>
    <x v="1"/>
    <x v="7"/>
    <s v="MERTENSIA"/>
    <n v="1"/>
    <x v="1"/>
    <s v="MERTENSIA"/>
  </r>
  <r>
    <x v="3"/>
    <x v="0"/>
    <x v="1"/>
    <x v="7"/>
    <s v="Epilobium canum"/>
    <n v="15363"/>
    <x v="2"/>
    <s v="Epilobium"/>
  </r>
  <r>
    <x v="3"/>
    <x v="0"/>
    <x v="1"/>
    <x v="7"/>
    <s v="Agastache pallidiflora"/>
    <n v="10216"/>
    <x v="2"/>
    <s v="Agastache"/>
  </r>
  <r>
    <x v="3"/>
    <x v="0"/>
    <x v="1"/>
    <x v="7"/>
    <s v="Mertensia fusiformis"/>
    <n v="3888"/>
    <x v="2"/>
    <s v="MERTENSIA"/>
  </r>
  <r>
    <x v="3"/>
    <x v="0"/>
    <x v="1"/>
    <x v="7"/>
    <s v="Mertensia ciliata"/>
    <n v="3584"/>
    <x v="2"/>
    <s v="MERTENSIA"/>
  </r>
  <r>
    <x v="3"/>
    <x v="0"/>
    <x v="1"/>
    <x v="7"/>
    <s v="Erigeron grandiflorus"/>
    <n v="3523"/>
    <x v="2"/>
    <s v="Erigeron"/>
  </r>
  <r>
    <x v="3"/>
    <x v="0"/>
    <x v="1"/>
    <x v="7"/>
    <s v="Taraxacum officinale"/>
    <n v="2819"/>
    <x v="2"/>
    <s v="Taraxacum"/>
  </r>
  <r>
    <x v="3"/>
    <x v="0"/>
    <x v="1"/>
    <x v="7"/>
    <s v="Pseudognaphalium attenuatum"/>
    <n v="2765"/>
    <x v="2"/>
    <s v="Pseudognaphalium"/>
  </r>
  <r>
    <x v="3"/>
    <x v="0"/>
    <x v="1"/>
    <x v="7"/>
    <s v="Cirsium parryi"/>
    <n v="2458"/>
    <x v="2"/>
    <s v="Cirsium"/>
  </r>
  <r>
    <x v="3"/>
    <x v="0"/>
    <x v="1"/>
    <x v="7"/>
    <s v="Lupinus sericeus"/>
    <n v="1864"/>
    <x v="2"/>
    <s v="Lupinus"/>
  </r>
  <r>
    <x v="3"/>
    <x v="0"/>
    <x v="1"/>
    <x v="7"/>
    <s v="Dasiphora fruticosa"/>
    <n v="1691"/>
    <x v="2"/>
    <s v="Dasiphora"/>
  </r>
  <r>
    <x v="0"/>
    <x v="0"/>
    <x v="1"/>
    <x v="8"/>
    <s v="Delphinium nuttallianum"/>
    <n v="6"/>
    <x v="0"/>
    <s v="Delphinium"/>
  </r>
  <r>
    <x v="0"/>
    <x v="0"/>
    <x v="1"/>
    <x v="9"/>
    <s v="Delphinium nuttallianum"/>
    <n v="7"/>
    <x v="0"/>
    <s v="Delphinium"/>
  </r>
  <r>
    <x v="0"/>
    <x v="0"/>
    <x v="1"/>
    <x v="10"/>
    <s v="Lupinus sericeus"/>
    <n v="1"/>
    <x v="0"/>
    <s v="Lupinus"/>
  </r>
  <r>
    <x v="0"/>
    <x v="0"/>
    <x v="1"/>
    <x v="11"/>
    <s v="Frasera speciosa"/>
    <n v="1"/>
    <x v="0"/>
    <s v="Frasera"/>
  </r>
  <r>
    <x v="0"/>
    <x v="0"/>
    <x v="1"/>
    <x v="11"/>
    <s v="Lupinus sericeus"/>
    <n v="2"/>
    <x v="0"/>
    <s v="Lupinus"/>
  </r>
  <r>
    <x v="0"/>
    <x v="0"/>
    <x v="1"/>
    <x v="11"/>
    <s v="Vicia americana"/>
    <n v="2"/>
    <x v="0"/>
    <s v="Vicia"/>
  </r>
  <r>
    <x v="0"/>
    <x v="0"/>
    <x v="1"/>
    <x v="12"/>
    <s v="Delphinium barbeyi"/>
    <n v="2"/>
    <x v="0"/>
    <s v="Delphinium"/>
  </r>
  <r>
    <x v="0"/>
    <x v="0"/>
    <x v="1"/>
    <x v="12"/>
    <s v="Helianthella quinquenervis"/>
    <n v="2"/>
    <x v="0"/>
    <s v="Helianthella"/>
  </r>
  <r>
    <x v="0"/>
    <x v="0"/>
    <x v="1"/>
    <x v="12"/>
    <s v="Vicia americana"/>
    <n v="1"/>
    <x v="0"/>
    <s v="Vicia"/>
  </r>
  <r>
    <x v="0"/>
    <x v="0"/>
    <x v="1"/>
    <x v="13"/>
    <s v="Delphinium barbeyi"/>
    <n v="1"/>
    <x v="0"/>
    <s v="Delphinium"/>
  </r>
  <r>
    <x v="0"/>
    <x v="0"/>
    <x v="1"/>
    <x v="13"/>
    <s v="Pedicularis bracteosa"/>
    <n v="1"/>
    <x v="0"/>
    <s v="PEDICULARIS"/>
  </r>
  <r>
    <x v="4"/>
    <x v="0"/>
    <x v="1"/>
    <x v="13"/>
    <s v="C"/>
    <n v="336"/>
    <x v="1"/>
    <s v="C"/>
  </r>
  <r>
    <x v="0"/>
    <x v="0"/>
    <x v="1"/>
    <x v="14"/>
    <s v="Calochortus gunnisonii"/>
    <n v="1"/>
    <x v="0"/>
    <s v="Calochortus"/>
  </r>
  <r>
    <x v="0"/>
    <x v="0"/>
    <x v="1"/>
    <x v="14"/>
    <s v="Delphinium barbeyi"/>
    <n v="2"/>
    <x v="0"/>
    <s v="Delphinium"/>
  </r>
  <r>
    <x v="0"/>
    <x v="0"/>
    <x v="1"/>
    <x v="14"/>
    <s v="Erigeron speciosus"/>
    <n v="1"/>
    <x v="0"/>
    <s v="Erigeron"/>
  </r>
  <r>
    <x v="0"/>
    <x v="0"/>
    <x v="1"/>
    <x v="14"/>
    <s v="Pedicularis procera"/>
    <n v="2"/>
    <x v="0"/>
    <s v="PEDICULARIS"/>
  </r>
  <r>
    <x v="0"/>
    <x v="0"/>
    <x v="2"/>
    <x v="5"/>
    <s v="Mertensia fusiformis"/>
    <n v="1"/>
    <x v="0"/>
    <s v="MERTENSIA"/>
  </r>
  <r>
    <x v="0"/>
    <x v="0"/>
    <x v="2"/>
    <x v="15"/>
    <s v="Frasera speciosa"/>
    <n v="1"/>
    <x v="0"/>
    <s v="Frasera"/>
  </r>
  <r>
    <x v="0"/>
    <x v="0"/>
    <x v="2"/>
    <x v="10"/>
    <s v="Delphinium barbeyi"/>
    <n v="1"/>
    <x v="0"/>
    <s v="Delphinium"/>
  </r>
  <r>
    <x v="0"/>
    <x v="0"/>
    <x v="2"/>
    <x v="10"/>
    <s v="Frasera speciosa"/>
    <n v="2"/>
    <x v="0"/>
    <s v="Frasera"/>
  </r>
  <r>
    <x v="0"/>
    <x v="0"/>
    <x v="2"/>
    <x v="10"/>
    <s v="Lupinus sericeus"/>
    <n v="1"/>
    <x v="0"/>
    <s v="Lupinus"/>
  </r>
  <r>
    <x v="0"/>
    <x v="0"/>
    <x v="2"/>
    <x v="11"/>
    <s v="Delphinium barbeyi"/>
    <n v="2"/>
    <x v="0"/>
    <s v="Delphinium"/>
  </r>
  <r>
    <x v="0"/>
    <x v="0"/>
    <x v="2"/>
    <x v="11"/>
    <s v="Frasera speciosa"/>
    <n v="6"/>
    <x v="0"/>
    <s v="Frasera"/>
  </r>
  <r>
    <x v="0"/>
    <x v="0"/>
    <x v="2"/>
    <x v="12"/>
    <s v="Delphinium barbeyi"/>
    <n v="7"/>
    <x v="0"/>
    <s v="Delphinium"/>
  </r>
  <r>
    <x v="0"/>
    <x v="0"/>
    <x v="2"/>
    <x v="12"/>
    <s v="Frasera speciosa"/>
    <n v="1"/>
    <x v="0"/>
    <s v="Frasera"/>
  </r>
  <r>
    <x v="0"/>
    <x v="0"/>
    <x v="2"/>
    <x v="16"/>
    <s v="Delphinium barbeyi"/>
    <n v="3"/>
    <x v="0"/>
    <s v="Delphinium"/>
  </r>
  <r>
    <x v="0"/>
    <x v="0"/>
    <x v="2"/>
    <x v="16"/>
    <s v="Lupinus sericeus"/>
    <n v="1"/>
    <x v="0"/>
    <s v="Lupinus"/>
  </r>
  <r>
    <x v="0"/>
    <x v="0"/>
    <x v="2"/>
    <x v="14"/>
    <s v="Delphinium barbeyi"/>
    <n v="4"/>
    <x v="0"/>
    <s v="Delphinium"/>
  </r>
  <r>
    <x v="0"/>
    <x v="0"/>
    <x v="3"/>
    <x v="0"/>
    <s v="Delphinium nuttallianum"/>
    <n v="5"/>
    <x v="0"/>
    <s v="Delphinium"/>
  </r>
  <r>
    <x v="0"/>
    <x v="0"/>
    <x v="3"/>
    <x v="17"/>
    <s v="Delphinium nuttallianum"/>
    <n v="1"/>
    <x v="0"/>
    <s v="Delphinium"/>
  </r>
  <r>
    <x v="0"/>
    <x v="0"/>
    <x v="3"/>
    <x v="1"/>
    <s v="Linum lewisii"/>
    <n v="2"/>
    <x v="0"/>
    <s v="Linum"/>
  </r>
  <r>
    <x v="0"/>
    <x v="0"/>
    <x v="3"/>
    <x v="1"/>
    <s v="Delphinium nuttallianum"/>
    <n v="4"/>
    <x v="0"/>
    <s v="Delphinium"/>
  </r>
  <r>
    <x v="0"/>
    <x v="0"/>
    <x v="3"/>
    <x v="18"/>
    <s v="Delphinium barbeyi"/>
    <n v="5"/>
    <x v="0"/>
    <s v="Delphinium"/>
  </r>
  <r>
    <x v="5"/>
    <x v="0"/>
    <x v="3"/>
    <x v="12"/>
    <s v="C"/>
    <n v="6"/>
    <x v="1"/>
    <s v="C"/>
  </r>
  <r>
    <x v="5"/>
    <x v="0"/>
    <x v="3"/>
    <x v="12"/>
    <s v="ASTERACEAE_1"/>
    <n v="56"/>
    <x v="1"/>
    <s v="ASTERACEAE_1"/>
  </r>
  <r>
    <x v="0"/>
    <x v="0"/>
    <x v="3"/>
    <x v="3"/>
    <s v="Delphinium barbeyi"/>
    <n v="2"/>
    <x v="0"/>
    <s v="Delphinium"/>
  </r>
  <r>
    <x v="0"/>
    <x v="0"/>
    <x v="3"/>
    <x v="4"/>
    <s v="Delphinium barbeyi"/>
    <n v="2"/>
    <x v="0"/>
    <s v="Delphinium"/>
  </r>
  <r>
    <x v="0"/>
    <x v="0"/>
    <x v="3"/>
    <x v="19"/>
    <s v="Delphinium barbeyi"/>
    <n v="1"/>
    <x v="0"/>
    <s v="Delphinium"/>
  </r>
  <r>
    <x v="0"/>
    <x v="0"/>
    <x v="4"/>
    <x v="20"/>
    <s v="Delphinium nuttallianum"/>
    <n v="1"/>
    <x v="0"/>
    <s v="Delphinium"/>
  </r>
  <r>
    <x v="0"/>
    <x v="0"/>
    <x v="4"/>
    <x v="7"/>
    <s v="Delphinium nuttallianum"/>
    <n v="8"/>
    <x v="0"/>
    <s v="Delphinium"/>
  </r>
  <r>
    <x v="6"/>
    <x v="0"/>
    <x v="4"/>
    <x v="7"/>
    <s v="C"/>
    <n v="5403"/>
    <x v="1"/>
    <s v="C"/>
  </r>
  <r>
    <x v="6"/>
    <x v="0"/>
    <x v="4"/>
    <x v="7"/>
    <s v="D"/>
    <n v="2"/>
    <x v="1"/>
    <s v="D"/>
  </r>
  <r>
    <x v="6"/>
    <x v="0"/>
    <x v="4"/>
    <x v="7"/>
    <s v="UNKNOWN"/>
    <n v="4"/>
    <x v="1"/>
    <s v="UNKNOWN"/>
  </r>
  <r>
    <x v="6"/>
    <x v="0"/>
    <x v="4"/>
    <x v="7"/>
    <s v="Delphinium barbeyi"/>
    <n v="72446"/>
    <x v="2"/>
    <s v="Delphinium"/>
  </r>
  <r>
    <x v="6"/>
    <x v="0"/>
    <x v="4"/>
    <x v="7"/>
    <s v="Delphinium nuttallianum"/>
    <n v="48259"/>
    <x v="2"/>
    <s v="Delphinium"/>
  </r>
  <r>
    <x v="6"/>
    <x v="0"/>
    <x v="4"/>
    <x v="7"/>
    <s v="Delphinium gracile"/>
    <n v="24639"/>
    <x v="2"/>
    <s v="Delphinium"/>
  </r>
  <r>
    <x v="6"/>
    <x v="0"/>
    <x v="4"/>
    <x v="7"/>
    <s v="Symphyotrichum foliaceum"/>
    <n v="2995"/>
    <x v="2"/>
    <s v="Symphyotrichum"/>
  </r>
  <r>
    <x v="6"/>
    <x v="0"/>
    <x v="4"/>
    <x v="7"/>
    <s v="Trollius europaeus"/>
    <n v="2473"/>
    <x v="2"/>
    <s v="Trollius"/>
  </r>
  <r>
    <x v="6"/>
    <x v="0"/>
    <x v="4"/>
    <x v="7"/>
    <s v="Caltha palustris"/>
    <n v="1676"/>
    <x v="2"/>
    <s v="Caltha"/>
  </r>
  <r>
    <x v="6"/>
    <x v="0"/>
    <x v="4"/>
    <x v="7"/>
    <s v="Thalictrum tuberosum"/>
    <n v="1316"/>
    <x v="2"/>
    <s v="Thalictrum"/>
  </r>
  <r>
    <x v="6"/>
    <x v="0"/>
    <x v="4"/>
    <x v="7"/>
    <s v="Aquilegia ecalcarata"/>
    <n v="1118"/>
    <x v="2"/>
    <s v="Aquilegia"/>
  </r>
  <r>
    <x v="6"/>
    <x v="0"/>
    <x v="4"/>
    <x v="7"/>
    <s v="Thalictrum thalictroides"/>
    <n v="950"/>
    <x v="2"/>
    <s v="Thalictrum"/>
  </r>
  <r>
    <x v="6"/>
    <x v="0"/>
    <x v="4"/>
    <x v="7"/>
    <s v="Viola odorata"/>
    <n v="770"/>
    <x v="2"/>
    <s v="Viola"/>
  </r>
  <r>
    <x v="0"/>
    <x v="0"/>
    <x v="4"/>
    <x v="15"/>
    <s v="Delphinium nuttallianum"/>
    <n v="1"/>
    <x v="0"/>
    <s v="Delphinium"/>
  </r>
  <r>
    <x v="0"/>
    <x v="0"/>
    <x v="4"/>
    <x v="21"/>
    <s v="Delphinium nuttallianum"/>
    <n v="3"/>
    <x v="0"/>
    <s v="Delphinium"/>
  </r>
  <r>
    <x v="0"/>
    <x v="0"/>
    <x v="4"/>
    <x v="22"/>
    <s v="Delphinium nuttallianum"/>
    <n v="4"/>
    <x v="0"/>
    <s v="Delphinium"/>
  </r>
  <r>
    <x v="0"/>
    <x v="0"/>
    <x v="4"/>
    <x v="10"/>
    <s v="Hydrophyllum fendleri"/>
    <n v="1"/>
    <x v="0"/>
    <s v="Hydrophyllum"/>
  </r>
  <r>
    <x v="0"/>
    <x v="0"/>
    <x v="4"/>
    <x v="10"/>
    <s v="Lathyrus lanszwertii"/>
    <n v="1"/>
    <x v="0"/>
    <s v="Lathyrus"/>
  </r>
  <r>
    <x v="0"/>
    <x v="0"/>
    <x v="4"/>
    <x v="23"/>
    <s v="Delphinium barbeyi"/>
    <n v="1"/>
    <x v="0"/>
    <s v="Delphinium"/>
  </r>
  <r>
    <x v="0"/>
    <x v="0"/>
    <x v="4"/>
    <x v="23"/>
    <s v="Vicia americana"/>
    <n v="3"/>
    <x v="0"/>
    <s v="Vicia"/>
  </r>
  <r>
    <x v="0"/>
    <x v="0"/>
    <x v="4"/>
    <x v="12"/>
    <s v="Aconitum columbianum"/>
    <n v="2"/>
    <x v="0"/>
    <s v="Aconitum"/>
  </r>
  <r>
    <x v="0"/>
    <x v="0"/>
    <x v="4"/>
    <x v="12"/>
    <s v="Delphinium barbeyi"/>
    <n v="3"/>
    <x v="0"/>
    <s v="Delphinium"/>
  </r>
  <r>
    <x v="0"/>
    <x v="0"/>
    <x v="4"/>
    <x v="12"/>
    <s v="Helianthella quinquenervis"/>
    <n v="1"/>
    <x v="0"/>
    <s v="Helianthella"/>
  </r>
  <r>
    <x v="0"/>
    <x v="0"/>
    <x v="4"/>
    <x v="16"/>
    <s v="Delphinium barbeyi"/>
    <n v="2"/>
    <x v="0"/>
    <s v="Delphinium"/>
  </r>
  <r>
    <x v="0"/>
    <x v="0"/>
    <x v="4"/>
    <x v="16"/>
    <s v="Helianthella quinquenervis"/>
    <n v="1"/>
    <x v="0"/>
    <s v="Helianthella"/>
  </r>
  <r>
    <x v="0"/>
    <x v="0"/>
    <x v="4"/>
    <x v="16"/>
    <s v="Lupinus sericeus"/>
    <n v="1"/>
    <x v="0"/>
    <s v="Lupinus"/>
  </r>
  <r>
    <x v="0"/>
    <x v="0"/>
    <x v="4"/>
    <x v="16"/>
    <s v="Vicia americana"/>
    <n v="1"/>
    <x v="0"/>
    <s v="Vicia"/>
  </r>
  <r>
    <x v="0"/>
    <x v="0"/>
    <x v="4"/>
    <x v="24"/>
    <s v="Agastache urticifolia"/>
    <n v="1"/>
    <x v="0"/>
    <s v="Agastache"/>
  </r>
  <r>
    <x v="0"/>
    <x v="0"/>
    <x v="4"/>
    <x v="24"/>
    <s v="Delphinium barbeyi"/>
    <n v="1"/>
    <x v="0"/>
    <s v="Delphinium"/>
  </r>
  <r>
    <x v="0"/>
    <x v="0"/>
    <x v="5"/>
    <x v="25"/>
    <s v="Delphinium nuttallianum"/>
    <n v="3"/>
    <x v="0"/>
    <s v="Delphinium"/>
  </r>
  <r>
    <x v="0"/>
    <x v="0"/>
    <x v="5"/>
    <x v="15"/>
    <s v="Delphinium nuttallianum"/>
    <n v="2"/>
    <x v="0"/>
    <s v="Delphinium"/>
  </r>
  <r>
    <x v="0"/>
    <x v="0"/>
    <x v="5"/>
    <x v="26"/>
    <s v="Delphinium nuttallianum"/>
    <n v="15"/>
    <x v="0"/>
    <s v="Delphinium"/>
  </r>
  <r>
    <x v="0"/>
    <x v="0"/>
    <x v="5"/>
    <x v="26"/>
    <s v="Lathyrus lanszwertii"/>
    <n v="1"/>
    <x v="0"/>
    <s v="Lathyrus"/>
  </r>
  <r>
    <x v="7"/>
    <x v="0"/>
    <x v="5"/>
    <x v="26"/>
    <s v="C"/>
    <n v="2707"/>
    <x v="1"/>
    <s v="C"/>
  </r>
  <r>
    <x v="7"/>
    <x v="0"/>
    <x v="5"/>
    <x v="26"/>
    <s v="CONIFER"/>
    <n v="5"/>
    <x v="1"/>
    <s v="CONIFER"/>
  </r>
  <r>
    <x v="7"/>
    <x v="0"/>
    <x v="5"/>
    <x v="26"/>
    <s v="ASTERACEAE_2"/>
    <n v="1"/>
    <x v="1"/>
    <s v="ASTERACEAE_2"/>
  </r>
  <r>
    <x v="7"/>
    <x v="0"/>
    <x v="5"/>
    <x v="26"/>
    <s v="MERTENSIA"/>
    <n v="1"/>
    <x v="1"/>
    <s v="MERTENSIA"/>
  </r>
  <r>
    <x v="8"/>
    <x v="0"/>
    <x v="5"/>
    <x v="26"/>
    <s v="C"/>
    <n v="1130"/>
    <x v="1"/>
    <s v="C"/>
  </r>
  <r>
    <x v="8"/>
    <x v="0"/>
    <x v="5"/>
    <x v="26"/>
    <s v="CONIFER"/>
    <n v="2"/>
    <x v="1"/>
    <s v="CONIFER"/>
  </r>
  <r>
    <x v="8"/>
    <x v="0"/>
    <x v="5"/>
    <x v="26"/>
    <s v="UNKNOWN"/>
    <n v="1"/>
    <x v="1"/>
    <s v="UNKNOWN"/>
  </r>
  <r>
    <x v="8"/>
    <x v="0"/>
    <x v="5"/>
    <x v="26"/>
    <s v="MERTENSIA"/>
    <n v="1"/>
    <x v="1"/>
    <s v="MERTENSIA"/>
  </r>
  <r>
    <x v="8"/>
    <x v="0"/>
    <x v="5"/>
    <x v="26"/>
    <s v="D"/>
    <n v="1"/>
    <x v="1"/>
    <s v="D"/>
  </r>
  <r>
    <x v="7"/>
    <x v="0"/>
    <x v="5"/>
    <x v="26"/>
    <s v="Delphinium barbeyi"/>
    <n v="4681"/>
    <x v="2"/>
    <s v="Delphinium"/>
  </r>
  <r>
    <x v="7"/>
    <x v="0"/>
    <x v="5"/>
    <x v="26"/>
    <s v="Epilobium canum"/>
    <n v="4381"/>
    <x v="2"/>
    <s v="Epilobium"/>
  </r>
  <r>
    <x v="7"/>
    <x v="0"/>
    <x v="5"/>
    <x v="26"/>
    <s v="Delphinium nuttallianum"/>
    <n v="3306"/>
    <x v="2"/>
    <s v="Delphinium"/>
  </r>
  <r>
    <x v="7"/>
    <x v="0"/>
    <x v="5"/>
    <x v="26"/>
    <s v="Delphinium gracile"/>
    <n v="1059"/>
    <x v="2"/>
    <s v="Delphinium"/>
  </r>
  <r>
    <x v="7"/>
    <x v="0"/>
    <x v="5"/>
    <x v="26"/>
    <s v="Pseudognaphalium attenuatum"/>
    <n v="1045"/>
    <x v="2"/>
    <s v="Pseudognaphalium"/>
  </r>
  <r>
    <x v="7"/>
    <x v="0"/>
    <x v="5"/>
    <x v="26"/>
    <s v="Cynoglossum pringlei"/>
    <n v="413"/>
    <x v="2"/>
    <s v="Cynoglossum"/>
  </r>
  <r>
    <x v="7"/>
    <x v="0"/>
    <x v="5"/>
    <x v="26"/>
    <s v="Cynoglossum pringlei"/>
    <n v="413"/>
    <x v="2"/>
    <s v="Cynoglossum"/>
  </r>
  <r>
    <x v="7"/>
    <x v="0"/>
    <x v="5"/>
    <x v="26"/>
    <s v="Arenaria globiflora"/>
    <n v="246"/>
    <x v="2"/>
    <s v="Arenaria"/>
  </r>
  <r>
    <x v="7"/>
    <x v="0"/>
    <x v="5"/>
    <x v="26"/>
    <s v="Cirsium parryi"/>
    <n v="158"/>
    <x v="2"/>
    <s v="Cirsium"/>
  </r>
  <r>
    <x v="7"/>
    <x v="0"/>
    <x v="5"/>
    <x v="26"/>
    <s v="Karpatiosorbus devoniensis"/>
    <n v="98"/>
    <x v="2"/>
    <s v="Karpatiosorbus"/>
  </r>
  <r>
    <x v="7"/>
    <x v="0"/>
    <x v="5"/>
    <x v="26"/>
    <s v="Karpatiosorbus devoniensis"/>
    <n v="98"/>
    <x v="2"/>
    <s v="Karpatiosorbus"/>
  </r>
  <r>
    <x v="9"/>
    <x v="0"/>
    <x v="5"/>
    <x v="9"/>
    <s v="C"/>
    <n v="1584"/>
    <x v="1"/>
    <s v="C"/>
  </r>
  <r>
    <x v="9"/>
    <x v="0"/>
    <x v="5"/>
    <x v="9"/>
    <s v="UNKNOWN"/>
    <n v="2"/>
    <x v="1"/>
    <s v="UNKNOWN"/>
  </r>
  <r>
    <x v="9"/>
    <x v="0"/>
    <x v="5"/>
    <x v="9"/>
    <s v="MERTENSIA"/>
    <n v="3"/>
    <x v="1"/>
    <s v="MERTENSIA"/>
  </r>
  <r>
    <x v="9"/>
    <x v="0"/>
    <x v="5"/>
    <x v="9"/>
    <s v="B"/>
    <n v="1"/>
    <x v="1"/>
    <s v="B"/>
  </r>
  <r>
    <x v="9"/>
    <x v="0"/>
    <x v="5"/>
    <x v="9"/>
    <s v="Delphinium barbeyi"/>
    <n v="28089"/>
    <x v="2"/>
    <s v="Delphinium"/>
  </r>
  <r>
    <x v="9"/>
    <x v="0"/>
    <x v="5"/>
    <x v="9"/>
    <s v="Delphinium nuttallianum"/>
    <n v="18261"/>
    <x v="2"/>
    <s v="Delphinium"/>
  </r>
  <r>
    <x v="9"/>
    <x v="0"/>
    <x v="5"/>
    <x v="9"/>
    <s v="Delphinium gracile"/>
    <n v="8231"/>
    <x v="2"/>
    <s v="Delphinium"/>
  </r>
  <r>
    <x v="9"/>
    <x v="0"/>
    <x v="5"/>
    <x v="9"/>
    <s v="Symphyotrichum foliaceum"/>
    <n v="3684"/>
    <x v="2"/>
    <s v="Symphyotrichum"/>
  </r>
  <r>
    <x v="9"/>
    <x v="0"/>
    <x v="5"/>
    <x v="9"/>
    <s v="Trollius europaeus"/>
    <n v="751"/>
    <x v="2"/>
    <s v="Trollius"/>
  </r>
  <r>
    <x v="9"/>
    <x v="0"/>
    <x v="5"/>
    <x v="9"/>
    <s v="Caltha palustris"/>
    <n v="720"/>
    <x v="2"/>
    <s v="Caltha"/>
  </r>
  <r>
    <x v="9"/>
    <x v="0"/>
    <x v="5"/>
    <x v="9"/>
    <s v="Thalictrum tuberosum"/>
    <n v="452"/>
    <x v="2"/>
    <s v="Thalictrum"/>
  </r>
  <r>
    <x v="9"/>
    <x v="0"/>
    <x v="5"/>
    <x v="9"/>
    <s v="Aquilegia ecalcarata"/>
    <n v="441"/>
    <x v="2"/>
    <s v="Aquilegia"/>
  </r>
  <r>
    <x v="9"/>
    <x v="0"/>
    <x v="5"/>
    <x v="9"/>
    <s v="Dasiphora fruticosa"/>
    <n v="438"/>
    <x v="2"/>
    <s v="Dasiphora"/>
  </r>
  <r>
    <x v="9"/>
    <x v="0"/>
    <x v="5"/>
    <x v="9"/>
    <s v="Hydrophyllum capitatum"/>
    <n v="405"/>
    <x v="2"/>
    <s v="Hydrophyllum"/>
  </r>
  <r>
    <x v="0"/>
    <x v="0"/>
    <x v="5"/>
    <x v="27"/>
    <s v="Delphinium nuttallianum"/>
    <n v="4"/>
    <x v="0"/>
    <s v="Delphinium"/>
  </r>
  <r>
    <x v="0"/>
    <x v="0"/>
    <x v="5"/>
    <x v="27"/>
    <s v="Hydrophyllum fendleri"/>
    <n v="1"/>
    <x v="0"/>
    <s v="Hydrophyllum"/>
  </r>
  <r>
    <x v="0"/>
    <x v="0"/>
    <x v="5"/>
    <x v="27"/>
    <s v="Lathyrus lanszwertii"/>
    <n v="1"/>
    <x v="0"/>
    <s v="Lathyrus"/>
  </r>
  <r>
    <x v="10"/>
    <x v="0"/>
    <x v="5"/>
    <x v="27"/>
    <s v="C"/>
    <n v="1514"/>
    <x v="1"/>
    <s v="C"/>
  </r>
  <r>
    <x v="10"/>
    <x v="0"/>
    <x v="5"/>
    <x v="27"/>
    <s v="B"/>
    <n v="234"/>
    <x v="1"/>
    <s v="B"/>
  </r>
  <r>
    <x v="10"/>
    <x v="0"/>
    <x v="5"/>
    <x v="27"/>
    <s v="UNKNOWN"/>
    <n v="4"/>
    <x v="1"/>
    <s v="UNKNOWN"/>
  </r>
  <r>
    <x v="10"/>
    <x v="0"/>
    <x v="5"/>
    <x v="27"/>
    <s v="MERTENSIA"/>
    <n v="2"/>
    <x v="1"/>
    <s v="MERTENSIA"/>
  </r>
  <r>
    <x v="10"/>
    <x v="0"/>
    <x v="5"/>
    <x v="27"/>
    <s v="CONIFER"/>
    <n v="5"/>
    <x v="1"/>
    <s v="CONIFER"/>
  </r>
  <r>
    <x v="10"/>
    <x v="0"/>
    <x v="5"/>
    <x v="27"/>
    <s v="Delphinium barbeyi"/>
    <n v="29693"/>
    <x v="2"/>
    <s v="Delphinium"/>
  </r>
  <r>
    <x v="10"/>
    <x v="0"/>
    <x v="5"/>
    <x v="27"/>
    <s v="Delphinium nuttallianum"/>
    <n v="19805"/>
    <x v="2"/>
    <s v="Delphinium"/>
  </r>
  <r>
    <x v="10"/>
    <x v="0"/>
    <x v="5"/>
    <x v="27"/>
    <s v="Hydrophyllum capitatum"/>
    <n v="10287"/>
    <x v="2"/>
    <s v="Hydrophyllum"/>
  </r>
  <r>
    <x v="10"/>
    <x v="0"/>
    <x v="5"/>
    <x v="27"/>
    <s v="Delphinium gracile"/>
    <n v="8956"/>
    <x v="2"/>
    <s v="Delphinium"/>
  </r>
  <r>
    <x v="10"/>
    <x v="0"/>
    <x v="5"/>
    <x v="27"/>
    <s v="Vicia americana"/>
    <n v="3501"/>
    <x v="2"/>
    <s v="Vicia"/>
  </r>
  <r>
    <x v="10"/>
    <x v="0"/>
    <x v="5"/>
    <x v="27"/>
    <s v="Hydrophyllum canadense"/>
    <n v="1335"/>
    <x v="2"/>
    <s v="Hydrophyllum"/>
  </r>
  <r>
    <x v="10"/>
    <x v="0"/>
    <x v="5"/>
    <x v="27"/>
    <s v="Symphyotrichum foliaceum"/>
    <n v="902"/>
    <x v="2"/>
    <s v="Symphyotrichum"/>
  </r>
  <r>
    <x v="10"/>
    <x v="0"/>
    <x v="5"/>
    <x v="27"/>
    <s v="Trollius europaeus"/>
    <n v="775"/>
    <x v="2"/>
    <s v="Trollius"/>
  </r>
  <r>
    <x v="10"/>
    <x v="0"/>
    <x v="5"/>
    <x v="27"/>
    <s v="Caltha palustris"/>
    <n v="699"/>
    <x v="2"/>
    <s v="Caltha"/>
  </r>
  <r>
    <x v="10"/>
    <x v="0"/>
    <x v="5"/>
    <x v="27"/>
    <s v="Thalictrum tuberosum"/>
    <n v="476"/>
    <x v="2"/>
    <s v="Thalictrum"/>
  </r>
  <r>
    <x v="0"/>
    <x v="0"/>
    <x v="5"/>
    <x v="23"/>
    <s v="Delphinium nuttallianum"/>
    <n v="1"/>
    <x v="0"/>
    <s v="Delphinium"/>
  </r>
  <r>
    <x v="0"/>
    <x v="0"/>
    <x v="5"/>
    <x v="23"/>
    <s v="Lathyrus lanszwertii"/>
    <n v="1"/>
    <x v="0"/>
    <s v="Lathyrus"/>
  </r>
  <r>
    <x v="0"/>
    <x v="0"/>
    <x v="5"/>
    <x v="28"/>
    <s v="Delphinium barbeyi"/>
    <n v="4"/>
    <x v="0"/>
    <s v="Delphinium"/>
  </r>
  <r>
    <x v="0"/>
    <x v="0"/>
    <x v="5"/>
    <x v="4"/>
    <s v="Delphinium barbeyi"/>
    <n v="2"/>
    <x v="0"/>
    <s v="Delphinium"/>
  </r>
  <r>
    <x v="0"/>
    <x v="1"/>
    <x v="0"/>
    <x v="29"/>
    <s v="Mertensia fusiformis"/>
    <n v="1"/>
    <x v="0"/>
    <s v="Mertensia"/>
  </r>
  <r>
    <x v="0"/>
    <x v="1"/>
    <x v="0"/>
    <x v="30"/>
    <s v="Mertensia fusiformis"/>
    <n v="2"/>
    <x v="0"/>
    <s v="Mertensia"/>
  </r>
  <r>
    <x v="0"/>
    <x v="1"/>
    <x v="0"/>
    <x v="31"/>
    <s v="Mertensia fusiformis"/>
    <n v="1"/>
    <x v="0"/>
    <s v="Mertensia"/>
  </r>
  <r>
    <x v="11"/>
    <x v="1"/>
    <x v="0"/>
    <x v="7"/>
    <s v="MERTENSIA"/>
    <n v="2258"/>
    <x v="1"/>
    <s v="MERTENSIA"/>
  </r>
  <r>
    <x v="11"/>
    <x v="1"/>
    <x v="0"/>
    <x v="7"/>
    <s v="UNKNOWN"/>
    <n v="3"/>
    <x v="1"/>
    <s v="UNKNOWN"/>
  </r>
  <r>
    <x v="11"/>
    <x v="1"/>
    <x v="0"/>
    <x v="7"/>
    <s v="C"/>
    <n v="128"/>
    <x v="1"/>
    <s v="C"/>
  </r>
  <r>
    <x v="11"/>
    <x v="1"/>
    <x v="0"/>
    <x v="7"/>
    <s v="ASTERACEAE_2"/>
    <n v="5"/>
    <x v="1"/>
    <s v="ASTERACEAE_2"/>
  </r>
  <r>
    <x v="11"/>
    <x v="1"/>
    <x v="0"/>
    <x v="7"/>
    <s v="Mertensia ciliata"/>
    <n v="15434"/>
    <x v="2"/>
    <s v="Mertensia"/>
  </r>
  <r>
    <x v="11"/>
    <x v="1"/>
    <x v="0"/>
    <x v="7"/>
    <s v="Mertensia fusiformis"/>
    <n v="15386"/>
    <x v="2"/>
    <s v="Mertensia"/>
  </r>
  <r>
    <x v="11"/>
    <x v="1"/>
    <x v="0"/>
    <x v="7"/>
    <s v="Parnassia palustris"/>
    <n v="3811"/>
    <x v="2"/>
    <s v="Parnassia"/>
  </r>
  <r>
    <x v="11"/>
    <x v="1"/>
    <x v="0"/>
    <x v="7"/>
    <s v="Hydrophyllum fendleri"/>
    <n v="3119"/>
    <x v="2"/>
    <s v="Hydrophyllum"/>
  </r>
  <r>
    <x v="11"/>
    <x v="1"/>
    <x v="0"/>
    <x v="7"/>
    <s v="Lupinus argenteus"/>
    <n v="2006"/>
    <x v="2"/>
    <s v="Lupinus"/>
  </r>
  <r>
    <x v="11"/>
    <x v="1"/>
    <x v="0"/>
    <x v="7"/>
    <s v="Erigeron grandiflorus"/>
    <n v="1530"/>
    <x v="2"/>
    <s v="Erigeron"/>
  </r>
  <r>
    <x v="11"/>
    <x v="1"/>
    <x v="0"/>
    <x v="7"/>
    <s v="Geum ternatum"/>
    <n v="831"/>
    <x v="2"/>
    <s v="Geum"/>
  </r>
  <r>
    <x v="11"/>
    <x v="1"/>
    <x v="0"/>
    <x v="7"/>
    <s v="Lupinus sericeus"/>
    <n v="829"/>
    <x v="2"/>
    <s v="Lupinus"/>
  </r>
  <r>
    <x v="11"/>
    <x v="1"/>
    <x v="0"/>
    <x v="7"/>
    <s v="Taraxacum officinale"/>
    <n v="753"/>
    <x v="2"/>
    <s v="Taraxacum"/>
  </r>
  <r>
    <x v="11"/>
    <x v="1"/>
    <x v="0"/>
    <x v="7"/>
    <s v="Hydrophyllum canadense"/>
    <n v="705"/>
    <x v="2"/>
    <s v="Hydrophyllum"/>
  </r>
  <r>
    <x v="0"/>
    <x v="1"/>
    <x v="0"/>
    <x v="19"/>
    <s v="Senecio bigelovii"/>
    <n v="1"/>
    <x v="0"/>
    <s v="Senecio"/>
  </r>
  <r>
    <x v="0"/>
    <x v="1"/>
    <x v="1"/>
    <x v="32"/>
    <s v="Claytonia lanceolata"/>
    <n v="1"/>
    <x v="0"/>
    <s v="Claytonia"/>
  </r>
  <r>
    <x v="0"/>
    <x v="1"/>
    <x v="1"/>
    <x v="32"/>
    <s v="Erythronium grandiflorum"/>
    <n v="1"/>
    <x v="0"/>
    <s v="Erythronium"/>
  </r>
  <r>
    <x v="0"/>
    <x v="1"/>
    <x v="1"/>
    <x v="32"/>
    <s v="Hydrophyllum capitatum"/>
    <n v="2"/>
    <x v="0"/>
    <s v="Hydrophyllum"/>
  </r>
  <r>
    <x v="0"/>
    <x v="1"/>
    <x v="1"/>
    <x v="32"/>
    <s v="Mertensia fusiformis"/>
    <n v="6"/>
    <x v="0"/>
    <s v="Mertensia"/>
  </r>
  <r>
    <x v="0"/>
    <x v="1"/>
    <x v="1"/>
    <x v="20"/>
    <s v="Hydrophyllum capitatum"/>
    <n v="1"/>
    <x v="0"/>
    <s v="Hydrophyllum"/>
  </r>
  <r>
    <x v="0"/>
    <x v="1"/>
    <x v="1"/>
    <x v="20"/>
    <s v="Mertensia fusiformis"/>
    <n v="1"/>
    <x v="0"/>
    <s v="Mertensia"/>
  </r>
  <r>
    <x v="0"/>
    <x v="1"/>
    <x v="1"/>
    <x v="20"/>
    <s v="Taraxacum officinale"/>
    <n v="1"/>
    <x v="0"/>
    <s v="Taraxacum"/>
  </r>
  <r>
    <x v="0"/>
    <x v="1"/>
    <x v="1"/>
    <x v="5"/>
    <s v="Hydrophyllum capitatum"/>
    <n v="1"/>
    <x v="0"/>
    <s v="Hydrophyllum"/>
  </r>
  <r>
    <x v="12"/>
    <x v="1"/>
    <x v="1"/>
    <x v="7"/>
    <s v="ROSACEAE"/>
    <n v="603"/>
    <x v="1"/>
    <s v="ROSACEAE"/>
  </r>
  <r>
    <x v="12"/>
    <x v="1"/>
    <x v="1"/>
    <x v="7"/>
    <s v="ASTERACEAE_2"/>
    <n v="11"/>
    <x v="1"/>
    <s v="ASTERACEAE_2"/>
  </r>
  <r>
    <x v="12"/>
    <x v="1"/>
    <x v="1"/>
    <x v="7"/>
    <s v="C"/>
    <n v="1"/>
    <x v="1"/>
    <s v="C"/>
  </r>
  <r>
    <x v="12"/>
    <x v="1"/>
    <x v="1"/>
    <x v="7"/>
    <s v="MERTENSIA"/>
    <n v="16"/>
    <x v="1"/>
    <s v="MERTENSIA"/>
  </r>
  <r>
    <x v="12"/>
    <x v="1"/>
    <x v="1"/>
    <x v="7"/>
    <s v="UNKNOWN"/>
    <n v="0"/>
    <x v="1"/>
    <s v="UNKNOWN"/>
  </r>
  <r>
    <x v="0"/>
    <x v="1"/>
    <x v="1"/>
    <x v="8"/>
    <s v="Geum trifloum"/>
    <n v="1"/>
    <x v="0"/>
    <s v="Geum"/>
  </r>
  <r>
    <x v="0"/>
    <x v="1"/>
    <x v="1"/>
    <x v="8"/>
    <s v="Hydrophyllum capitatum"/>
    <n v="2"/>
    <x v="0"/>
    <s v="Hydrophyllum"/>
  </r>
  <r>
    <x v="0"/>
    <x v="1"/>
    <x v="1"/>
    <x v="8"/>
    <s v="Hydrophyllum fendleri"/>
    <n v="2"/>
    <x v="0"/>
    <s v="Hydrophyllum"/>
  </r>
  <r>
    <x v="0"/>
    <x v="1"/>
    <x v="1"/>
    <x v="9"/>
    <s v="Frasera speciosa"/>
    <n v="1"/>
    <x v="0"/>
    <s v="Frasera"/>
  </r>
  <r>
    <x v="0"/>
    <x v="1"/>
    <x v="1"/>
    <x v="11"/>
    <s v="Hydrophyllum fendleri"/>
    <n v="1"/>
    <x v="0"/>
    <s v="Hydrophyllum"/>
  </r>
  <r>
    <x v="0"/>
    <x v="1"/>
    <x v="1"/>
    <x v="12"/>
    <s v="Helianthella quinquenervis"/>
    <n v="2"/>
    <x v="0"/>
    <s v="Helianthella"/>
  </r>
  <r>
    <x v="0"/>
    <x v="1"/>
    <x v="1"/>
    <x v="12"/>
    <s v="Lupinus sericeus"/>
    <n v="1"/>
    <x v="0"/>
    <s v="Lupinus"/>
  </r>
  <r>
    <x v="0"/>
    <x v="1"/>
    <x v="1"/>
    <x v="13"/>
    <s v="Helianthella quinquenervis"/>
    <n v="1"/>
    <x v="0"/>
    <s v="Helianthella"/>
  </r>
  <r>
    <x v="0"/>
    <x v="1"/>
    <x v="1"/>
    <x v="14"/>
    <s v="Senecio bigelovii"/>
    <n v="1"/>
    <x v="0"/>
    <s v="Senecio"/>
  </r>
  <r>
    <x v="0"/>
    <x v="1"/>
    <x v="2"/>
    <x v="33"/>
    <s v="Mertensia fusiformis"/>
    <n v="7"/>
    <x v="0"/>
    <s v="Mertensia"/>
  </r>
  <r>
    <x v="0"/>
    <x v="1"/>
    <x v="2"/>
    <x v="34"/>
    <s v="Mertensia fusiformis"/>
    <n v="4"/>
    <x v="0"/>
    <s v="Mertensia"/>
  </r>
  <r>
    <x v="0"/>
    <x v="1"/>
    <x v="2"/>
    <x v="30"/>
    <s v="Mertensia fusiformis"/>
    <n v="9"/>
    <x v="0"/>
    <s v="Mertensia"/>
  </r>
  <r>
    <x v="0"/>
    <x v="1"/>
    <x v="2"/>
    <x v="35"/>
    <s v="Frasera speciosa"/>
    <n v="1"/>
    <x v="0"/>
    <s v="Frasera"/>
  </r>
  <r>
    <x v="0"/>
    <x v="1"/>
    <x v="2"/>
    <x v="35"/>
    <s v="Hydrophyllum fendleri"/>
    <n v="1"/>
    <x v="0"/>
    <s v="Hydrophyllum"/>
  </r>
  <r>
    <x v="0"/>
    <x v="1"/>
    <x v="2"/>
    <x v="35"/>
    <s v="Taraxacum officinale"/>
    <n v="1"/>
    <x v="0"/>
    <s v="Taraxacum"/>
  </r>
  <r>
    <x v="0"/>
    <x v="1"/>
    <x v="2"/>
    <x v="8"/>
    <s v="Hydrophyllum fendleri"/>
    <n v="1"/>
    <x v="0"/>
    <s v="Hydrophyllum"/>
  </r>
  <r>
    <x v="0"/>
    <x v="1"/>
    <x v="2"/>
    <x v="8"/>
    <s v="Lupinus sericeus"/>
    <n v="5"/>
    <x v="0"/>
    <s v="Lupinus"/>
  </r>
  <r>
    <x v="13"/>
    <x v="1"/>
    <x v="2"/>
    <x v="8"/>
    <s v="C"/>
    <n v="72"/>
    <x v="1"/>
    <s v="C"/>
  </r>
  <r>
    <x v="13"/>
    <x v="1"/>
    <x v="2"/>
    <x v="8"/>
    <s v="A"/>
    <n v="577"/>
    <x v="1"/>
    <s v="A"/>
  </r>
  <r>
    <x v="13"/>
    <x v="1"/>
    <x v="2"/>
    <x v="8"/>
    <s v="MERTENSIA"/>
    <n v="2487"/>
    <x v="1"/>
    <s v="MERTENSIA"/>
  </r>
  <r>
    <x v="13"/>
    <x v="1"/>
    <x v="2"/>
    <x v="8"/>
    <s v="ERICACEAE"/>
    <n v="64"/>
    <x v="1"/>
    <s v="ERICACEAE"/>
  </r>
  <r>
    <x v="13"/>
    <x v="1"/>
    <x v="2"/>
    <x v="8"/>
    <s v="UNKNOWN"/>
    <n v="16"/>
    <x v="1"/>
    <s v="UNKNOWN"/>
  </r>
  <r>
    <x v="13"/>
    <x v="1"/>
    <x v="2"/>
    <x v="8"/>
    <s v="ASTERACEAE_1"/>
    <n v="11"/>
    <x v="1"/>
    <s v="ASTERACEAE_1"/>
  </r>
  <r>
    <x v="13"/>
    <x v="1"/>
    <x v="2"/>
    <x v="8"/>
    <s v="D"/>
    <n v="4"/>
    <x v="1"/>
    <s v="D"/>
  </r>
  <r>
    <x v="13"/>
    <x v="1"/>
    <x v="2"/>
    <x v="8"/>
    <s v="Lupinus argenteus"/>
    <n v="160507"/>
    <x v="2"/>
    <s v="Lupinus"/>
  </r>
  <r>
    <x v="13"/>
    <x v="1"/>
    <x v="2"/>
    <x v="8"/>
    <s v="Mertensia fusiformis"/>
    <n v="102535"/>
    <x v="2"/>
    <s v="Mertensia"/>
  </r>
  <r>
    <x v="13"/>
    <x v="1"/>
    <x v="2"/>
    <x v="8"/>
    <s v="Vaccinium vitis-idaea"/>
    <n v="89055"/>
    <x v="2"/>
    <s v="Vaccinium"/>
  </r>
  <r>
    <x v="13"/>
    <x v="1"/>
    <x v="2"/>
    <x v="8"/>
    <s v="Populus alba"/>
    <n v="61979"/>
    <x v="2"/>
    <s v="Populus"/>
  </r>
  <r>
    <x v="13"/>
    <x v="1"/>
    <x v="2"/>
    <x v="8"/>
    <s v="Lupinus sericeus"/>
    <n v="58005"/>
    <x v="2"/>
    <s v="Lupinus"/>
  </r>
  <r>
    <x v="13"/>
    <x v="1"/>
    <x v="2"/>
    <x v="8"/>
    <s v="Mertensia ciliata"/>
    <n v="35762"/>
    <x v="2"/>
    <s v="Mertensia"/>
  </r>
  <r>
    <x v="13"/>
    <x v="1"/>
    <x v="2"/>
    <x v="8"/>
    <s v="Cynoglossum pringlei"/>
    <n v="10269"/>
    <x v="2"/>
    <s v="Cynoglossum"/>
  </r>
  <r>
    <x v="13"/>
    <x v="1"/>
    <x v="2"/>
    <x v="8"/>
    <s v="Cynoglossum pringlei"/>
    <n v="10269"/>
    <x v="2"/>
    <s v="Cynoglossum"/>
  </r>
  <r>
    <x v="13"/>
    <x v="1"/>
    <x v="2"/>
    <x v="8"/>
    <s v="Gaultheria prostrata"/>
    <n v="7709"/>
    <x v="2"/>
    <s v="Gaultheria"/>
  </r>
  <r>
    <x v="13"/>
    <x v="1"/>
    <x v="2"/>
    <x v="8"/>
    <s v="Hydrophyllum canadense"/>
    <n v="7518"/>
    <x v="2"/>
    <s v="Hydrophyllum"/>
  </r>
  <r>
    <x v="0"/>
    <x v="1"/>
    <x v="2"/>
    <x v="15"/>
    <s v="Frasera speciosa"/>
    <n v="1"/>
    <x v="0"/>
    <s v="Frasera"/>
  </r>
  <r>
    <x v="0"/>
    <x v="1"/>
    <x v="2"/>
    <x v="15"/>
    <s v="Lupinus sericeus"/>
    <n v="1"/>
    <x v="0"/>
    <s v="Lupinus"/>
  </r>
  <r>
    <x v="0"/>
    <x v="1"/>
    <x v="2"/>
    <x v="15"/>
    <s v="Senecio integerrimus"/>
    <n v="3"/>
    <x v="0"/>
    <s v="Senecio"/>
  </r>
  <r>
    <x v="14"/>
    <x v="1"/>
    <x v="2"/>
    <x v="15"/>
    <s v="C"/>
    <n v="1136"/>
    <x v="1"/>
    <s v="C"/>
  </r>
  <r>
    <x v="14"/>
    <x v="1"/>
    <x v="2"/>
    <x v="15"/>
    <s v="A"/>
    <n v="14"/>
    <x v="1"/>
    <s v="A"/>
  </r>
  <r>
    <x v="14"/>
    <x v="1"/>
    <x v="2"/>
    <x v="15"/>
    <s v="MERTENSIA"/>
    <n v="90"/>
    <x v="1"/>
    <s v="MERTENSIA"/>
  </r>
  <r>
    <x v="14"/>
    <x v="1"/>
    <x v="2"/>
    <x v="15"/>
    <s v="ASTERACEAE_1"/>
    <n v="1"/>
    <x v="1"/>
    <s v="ASTERACEAE_1"/>
  </r>
  <r>
    <x v="14"/>
    <x v="1"/>
    <x v="2"/>
    <x v="15"/>
    <s v="UNKNOWN"/>
    <n v="2"/>
    <x v="1"/>
    <s v="UNKNOWN"/>
  </r>
  <r>
    <x v="14"/>
    <x v="1"/>
    <x v="2"/>
    <x v="15"/>
    <s v="D"/>
    <n v="2"/>
    <x v="1"/>
    <s v="D"/>
  </r>
  <r>
    <x v="14"/>
    <x v="1"/>
    <x v="2"/>
    <x v="15"/>
    <s v="ERICACEAE"/>
    <n v="2"/>
    <x v="1"/>
    <s v="ERICACEAE"/>
  </r>
  <r>
    <x v="14"/>
    <x v="1"/>
    <x v="2"/>
    <x v="15"/>
    <s v="Hydrophyllum canadense"/>
    <n v="101079"/>
    <x v="2"/>
    <s v="Hydrophyllum"/>
  </r>
  <r>
    <x v="14"/>
    <x v="1"/>
    <x v="2"/>
    <x v="15"/>
    <s v="Hydrophyllum fendleri"/>
    <n v="11234"/>
    <x v="2"/>
    <s v="Hydrophyllum"/>
  </r>
  <r>
    <x v="14"/>
    <x v="1"/>
    <x v="2"/>
    <x v="15"/>
    <s v="Lathyrus lanszwertii"/>
    <n v="9072"/>
    <x v="2"/>
    <s v="Lathyrus"/>
  </r>
  <r>
    <x v="14"/>
    <x v="1"/>
    <x v="2"/>
    <x v="15"/>
    <s v="Epilobium canum"/>
    <n v="4027"/>
    <x v="2"/>
    <s v="Epilobium"/>
  </r>
  <r>
    <x v="14"/>
    <x v="1"/>
    <x v="2"/>
    <x v="15"/>
    <s v="Lupinus argenteus"/>
    <n v="2447"/>
    <x v="2"/>
    <s v="Lupinus"/>
  </r>
  <r>
    <x v="14"/>
    <x v="1"/>
    <x v="2"/>
    <x v="15"/>
    <s v="Chamaenerion angustifolium"/>
    <n v="1412"/>
    <x v="2"/>
    <s v="Chamaenerion"/>
  </r>
  <r>
    <x v="14"/>
    <x v="1"/>
    <x v="2"/>
    <x v="15"/>
    <s v="Nemophila menziesii"/>
    <n v="1216"/>
    <x v="2"/>
    <s v="Nemophila"/>
  </r>
  <r>
    <x v="14"/>
    <x v="1"/>
    <x v="2"/>
    <x v="15"/>
    <s v="Lupinus sericeus"/>
    <n v="1132"/>
    <x v="2"/>
    <s v="Lupinus"/>
  </r>
  <r>
    <x v="14"/>
    <x v="1"/>
    <x v="2"/>
    <x v="15"/>
    <s v="Pseudognaphalium attenuatum"/>
    <n v="837"/>
    <x v="2"/>
    <s v="Pseudognaphalium"/>
  </r>
  <r>
    <x v="14"/>
    <x v="1"/>
    <x v="2"/>
    <x v="15"/>
    <s v="Taraxacum officinale"/>
    <n v="769"/>
    <x v="2"/>
    <s v="Taraxacum"/>
  </r>
  <r>
    <x v="0"/>
    <x v="1"/>
    <x v="2"/>
    <x v="11"/>
    <s v="Hydrophyllum fendleri"/>
    <n v="1"/>
    <x v="0"/>
    <s v="Hydrophyllum"/>
  </r>
  <r>
    <x v="0"/>
    <x v="1"/>
    <x v="2"/>
    <x v="11"/>
    <s v="Lupinus sericeus"/>
    <n v="1"/>
    <x v="0"/>
    <s v="Lupinus"/>
  </r>
  <r>
    <x v="0"/>
    <x v="1"/>
    <x v="2"/>
    <x v="12"/>
    <s v="Helianthella quinquenervis"/>
    <n v="1"/>
    <x v="0"/>
    <s v="Helianthella"/>
  </r>
  <r>
    <x v="0"/>
    <x v="1"/>
    <x v="2"/>
    <x v="16"/>
    <s v="Helianthella quinquenervis"/>
    <n v="1"/>
    <x v="0"/>
    <s v="Helianthella"/>
  </r>
  <r>
    <x v="0"/>
    <x v="1"/>
    <x v="2"/>
    <x v="14"/>
    <s v="Helianthella quinquenervis"/>
    <n v="1"/>
    <x v="0"/>
    <s v="Helianthella"/>
  </r>
  <r>
    <x v="0"/>
    <x v="1"/>
    <x v="3"/>
    <x v="29"/>
    <s v="Claytonia lanceolata"/>
    <n v="2"/>
    <x v="0"/>
    <s v="Claytonia"/>
  </r>
  <r>
    <x v="0"/>
    <x v="1"/>
    <x v="3"/>
    <x v="29"/>
    <s v="Salix sp"/>
    <n v="2"/>
    <x v="0"/>
    <s v="Salix"/>
  </r>
  <r>
    <x v="0"/>
    <x v="1"/>
    <x v="3"/>
    <x v="29"/>
    <s v="Taraxacum officinale"/>
    <n v="2"/>
    <x v="0"/>
    <s v="Taraxacum"/>
  </r>
  <r>
    <x v="0"/>
    <x v="1"/>
    <x v="3"/>
    <x v="30"/>
    <s v="Erythronium grandiflorum"/>
    <n v="1"/>
    <x v="0"/>
    <s v="Erythronium"/>
  </r>
  <r>
    <x v="0"/>
    <x v="1"/>
    <x v="3"/>
    <x v="30"/>
    <s v="Hydrophyllum capitatum"/>
    <n v="1"/>
    <x v="0"/>
    <s v="Hydrophyllum"/>
  </r>
  <r>
    <x v="0"/>
    <x v="1"/>
    <x v="3"/>
    <x v="30"/>
    <s v="Taraxacum officinale"/>
    <n v="2"/>
    <x v="0"/>
    <s v="Taraxacum"/>
  </r>
  <r>
    <x v="0"/>
    <x v="1"/>
    <x v="3"/>
    <x v="31"/>
    <s v="Hydrophyllum capitatum"/>
    <n v="1"/>
    <x v="0"/>
    <s v="Hydrophyllum"/>
  </r>
  <r>
    <x v="0"/>
    <x v="1"/>
    <x v="3"/>
    <x v="31"/>
    <s v="Mertensia fusiformis"/>
    <n v="1"/>
    <x v="0"/>
    <s v="Mertensia"/>
  </r>
  <r>
    <x v="0"/>
    <x v="1"/>
    <x v="3"/>
    <x v="31"/>
    <s v="Taraxacum officinale"/>
    <n v="9"/>
    <x v="0"/>
    <s v="Taraxacum"/>
  </r>
  <r>
    <x v="15"/>
    <x v="1"/>
    <x v="3"/>
    <x v="7"/>
    <s v="C"/>
    <n v="3352"/>
    <x v="1"/>
    <s v="C"/>
  </r>
  <r>
    <x v="15"/>
    <x v="1"/>
    <x v="3"/>
    <x v="7"/>
    <s v="MERTENSIA"/>
    <n v="114"/>
    <x v="1"/>
    <s v="MERTENSIA"/>
  </r>
  <r>
    <x v="15"/>
    <x v="1"/>
    <x v="3"/>
    <x v="7"/>
    <s v="ASTERACEAE_2"/>
    <n v="27"/>
    <x v="1"/>
    <s v="ASTERACEAE_2"/>
  </r>
  <r>
    <x v="15"/>
    <x v="1"/>
    <x v="3"/>
    <x v="7"/>
    <s v="D"/>
    <n v="1"/>
    <x v="1"/>
    <s v="D"/>
  </r>
  <r>
    <x v="15"/>
    <x v="1"/>
    <x v="3"/>
    <x v="7"/>
    <s v="ASTERACEAE_1"/>
    <n v="1"/>
    <x v="1"/>
    <s v="ASTERACEAE_1"/>
  </r>
  <r>
    <x v="15"/>
    <x v="1"/>
    <x v="3"/>
    <x v="7"/>
    <s v="UNKNOWN"/>
    <n v="2"/>
    <x v="1"/>
    <s v="UNKNOWN"/>
  </r>
  <r>
    <x v="15"/>
    <x v="1"/>
    <x v="3"/>
    <x v="7"/>
    <s v="CONIFER"/>
    <n v="2"/>
    <x v="1"/>
    <s v="CONIFER"/>
  </r>
  <r>
    <x v="16"/>
    <x v="1"/>
    <x v="3"/>
    <x v="7"/>
    <s v="ASTERACEAE_2"/>
    <n v="584"/>
    <x v="1"/>
    <s v="ASTERACEAE_2"/>
  </r>
  <r>
    <x v="16"/>
    <x v="1"/>
    <x v="3"/>
    <x v="7"/>
    <s v="A"/>
    <n v="158"/>
    <x v="1"/>
    <s v="A"/>
  </r>
  <r>
    <x v="16"/>
    <x v="1"/>
    <x v="3"/>
    <x v="7"/>
    <s v="UNKNOWN"/>
    <n v="49"/>
    <x v="1"/>
    <s v="UNKNOWN"/>
  </r>
  <r>
    <x v="16"/>
    <x v="1"/>
    <x v="3"/>
    <x v="7"/>
    <s v="GROSSULARIACEAE"/>
    <n v="46"/>
    <x v="1"/>
    <s v="GROSSULARIACEAE"/>
  </r>
  <r>
    <x v="16"/>
    <x v="1"/>
    <x v="3"/>
    <x v="7"/>
    <s v="C"/>
    <n v="35"/>
    <x v="1"/>
    <s v="C"/>
  </r>
  <r>
    <x v="16"/>
    <x v="1"/>
    <x v="3"/>
    <x v="7"/>
    <s v="MERTENSIA"/>
    <n v="6"/>
    <x v="1"/>
    <s v="MERTENSIA"/>
  </r>
  <r>
    <x v="16"/>
    <x v="1"/>
    <x v="3"/>
    <x v="7"/>
    <s v="ASTERACEAE_1"/>
    <n v="1"/>
    <x v="1"/>
    <s v="ASTERACEAE_1"/>
  </r>
  <r>
    <x v="16"/>
    <x v="1"/>
    <x v="3"/>
    <x v="7"/>
    <s v="CONIFER"/>
    <n v="1"/>
    <x v="1"/>
    <s v="CONIFER"/>
  </r>
  <r>
    <x v="17"/>
    <x v="1"/>
    <x v="3"/>
    <x v="7"/>
    <s v="C"/>
    <n v="2707"/>
    <x v="1"/>
    <s v="C"/>
  </r>
  <r>
    <x v="17"/>
    <x v="1"/>
    <x v="3"/>
    <x v="7"/>
    <s v="ASTERACEAE_2"/>
    <n v="11"/>
    <x v="1"/>
    <s v="ASTERACEAE_2"/>
  </r>
  <r>
    <x v="17"/>
    <x v="1"/>
    <x v="3"/>
    <x v="7"/>
    <s v="MERTENSIA"/>
    <n v="7"/>
    <x v="1"/>
    <s v="MERTENSIA"/>
  </r>
  <r>
    <x v="17"/>
    <x v="1"/>
    <x v="3"/>
    <x v="7"/>
    <s v="UNKNOWN"/>
    <n v="5"/>
    <x v="1"/>
    <s v="UNKNOWN"/>
  </r>
  <r>
    <x v="15"/>
    <x v="1"/>
    <x v="3"/>
    <x v="7"/>
    <s v="Hydrophyllum canadense"/>
    <n v="36918"/>
    <x v="2"/>
    <s v="Hydrophyllum"/>
  </r>
  <r>
    <x v="15"/>
    <x v="1"/>
    <x v="3"/>
    <x v="7"/>
    <s v="Hydrophyllum fendleri"/>
    <n v="11722"/>
    <x v="2"/>
    <s v="Hydrophyllum"/>
  </r>
  <r>
    <x v="15"/>
    <x v="1"/>
    <x v="3"/>
    <x v="7"/>
    <s v="Lathyrus lanszwertii"/>
    <n v="3012"/>
    <x v="2"/>
    <s v="Lathyrus"/>
  </r>
  <r>
    <x v="15"/>
    <x v="1"/>
    <x v="3"/>
    <x v="7"/>
    <s v="Symphyotrichum foliaceum"/>
    <n v="2178"/>
    <x v="2"/>
    <s v="Symphyotrichum"/>
  </r>
  <r>
    <x v="15"/>
    <x v="1"/>
    <x v="3"/>
    <x v="7"/>
    <s v="Taraxacum officinale"/>
    <n v="1690"/>
    <x v="2"/>
    <s v="Taraxacum"/>
  </r>
  <r>
    <x v="15"/>
    <x v="1"/>
    <x v="3"/>
    <x v="7"/>
    <s v="Mertensia fusiformis"/>
    <n v="1481"/>
    <x v="2"/>
    <s v="Mertensia"/>
  </r>
  <r>
    <x v="15"/>
    <x v="1"/>
    <x v="3"/>
    <x v="7"/>
    <s v="Mertensia ciliata"/>
    <n v="871"/>
    <x v="2"/>
    <s v="Mertensia"/>
  </r>
  <r>
    <x v="15"/>
    <x v="1"/>
    <x v="3"/>
    <x v="7"/>
    <s v="Hydrophyllum capitatum"/>
    <n v="796"/>
    <x v="2"/>
    <s v="Hydrophyllum"/>
  </r>
  <r>
    <x v="15"/>
    <x v="1"/>
    <x v="3"/>
    <x v="7"/>
    <s v="Chamaenerion angustifolium"/>
    <n v="664"/>
    <x v="2"/>
    <s v="Chamaenerion"/>
  </r>
  <r>
    <x v="15"/>
    <x v="1"/>
    <x v="3"/>
    <x v="7"/>
    <s v="Lupinus argenteus"/>
    <n v="606"/>
    <x v="2"/>
    <s v="Lupinus"/>
  </r>
  <r>
    <x v="16"/>
    <x v="1"/>
    <x v="3"/>
    <x v="7"/>
    <s v="Epilobium canum"/>
    <n v="27119"/>
    <x v="2"/>
    <s v="Epilobium"/>
  </r>
  <r>
    <x v="16"/>
    <x v="1"/>
    <x v="3"/>
    <x v="7"/>
    <s v="Taraxacum officinale"/>
    <n v="10455"/>
    <x v="2"/>
    <s v="Taraxacum"/>
  </r>
  <r>
    <x v="16"/>
    <x v="1"/>
    <x v="3"/>
    <x v="7"/>
    <s v="Pseudognaphalium attenuatum"/>
    <n v="4766"/>
    <x v="2"/>
    <s v="Pseudognaphalium"/>
  </r>
  <r>
    <x v="16"/>
    <x v="1"/>
    <x v="3"/>
    <x v="7"/>
    <s v="Karpatiosorbus devoniensis"/>
    <n v="4123"/>
    <x v="2"/>
    <s v="Karpatiosorbus"/>
  </r>
  <r>
    <x v="16"/>
    <x v="1"/>
    <x v="3"/>
    <x v="7"/>
    <s v="Karpatiosorbus devoniensis"/>
    <n v="4123"/>
    <x v="2"/>
    <s v="Karpatiosorbus"/>
  </r>
  <r>
    <x v="16"/>
    <x v="1"/>
    <x v="3"/>
    <x v="7"/>
    <s v="Cynoglossum pringlei"/>
    <n v="2672"/>
    <x v="2"/>
    <s v="Cynoglossum"/>
  </r>
  <r>
    <x v="16"/>
    <x v="1"/>
    <x v="3"/>
    <x v="7"/>
    <s v="Cynoglossum pringlei"/>
    <n v="2672"/>
    <x v="2"/>
    <s v="Cynoglossum"/>
  </r>
  <r>
    <x v="16"/>
    <x v="1"/>
    <x v="3"/>
    <x v="7"/>
    <s v="Hydrophyllum fendleri"/>
    <n v="2213"/>
    <x v="2"/>
    <s v="Hydrophyllum"/>
  </r>
  <r>
    <x v="16"/>
    <x v="1"/>
    <x v="3"/>
    <x v="7"/>
    <s v="Micromeles japonica"/>
    <n v="2106"/>
    <x v="2"/>
    <s v="Micromeles"/>
  </r>
  <r>
    <x v="16"/>
    <x v="1"/>
    <x v="3"/>
    <x v="7"/>
    <s v="Micromeles japonica"/>
    <n v="2106"/>
    <x v="2"/>
    <s v="Micromeles"/>
  </r>
  <r>
    <x v="17"/>
    <x v="1"/>
    <x v="3"/>
    <x v="7"/>
    <s v="Hydrophyllum fendleri"/>
    <n v="17841"/>
    <x v="2"/>
    <s v="Hydrophyllum"/>
  </r>
  <r>
    <x v="17"/>
    <x v="1"/>
    <x v="3"/>
    <x v="7"/>
    <s v="Hydrophyllum canadense"/>
    <n v="4249"/>
    <x v="2"/>
    <s v="Hydrophyllum"/>
  </r>
  <r>
    <x v="17"/>
    <x v="1"/>
    <x v="3"/>
    <x v="7"/>
    <s v="Parnassia palustris"/>
    <n v="1761"/>
    <x v="2"/>
    <s v="Parnassia"/>
  </r>
  <r>
    <x v="17"/>
    <x v="1"/>
    <x v="3"/>
    <x v="7"/>
    <s v="Hydrophyllum capitatum"/>
    <n v="709"/>
    <x v="2"/>
    <s v="Hydrophyllum"/>
  </r>
  <r>
    <x v="17"/>
    <x v="1"/>
    <x v="3"/>
    <x v="7"/>
    <s v="Erigeron grandiflorus"/>
    <n v="346"/>
    <x v="2"/>
    <s v="Erigeron"/>
  </r>
  <r>
    <x v="17"/>
    <x v="1"/>
    <x v="3"/>
    <x v="7"/>
    <s v="Taraxacum officinale"/>
    <n v="337"/>
    <x v="2"/>
    <s v="Taraxacum"/>
  </r>
  <r>
    <x v="17"/>
    <x v="1"/>
    <x v="3"/>
    <x v="7"/>
    <s v="Lupinus sericeus"/>
    <n v="321"/>
    <x v="2"/>
    <s v="Lupinus"/>
  </r>
  <r>
    <x v="17"/>
    <x v="1"/>
    <x v="3"/>
    <x v="7"/>
    <s v="Geum ternatum"/>
    <n v="300"/>
    <x v="2"/>
    <s v="Geum"/>
  </r>
  <r>
    <x v="17"/>
    <x v="1"/>
    <x v="3"/>
    <x v="7"/>
    <s v="Mertensia fusiformis"/>
    <n v="299"/>
    <x v="2"/>
    <s v="Mertensia"/>
  </r>
  <r>
    <x v="17"/>
    <x v="1"/>
    <x v="3"/>
    <x v="7"/>
    <s v="Cirsium parryi"/>
    <n v="260"/>
    <x v="2"/>
    <s v="Cirsium"/>
  </r>
  <r>
    <x v="0"/>
    <x v="1"/>
    <x v="3"/>
    <x v="0"/>
    <s v="Mertensia ciliata"/>
    <n v="1"/>
    <x v="0"/>
    <s v="Mertensia"/>
  </r>
  <r>
    <x v="0"/>
    <x v="1"/>
    <x v="3"/>
    <x v="0"/>
    <s v="Taraxacum officinale"/>
    <n v="5"/>
    <x v="0"/>
    <s v="Taraxacum"/>
  </r>
  <r>
    <x v="0"/>
    <x v="1"/>
    <x v="3"/>
    <x v="17"/>
    <s v="Senecio integerrimus"/>
    <n v="1"/>
    <x v="0"/>
    <s v="Senecio"/>
  </r>
  <r>
    <x v="0"/>
    <x v="1"/>
    <x v="3"/>
    <x v="1"/>
    <s v="Dodecatheon pulchellum"/>
    <n v="3"/>
    <x v="0"/>
    <s v="Dodecatheon"/>
  </r>
  <r>
    <x v="0"/>
    <x v="1"/>
    <x v="3"/>
    <x v="1"/>
    <s v="Hydrophyllum fendleri"/>
    <n v="2"/>
    <x v="0"/>
    <s v="Hydrophyllum"/>
  </r>
  <r>
    <x v="0"/>
    <x v="1"/>
    <x v="3"/>
    <x v="3"/>
    <s v="Helianthella quinquenervis"/>
    <n v="1"/>
    <x v="0"/>
    <s v="Helianthella"/>
  </r>
  <r>
    <x v="0"/>
    <x v="1"/>
    <x v="4"/>
    <x v="36"/>
    <s v="Mertensia fusiformis"/>
    <n v="8"/>
    <x v="0"/>
    <s v="Mertensia"/>
  </r>
  <r>
    <x v="0"/>
    <x v="1"/>
    <x v="4"/>
    <x v="34"/>
    <s v="Mertensia fusiformis"/>
    <n v="4"/>
    <x v="0"/>
    <s v="Mertensia"/>
  </r>
  <r>
    <x v="0"/>
    <x v="1"/>
    <x v="4"/>
    <x v="30"/>
    <s v="Mertensia fusiformis"/>
    <n v="3"/>
    <x v="0"/>
    <s v="Mertensia"/>
  </r>
  <r>
    <x v="0"/>
    <x v="1"/>
    <x v="4"/>
    <x v="20"/>
    <s v="Mertensia fusiformis"/>
    <n v="3"/>
    <x v="0"/>
    <s v="Mertensia"/>
  </r>
  <r>
    <x v="0"/>
    <x v="1"/>
    <x v="4"/>
    <x v="5"/>
    <s v="Mertensia fusiformis"/>
    <n v="4"/>
    <x v="0"/>
    <s v="Mertensia"/>
  </r>
  <r>
    <x v="0"/>
    <x v="1"/>
    <x v="4"/>
    <x v="7"/>
    <s v="Mertensia fusiformis"/>
    <n v="1"/>
    <x v="0"/>
    <s v="Mertensia"/>
  </r>
  <r>
    <x v="0"/>
    <x v="1"/>
    <x v="4"/>
    <x v="21"/>
    <s v="Hydrophyllum fendleri"/>
    <n v="1"/>
    <x v="0"/>
    <s v="Hydrophyllum"/>
  </r>
  <r>
    <x v="18"/>
    <x v="1"/>
    <x v="4"/>
    <x v="21"/>
    <s v="UNKNOWN"/>
    <n v="93"/>
    <x v="1"/>
    <s v="UNKNOWN"/>
  </r>
  <r>
    <x v="18"/>
    <x v="1"/>
    <x v="4"/>
    <x v="21"/>
    <s v="C"/>
    <n v="216"/>
    <x v="1"/>
    <s v="C"/>
  </r>
  <r>
    <x v="0"/>
    <x v="1"/>
    <x v="4"/>
    <x v="12"/>
    <s v="Hymenoxys hoopesii"/>
    <n v="1"/>
    <x v="0"/>
    <s v="Hymenoxys"/>
  </r>
  <r>
    <x v="0"/>
    <x v="1"/>
    <x v="4"/>
    <x v="12"/>
    <s v="Helianthella quinquenervis"/>
    <n v="2"/>
    <x v="0"/>
    <s v="Helianthella"/>
  </r>
  <r>
    <x v="0"/>
    <x v="1"/>
    <x v="4"/>
    <x v="16"/>
    <s v="Helianthella quinquenervis"/>
    <n v="1"/>
    <x v="0"/>
    <s v="Helianthella"/>
  </r>
  <r>
    <x v="0"/>
    <x v="1"/>
    <x v="4"/>
    <x v="24"/>
    <s v="Helianthella quinquenervis"/>
    <n v="2"/>
    <x v="0"/>
    <s v="Helianthella"/>
  </r>
  <r>
    <x v="0"/>
    <x v="1"/>
    <x v="5"/>
    <x v="37"/>
    <s v="Mertensia fusiformis"/>
    <n v="3"/>
    <x v="0"/>
    <s v="Mertensia"/>
  </r>
  <r>
    <x v="0"/>
    <x v="1"/>
    <x v="5"/>
    <x v="20"/>
    <s v="Mertensia fusiformis"/>
    <n v="1"/>
    <x v="0"/>
    <s v="Mertensia"/>
  </r>
  <r>
    <x v="0"/>
    <x v="1"/>
    <x v="5"/>
    <x v="5"/>
    <s v="Mertensia fusiformis"/>
    <n v="1"/>
    <x v="0"/>
    <s v="Mertensia"/>
  </r>
  <r>
    <x v="0"/>
    <x v="1"/>
    <x v="5"/>
    <x v="25"/>
    <s v="Hydrophyllum fendleri"/>
    <n v="1"/>
    <x v="0"/>
    <s v="Hydrophyllum"/>
  </r>
  <r>
    <x v="0"/>
    <x v="1"/>
    <x v="5"/>
    <x v="25"/>
    <s v="Taraxacum officinale"/>
    <n v="1"/>
    <x v="0"/>
    <s v="Taraxacum"/>
  </r>
  <r>
    <x v="0"/>
    <x v="1"/>
    <x v="5"/>
    <x v="27"/>
    <s v="Hydrophyllum fendleri"/>
    <n v="2"/>
    <x v="0"/>
    <s v="Hydrophyllum"/>
  </r>
  <r>
    <x v="0"/>
    <x v="1"/>
    <x v="5"/>
    <x v="27"/>
    <s v="Mertensia ciliata"/>
    <n v="1"/>
    <x v="0"/>
    <s v="Mertensia"/>
  </r>
  <r>
    <x v="0"/>
    <x v="1"/>
    <x v="5"/>
    <x v="23"/>
    <s v="Hydrophyllum fendleri"/>
    <n v="1"/>
    <x v="0"/>
    <s v="Hydrophyllum"/>
  </r>
  <r>
    <x v="0"/>
    <x v="1"/>
    <x v="5"/>
    <x v="28"/>
    <s v="Hymenoxys hoopesii"/>
    <n v="1"/>
    <x v="0"/>
    <s v="Hymenoxys"/>
  </r>
  <r>
    <x v="19"/>
    <x v="1"/>
    <x v="6"/>
    <x v="8"/>
    <s v="C"/>
    <n v="1843"/>
    <x v="1"/>
    <s v="C"/>
  </r>
  <r>
    <x v="19"/>
    <x v="1"/>
    <x v="6"/>
    <x v="8"/>
    <s v="A"/>
    <n v="228"/>
    <x v="1"/>
    <s v="A"/>
  </r>
  <r>
    <x v="19"/>
    <x v="1"/>
    <x v="6"/>
    <x v="8"/>
    <s v="UNKNOWN"/>
    <n v="7"/>
    <x v="1"/>
    <s v="UNKNOWN"/>
  </r>
  <r>
    <x v="19"/>
    <x v="1"/>
    <x v="6"/>
    <x v="8"/>
    <s v="MERTENSIA"/>
    <n v="30"/>
    <x v="1"/>
    <s v="MERTENSIA"/>
  </r>
  <r>
    <x v="19"/>
    <x v="1"/>
    <x v="6"/>
    <x v="8"/>
    <s v="ASTERACEAE_2"/>
    <n v="1"/>
    <x v="1"/>
    <s v="ASTERACEAE_2"/>
  </r>
  <r>
    <x v="0"/>
    <x v="2"/>
    <x v="1"/>
    <x v="32"/>
    <s v="Mertensia fusiformis"/>
    <n v="1"/>
    <x v="0"/>
    <s v="Mertensia"/>
  </r>
  <r>
    <x v="0"/>
    <x v="2"/>
    <x v="1"/>
    <x v="20"/>
    <s v="Delphinium nuttallianum"/>
    <n v="1"/>
    <x v="0"/>
    <s v="Delphinium"/>
  </r>
  <r>
    <x v="0"/>
    <x v="2"/>
    <x v="1"/>
    <x v="20"/>
    <s v="Erythronium grandiflorum"/>
    <n v="1"/>
    <x v="0"/>
    <s v="Erythronium"/>
  </r>
  <r>
    <x v="0"/>
    <x v="2"/>
    <x v="1"/>
    <x v="20"/>
    <s v="Mertensia fusiformis"/>
    <n v="1"/>
    <x v="0"/>
    <s v="Mertensia"/>
  </r>
  <r>
    <x v="0"/>
    <x v="2"/>
    <x v="1"/>
    <x v="5"/>
    <s v="Delphinium nuttallianum"/>
    <n v="1"/>
    <x v="0"/>
    <s v="Delphinium"/>
  </r>
  <r>
    <x v="0"/>
    <x v="2"/>
    <x v="1"/>
    <x v="6"/>
    <s v="Delphinium nuttallianum"/>
    <n v="3"/>
    <x v="0"/>
    <s v="Delphinium"/>
  </r>
  <r>
    <x v="0"/>
    <x v="2"/>
    <x v="1"/>
    <x v="6"/>
    <s v="Hydrophyllum capitatum"/>
    <n v="1"/>
    <x v="0"/>
    <s v="Hydrophyllum"/>
  </r>
  <r>
    <x v="0"/>
    <x v="2"/>
    <x v="1"/>
    <x v="6"/>
    <s v="Mertensia fusiformis"/>
    <n v="1"/>
    <x v="0"/>
    <s v="Mertensia"/>
  </r>
  <r>
    <x v="20"/>
    <x v="2"/>
    <x v="1"/>
    <x v="35"/>
    <s v="C"/>
    <n v="3685"/>
    <x v="1"/>
    <s v="C"/>
  </r>
  <r>
    <x v="20"/>
    <x v="2"/>
    <x v="1"/>
    <x v="35"/>
    <s v="UNKNOWN"/>
    <n v="1"/>
    <x v="1"/>
    <s v="UNKNOWN"/>
  </r>
  <r>
    <x v="20"/>
    <x v="2"/>
    <x v="1"/>
    <x v="35"/>
    <s v="ASTERACEAE_2"/>
    <n v="3"/>
    <x v="1"/>
    <s v="ASTERACEAE_2"/>
  </r>
  <r>
    <x v="20"/>
    <x v="2"/>
    <x v="1"/>
    <x v="35"/>
    <s v="A"/>
    <n v="1"/>
    <x v="1"/>
    <s v="A"/>
  </r>
  <r>
    <x v="20"/>
    <x v="2"/>
    <x v="1"/>
    <x v="35"/>
    <s v="MERTENSIA"/>
    <n v="2"/>
    <x v="1"/>
    <s v="MERTENSIA"/>
  </r>
  <r>
    <x v="21"/>
    <x v="2"/>
    <x v="1"/>
    <x v="35"/>
    <s v="C"/>
    <n v="2611"/>
    <x v="1"/>
    <s v="C"/>
  </r>
  <r>
    <x v="21"/>
    <x v="2"/>
    <x v="1"/>
    <x v="35"/>
    <s v="ASTERACEAE_2"/>
    <n v="18"/>
    <x v="1"/>
    <s v="ASTERACEAE_2"/>
  </r>
  <r>
    <x v="21"/>
    <x v="2"/>
    <x v="1"/>
    <x v="35"/>
    <s v="UNKNOWN"/>
    <n v="1"/>
    <x v="1"/>
    <s v="UNKNOWN"/>
  </r>
  <r>
    <x v="20"/>
    <x v="2"/>
    <x v="1"/>
    <x v="35"/>
    <s v="Delphinium barbeyi"/>
    <n v="5159"/>
    <x v="2"/>
    <s v="Delphinium"/>
  </r>
  <r>
    <x v="20"/>
    <x v="2"/>
    <x v="1"/>
    <x v="35"/>
    <s v="Delphinium nuttallianum"/>
    <n v="3219"/>
    <x v="2"/>
    <s v="Delphinium"/>
  </r>
  <r>
    <x v="20"/>
    <x v="2"/>
    <x v="1"/>
    <x v="35"/>
    <s v="Delphinium gracile"/>
    <n v="1652"/>
    <x v="2"/>
    <s v="Delphinium"/>
  </r>
  <r>
    <x v="20"/>
    <x v="2"/>
    <x v="1"/>
    <x v="35"/>
    <s v="Taraxacum officinale"/>
    <n v="430"/>
    <x v="2"/>
    <s v="Taraxacum"/>
  </r>
  <r>
    <x v="20"/>
    <x v="2"/>
    <x v="1"/>
    <x v="35"/>
    <s v="Trollius europaeus"/>
    <n v="166"/>
    <x v="2"/>
    <s v="Trollius"/>
  </r>
  <r>
    <x v="20"/>
    <x v="2"/>
    <x v="1"/>
    <x v="35"/>
    <s v="Dasiphora fruticosa"/>
    <n v="150"/>
    <x v="2"/>
    <s v="Dasiphora"/>
  </r>
  <r>
    <x v="20"/>
    <x v="2"/>
    <x v="1"/>
    <x v="35"/>
    <s v="Caltha palustris"/>
    <n v="147"/>
    <x v="2"/>
    <s v="Caltha"/>
  </r>
  <r>
    <x v="20"/>
    <x v="2"/>
    <x v="1"/>
    <x v="35"/>
    <s v="Parnassia palustris"/>
    <n v="119"/>
    <x v="2"/>
    <s v="Parnassia"/>
  </r>
  <r>
    <x v="20"/>
    <x v="2"/>
    <x v="1"/>
    <x v="35"/>
    <s v="Aquilegia ecalcarata"/>
    <n v="96"/>
    <x v="2"/>
    <s v="Aquilegia"/>
  </r>
  <r>
    <x v="20"/>
    <x v="2"/>
    <x v="1"/>
    <x v="35"/>
    <s v="Taraxacum cucullatum"/>
    <n v="85"/>
    <x v="2"/>
    <s v="Taraxacum"/>
  </r>
  <r>
    <x v="21"/>
    <x v="2"/>
    <x v="1"/>
    <x v="35"/>
    <s v="Delphinium barbeyi"/>
    <n v="24322"/>
    <x v="2"/>
    <s v="Delphinium"/>
  </r>
  <r>
    <x v="21"/>
    <x v="2"/>
    <x v="1"/>
    <x v="35"/>
    <s v="Delphinium nuttallianum"/>
    <n v="14397"/>
    <x v="2"/>
    <s v="Delphinium"/>
  </r>
  <r>
    <x v="21"/>
    <x v="2"/>
    <x v="1"/>
    <x v="35"/>
    <s v="Delphinium gracile"/>
    <n v="8440"/>
    <x v="2"/>
    <s v="Delphinium"/>
  </r>
  <r>
    <x v="21"/>
    <x v="2"/>
    <x v="1"/>
    <x v="35"/>
    <s v="Trollius europaeus"/>
    <n v="947"/>
    <x v="2"/>
    <s v="Trollius"/>
  </r>
  <r>
    <x v="21"/>
    <x v="2"/>
    <x v="1"/>
    <x v="35"/>
    <s v="Caltha palustris"/>
    <n v="593"/>
    <x v="2"/>
    <s v="Caltha"/>
  </r>
  <r>
    <x v="21"/>
    <x v="2"/>
    <x v="1"/>
    <x v="35"/>
    <s v="Taraxacum officinale"/>
    <n v="464"/>
    <x v="2"/>
    <s v="Taraxacum"/>
  </r>
  <r>
    <x v="21"/>
    <x v="2"/>
    <x v="1"/>
    <x v="35"/>
    <s v="Aquilegia ecalcarata"/>
    <n v="411"/>
    <x v="2"/>
    <s v="Aquilegia"/>
  </r>
  <r>
    <x v="21"/>
    <x v="2"/>
    <x v="1"/>
    <x v="35"/>
    <s v="Parnassia palustris"/>
    <n v="364"/>
    <x v="2"/>
    <s v="Parnassia"/>
  </r>
  <r>
    <x v="21"/>
    <x v="2"/>
    <x v="1"/>
    <x v="35"/>
    <s v="Thalictrum tuberosum"/>
    <n v="328"/>
    <x v="2"/>
    <s v="Thalictrum"/>
  </r>
  <r>
    <x v="21"/>
    <x v="2"/>
    <x v="1"/>
    <x v="35"/>
    <s v="Dasiphora fruticosa"/>
    <n v="275"/>
    <x v="2"/>
    <s v="Dasiphora"/>
  </r>
  <r>
    <x v="22"/>
    <x v="2"/>
    <x v="1"/>
    <x v="7"/>
    <s v="C"/>
    <n v="1534"/>
    <x v="1"/>
    <s v="C"/>
  </r>
  <r>
    <x v="22"/>
    <x v="2"/>
    <x v="1"/>
    <x v="7"/>
    <s v="UNKNOWN"/>
    <n v="3"/>
    <x v="1"/>
    <s v="UNKNOWN"/>
  </r>
  <r>
    <x v="22"/>
    <x v="2"/>
    <x v="1"/>
    <x v="7"/>
    <s v="A"/>
    <n v="1"/>
    <x v="1"/>
    <s v="A"/>
  </r>
  <r>
    <x v="22"/>
    <x v="2"/>
    <x v="1"/>
    <x v="7"/>
    <s v="MERTENSIA"/>
    <n v="2"/>
    <x v="1"/>
    <s v="MERTENSIA"/>
  </r>
  <r>
    <x v="23"/>
    <x v="2"/>
    <x v="1"/>
    <x v="7"/>
    <s v="C"/>
    <n v="865"/>
    <x v="1"/>
    <s v="C"/>
  </r>
  <r>
    <x v="23"/>
    <x v="2"/>
    <x v="1"/>
    <x v="7"/>
    <s v="MERTENSIA"/>
    <n v="1090"/>
    <x v="1"/>
    <s v="MERTENSIA"/>
  </r>
  <r>
    <x v="23"/>
    <x v="2"/>
    <x v="1"/>
    <x v="7"/>
    <s v="UNKNOWN"/>
    <n v="5"/>
    <x v="1"/>
    <s v="UNKNOWN"/>
  </r>
  <r>
    <x v="23"/>
    <x v="2"/>
    <x v="1"/>
    <x v="7"/>
    <s v="ASTERACEAE_2"/>
    <n v="15"/>
    <x v="1"/>
    <s v="ASTERACEAE_2"/>
  </r>
  <r>
    <x v="23"/>
    <x v="2"/>
    <x v="1"/>
    <x v="7"/>
    <s v="ERICACEAE"/>
    <n v="2"/>
    <x v="1"/>
    <s v="ERICACEAE"/>
  </r>
  <r>
    <x v="23"/>
    <x v="2"/>
    <x v="1"/>
    <x v="7"/>
    <s v="B"/>
    <n v="1"/>
    <x v="1"/>
    <s v="B"/>
  </r>
  <r>
    <x v="23"/>
    <x v="2"/>
    <x v="1"/>
    <x v="7"/>
    <s v="A"/>
    <n v="2"/>
    <x v="1"/>
    <s v="A"/>
  </r>
  <r>
    <x v="22"/>
    <x v="2"/>
    <x v="1"/>
    <x v="7"/>
    <s v="Delphinium barbeyi"/>
    <n v="38912"/>
    <x v="2"/>
    <s v="Delphinium"/>
  </r>
  <r>
    <x v="22"/>
    <x v="2"/>
    <x v="1"/>
    <x v="7"/>
    <s v="Delphinium nuttallianum"/>
    <n v="11475"/>
    <x v="2"/>
    <s v="Delphinium"/>
  </r>
  <r>
    <x v="22"/>
    <x v="2"/>
    <x v="1"/>
    <x v="7"/>
    <s v="Delphinium gracile"/>
    <n v="6116"/>
    <x v="2"/>
    <s v="Delphinium"/>
  </r>
  <r>
    <x v="22"/>
    <x v="2"/>
    <x v="1"/>
    <x v="7"/>
    <s v="Viola odorata"/>
    <n v="3796"/>
    <x v="2"/>
    <s v="Viola"/>
  </r>
  <r>
    <x v="22"/>
    <x v="2"/>
    <x v="1"/>
    <x v="7"/>
    <s v="Trollius europaeus"/>
    <n v="552"/>
    <x v="2"/>
    <s v="Trollius"/>
  </r>
  <r>
    <x v="22"/>
    <x v="2"/>
    <x v="1"/>
    <x v="7"/>
    <s v="Caltha palustris"/>
    <n v="525"/>
    <x v="2"/>
    <s v="Caltha"/>
  </r>
  <r>
    <x v="22"/>
    <x v="2"/>
    <x v="1"/>
    <x v="7"/>
    <s v="Potentilla pulcherrima"/>
    <n v="498"/>
    <x v="2"/>
    <s v="Potentilla"/>
  </r>
  <r>
    <x v="22"/>
    <x v="2"/>
    <x v="1"/>
    <x v="7"/>
    <s v="Lithophragma parviflorum"/>
    <n v="482"/>
    <x v="2"/>
    <s v="Lithophragma"/>
  </r>
  <r>
    <x v="22"/>
    <x v="2"/>
    <x v="1"/>
    <x v="7"/>
    <s v="Aquilegia ecalcarata"/>
    <n v="367"/>
    <x v="2"/>
    <s v="Aquilegia"/>
  </r>
  <r>
    <x v="22"/>
    <x v="2"/>
    <x v="1"/>
    <x v="7"/>
    <s v="Thalictrum tuberosum"/>
    <n v="275"/>
    <x v="2"/>
    <s v="Thalictrum"/>
  </r>
  <r>
    <x v="23"/>
    <x v="2"/>
    <x v="1"/>
    <x v="7"/>
    <s v="Delphinium barbeyi"/>
    <n v="171592"/>
    <x v="2"/>
    <s v="Delphinium"/>
  </r>
  <r>
    <x v="23"/>
    <x v="2"/>
    <x v="1"/>
    <x v="7"/>
    <s v="Delphinium nuttallianum"/>
    <n v="108988"/>
    <x v="2"/>
    <s v="Delphinium"/>
  </r>
  <r>
    <x v="23"/>
    <x v="2"/>
    <x v="1"/>
    <x v="7"/>
    <s v="Delphinium gracile"/>
    <n v="52942"/>
    <x v="2"/>
    <s v="Delphinium"/>
  </r>
  <r>
    <x v="23"/>
    <x v="2"/>
    <x v="1"/>
    <x v="7"/>
    <s v="Taraxacum officinale"/>
    <n v="8448"/>
    <x v="2"/>
    <s v="Taraxacum"/>
  </r>
  <r>
    <x v="23"/>
    <x v="2"/>
    <x v="1"/>
    <x v="7"/>
    <s v="Trollius europaeus"/>
    <n v="6343"/>
    <x v="2"/>
    <s v="Trollius"/>
  </r>
  <r>
    <x v="23"/>
    <x v="2"/>
    <x v="1"/>
    <x v="7"/>
    <s v="Caltha palustris"/>
    <n v="4126"/>
    <x v="2"/>
    <s v="Caltha"/>
  </r>
  <r>
    <x v="23"/>
    <x v="2"/>
    <x v="1"/>
    <x v="7"/>
    <s v="Thalictrum tuberosum"/>
    <n v="2912"/>
    <x v="2"/>
    <s v="Thalictrum"/>
  </r>
  <r>
    <x v="23"/>
    <x v="2"/>
    <x v="1"/>
    <x v="7"/>
    <s v="Aquilegia ecalcarata"/>
    <n v="2618"/>
    <x v="2"/>
    <s v="Aquilegia"/>
  </r>
  <r>
    <x v="23"/>
    <x v="2"/>
    <x v="1"/>
    <x v="7"/>
    <s v="Hydrophyllum capitatum"/>
    <n v="2335"/>
    <x v="2"/>
    <s v="Hydrophyllum"/>
  </r>
  <r>
    <x v="23"/>
    <x v="2"/>
    <x v="1"/>
    <x v="7"/>
    <s v="Thalictrum thalictroides"/>
    <n v="1921"/>
    <x v="2"/>
    <s v="Thalictrum"/>
  </r>
  <r>
    <x v="0"/>
    <x v="2"/>
    <x v="1"/>
    <x v="8"/>
    <s v="Delphinium nuttallianum"/>
    <n v="9"/>
    <x v="0"/>
    <s v="Delphinium"/>
  </r>
  <r>
    <x v="24"/>
    <x v="2"/>
    <x v="1"/>
    <x v="8"/>
    <s v="C"/>
    <n v="1875"/>
    <x v="1"/>
    <s v="C"/>
  </r>
  <r>
    <x v="24"/>
    <x v="2"/>
    <x v="1"/>
    <x v="8"/>
    <s v="A"/>
    <n v="14"/>
    <x v="1"/>
    <s v="A"/>
  </r>
  <r>
    <x v="24"/>
    <x v="2"/>
    <x v="1"/>
    <x v="8"/>
    <s v="UNKNOWN"/>
    <n v="1"/>
    <x v="1"/>
    <s v="UNKNOWN"/>
  </r>
  <r>
    <x v="24"/>
    <x v="2"/>
    <x v="1"/>
    <x v="8"/>
    <s v="MERTENSIA"/>
    <n v="1"/>
    <x v="1"/>
    <s v="MERTENSIA"/>
  </r>
  <r>
    <x v="25"/>
    <x v="2"/>
    <x v="1"/>
    <x v="8"/>
    <s v="C"/>
    <n v="1099"/>
    <x v="1"/>
    <s v="C"/>
  </r>
  <r>
    <x v="25"/>
    <x v="2"/>
    <x v="1"/>
    <x v="8"/>
    <s v="UNKNOWN"/>
    <n v="1"/>
    <x v="1"/>
    <s v="UNKNOWN"/>
  </r>
  <r>
    <x v="26"/>
    <x v="2"/>
    <x v="1"/>
    <x v="8"/>
    <s v="C"/>
    <n v="746"/>
    <x v="1"/>
    <s v="C"/>
  </r>
  <r>
    <x v="26"/>
    <x v="2"/>
    <x v="1"/>
    <x v="8"/>
    <s v="ONAGRACEAE"/>
    <n v="1"/>
    <x v="1"/>
    <s v="ONAGRACEAE"/>
  </r>
  <r>
    <x v="24"/>
    <x v="2"/>
    <x v="1"/>
    <x v="8"/>
    <s v="Delphinium barbeyi"/>
    <n v="25683"/>
    <x v="2"/>
    <s v="Delphinium"/>
  </r>
  <r>
    <x v="24"/>
    <x v="2"/>
    <x v="1"/>
    <x v="8"/>
    <s v="Delphinium nuttallianum"/>
    <n v="16430"/>
    <x v="2"/>
    <s v="Delphinium"/>
  </r>
  <r>
    <x v="24"/>
    <x v="2"/>
    <x v="1"/>
    <x v="8"/>
    <s v="Delphinium gracile"/>
    <n v="7556"/>
    <x v="2"/>
    <s v="Delphinium"/>
  </r>
  <r>
    <x v="24"/>
    <x v="2"/>
    <x v="1"/>
    <x v="8"/>
    <s v="Trollius europaeus"/>
    <n v="1288"/>
    <x v="2"/>
    <s v="Trollius"/>
  </r>
  <r>
    <x v="24"/>
    <x v="2"/>
    <x v="1"/>
    <x v="8"/>
    <s v="Parnassia palustris"/>
    <n v="713"/>
    <x v="2"/>
    <s v="Parnassia"/>
  </r>
  <r>
    <x v="24"/>
    <x v="2"/>
    <x v="1"/>
    <x v="8"/>
    <s v="Thalictrum tuberosum"/>
    <n v="540"/>
    <x v="2"/>
    <s v="Thalictrum"/>
  </r>
  <r>
    <x v="24"/>
    <x v="2"/>
    <x v="1"/>
    <x v="8"/>
    <s v="Caltha palustris"/>
    <n v="459"/>
    <x v="2"/>
    <s v="Caltha"/>
  </r>
  <r>
    <x v="24"/>
    <x v="2"/>
    <x v="1"/>
    <x v="8"/>
    <s v="Thalictrum thalictroides"/>
    <n v="329"/>
    <x v="2"/>
    <s v="Thalictrum"/>
  </r>
  <r>
    <x v="24"/>
    <x v="2"/>
    <x v="1"/>
    <x v="8"/>
    <s v="Hydrophyllum capitatum"/>
    <n v="313"/>
    <x v="2"/>
    <s v="Hydrophyllum"/>
  </r>
  <r>
    <x v="24"/>
    <x v="2"/>
    <x v="1"/>
    <x v="8"/>
    <s v="Lupinus argenteus"/>
    <n v="295"/>
    <x v="2"/>
    <s v="Lupinus"/>
  </r>
  <r>
    <x v="25"/>
    <x v="2"/>
    <x v="1"/>
    <x v="8"/>
    <s v="Delphinium barbeyi"/>
    <n v="33236"/>
    <x v="2"/>
    <s v="Delphinium"/>
  </r>
  <r>
    <x v="25"/>
    <x v="2"/>
    <x v="1"/>
    <x v="8"/>
    <s v="Delphinium nuttallianum"/>
    <n v="19779"/>
    <x v="2"/>
    <s v="Delphinium"/>
  </r>
  <r>
    <x v="25"/>
    <x v="2"/>
    <x v="1"/>
    <x v="8"/>
    <s v="Delphinium gracile"/>
    <n v="10354"/>
    <x v="2"/>
    <s v="Delphinium"/>
  </r>
  <r>
    <x v="25"/>
    <x v="2"/>
    <x v="1"/>
    <x v="8"/>
    <s v="Trollius europaeus"/>
    <n v="939"/>
    <x v="2"/>
    <s v="Trollius"/>
  </r>
  <r>
    <x v="25"/>
    <x v="2"/>
    <x v="1"/>
    <x v="8"/>
    <s v="Caltha palustris"/>
    <n v="721"/>
    <x v="2"/>
    <s v="Caltha"/>
  </r>
  <r>
    <x v="25"/>
    <x v="2"/>
    <x v="1"/>
    <x v="8"/>
    <s v="Cynoglossum amplifolium"/>
    <n v="713"/>
    <x v="2"/>
    <s v="Cynoglossum"/>
  </r>
  <r>
    <x v="25"/>
    <x v="2"/>
    <x v="1"/>
    <x v="8"/>
    <s v="Cynoglossum amplifolium"/>
    <n v="713"/>
    <x v="2"/>
    <s v="Cynoglossum"/>
  </r>
  <r>
    <x v="25"/>
    <x v="2"/>
    <x v="1"/>
    <x v="8"/>
    <s v="Thalictrum tuberosum"/>
    <n v="604"/>
    <x v="2"/>
    <s v="Thalictrum"/>
  </r>
  <r>
    <x v="25"/>
    <x v="2"/>
    <x v="1"/>
    <x v="8"/>
    <s v="Aquilegia ecalcarata"/>
    <n v="379"/>
    <x v="2"/>
    <s v="Aquilegia"/>
  </r>
  <r>
    <x v="25"/>
    <x v="2"/>
    <x v="1"/>
    <x v="8"/>
    <s v="Populus alba"/>
    <n v="345"/>
    <x v="2"/>
    <s v="Populus"/>
  </r>
  <r>
    <x v="26"/>
    <x v="2"/>
    <x v="1"/>
    <x v="8"/>
    <s v="Agastache pallidiflora"/>
    <n v="50501"/>
    <x v="2"/>
    <s v="Agastache"/>
  </r>
  <r>
    <x v="26"/>
    <x v="2"/>
    <x v="1"/>
    <x v="8"/>
    <s v="Delphinium barbeyi"/>
    <n v="35781"/>
    <x v="2"/>
    <s v="Delphinium"/>
  </r>
  <r>
    <x v="26"/>
    <x v="2"/>
    <x v="1"/>
    <x v="8"/>
    <s v="Delphinium nuttallianum"/>
    <n v="12449"/>
    <x v="2"/>
    <s v="Delphinium"/>
  </r>
  <r>
    <x v="26"/>
    <x v="2"/>
    <x v="1"/>
    <x v="8"/>
    <s v="Delphinium gracile"/>
    <n v="7561"/>
    <x v="2"/>
    <s v="Delphinium"/>
  </r>
  <r>
    <x v="26"/>
    <x v="2"/>
    <x v="1"/>
    <x v="8"/>
    <s v="Helianthella quinquenervis"/>
    <n v="2908"/>
    <x v="2"/>
    <s v="Helianthella"/>
  </r>
  <r>
    <x v="26"/>
    <x v="2"/>
    <x v="1"/>
    <x v="8"/>
    <s v="Lupinus argenteus"/>
    <n v="2740"/>
    <x v="2"/>
    <s v="Lupinus"/>
  </r>
  <r>
    <x v="26"/>
    <x v="2"/>
    <x v="1"/>
    <x v="8"/>
    <s v="Campanula rotundifolia"/>
    <n v="2703"/>
    <x v="2"/>
    <s v="Campanula"/>
  </r>
  <r>
    <x v="26"/>
    <x v="2"/>
    <x v="1"/>
    <x v="8"/>
    <s v="Phlox douglasii"/>
    <n v="2701"/>
    <x v="2"/>
    <s v="Phlox"/>
  </r>
  <r>
    <x v="26"/>
    <x v="2"/>
    <x v="1"/>
    <x v="8"/>
    <s v="Populus alba"/>
    <n v="2676"/>
    <x v="2"/>
    <s v="Populus"/>
  </r>
  <r>
    <x v="26"/>
    <x v="2"/>
    <x v="1"/>
    <x v="8"/>
    <s v="Cynoglossum amplifolium"/>
    <n v="2432"/>
    <x v="2"/>
    <s v="Cynoglossum"/>
  </r>
  <r>
    <x v="26"/>
    <x v="2"/>
    <x v="1"/>
    <x v="8"/>
    <s v="Cynoglossum amplifolium"/>
    <n v="2432"/>
    <x v="2"/>
    <s v="Cynoglossum"/>
  </r>
  <r>
    <x v="0"/>
    <x v="2"/>
    <x v="1"/>
    <x v="10"/>
    <s v="Hydrophyllum fendleri"/>
    <n v="1"/>
    <x v="0"/>
    <s v="Hydrophyllum"/>
  </r>
  <r>
    <x v="0"/>
    <x v="2"/>
    <x v="1"/>
    <x v="10"/>
    <s v="Pedicularis procera"/>
    <n v="1"/>
    <x v="0"/>
    <s v="Pedicularis"/>
  </r>
  <r>
    <x v="0"/>
    <x v="2"/>
    <x v="1"/>
    <x v="12"/>
    <s v="Delphinium barbeyi"/>
    <n v="1"/>
    <x v="0"/>
    <s v="Delphinium"/>
  </r>
  <r>
    <x v="0"/>
    <x v="2"/>
    <x v="1"/>
    <x v="13"/>
    <s v="Delphinium barbeyi"/>
    <n v="2"/>
    <x v="0"/>
    <s v="Delphinium"/>
  </r>
  <r>
    <x v="0"/>
    <x v="2"/>
    <x v="2"/>
    <x v="34"/>
    <s v="Mertensia fusiformis"/>
    <n v="1"/>
    <x v="0"/>
    <s v="Mertensia"/>
  </r>
  <r>
    <x v="0"/>
    <x v="2"/>
    <x v="2"/>
    <x v="30"/>
    <s v="Delphinium nuttallianum"/>
    <n v="1"/>
    <x v="0"/>
    <s v="Delphinium"/>
  </r>
  <r>
    <x v="0"/>
    <x v="2"/>
    <x v="2"/>
    <x v="30"/>
    <s v="Mertensia fusiformis"/>
    <n v="1"/>
    <x v="0"/>
    <s v="Mertensia"/>
  </r>
  <r>
    <x v="0"/>
    <x v="2"/>
    <x v="2"/>
    <x v="20"/>
    <s v="Delphinium nuttallianum"/>
    <n v="1"/>
    <x v="0"/>
    <s v="Delphinium"/>
  </r>
  <r>
    <x v="0"/>
    <x v="2"/>
    <x v="2"/>
    <x v="20"/>
    <s v="Mertensia fusiformis"/>
    <n v="2"/>
    <x v="0"/>
    <s v="Mertensia"/>
  </r>
  <r>
    <x v="0"/>
    <x v="2"/>
    <x v="2"/>
    <x v="5"/>
    <s v="Lathyrus lanszwertii"/>
    <n v="2"/>
    <x v="0"/>
    <s v="Lathyrus"/>
  </r>
  <r>
    <x v="0"/>
    <x v="2"/>
    <x v="2"/>
    <x v="5"/>
    <s v="Taraxacum officinale"/>
    <n v="1"/>
    <x v="0"/>
    <s v="Taraxacum"/>
  </r>
  <r>
    <x v="0"/>
    <x v="2"/>
    <x v="2"/>
    <x v="8"/>
    <s v="Lathyrus lanszwertii"/>
    <n v="2"/>
    <x v="0"/>
    <s v="Lathyrus"/>
  </r>
  <r>
    <x v="0"/>
    <x v="2"/>
    <x v="2"/>
    <x v="9"/>
    <s v="Lupinus sericeus"/>
    <n v="1"/>
    <x v="0"/>
    <s v="Lupinus"/>
  </r>
  <r>
    <x v="0"/>
    <x v="2"/>
    <x v="3"/>
    <x v="29"/>
    <s v="Erythronium grandiflorum"/>
    <n v="1"/>
    <x v="0"/>
    <s v="Erythronium"/>
  </r>
  <r>
    <x v="0"/>
    <x v="2"/>
    <x v="3"/>
    <x v="30"/>
    <s v="Mertensia fusiformis"/>
    <n v="1"/>
    <x v="0"/>
    <s v="Mertensia"/>
  </r>
  <r>
    <x v="27"/>
    <x v="2"/>
    <x v="3"/>
    <x v="20"/>
    <s v="C"/>
    <n v="1084"/>
    <x v="1"/>
    <s v="C"/>
  </r>
  <r>
    <x v="27"/>
    <x v="2"/>
    <x v="3"/>
    <x v="20"/>
    <s v="ONAGRACEAE"/>
    <n v="1"/>
    <x v="1"/>
    <s v="ONAGRACEAE"/>
  </r>
  <r>
    <x v="27"/>
    <x v="2"/>
    <x v="3"/>
    <x v="20"/>
    <s v="ASTERACEAE_2"/>
    <n v="1"/>
    <x v="1"/>
    <s v="ASTERACEAE_2"/>
  </r>
  <r>
    <x v="27"/>
    <x v="2"/>
    <x v="3"/>
    <x v="20"/>
    <s v="UNKNOWN"/>
    <n v="1"/>
    <x v="1"/>
    <s v="UNKNOWN"/>
  </r>
  <r>
    <x v="27"/>
    <x v="2"/>
    <x v="3"/>
    <x v="20"/>
    <s v="Mertensia fusiformis"/>
    <n v="77561"/>
    <x v="2"/>
    <s v="Mertensia"/>
  </r>
  <r>
    <x v="27"/>
    <x v="2"/>
    <x v="3"/>
    <x v="20"/>
    <s v="Lupinus argenteus"/>
    <n v="49939"/>
    <x v="2"/>
    <s v="Lupinus"/>
  </r>
  <r>
    <x v="27"/>
    <x v="2"/>
    <x v="3"/>
    <x v="20"/>
    <s v="Mertensia ciliata"/>
    <n v="48791"/>
    <x v="2"/>
    <s v="Mertensia"/>
  </r>
  <r>
    <x v="27"/>
    <x v="2"/>
    <x v="3"/>
    <x v="20"/>
    <s v="Delphinium barbeyi"/>
    <n v="29197"/>
    <x v="2"/>
    <s v="Delphinium"/>
  </r>
  <r>
    <x v="27"/>
    <x v="2"/>
    <x v="3"/>
    <x v="20"/>
    <s v="Delphinium nuttallianum"/>
    <n v="16705"/>
    <x v="2"/>
    <s v="Delphinium"/>
  </r>
  <r>
    <x v="27"/>
    <x v="2"/>
    <x v="3"/>
    <x v="20"/>
    <s v="Cynoglossum pringlei"/>
    <n v="12730"/>
    <x v="2"/>
    <s v="Cynoglossum"/>
  </r>
  <r>
    <x v="27"/>
    <x v="2"/>
    <x v="3"/>
    <x v="20"/>
    <s v="Cynoglossum pringlei"/>
    <n v="12730"/>
    <x v="2"/>
    <s v="Cynoglossum"/>
  </r>
  <r>
    <x v="27"/>
    <x v="2"/>
    <x v="3"/>
    <x v="20"/>
    <s v="Delphinium gracile"/>
    <n v="9348"/>
    <x v="2"/>
    <s v="Delphinium"/>
  </r>
  <r>
    <x v="27"/>
    <x v="2"/>
    <x v="3"/>
    <x v="20"/>
    <s v="Erigeron grandiflorus"/>
    <n v="7517"/>
    <x v="2"/>
    <s v="Erigeron"/>
  </r>
  <r>
    <x v="27"/>
    <x v="2"/>
    <x v="3"/>
    <x v="20"/>
    <s v="Cynoglossum anchusoides"/>
    <n v="6452"/>
    <x v="2"/>
    <s v="Cynoglossum"/>
  </r>
  <r>
    <x v="27"/>
    <x v="2"/>
    <x v="3"/>
    <x v="20"/>
    <s v="Cynoglossum anchusoides"/>
    <n v="6452"/>
    <x v="2"/>
    <s v="Cynoglossum"/>
  </r>
  <r>
    <x v="0"/>
    <x v="2"/>
    <x v="3"/>
    <x v="18"/>
    <s v="Vicia americana"/>
    <n v="1"/>
    <x v="0"/>
    <s v="Vicia"/>
  </r>
  <r>
    <x v="0"/>
    <x v="2"/>
    <x v="4"/>
    <x v="34"/>
    <s v="Mertensia fusiformis"/>
    <n v="2"/>
    <x v="0"/>
    <s v="Mertensia"/>
  </r>
  <r>
    <x v="0"/>
    <x v="2"/>
    <x v="4"/>
    <x v="30"/>
    <s v="Mertensia fusiformis"/>
    <n v="2"/>
    <x v="0"/>
    <s v="Mertensia"/>
  </r>
  <r>
    <x v="0"/>
    <x v="2"/>
    <x v="4"/>
    <x v="5"/>
    <s v="Delphinium nuttallianum"/>
    <n v="3"/>
    <x v="0"/>
    <s v="Delphinium"/>
  </r>
  <r>
    <x v="0"/>
    <x v="2"/>
    <x v="4"/>
    <x v="7"/>
    <s v="Delphinium nuttallianum"/>
    <n v="7"/>
    <x v="0"/>
    <s v="Delphinium"/>
  </r>
  <r>
    <x v="0"/>
    <x v="2"/>
    <x v="4"/>
    <x v="7"/>
    <s v="Lathyrus lanszwertii"/>
    <n v="1"/>
    <x v="0"/>
    <s v="Lathyrus"/>
  </r>
  <r>
    <x v="0"/>
    <x v="2"/>
    <x v="4"/>
    <x v="15"/>
    <s v="Delphinium nuttallianum"/>
    <n v="5"/>
    <x v="0"/>
    <s v="Delphinium"/>
  </r>
  <r>
    <x v="0"/>
    <x v="2"/>
    <x v="4"/>
    <x v="21"/>
    <s v="Delphinium nuttallianum"/>
    <n v="1"/>
    <x v="0"/>
    <s v="Delphinium"/>
  </r>
  <r>
    <x v="0"/>
    <x v="2"/>
    <x v="4"/>
    <x v="22"/>
    <s v="Delphinium nuttallianum"/>
    <n v="2"/>
    <x v="0"/>
    <s v="Delphinium"/>
  </r>
  <r>
    <x v="0"/>
    <x v="2"/>
    <x v="4"/>
    <x v="22"/>
    <s v="Lathyrus lanszwertii"/>
    <n v="1"/>
    <x v="0"/>
    <s v="Lathyrus"/>
  </r>
  <r>
    <x v="0"/>
    <x v="2"/>
    <x v="4"/>
    <x v="22"/>
    <s v="Lupinus sericeus"/>
    <n v="1"/>
    <x v="0"/>
    <s v="Lupinus"/>
  </r>
  <r>
    <x v="0"/>
    <x v="2"/>
    <x v="4"/>
    <x v="12"/>
    <s v="Delphinium barbeyi"/>
    <n v="1"/>
    <x v="0"/>
    <s v="Delphinium"/>
  </r>
  <r>
    <x v="0"/>
    <x v="2"/>
    <x v="5"/>
    <x v="26"/>
    <s v="Delphinium nuttallianum"/>
    <n v="1"/>
    <x v="0"/>
    <s v="Delphinium"/>
  </r>
  <r>
    <x v="0"/>
    <x v="2"/>
    <x v="5"/>
    <x v="23"/>
    <s v="Delphinium barbeyi"/>
    <n v="1"/>
    <x v="0"/>
    <s v="Delphinium"/>
  </r>
  <r>
    <x v="0"/>
    <x v="3"/>
    <x v="2"/>
    <x v="8"/>
    <s v="Hydrophyllum fendleri"/>
    <n v="1"/>
    <x v="0"/>
    <s v="Hydrophyllum"/>
  </r>
  <r>
    <x v="0"/>
    <x v="3"/>
    <x v="4"/>
    <x v="7"/>
    <s v="Hydrophyllum fendleri"/>
    <n v="1"/>
    <x v="0"/>
    <s v="Hydrophyllum"/>
  </r>
  <r>
    <x v="0"/>
    <x v="4"/>
    <x v="0"/>
    <x v="31"/>
    <s v="Mertensia fusiformis"/>
    <n v="2"/>
    <x v="0"/>
    <s v="Mertensia"/>
  </r>
  <r>
    <x v="0"/>
    <x v="4"/>
    <x v="0"/>
    <x v="0"/>
    <s v="Delphinium nuttallianum"/>
    <n v="6"/>
    <x v="0"/>
    <s v="Delphinium"/>
  </r>
  <r>
    <x v="0"/>
    <x v="4"/>
    <x v="0"/>
    <x v="0"/>
    <s v="Hydrophyllum fendleri"/>
    <n v="3"/>
    <x v="0"/>
    <s v="Hydrophyllum"/>
  </r>
  <r>
    <x v="0"/>
    <x v="4"/>
    <x v="0"/>
    <x v="17"/>
    <s v="Delphinium nuttallianum"/>
    <n v="1"/>
    <x v="0"/>
    <s v="Delphinium"/>
  </r>
  <r>
    <x v="0"/>
    <x v="4"/>
    <x v="0"/>
    <x v="17"/>
    <s v="Lonciera involucrata"/>
    <n v="1"/>
    <x v="0"/>
    <s v="Lonciera"/>
  </r>
  <r>
    <x v="0"/>
    <x v="4"/>
    <x v="0"/>
    <x v="17"/>
    <s v="Hydrophyllum fendleri"/>
    <n v="3"/>
    <x v="0"/>
    <s v="Hydrophyllum"/>
  </r>
  <r>
    <x v="28"/>
    <x v="4"/>
    <x v="0"/>
    <x v="17"/>
    <s v="C"/>
    <n v="1564"/>
    <x v="1"/>
    <s v="C"/>
  </r>
  <r>
    <x v="28"/>
    <x v="4"/>
    <x v="0"/>
    <x v="17"/>
    <s v="ASTERACEAE_2"/>
    <n v="1"/>
    <x v="1"/>
    <s v="ASTERACEAE_2"/>
  </r>
  <r>
    <x v="28"/>
    <x v="4"/>
    <x v="0"/>
    <x v="17"/>
    <s v="UNKNOWN"/>
    <n v="1"/>
    <x v="1"/>
    <s v="UNKNOWN"/>
  </r>
  <r>
    <x v="28"/>
    <x v="4"/>
    <x v="0"/>
    <x v="17"/>
    <s v="MERTENSIA"/>
    <n v="2"/>
    <x v="1"/>
    <s v="MERTENSIA"/>
  </r>
  <r>
    <x v="29"/>
    <x v="4"/>
    <x v="0"/>
    <x v="17"/>
    <s v="ROSACEAE"/>
    <n v="699"/>
    <x v="1"/>
    <s v="ROSACEAE"/>
  </r>
  <r>
    <x v="29"/>
    <x v="4"/>
    <x v="0"/>
    <x v="17"/>
    <s v="B"/>
    <n v="1"/>
    <x v="1"/>
    <s v="B"/>
  </r>
  <r>
    <x v="29"/>
    <x v="4"/>
    <x v="0"/>
    <x v="17"/>
    <s v="UNKNOWN"/>
    <n v="7"/>
    <x v="1"/>
    <s v="UNKNOWN"/>
  </r>
  <r>
    <x v="29"/>
    <x v="4"/>
    <x v="0"/>
    <x v="17"/>
    <s v="MERTENSIA"/>
    <n v="4"/>
    <x v="1"/>
    <s v="MERTENSIA"/>
  </r>
  <r>
    <x v="29"/>
    <x v="4"/>
    <x v="0"/>
    <x v="17"/>
    <s v="ASTERACEAE_1"/>
    <n v="1"/>
    <x v="1"/>
    <s v="ASTERACEAE_1"/>
  </r>
  <r>
    <x v="29"/>
    <x v="4"/>
    <x v="0"/>
    <x v="17"/>
    <s v="ASTERACEAE_2"/>
    <n v="1"/>
    <x v="1"/>
    <s v="ASTERACEAE_2"/>
  </r>
  <r>
    <x v="29"/>
    <x v="4"/>
    <x v="0"/>
    <x v="17"/>
    <s v="C"/>
    <n v="38"/>
    <x v="1"/>
    <s v="C"/>
  </r>
  <r>
    <x v="28"/>
    <x v="4"/>
    <x v="0"/>
    <x v="17"/>
    <s v="Delphinium barbeyi"/>
    <n v="60571"/>
    <x v="2"/>
    <s v="Delphinium"/>
  </r>
  <r>
    <x v="28"/>
    <x v="4"/>
    <x v="0"/>
    <x v="17"/>
    <s v="Delphinium nuttallianum"/>
    <n v="36104"/>
    <x v="2"/>
    <s v="Delphinium"/>
  </r>
  <r>
    <x v="28"/>
    <x v="4"/>
    <x v="0"/>
    <x v="17"/>
    <s v="Delphinium gracile"/>
    <n v="18758"/>
    <x v="2"/>
    <s v="Delphinium"/>
  </r>
  <r>
    <x v="28"/>
    <x v="4"/>
    <x v="0"/>
    <x v="17"/>
    <s v="Trollius europaeus"/>
    <n v="1902"/>
    <x v="2"/>
    <s v="Trollius"/>
  </r>
  <r>
    <x v="28"/>
    <x v="4"/>
    <x v="0"/>
    <x v="17"/>
    <s v="Cynoglossum amplifolium"/>
    <n v="1638"/>
    <x v="2"/>
    <s v="Cynoglossum"/>
  </r>
  <r>
    <x v="28"/>
    <x v="4"/>
    <x v="0"/>
    <x v="17"/>
    <s v="Cynoglossum amplifolium"/>
    <n v="1638"/>
    <x v="2"/>
    <s v="Cynoglossum"/>
  </r>
  <r>
    <x v="28"/>
    <x v="4"/>
    <x v="0"/>
    <x v="17"/>
    <s v="Hydrophyllum canadense"/>
    <n v="1499"/>
    <x v="2"/>
    <s v="Hydrophyllum"/>
  </r>
  <r>
    <x v="28"/>
    <x v="4"/>
    <x v="0"/>
    <x v="17"/>
    <s v="Caltha palustris"/>
    <n v="1328"/>
    <x v="2"/>
    <s v="Caltha"/>
  </r>
  <r>
    <x v="28"/>
    <x v="4"/>
    <x v="0"/>
    <x v="17"/>
    <s v="Populus alba"/>
    <n v="1305"/>
    <x v="2"/>
    <s v="Populus"/>
  </r>
  <r>
    <x v="28"/>
    <x v="4"/>
    <x v="0"/>
    <x v="17"/>
    <s v="Thalictrum tuberosum"/>
    <n v="1010"/>
    <x v="2"/>
    <s v="Thalictrum"/>
  </r>
  <r>
    <x v="29"/>
    <x v="4"/>
    <x v="0"/>
    <x v="17"/>
    <s v="Delphinium barbeyi"/>
    <n v="85764"/>
    <x v="2"/>
    <s v="Delphinium"/>
  </r>
  <r>
    <x v="29"/>
    <x v="4"/>
    <x v="0"/>
    <x v="17"/>
    <s v="Delphinium nuttallianum"/>
    <n v="52561"/>
    <x v="2"/>
    <s v="Delphinium"/>
  </r>
  <r>
    <x v="29"/>
    <x v="4"/>
    <x v="0"/>
    <x v="17"/>
    <s v="Delphinium gracile"/>
    <n v="22507"/>
    <x v="2"/>
    <s v="Delphinium"/>
  </r>
  <r>
    <x v="29"/>
    <x v="4"/>
    <x v="0"/>
    <x v="17"/>
    <s v="Viola odorata"/>
    <n v="2981"/>
    <x v="2"/>
    <s v="Viola"/>
  </r>
  <r>
    <x v="29"/>
    <x v="4"/>
    <x v="0"/>
    <x v="17"/>
    <s v="Trollius europaeus"/>
    <n v="2376"/>
    <x v="2"/>
    <s v="Trollius"/>
  </r>
  <r>
    <x v="29"/>
    <x v="4"/>
    <x v="0"/>
    <x v="17"/>
    <s v="Dasiphora fruticosa"/>
    <n v="1655"/>
    <x v="2"/>
    <s v="Dasiphora"/>
  </r>
  <r>
    <x v="29"/>
    <x v="4"/>
    <x v="0"/>
    <x v="17"/>
    <s v="Caltha palustris"/>
    <n v="1498"/>
    <x v="2"/>
    <s v="Caltha"/>
  </r>
  <r>
    <x v="29"/>
    <x v="4"/>
    <x v="0"/>
    <x v="17"/>
    <s v="Mertensia fusiformis"/>
    <n v="1487"/>
    <x v="2"/>
    <s v="Mertensia"/>
  </r>
  <r>
    <x v="29"/>
    <x v="4"/>
    <x v="0"/>
    <x v="17"/>
    <s v="Aquilegia ecalcarata"/>
    <n v="1169"/>
    <x v="2"/>
    <s v="Aquilegia"/>
  </r>
  <r>
    <x v="29"/>
    <x v="4"/>
    <x v="0"/>
    <x v="17"/>
    <s v="Hydrophyllum canadense"/>
    <n v="1080"/>
    <x v="2"/>
    <s v="Hydrophyllum"/>
  </r>
  <r>
    <x v="30"/>
    <x v="4"/>
    <x v="0"/>
    <x v="21"/>
    <s v="MERTENSIA"/>
    <n v="16825"/>
    <x v="1"/>
    <s v="MERTENSIA"/>
  </r>
  <r>
    <x v="30"/>
    <x v="4"/>
    <x v="0"/>
    <x v="21"/>
    <s v="C"/>
    <n v="259"/>
    <x v="1"/>
    <s v="C"/>
  </r>
  <r>
    <x v="30"/>
    <x v="4"/>
    <x v="0"/>
    <x v="21"/>
    <s v="GERANIUM"/>
    <n v="138"/>
    <x v="1"/>
    <s v="GERANIUM"/>
  </r>
  <r>
    <x v="30"/>
    <x v="4"/>
    <x v="0"/>
    <x v="21"/>
    <s v="UNKNOWN"/>
    <n v="0"/>
    <x v="1"/>
    <s v="UNKNOWN"/>
  </r>
  <r>
    <x v="30"/>
    <x v="4"/>
    <x v="0"/>
    <x v="21"/>
    <s v="ASTERACEAE_2"/>
    <n v="1"/>
    <x v="1"/>
    <s v="ASTERACEAE_2"/>
  </r>
  <r>
    <x v="30"/>
    <x v="4"/>
    <x v="0"/>
    <x v="21"/>
    <s v="Mertensia ciliata"/>
    <n v="48329"/>
    <x v="2"/>
    <s v="Mertensia"/>
  </r>
  <r>
    <x v="30"/>
    <x v="4"/>
    <x v="0"/>
    <x v="21"/>
    <s v="Mertensia fusiformis"/>
    <n v="25975"/>
    <x v="2"/>
    <s v="Mertensia"/>
  </r>
  <r>
    <x v="30"/>
    <x v="4"/>
    <x v="0"/>
    <x v="21"/>
    <s v="Hydrophyllum fendleri"/>
    <n v="11728"/>
    <x v="2"/>
    <s v="Hydrophyllum"/>
  </r>
  <r>
    <x v="30"/>
    <x v="4"/>
    <x v="0"/>
    <x v="21"/>
    <s v="Lupinus argenteus"/>
    <n v="5472"/>
    <x v="2"/>
    <s v="Lupinus"/>
  </r>
  <r>
    <x v="30"/>
    <x v="4"/>
    <x v="0"/>
    <x v="21"/>
    <s v="Erigeron grandiflorus"/>
    <n v="3974"/>
    <x v="2"/>
    <s v="Erigeron"/>
  </r>
  <r>
    <x v="30"/>
    <x v="4"/>
    <x v="0"/>
    <x v="21"/>
    <s v="Epilobium canum"/>
    <n v="3260"/>
    <x v="2"/>
    <s v="Epilobium"/>
  </r>
  <r>
    <x v="30"/>
    <x v="4"/>
    <x v="0"/>
    <x v="21"/>
    <s v="Hydrophyllum canadense"/>
    <n v="2346"/>
    <x v="2"/>
    <s v="Hydrophyllum"/>
  </r>
  <r>
    <x v="30"/>
    <x v="4"/>
    <x v="0"/>
    <x v="21"/>
    <s v="Lupinus sericeus"/>
    <n v="1910"/>
    <x v="2"/>
    <s v="Lupinus"/>
  </r>
  <r>
    <x v="30"/>
    <x v="4"/>
    <x v="0"/>
    <x v="21"/>
    <s v="Taraxacum officinale"/>
    <n v="1334"/>
    <x v="2"/>
    <s v="Taraxacum"/>
  </r>
  <r>
    <x v="30"/>
    <x v="4"/>
    <x v="0"/>
    <x v="21"/>
    <s v="Cynoglossum pringlei"/>
    <n v="861"/>
    <x v="2"/>
    <s v="Cynoglossum"/>
  </r>
  <r>
    <x v="30"/>
    <x v="4"/>
    <x v="0"/>
    <x v="21"/>
    <s v="Cynoglossum pringlei"/>
    <n v="861"/>
    <x v="2"/>
    <s v="Cynoglossum"/>
  </r>
  <r>
    <x v="0"/>
    <x v="4"/>
    <x v="0"/>
    <x v="1"/>
    <s v="Delphinium nuttallianum"/>
    <n v="1"/>
    <x v="0"/>
    <s v="Delphinium"/>
  </r>
  <r>
    <x v="0"/>
    <x v="4"/>
    <x v="0"/>
    <x v="1"/>
    <s v="Hydrophyllum fendleri"/>
    <n v="2"/>
    <x v="0"/>
    <s v="Hydrophyllum"/>
  </r>
  <r>
    <x v="0"/>
    <x v="4"/>
    <x v="0"/>
    <x v="1"/>
    <s v="Mertensia ciliata"/>
    <n v="1"/>
    <x v="0"/>
    <s v="Mertensia"/>
  </r>
  <r>
    <x v="0"/>
    <x v="4"/>
    <x v="0"/>
    <x v="2"/>
    <s v="Hydrophyllum fendleri"/>
    <n v="2"/>
    <x v="0"/>
    <s v="Hydrophyllum"/>
  </r>
  <r>
    <x v="0"/>
    <x v="4"/>
    <x v="0"/>
    <x v="2"/>
    <s v="Mertensia ciliata"/>
    <n v="1"/>
    <x v="0"/>
    <s v="Mertensia"/>
  </r>
  <r>
    <x v="0"/>
    <x v="4"/>
    <x v="0"/>
    <x v="3"/>
    <s v="Helianthella quinquenervis"/>
    <n v="1"/>
    <x v="0"/>
    <s v="Helianthella"/>
  </r>
  <r>
    <x v="0"/>
    <x v="4"/>
    <x v="0"/>
    <x v="3"/>
    <s v="Mertensia ciliata"/>
    <n v="2"/>
    <x v="0"/>
    <s v="Mertensia"/>
  </r>
  <r>
    <x v="0"/>
    <x v="4"/>
    <x v="0"/>
    <x v="3"/>
    <s v="Vicia americana"/>
    <n v="3"/>
    <x v="0"/>
    <s v="Vicia"/>
  </r>
  <r>
    <x v="0"/>
    <x v="4"/>
    <x v="0"/>
    <x v="4"/>
    <s v="Vicia americana"/>
    <n v="2"/>
    <x v="0"/>
    <s v="Vicia"/>
  </r>
  <r>
    <x v="0"/>
    <x v="4"/>
    <x v="0"/>
    <x v="19"/>
    <s v="Senecio bigelovii"/>
    <n v="1"/>
    <x v="0"/>
    <s v="Senecio"/>
  </r>
  <r>
    <x v="0"/>
    <x v="4"/>
    <x v="1"/>
    <x v="20"/>
    <s v="Hydrophyllum capitatum"/>
    <n v="1"/>
    <x v="0"/>
    <s v="Hydrophyllum"/>
  </r>
  <r>
    <x v="0"/>
    <x v="4"/>
    <x v="1"/>
    <x v="20"/>
    <s v="Mertensia fusiformis"/>
    <n v="1"/>
    <x v="0"/>
    <s v="Mertensia"/>
  </r>
  <r>
    <x v="0"/>
    <x v="4"/>
    <x v="1"/>
    <x v="8"/>
    <s v="Delphinium nuttallianum"/>
    <n v="3"/>
    <x v="0"/>
    <s v="Delphinium"/>
  </r>
  <r>
    <x v="0"/>
    <x v="4"/>
    <x v="1"/>
    <x v="8"/>
    <s v="Hydrophyllum capitatum"/>
    <n v="1"/>
    <x v="0"/>
    <s v="Hydrophyllum"/>
  </r>
  <r>
    <x v="0"/>
    <x v="4"/>
    <x v="1"/>
    <x v="8"/>
    <s v="Hydrophyllum fendleri"/>
    <n v="1"/>
    <x v="0"/>
    <s v="Hydrophyllum"/>
  </r>
  <r>
    <x v="31"/>
    <x v="4"/>
    <x v="1"/>
    <x v="8"/>
    <s v="C"/>
    <n v="352"/>
    <x v="1"/>
    <s v="C"/>
  </r>
  <r>
    <x v="31"/>
    <x v="4"/>
    <x v="1"/>
    <x v="8"/>
    <s v="MERTENSIA"/>
    <n v="367"/>
    <x v="1"/>
    <s v="MERTENSIA"/>
  </r>
  <r>
    <x v="31"/>
    <x v="4"/>
    <x v="1"/>
    <x v="8"/>
    <s v="A"/>
    <n v="52"/>
    <x v="1"/>
    <s v="A"/>
  </r>
  <r>
    <x v="31"/>
    <x v="4"/>
    <x v="1"/>
    <x v="8"/>
    <s v="ROSACEAE"/>
    <n v="6"/>
    <x v="1"/>
    <s v="ROSACEAE"/>
  </r>
  <r>
    <x v="31"/>
    <x v="4"/>
    <x v="1"/>
    <x v="8"/>
    <s v="UNKNOWN"/>
    <n v="6"/>
    <x v="1"/>
    <s v="UNKNOWN"/>
  </r>
  <r>
    <x v="31"/>
    <x v="4"/>
    <x v="1"/>
    <x v="8"/>
    <s v="D"/>
    <n v="3"/>
    <x v="1"/>
    <s v="D"/>
  </r>
  <r>
    <x v="31"/>
    <x v="4"/>
    <x v="1"/>
    <x v="8"/>
    <s v="Delphinium nuttallianum"/>
    <n v="46"/>
    <x v="2"/>
    <s v="Delphinium"/>
  </r>
  <r>
    <x v="31"/>
    <x v="4"/>
    <x v="1"/>
    <x v="8"/>
    <s v="Delphinium barbeyi"/>
    <n v="46"/>
    <x v="2"/>
    <s v="Delphinium"/>
  </r>
  <r>
    <x v="31"/>
    <x v="4"/>
    <x v="1"/>
    <x v="8"/>
    <s v="Populus alba"/>
    <n v="20"/>
    <x v="2"/>
    <s v="Populus"/>
  </r>
  <r>
    <x v="31"/>
    <x v="4"/>
    <x v="1"/>
    <x v="8"/>
    <s v="Thalictrum tuberosum"/>
    <n v="16"/>
    <x v="2"/>
    <s v="Thalictrum"/>
  </r>
  <r>
    <x v="31"/>
    <x v="4"/>
    <x v="1"/>
    <x v="8"/>
    <s v="Mertensia ciliata"/>
    <n v="14"/>
    <x v="2"/>
    <s v="Mertensia"/>
  </r>
  <r>
    <x v="31"/>
    <x v="4"/>
    <x v="1"/>
    <x v="8"/>
    <s v="Symphyotrichum foliaceum"/>
    <n v="10"/>
    <x v="2"/>
    <s v="Symphyotrichum"/>
  </r>
  <r>
    <x v="31"/>
    <x v="4"/>
    <x v="1"/>
    <x v="8"/>
    <s v="Lupinus argenteus"/>
    <n v="8"/>
    <x v="2"/>
    <s v="Lupinus"/>
  </r>
  <r>
    <x v="31"/>
    <x v="4"/>
    <x v="1"/>
    <x v="8"/>
    <s v="Hydrophyllum fendleri"/>
    <n v="5"/>
    <x v="2"/>
    <s v="Hydrophyllum"/>
  </r>
  <r>
    <x v="31"/>
    <x v="4"/>
    <x v="1"/>
    <x v="8"/>
    <s v="Aquilegia ecalcarata"/>
    <n v="5"/>
    <x v="2"/>
    <s v="Aquilegia"/>
  </r>
  <r>
    <x v="31"/>
    <x v="4"/>
    <x v="1"/>
    <x v="8"/>
    <s v="Hydrophyllum canadense"/>
    <n v="4"/>
    <x v="2"/>
    <s v="Hydrophyllum"/>
  </r>
  <r>
    <x v="31"/>
    <x v="4"/>
    <x v="1"/>
    <x v="8"/>
    <s v="Viola odorata"/>
    <n v="4"/>
    <x v="2"/>
    <s v="Viola"/>
  </r>
  <r>
    <x v="0"/>
    <x v="4"/>
    <x v="1"/>
    <x v="9"/>
    <s v="Hydrophyllum fendleri"/>
    <n v="3"/>
    <x v="0"/>
    <s v="Hydrophyllum"/>
  </r>
  <r>
    <x v="32"/>
    <x v="4"/>
    <x v="1"/>
    <x v="9"/>
    <s v="C"/>
    <n v="224"/>
    <x v="1"/>
    <s v="C"/>
  </r>
  <r>
    <x v="32"/>
    <x v="4"/>
    <x v="1"/>
    <x v="9"/>
    <s v="ROSACEAE"/>
    <n v="564"/>
    <x v="1"/>
    <s v="ROSACEAE"/>
  </r>
  <r>
    <x v="32"/>
    <x v="4"/>
    <x v="1"/>
    <x v="9"/>
    <s v="A"/>
    <n v="98"/>
    <x v="1"/>
    <s v="A"/>
  </r>
  <r>
    <x v="32"/>
    <x v="4"/>
    <x v="1"/>
    <x v="9"/>
    <s v="D"/>
    <n v="2"/>
    <x v="1"/>
    <s v="D"/>
  </r>
  <r>
    <x v="32"/>
    <x v="4"/>
    <x v="1"/>
    <x v="9"/>
    <s v="MERTENSIA"/>
    <n v="5"/>
    <x v="1"/>
    <s v="MERTENSIA"/>
  </r>
  <r>
    <x v="32"/>
    <x v="4"/>
    <x v="1"/>
    <x v="9"/>
    <s v="CONIFER"/>
    <n v="1"/>
    <x v="1"/>
    <s v="CONIFER"/>
  </r>
  <r>
    <x v="32"/>
    <x v="4"/>
    <x v="1"/>
    <x v="9"/>
    <s v="UNKNOWN"/>
    <n v="1"/>
    <x v="1"/>
    <s v="UNKNOWN"/>
  </r>
  <r>
    <x v="32"/>
    <x v="4"/>
    <x v="1"/>
    <x v="9"/>
    <s v="Delphinium nuttallianum"/>
    <n v="14722"/>
    <x v="2"/>
    <s v="Delphinium"/>
  </r>
  <r>
    <x v="32"/>
    <x v="4"/>
    <x v="1"/>
    <x v="9"/>
    <s v="Delphinium barbeyi"/>
    <n v="8677"/>
    <x v="2"/>
    <s v="Delphinium"/>
  </r>
  <r>
    <x v="32"/>
    <x v="4"/>
    <x v="1"/>
    <x v="9"/>
    <s v="Lupinus argenteus"/>
    <n v="6828"/>
    <x v="2"/>
    <s v="Lupinus"/>
  </r>
  <r>
    <x v="32"/>
    <x v="4"/>
    <x v="1"/>
    <x v="9"/>
    <s v="Lupinus sericeus"/>
    <n v="6657"/>
    <x v="2"/>
    <s v="Lupinus"/>
  </r>
  <r>
    <x v="32"/>
    <x v="4"/>
    <x v="1"/>
    <x v="9"/>
    <s v="Hydrophyllum fendleri"/>
    <n v="3881"/>
    <x v="2"/>
    <s v="Hydrophyllum"/>
  </r>
  <r>
    <x v="32"/>
    <x v="4"/>
    <x v="1"/>
    <x v="9"/>
    <s v="Mertensia ciliata"/>
    <n v="3268"/>
    <x v="2"/>
    <s v="Mertensia"/>
  </r>
  <r>
    <x v="32"/>
    <x v="4"/>
    <x v="1"/>
    <x v="9"/>
    <s v="Erigeron grandiflorus"/>
    <n v="1557"/>
    <x v="2"/>
    <s v="Erigeron"/>
  </r>
  <r>
    <x v="32"/>
    <x v="4"/>
    <x v="1"/>
    <x v="9"/>
    <s v="Cynoglossum amplifolium"/>
    <n v="1242"/>
    <x v="2"/>
    <s v="Cynoglossum"/>
  </r>
  <r>
    <x v="32"/>
    <x v="4"/>
    <x v="1"/>
    <x v="9"/>
    <s v="Cynoglossum amplifolium"/>
    <n v="1242"/>
    <x v="2"/>
    <s v="Cynoglossum"/>
  </r>
  <r>
    <x v="32"/>
    <x v="4"/>
    <x v="1"/>
    <x v="9"/>
    <s v="Populus alba"/>
    <n v="1191"/>
    <x v="2"/>
    <s v="Populus"/>
  </r>
  <r>
    <x v="0"/>
    <x v="4"/>
    <x v="1"/>
    <x v="10"/>
    <s v="Hydrophyllum fendleri"/>
    <n v="4"/>
    <x v="0"/>
    <s v="Hydrophyllum"/>
  </r>
  <r>
    <x v="0"/>
    <x v="4"/>
    <x v="1"/>
    <x v="10"/>
    <s v="Lupinus sericeus"/>
    <n v="1"/>
    <x v="0"/>
    <s v="Lupinus"/>
  </r>
  <r>
    <x v="0"/>
    <x v="4"/>
    <x v="1"/>
    <x v="12"/>
    <s v="Delphinium barbeyi"/>
    <n v="1"/>
    <x v="0"/>
    <s v="Delphinium"/>
  </r>
  <r>
    <x v="0"/>
    <x v="4"/>
    <x v="1"/>
    <x v="12"/>
    <s v="Hydrophyllum fendleri"/>
    <n v="1"/>
    <x v="0"/>
    <s v="Hydrophyllum"/>
  </r>
  <r>
    <x v="0"/>
    <x v="4"/>
    <x v="1"/>
    <x v="12"/>
    <s v="Vicia americana"/>
    <n v="1"/>
    <x v="0"/>
    <s v="Vicia"/>
  </r>
  <r>
    <x v="0"/>
    <x v="4"/>
    <x v="1"/>
    <x v="13"/>
    <s v="Delphinium barbeyi"/>
    <n v="1"/>
    <x v="0"/>
    <s v="Delphinium"/>
  </r>
  <r>
    <x v="0"/>
    <x v="4"/>
    <x v="1"/>
    <x v="13"/>
    <s v="Lupinus sericeus"/>
    <n v="1"/>
    <x v="0"/>
    <s v="Lupinus"/>
  </r>
  <r>
    <x v="0"/>
    <x v="4"/>
    <x v="1"/>
    <x v="13"/>
    <s v="Vicia americana"/>
    <n v="1"/>
    <x v="0"/>
    <s v="Vicia"/>
  </r>
  <r>
    <x v="0"/>
    <x v="4"/>
    <x v="1"/>
    <x v="14"/>
    <s v="Delphinium barbeyi"/>
    <n v="1"/>
    <x v="0"/>
    <s v="Delphinium"/>
  </r>
  <r>
    <x v="0"/>
    <x v="4"/>
    <x v="2"/>
    <x v="30"/>
    <s v="Mertensia fusiformis"/>
    <n v="2"/>
    <x v="0"/>
    <s v="Mertensia"/>
  </r>
  <r>
    <x v="0"/>
    <x v="4"/>
    <x v="2"/>
    <x v="20"/>
    <s v="Mertensia fusiformis"/>
    <n v="4"/>
    <x v="0"/>
    <s v="Mertensia"/>
  </r>
  <r>
    <x v="0"/>
    <x v="4"/>
    <x v="2"/>
    <x v="5"/>
    <s v="Mertensia fusiformis"/>
    <n v="3"/>
    <x v="0"/>
    <s v="Mertensia"/>
  </r>
  <r>
    <x v="33"/>
    <x v="4"/>
    <x v="2"/>
    <x v="38"/>
    <s v="A"/>
    <n v="327"/>
    <x v="1"/>
    <s v="A"/>
  </r>
  <r>
    <x v="33"/>
    <x v="4"/>
    <x v="2"/>
    <x v="38"/>
    <s v="C"/>
    <n v="48"/>
    <x v="1"/>
    <s v="C"/>
  </r>
  <r>
    <x v="33"/>
    <x v="4"/>
    <x v="2"/>
    <x v="38"/>
    <s v="MERTENSIA"/>
    <n v="4"/>
    <x v="1"/>
    <s v="MERTENSIA"/>
  </r>
  <r>
    <x v="33"/>
    <x v="4"/>
    <x v="2"/>
    <x v="38"/>
    <s v="UNKNOWN"/>
    <n v="1"/>
    <x v="1"/>
    <s v="UNKNOWN"/>
  </r>
  <r>
    <x v="0"/>
    <x v="4"/>
    <x v="2"/>
    <x v="35"/>
    <s v="Hydrophyllum fendleri"/>
    <n v="6"/>
    <x v="0"/>
    <s v="Hydrophyllum"/>
  </r>
  <r>
    <x v="0"/>
    <x v="4"/>
    <x v="2"/>
    <x v="8"/>
    <s v="Hydrophyllum fendleri"/>
    <n v="5"/>
    <x v="0"/>
    <s v="Hydrophyllum"/>
  </r>
  <r>
    <x v="0"/>
    <x v="4"/>
    <x v="2"/>
    <x v="8"/>
    <s v="Lupinus sericeus"/>
    <n v="1"/>
    <x v="0"/>
    <s v="Lupinus"/>
  </r>
  <r>
    <x v="0"/>
    <x v="4"/>
    <x v="2"/>
    <x v="15"/>
    <s v="Frasera speciosa"/>
    <n v="1"/>
    <x v="0"/>
    <s v="Frasera"/>
  </r>
  <r>
    <x v="0"/>
    <x v="4"/>
    <x v="2"/>
    <x v="15"/>
    <s v="Hydrophyllum fendleri"/>
    <n v="3"/>
    <x v="0"/>
    <s v="Hydrophyllum"/>
  </r>
  <r>
    <x v="0"/>
    <x v="4"/>
    <x v="2"/>
    <x v="15"/>
    <s v="Lupinus sericeus"/>
    <n v="1"/>
    <x v="0"/>
    <s v="Lupinus"/>
  </r>
  <r>
    <x v="0"/>
    <x v="4"/>
    <x v="2"/>
    <x v="9"/>
    <s v="Hydrophyllum fendleri"/>
    <n v="1"/>
    <x v="0"/>
    <s v="Hydrophyllum"/>
  </r>
  <r>
    <x v="0"/>
    <x v="4"/>
    <x v="2"/>
    <x v="9"/>
    <s v="Mertensia ciliata"/>
    <n v="1"/>
    <x v="0"/>
    <s v="Mertensia"/>
  </r>
  <r>
    <x v="0"/>
    <x v="4"/>
    <x v="2"/>
    <x v="10"/>
    <s v="Mertensia ciliata"/>
    <n v="1"/>
    <x v="0"/>
    <s v="Mertensia"/>
  </r>
  <r>
    <x v="34"/>
    <x v="4"/>
    <x v="2"/>
    <x v="10"/>
    <s v="MERTENSIA"/>
    <n v="10033"/>
    <x v="1"/>
    <s v="MERTENSIA"/>
  </r>
  <r>
    <x v="34"/>
    <x v="4"/>
    <x v="2"/>
    <x v="10"/>
    <s v="C"/>
    <n v="365"/>
    <x v="1"/>
    <s v="C"/>
  </r>
  <r>
    <x v="34"/>
    <x v="4"/>
    <x v="2"/>
    <x v="10"/>
    <s v="B"/>
    <n v="2"/>
    <x v="1"/>
    <s v="B"/>
  </r>
  <r>
    <x v="34"/>
    <x v="4"/>
    <x v="2"/>
    <x v="10"/>
    <s v="UNKNOWN"/>
    <n v="10"/>
    <x v="1"/>
    <s v="UNKNOWN"/>
  </r>
  <r>
    <x v="34"/>
    <x v="4"/>
    <x v="2"/>
    <x v="10"/>
    <s v="CONIFER"/>
    <n v="1"/>
    <x v="1"/>
    <s v="CONIFER"/>
  </r>
  <r>
    <x v="34"/>
    <x v="4"/>
    <x v="2"/>
    <x v="10"/>
    <s v="A"/>
    <n v="1"/>
    <x v="1"/>
    <s v="A"/>
  </r>
  <r>
    <x v="34"/>
    <x v="4"/>
    <x v="2"/>
    <x v="10"/>
    <s v="Mertensia fusiformis"/>
    <n v="155213"/>
    <x v="2"/>
    <s v="Mertensia"/>
  </r>
  <r>
    <x v="34"/>
    <x v="4"/>
    <x v="2"/>
    <x v="10"/>
    <s v="Mertensia ciliata"/>
    <n v="110749"/>
    <x v="2"/>
    <s v="Mertensia"/>
  </r>
  <r>
    <x v="34"/>
    <x v="4"/>
    <x v="2"/>
    <x v="10"/>
    <s v="Lupinus argenteus"/>
    <n v="91466"/>
    <x v="2"/>
    <s v="Lupinus"/>
  </r>
  <r>
    <x v="34"/>
    <x v="4"/>
    <x v="2"/>
    <x v="10"/>
    <s v="Cynoglossum pringlei"/>
    <n v="22166"/>
    <x v="2"/>
    <s v="Cynoglossum"/>
  </r>
  <r>
    <x v="34"/>
    <x v="4"/>
    <x v="2"/>
    <x v="10"/>
    <s v="Cynoglossum pringlei"/>
    <n v="22166"/>
    <x v="2"/>
    <s v="Cynoglossum"/>
  </r>
  <r>
    <x v="34"/>
    <x v="4"/>
    <x v="2"/>
    <x v="10"/>
    <s v="Erigeron grandiflorus"/>
    <n v="14804"/>
    <x v="2"/>
    <s v="Erigeron"/>
  </r>
  <r>
    <x v="34"/>
    <x v="4"/>
    <x v="2"/>
    <x v="10"/>
    <s v="Cynoglossum anchusoides"/>
    <n v="13465"/>
    <x v="2"/>
    <s v="Cynoglossum"/>
  </r>
  <r>
    <x v="34"/>
    <x v="4"/>
    <x v="2"/>
    <x v="10"/>
    <s v="Cynoglossum anchusoides"/>
    <n v="13465"/>
    <x v="2"/>
    <s v="Cynoglossum"/>
  </r>
  <r>
    <x v="34"/>
    <x v="4"/>
    <x v="2"/>
    <x v="10"/>
    <s v="Cynoglossum amplifolium"/>
    <n v="11075"/>
    <x v="2"/>
    <s v="Cynoglossum"/>
  </r>
  <r>
    <x v="34"/>
    <x v="4"/>
    <x v="2"/>
    <x v="10"/>
    <s v="Cynoglossum amplifolium"/>
    <n v="11075"/>
    <x v="2"/>
    <s v="Cynoglossum"/>
  </r>
  <r>
    <x v="0"/>
    <x v="4"/>
    <x v="2"/>
    <x v="16"/>
    <s v="Helianthella quinquenervis"/>
    <n v="1"/>
    <x v="0"/>
    <s v="Helianthella"/>
  </r>
  <r>
    <x v="0"/>
    <x v="4"/>
    <x v="2"/>
    <x v="16"/>
    <s v="Hydrophyllum fendleri"/>
    <n v="1"/>
    <x v="0"/>
    <s v="Hydrophyllum"/>
  </r>
  <r>
    <x v="0"/>
    <x v="4"/>
    <x v="2"/>
    <x v="16"/>
    <s v="Vicia americana"/>
    <n v="1"/>
    <x v="0"/>
    <s v="Vicia"/>
  </r>
  <r>
    <x v="0"/>
    <x v="4"/>
    <x v="2"/>
    <x v="14"/>
    <s v="Delphinium barbeyi"/>
    <n v="4"/>
    <x v="0"/>
    <s v="Delphinium"/>
  </r>
  <r>
    <x v="0"/>
    <x v="4"/>
    <x v="3"/>
    <x v="30"/>
    <s v="Erythronium grandiflorum"/>
    <n v="1"/>
    <x v="0"/>
    <s v="Erythronium"/>
  </r>
  <r>
    <x v="35"/>
    <x v="4"/>
    <x v="3"/>
    <x v="7"/>
    <s v="C"/>
    <n v="381"/>
    <x v="1"/>
    <s v="C"/>
  </r>
  <r>
    <x v="35"/>
    <x v="4"/>
    <x v="3"/>
    <x v="7"/>
    <s v="MERTENSIA"/>
    <n v="130"/>
    <x v="1"/>
    <s v="MERTENSIA"/>
  </r>
  <r>
    <x v="35"/>
    <x v="4"/>
    <x v="3"/>
    <x v="7"/>
    <s v="UNKNOWN"/>
    <n v="3"/>
    <x v="1"/>
    <s v="UNKNOWN"/>
  </r>
  <r>
    <x v="35"/>
    <x v="4"/>
    <x v="3"/>
    <x v="7"/>
    <s v="Delphinium barbeyi"/>
    <n v="19980"/>
    <x v="2"/>
    <s v="Delphinium"/>
  </r>
  <r>
    <x v="35"/>
    <x v="4"/>
    <x v="3"/>
    <x v="7"/>
    <s v="Delphinium nuttallianum"/>
    <n v="15563"/>
    <x v="2"/>
    <s v="Delphinium"/>
  </r>
  <r>
    <x v="35"/>
    <x v="4"/>
    <x v="3"/>
    <x v="7"/>
    <s v="Delphinium gracile"/>
    <n v="4772"/>
    <x v="2"/>
    <s v="Delphinium"/>
  </r>
  <r>
    <x v="35"/>
    <x v="4"/>
    <x v="3"/>
    <x v="7"/>
    <s v="Arenaria globiflora"/>
    <n v="2036"/>
    <x v="2"/>
    <s v="Arenaria"/>
  </r>
  <r>
    <x v="35"/>
    <x v="4"/>
    <x v="3"/>
    <x v="7"/>
    <s v="Mertensia fusiformis"/>
    <n v="2007"/>
    <x v="2"/>
    <s v="Mertensia"/>
  </r>
  <r>
    <x v="35"/>
    <x v="4"/>
    <x v="3"/>
    <x v="7"/>
    <s v="Holodiscus argenteus"/>
    <n v="1577"/>
    <x v="2"/>
    <s v="Holodiscus"/>
  </r>
  <r>
    <x v="35"/>
    <x v="4"/>
    <x v="3"/>
    <x v="7"/>
    <s v="Scabrethia scabra"/>
    <n v="1445"/>
    <x v="2"/>
    <s v="Scabrethia"/>
  </r>
  <r>
    <x v="35"/>
    <x v="4"/>
    <x v="3"/>
    <x v="7"/>
    <s v="Scabrethia scabra"/>
    <n v="1445"/>
    <x v="2"/>
    <s v="Scabrethia"/>
  </r>
  <r>
    <x v="35"/>
    <x v="4"/>
    <x v="3"/>
    <x v="7"/>
    <s v="Sagina procumbens"/>
    <n v="1343"/>
    <x v="2"/>
    <s v="Sagina"/>
  </r>
  <r>
    <x v="35"/>
    <x v="4"/>
    <x v="3"/>
    <x v="7"/>
    <s v="Rhodiola rosea"/>
    <n v="1053"/>
    <x v="2"/>
    <s v="Rhodiola"/>
  </r>
  <r>
    <x v="0"/>
    <x v="4"/>
    <x v="3"/>
    <x v="0"/>
    <s v="Delphinium nuttallianum"/>
    <n v="4"/>
    <x v="0"/>
    <s v="Delphinium"/>
  </r>
  <r>
    <x v="0"/>
    <x v="4"/>
    <x v="3"/>
    <x v="0"/>
    <s v="Hydrophyllum capitatum"/>
    <n v="2"/>
    <x v="0"/>
    <s v="Hydrophyllum"/>
  </r>
  <r>
    <x v="0"/>
    <x v="4"/>
    <x v="3"/>
    <x v="0"/>
    <s v="Mertensia ciliata"/>
    <n v="1"/>
    <x v="0"/>
    <s v="Mertensia"/>
  </r>
  <r>
    <x v="36"/>
    <x v="4"/>
    <x v="3"/>
    <x v="15"/>
    <s v="C"/>
    <n v="798"/>
    <x v="1"/>
    <s v="C"/>
  </r>
  <r>
    <x v="36"/>
    <x v="4"/>
    <x v="3"/>
    <x v="15"/>
    <s v="MERTENSIA"/>
    <n v="3"/>
    <x v="1"/>
    <s v="MERTENSIA"/>
  </r>
  <r>
    <x v="36"/>
    <x v="4"/>
    <x v="3"/>
    <x v="15"/>
    <s v="UNKNOWN"/>
    <n v="3"/>
    <x v="1"/>
    <s v="UNKNOWN"/>
  </r>
  <r>
    <x v="36"/>
    <x v="4"/>
    <x v="3"/>
    <x v="15"/>
    <s v="Delphinium barbeyi"/>
    <n v="43284"/>
    <x v="2"/>
    <s v="Delphinium"/>
  </r>
  <r>
    <x v="36"/>
    <x v="4"/>
    <x v="3"/>
    <x v="15"/>
    <s v="Delphinium nuttallianum"/>
    <n v="27134"/>
    <x v="2"/>
    <s v="Delphinium"/>
  </r>
  <r>
    <x v="36"/>
    <x v="4"/>
    <x v="3"/>
    <x v="15"/>
    <s v="Delphinium gracile"/>
    <n v="12847"/>
    <x v="2"/>
    <s v="Delphinium"/>
  </r>
  <r>
    <x v="36"/>
    <x v="4"/>
    <x v="3"/>
    <x v="15"/>
    <s v="Hydrophyllum canadense"/>
    <n v="1544"/>
    <x v="2"/>
    <s v="Hydrophyllum"/>
  </r>
  <r>
    <x v="36"/>
    <x v="4"/>
    <x v="3"/>
    <x v="15"/>
    <s v="Trollius europaeus"/>
    <n v="1452"/>
    <x v="2"/>
    <s v="Trollius"/>
  </r>
  <r>
    <x v="36"/>
    <x v="4"/>
    <x v="3"/>
    <x v="15"/>
    <s v="Caltha palustris"/>
    <n v="862"/>
    <x v="2"/>
    <s v="Caltha"/>
  </r>
  <r>
    <x v="36"/>
    <x v="4"/>
    <x v="3"/>
    <x v="15"/>
    <s v="Thalictrum tuberosum"/>
    <n v="783"/>
    <x v="2"/>
    <s v="Thalictrum"/>
  </r>
  <r>
    <x v="36"/>
    <x v="4"/>
    <x v="3"/>
    <x v="15"/>
    <s v="Aquilegia ecalcarata"/>
    <n v="697"/>
    <x v="2"/>
    <s v="Aquilegia"/>
  </r>
  <r>
    <x v="36"/>
    <x v="4"/>
    <x v="3"/>
    <x v="15"/>
    <s v="Dasiphora fruticosa"/>
    <n v="478"/>
    <x v="2"/>
    <s v="Dasiphora"/>
  </r>
  <r>
    <x v="36"/>
    <x v="4"/>
    <x v="3"/>
    <x v="15"/>
    <s v="Taraxacum officinale"/>
    <n v="429"/>
    <x v="2"/>
    <s v="Taraxacum"/>
  </r>
  <r>
    <x v="0"/>
    <x v="4"/>
    <x v="3"/>
    <x v="17"/>
    <s v="Delphinium nuttallianum"/>
    <n v="1"/>
    <x v="0"/>
    <s v="Delphinium"/>
  </r>
  <r>
    <x v="0"/>
    <x v="4"/>
    <x v="3"/>
    <x v="17"/>
    <s v="Hydrophyllum fendleri"/>
    <n v="2"/>
    <x v="0"/>
    <s v="Hydrophyllum"/>
  </r>
  <r>
    <x v="0"/>
    <x v="4"/>
    <x v="3"/>
    <x v="1"/>
    <s v="Delphinium nuttallianum"/>
    <n v="2"/>
    <x v="0"/>
    <s v="Delphinium"/>
  </r>
  <r>
    <x v="0"/>
    <x v="4"/>
    <x v="3"/>
    <x v="18"/>
    <s v="Aconitum columbianum"/>
    <n v="5"/>
    <x v="0"/>
    <s v="Aconitum"/>
  </r>
  <r>
    <x v="0"/>
    <x v="4"/>
    <x v="3"/>
    <x v="18"/>
    <s v="Delphinium barbeyi"/>
    <n v="1"/>
    <x v="0"/>
    <s v="Delphinium"/>
  </r>
  <r>
    <x v="0"/>
    <x v="4"/>
    <x v="3"/>
    <x v="18"/>
    <s v="Mertensia ciliata"/>
    <n v="1"/>
    <x v="0"/>
    <s v="Mertensia"/>
  </r>
  <r>
    <x v="0"/>
    <x v="4"/>
    <x v="3"/>
    <x v="18"/>
    <s v="Vicia americana"/>
    <n v="1"/>
    <x v="0"/>
    <s v="Vicia"/>
  </r>
  <r>
    <x v="0"/>
    <x v="4"/>
    <x v="3"/>
    <x v="3"/>
    <s v="Aconitum columbianum"/>
    <n v="1"/>
    <x v="0"/>
    <s v="Aconitum"/>
  </r>
  <r>
    <x v="0"/>
    <x v="4"/>
    <x v="3"/>
    <x v="3"/>
    <s v="Delphinium barbeyi"/>
    <n v="2"/>
    <x v="0"/>
    <s v="Delphinium"/>
  </r>
  <r>
    <x v="0"/>
    <x v="4"/>
    <x v="3"/>
    <x v="3"/>
    <s v="Vicia americana"/>
    <n v="2"/>
    <x v="0"/>
    <s v="Vicia"/>
  </r>
  <r>
    <x v="0"/>
    <x v="4"/>
    <x v="3"/>
    <x v="4"/>
    <s v="Aconitum columbianum"/>
    <n v="1"/>
    <x v="0"/>
    <s v="Aconitum"/>
  </r>
  <r>
    <x v="0"/>
    <x v="4"/>
    <x v="3"/>
    <x v="4"/>
    <s v="Delphinium barbeyi"/>
    <n v="1"/>
    <x v="0"/>
    <s v="Delphinium"/>
  </r>
  <r>
    <x v="0"/>
    <x v="4"/>
    <x v="3"/>
    <x v="19"/>
    <s v="Delphinium barbeyi"/>
    <n v="1"/>
    <x v="0"/>
    <s v="Delphinium"/>
  </r>
  <r>
    <x v="0"/>
    <x v="4"/>
    <x v="4"/>
    <x v="20"/>
    <s v="Mertensia fusiformis"/>
    <n v="1"/>
    <x v="0"/>
    <s v="Mertensia"/>
  </r>
  <r>
    <x v="0"/>
    <x v="4"/>
    <x v="4"/>
    <x v="5"/>
    <s v="Mertensia fusiformis"/>
    <n v="4"/>
    <x v="0"/>
    <s v="Mertensia"/>
  </r>
  <r>
    <x v="0"/>
    <x v="4"/>
    <x v="4"/>
    <x v="7"/>
    <s v="Hydrophyllum fendleri"/>
    <n v="10"/>
    <x v="0"/>
    <s v="Hydrophyllum"/>
  </r>
  <r>
    <x v="0"/>
    <x v="4"/>
    <x v="4"/>
    <x v="15"/>
    <s v="Delphinium nuttallianum"/>
    <n v="1"/>
    <x v="0"/>
    <s v="Delphinium"/>
  </r>
  <r>
    <x v="0"/>
    <x v="4"/>
    <x v="4"/>
    <x v="15"/>
    <s v="Hydrophyllum fendleri"/>
    <n v="2"/>
    <x v="0"/>
    <s v="Hydrophyllum"/>
  </r>
  <r>
    <x v="0"/>
    <x v="4"/>
    <x v="4"/>
    <x v="15"/>
    <s v="Lupinus sericeus"/>
    <n v="1"/>
    <x v="0"/>
    <s v="Lupinus"/>
  </r>
  <r>
    <x v="0"/>
    <x v="4"/>
    <x v="4"/>
    <x v="21"/>
    <s v="Hydrophyllum fendleri"/>
    <n v="1"/>
    <x v="0"/>
    <s v="Hydrophyllum"/>
  </r>
  <r>
    <x v="0"/>
    <x v="4"/>
    <x v="4"/>
    <x v="10"/>
    <s v="Delphinium nuttallianum"/>
    <n v="1"/>
    <x v="0"/>
    <s v="Delphinium"/>
  </r>
  <r>
    <x v="0"/>
    <x v="4"/>
    <x v="4"/>
    <x v="10"/>
    <s v="Hydrophyllum fendleri"/>
    <n v="1"/>
    <x v="0"/>
    <s v="Hydrophyllum"/>
  </r>
  <r>
    <x v="0"/>
    <x v="4"/>
    <x v="4"/>
    <x v="10"/>
    <s v="Lupinus sericeus"/>
    <n v="1"/>
    <x v="0"/>
    <s v="Lupinus"/>
  </r>
  <r>
    <x v="37"/>
    <x v="4"/>
    <x v="4"/>
    <x v="10"/>
    <s v="C"/>
    <n v="1172"/>
    <x v="1"/>
    <s v="C"/>
  </r>
  <r>
    <x v="37"/>
    <x v="4"/>
    <x v="4"/>
    <x v="10"/>
    <s v="A"/>
    <n v="247"/>
    <x v="1"/>
    <s v="A"/>
  </r>
  <r>
    <x v="37"/>
    <x v="4"/>
    <x v="4"/>
    <x v="10"/>
    <s v="UNKNOWN"/>
    <n v="4"/>
    <x v="1"/>
    <s v="UNKNOWN"/>
  </r>
  <r>
    <x v="37"/>
    <x v="4"/>
    <x v="4"/>
    <x v="10"/>
    <s v="ROSACEAE"/>
    <n v="1"/>
    <x v="1"/>
    <s v="ROSACEAE"/>
  </r>
  <r>
    <x v="37"/>
    <x v="4"/>
    <x v="4"/>
    <x v="10"/>
    <s v="Aquilegia ecalcarata"/>
    <n v="355254"/>
    <x v="2"/>
    <s v="Aquilegia"/>
  </r>
  <r>
    <x v="37"/>
    <x v="4"/>
    <x v="4"/>
    <x v="10"/>
    <s v="Lupinus argenteus"/>
    <n v="108419"/>
    <x v="2"/>
    <s v="Lupinus"/>
  </r>
  <r>
    <x v="37"/>
    <x v="4"/>
    <x v="4"/>
    <x v="10"/>
    <s v="Hydrophyllum canadense"/>
    <n v="82143"/>
    <x v="2"/>
    <s v="Hydrophyllum"/>
  </r>
  <r>
    <x v="37"/>
    <x v="4"/>
    <x v="4"/>
    <x v="10"/>
    <s v="Lupinus sericeus"/>
    <n v="49951"/>
    <x v="2"/>
    <s v="Lupinus"/>
  </r>
  <r>
    <x v="37"/>
    <x v="4"/>
    <x v="4"/>
    <x v="10"/>
    <s v="Hydrophyllum fendleri"/>
    <n v="18924"/>
    <x v="2"/>
    <s v="Hydrophyllum"/>
  </r>
  <r>
    <x v="37"/>
    <x v="4"/>
    <x v="4"/>
    <x v="10"/>
    <s v="Vicia americana"/>
    <n v="16652"/>
    <x v="2"/>
    <s v="Vicia"/>
  </r>
  <r>
    <x v="37"/>
    <x v="4"/>
    <x v="4"/>
    <x v="10"/>
    <s v="Taraxacum officinale"/>
    <n v="10436"/>
    <x v="2"/>
    <s v="Taraxacum"/>
  </r>
  <r>
    <x v="37"/>
    <x v="4"/>
    <x v="4"/>
    <x v="10"/>
    <s v="Thalictrum tuberosum"/>
    <n v="6261"/>
    <x v="2"/>
    <s v="Thalictrum"/>
  </r>
  <r>
    <x v="37"/>
    <x v="4"/>
    <x v="4"/>
    <x v="10"/>
    <s v="Viola odorata"/>
    <n v="5856"/>
    <x v="2"/>
    <s v="Viola"/>
  </r>
  <r>
    <x v="37"/>
    <x v="4"/>
    <x v="4"/>
    <x v="10"/>
    <s v="Thalictrum thalictroides"/>
    <n v="5006"/>
    <x v="2"/>
    <s v="Thalictrum"/>
  </r>
  <r>
    <x v="0"/>
    <x v="4"/>
    <x v="4"/>
    <x v="23"/>
    <s v="Vicia americana"/>
    <n v="1"/>
    <x v="0"/>
    <s v="Vicia"/>
  </r>
  <r>
    <x v="0"/>
    <x v="4"/>
    <x v="4"/>
    <x v="12"/>
    <s v="Vicia americana"/>
    <n v="1"/>
    <x v="0"/>
    <s v="Vicia"/>
  </r>
  <r>
    <x v="0"/>
    <x v="4"/>
    <x v="5"/>
    <x v="5"/>
    <s v="Mertensia fusiformis"/>
    <n v="1"/>
    <x v="0"/>
    <s v="Mertensia"/>
  </r>
  <r>
    <x v="0"/>
    <x v="4"/>
    <x v="5"/>
    <x v="25"/>
    <s v="Delphinium nuttallianum"/>
    <n v="5"/>
    <x v="0"/>
    <s v="Delphinium"/>
  </r>
  <r>
    <x v="0"/>
    <x v="4"/>
    <x v="5"/>
    <x v="25"/>
    <s v="Mertensia fusiformis"/>
    <n v="1"/>
    <x v="0"/>
    <s v="Mertensia"/>
  </r>
  <r>
    <x v="0"/>
    <x v="4"/>
    <x v="5"/>
    <x v="25"/>
    <s v="Taraxacum officinale"/>
    <n v="1"/>
    <x v="0"/>
    <s v="Taraxacum"/>
  </r>
  <r>
    <x v="0"/>
    <x v="4"/>
    <x v="5"/>
    <x v="15"/>
    <s v="Delphinium nuttallianum"/>
    <n v="1"/>
    <x v="0"/>
    <s v="Delphinium"/>
  </r>
  <r>
    <x v="0"/>
    <x v="4"/>
    <x v="5"/>
    <x v="15"/>
    <s v="Hydrophyllum fendleri"/>
    <n v="4"/>
    <x v="0"/>
    <s v="Hydrophyllum"/>
  </r>
  <r>
    <x v="0"/>
    <x v="4"/>
    <x v="5"/>
    <x v="15"/>
    <s v="Potentilla pulcherrima"/>
    <n v="1"/>
    <x v="0"/>
    <s v="Potentilla"/>
  </r>
  <r>
    <x v="38"/>
    <x v="4"/>
    <x v="5"/>
    <x v="15"/>
    <s v="C"/>
    <n v="1832"/>
    <x v="1"/>
    <s v="C"/>
  </r>
  <r>
    <x v="38"/>
    <x v="4"/>
    <x v="5"/>
    <x v="15"/>
    <s v="UNKNOWN"/>
    <n v="2"/>
    <x v="1"/>
    <s v="UNKNOWN"/>
  </r>
  <r>
    <x v="38"/>
    <x v="4"/>
    <x v="5"/>
    <x v="15"/>
    <s v="CONIFER"/>
    <n v="1"/>
    <x v="1"/>
    <s v="CONIFER"/>
  </r>
  <r>
    <x v="38"/>
    <x v="4"/>
    <x v="5"/>
    <x v="15"/>
    <s v="MERTENSIA"/>
    <n v="1"/>
    <x v="1"/>
    <s v="MERTENSIA"/>
  </r>
  <r>
    <x v="0"/>
    <x v="4"/>
    <x v="5"/>
    <x v="26"/>
    <s v="Delphinium nuttallianum"/>
    <n v="1"/>
    <x v="0"/>
    <s v="Delphinium"/>
  </r>
  <r>
    <x v="0"/>
    <x v="4"/>
    <x v="5"/>
    <x v="26"/>
    <s v="Mertensia ciliata"/>
    <n v="1"/>
    <x v="0"/>
    <s v="Mertensia"/>
  </r>
  <r>
    <x v="0"/>
    <x v="4"/>
    <x v="5"/>
    <x v="27"/>
    <s v="Hydrophyllum fendleri"/>
    <n v="3"/>
    <x v="0"/>
    <s v="Hydrophyllum"/>
  </r>
  <r>
    <x v="0"/>
    <x v="4"/>
    <x v="5"/>
    <x v="27"/>
    <s v="Mertensia ciliata"/>
    <n v="1"/>
    <x v="0"/>
    <s v="Mertensia"/>
  </r>
  <r>
    <x v="0"/>
    <x v="4"/>
    <x v="5"/>
    <x v="27"/>
    <s v="Potentilla pulcherrima"/>
    <n v="1"/>
    <x v="0"/>
    <s v="Potentilla"/>
  </r>
  <r>
    <x v="0"/>
    <x v="4"/>
    <x v="5"/>
    <x v="23"/>
    <s v="Hydrophyllum fendleri"/>
    <n v="2"/>
    <x v="0"/>
    <s v="Hydrophyllum"/>
  </r>
  <r>
    <x v="0"/>
    <x v="4"/>
    <x v="5"/>
    <x v="23"/>
    <s v="Mertensia ciliata"/>
    <n v="2"/>
    <x v="0"/>
    <s v="Mertensia"/>
  </r>
  <r>
    <x v="0"/>
    <x v="4"/>
    <x v="5"/>
    <x v="23"/>
    <s v="Thalictrum fendleri"/>
    <n v="1"/>
    <x v="0"/>
    <s v="Thalictrum"/>
  </r>
  <r>
    <x v="0"/>
    <x v="4"/>
    <x v="5"/>
    <x v="28"/>
    <s v="Hymenoxys hoopesii"/>
    <n v="1"/>
    <x v="0"/>
    <s v="Hymenoxys"/>
  </r>
  <r>
    <x v="0"/>
    <x v="4"/>
    <x v="5"/>
    <x v="4"/>
    <s v="Cirsium parryi"/>
    <n v="1"/>
    <x v="0"/>
    <s v="Cirsium"/>
  </r>
  <r>
    <x v="0"/>
    <x v="4"/>
    <x v="5"/>
    <x v="4"/>
    <s v="Delphinium barbeyi"/>
    <n v="2"/>
    <x v="0"/>
    <s v="Delphinium"/>
  </r>
  <r>
    <x v="0"/>
    <x v="4"/>
    <x v="5"/>
    <x v="4"/>
    <s v="Vicia americana"/>
    <n v="1"/>
    <x v="0"/>
    <s v="Vicia"/>
  </r>
  <r>
    <x v="0"/>
    <x v="4"/>
    <x v="5"/>
    <x v="14"/>
    <s v="Delphinium barbeyi"/>
    <n v="4"/>
    <x v="0"/>
    <s v="Delphinium"/>
  </r>
  <r>
    <x v="0"/>
    <x v="5"/>
    <x v="1"/>
    <x v="12"/>
    <s v="Helianthella quinquenervis"/>
    <n v="4"/>
    <x v="0"/>
    <s v="Helianthella"/>
  </r>
  <r>
    <x v="0"/>
    <x v="5"/>
    <x v="1"/>
    <x v="13"/>
    <s v="Helianthella quinquenervis"/>
    <n v="2"/>
    <x v="0"/>
    <s v="Helianthella"/>
  </r>
  <r>
    <x v="0"/>
    <x v="5"/>
    <x v="2"/>
    <x v="35"/>
    <s v="Taraxacum officinale"/>
    <n v="1"/>
    <x v="0"/>
    <s v="Taraxacum"/>
  </r>
  <r>
    <x v="0"/>
    <x v="5"/>
    <x v="3"/>
    <x v="1"/>
    <s v="Hydrophyllum fendleri"/>
    <n v="1"/>
    <x v="0"/>
    <s v="Hydrophyllum"/>
  </r>
  <r>
    <x v="0"/>
    <x v="5"/>
    <x v="3"/>
    <x v="3"/>
    <s v="Helianthella quinquenervis"/>
    <n v="1"/>
    <x v="0"/>
    <s v="Helianthella"/>
  </r>
  <r>
    <x v="0"/>
    <x v="5"/>
    <x v="4"/>
    <x v="16"/>
    <s v="Wyethia arizonica"/>
    <n v="1"/>
    <x v="0"/>
    <s v="Wyethia"/>
  </r>
  <r>
    <x v="0"/>
    <x v="6"/>
    <x v="5"/>
    <x v="23"/>
    <s v="Mertensia ciliata"/>
    <n v="1"/>
    <x v="0"/>
    <s v="Mertensia"/>
  </r>
  <r>
    <x v="39"/>
    <x v="6"/>
    <x v="5"/>
    <x v="23"/>
    <s v="MERTENSIA"/>
    <n v="19785"/>
    <x v="1"/>
    <s v="MERTENSIA"/>
  </r>
  <r>
    <x v="39"/>
    <x v="6"/>
    <x v="5"/>
    <x v="23"/>
    <s v="C"/>
    <n v="117"/>
    <x v="1"/>
    <s v="C"/>
  </r>
  <r>
    <x v="39"/>
    <x v="6"/>
    <x v="5"/>
    <x v="23"/>
    <s v="ERICACEAE"/>
    <n v="4"/>
    <x v="1"/>
    <s v="ERICACEAE"/>
  </r>
  <r>
    <x v="39"/>
    <x v="6"/>
    <x v="5"/>
    <x v="23"/>
    <s v="ROSACEAE"/>
    <n v="1"/>
    <x v="1"/>
    <s v="ROSACEAE"/>
  </r>
  <r>
    <x v="39"/>
    <x v="6"/>
    <x v="5"/>
    <x v="23"/>
    <s v="GERANIUM"/>
    <n v="13"/>
    <x v="1"/>
    <s v="GERANIUM"/>
  </r>
  <r>
    <x v="39"/>
    <x v="6"/>
    <x v="5"/>
    <x v="23"/>
    <s v="A"/>
    <n v="1"/>
    <x v="1"/>
    <s v="A"/>
  </r>
  <r>
    <x v="39"/>
    <x v="6"/>
    <x v="5"/>
    <x v="23"/>
    <s v="UNKNOWN"/>
    <n v="2"/>
    <x v="1"/>
    <s v="UNKNOWN"/>
  </r>
  <r>
    <x v="39"/>
    <x v="6"/>
    <x v="5"/>
    <x v="23"/>
    <s v="ASTERACEAE_1"/>
    <n v="1"/>
    <x v="1"/>
    <s v="ASTERACEAE_1"/>
  </r>
  <r>
    <x v="39"/>
    <x v="6"/>
    <x v="5"/>
    <x v="23"/>
    <s v="Delphinium barbeyi"/>
    <n v="49565"/>
    <x v="2"/>
    <s v="Delphinium"/>
  </r>
  <r>
    <x v="39"/>
    <x v="6"/>
    <x v="5"/>
    <x v="23"/>
    <s v="Mertensia ciliata"/>
    <n v="47165"/>
    <x v="2"/>
    <s v="Mertensia"/>
  </r>
  <r>
    <x v="39"/>
    <x v="6"/>
    <x v="5"/>
    <x v="23"/>
    <s v="Delphinium nuttallianum"/>
    <n v="33866"/>
    <x v="2"/>
    <s v="Delphinium"/>
  </r>
  <r>
    <x v="39"/>
    <x v="6"/>
    <x v="5"/>
    <x v="23"/>
    <s v="Mertensia fusiformis"/>
    <n v="26976"/>
    <x v="2"/>
    <s v="Mertensia"/>
  </r>
  <r>
    <x v="39"/>
    <x v="6"/>
    <x v="5"/>
    <x v="23"/>
    <s v="Delphinium gracile"/>
    <n v="12683"/>
    <x v="2"/>
    <s v="Delphinium"/>
  </r>
  <r>
    <x v="39"/>
    <x v="6"/>
    <x v="5"/>
    <x v="23"/>
    <s v="Epilobium canum"/>
    <n v="6733"/>
    <x v="2"/>
    <s v="Epilobium"/>
  </r>
  <r>
    <x v="39"/>
    <x v="6"/>
    <x v="5"/>
    <x v="23"/>
    <s v="Lupinus argenteus"/>
    <n v="5601"/>
    <x v="2"/>
    <s v="Lupinus"/>
  </r>
  <r>
    <x v="39"/>
    <x v="6"/>
    <x v="5"/>
    <x v="23"/>
    <s v="Erigeron grandiflorus"/>
    <n v="4438"/>
    <x v="2"/>
    <s v="Erigeron"/>
  </r>
  <r>
    <x v="39"/>
    <x v="6"/>
    <x v="5"/>
    <x v="23"/>
    <s v="Lupinus sericeus"/>
    <n v="2207"/>
    <x v="2"/>
    <s v="Lupinus"/>
  </r>
  <r>
    <x v="39"/>
    <x v="6"/>
    <x v="5"/>
    <x v="23"/>
    <s v="Taraxacum officinale"/>
    <n v="1458"/>
    <x v="2"/>
    <s v="Taraxacum"/>
  </r>
  <r>
    <x v="0"/>
    <x v="7"/>
    <x v="1"/>
    <x v="12"/>
    <s v="Helianthella quinquenervis"/>
    <n v="1"/>
    <x v="0"/>
    <s v="Helianthella"/>
  </r>
  <r>
    <x v="0"/>
    <x v="8"/>
    <x v="0"/>
    <x v="4"/>
    <s v="Hymenoxys hoopesii"/>
    <n v="1"/>
    <x v="0"/>
    <s v="Hymenoxys"/>
  </r>
  <r>
    <x v="0"/>
    <x v="8"/>
    <x v="2"/>
    <x v="35"/>
    <s v="Hydrophyllum capitatum"/>
    <n v="1"/>
    <x v="0"/>
    <s v="Hydrophyllum"/>
  </r>
  <r>
    <x v="40"/>
    <x v="8"/>
    <x v="2"/>
    <x v="35"/>
    <s v="UNKNOWN"/>
    <n v="1"/>
    <x v="1"/>
    <s v="UNKNOWN"/>
  </r>
  <r>
    <x v="41"/>
    <x v="8"/>
    <x v="2"/>
    <x v="35"/>
    <s v="D"/>
    <n v="1573"/>
    <x v="1"/>
    <s v="D"/>
  </r>
  <r>
    <x v="41"/>
    <x v="8"/>
    <x v="2"/>
    <x v="35"/>
    <s v="MERTENSIA"/>
    <n v="624"/>
    <x v="1"/>
    <s v="MERTENSIA"/>
  </r>
  <r>
    <x v="40"/>
    <x v="8"/>
    <x v="2"/>
    <x v="35"/>
    <s v="Populus alba"/>
    <n v="23"/>
    <x v="2"/>
    <s v="Populus"/>
  </r>
  <r>
    <x v="40"/>
    <x v="8"/>
    <x v="2"/>
    <x v="35"/>
    <s v="Lupinus argenteus"/>
    <n v="14"/>
    <x v="2"/>
    <s v="Lupinus"/>
  </r>
  <r>
    <x v="40"/>
    <x v="8"/>
    <x v="2"/>
    <x v="35"/>
    <s v="Hydrophyllum fendleri"/>
    <n v="9"/>
    <x v="2"/>
    <s v="Hydrophyllum"/>
  </r>
  <r>
    <x v="40"/>
    <x v="8"/>
    <x v="2"/>
    <x v="35"/>
    <s v="Mertensia ciliata"/>
    <n v="8"/>
    <x v="2"/>
    <s v="Mertensia"/>
  </r>
  <r>
    <x v="40"/>
    <x v="8"/>
    <x v="2"/>
    <x v="35"/>
    <s v="Erigeron grandiflorus"/>
    <n v="7"/>
    <x v="2"/>
    <s v="Erigeron"/>
  </r>
  <r>
    <x v="40"/>
    <x v="8"/>
    <x v="2"/>
    <x v="35"/>
    <s v="Odontostemma leucasterium"/>
    <n v="7"/>
    <x v="2"/>
    <s v="Odontostemma"/>
  </r>
  <r>
    <x v="40"/>
    <x v="8"/>
    <x v="2"/>
    <x v="35"/>
    <s v="Odontostemma leucasterium"/>
    <n v="7"/>
    <x v="2"/>
    <s v="Odontostemma"/>
  </r>
  <r>
    <x v="40"/>
    <x v="8"/>
    <x v="2"/>
    <x v="35"/>
    <s v="Symphyotrichum foliaceum"/>
    <n v="3"/>
    <x v="2"/>
    <s v="Symphyotrichum"/>
  </r>
  <r>
    <x v="40"/>
    <x v="8"/>
    <x v="2"/>
    <x v="35"/>
    <s v="Taraxacum officinale"/>
    <n v="3"/>
    <x v="2"/>
    <s v="Taraxacum"/>
  </r>
  <r>
    <x v="40"/>
    <x v="8"/>
    <x v="2"/>
    <x v="35"/>
    <s v="Mertensia fusiformis"/>
    <n v="3"/>
    <x v="2"/>
    <s v="Mertensia"/>
  </r>
  <r>
    <x v="40"/>
    <x v="8"/>
    <x v="2"/>
    <x v="35"/>
    <s v="Agastache pallidiflora"/>
    <n v="3"/>
    <x v="2"/>
    <s v="Agastache"/>
  </r>
  <r>
    <x v="40"/>
    <x v="8"/>
    <x v="2"/>
    <x v="35"/>
    <s v="Heterotheca villosa"/>
    <n v="3"/>
    <x v="2"/>
    <s v="Heterotheca"/>
  </r>
  <r>
    <x v="41"/>
    <x v="8"/>
    <x v="2"/>
    <x v="35"/>
    <s v="Populus alba"/>
    <n v="697843"/>
    <x v="2"/>
    <s v="Populus"/>
  </r>
  <r>
    <x v="41"/>
    <x v="8"/>
    <x v="2"/>
    <x v="35"/>
    <s v="Mertensia fusiformis"/>
    <n v="50588"/>
    <x v="2"/>
    <s v="Mertensia"/>
  </r>
  <r>
    <x v="41"/>
    <x v="8"/>
    <x v="2"/>
    <x v="35"/>
    <s v="Mertensia ciliata"/>
    <n v="19883"/>
    <x v="2"/>
    <s v="Mertensia"/>
  </r>
  <r>
    <x v="41"/>
    <x v="8"/>
    <x v="2"/>
    <x v="35"/>
    <s v="Lupinus argenteus"/>
    <n v="16336"/>
    <x v="2"/>
    <s v="Lupinus"/>
  </r>
  <r>
    <x v="41"/>
    <x v="8"/>
    <x v="2"/>
    <x v="35"/>
    <s v="Hydrophyllum canadense"/>
    <n v="12924"/>
    <x v="2"/>
    <s v="Hydrophyllum"/>
  </r>
  <r>
    <x v="41"/>
    <x v="8"/>
    <x v="2"/>
    <x v="35"/>
    <s v="Hydrophyllum fendleri"/>
    <n v="8129"/>
    <x v="2"/>
    <s v="Hydrophyllum"/>
  </r>
  <r>
    <x v="41"/>
    <x v="8"/>
    <x v="2"/>
    <x v="35"/>
    <s v="Erigeron grandiflorus"/>
    <n v="4293"/>
    <x v="2"/>
    <s v="Erigeron"/>
  </r>
  <r>
    <x v="41"/>
    <x v="8"/>
    <x v="2"/>
    <x v="35"/>
    <s v="Cynoglossum pringlei"/>
    <n v="3826"/>
    <x v="2"/>
    <s v="Cynoglossum"/>
  </r>
  <r>
    <x v="41"/>
    <x v="8"/>
    <x v="2"/>
    <x v="35"/>
    <s v="Cynoglossum pringlei"/>
    <n v="3826"/>
    <x v="2"/>
    <s v="Cynoglossum"/>
  </r>
  <r>
    <x v="41"/>
    <x v="8"/>
    <x v="2"/>
    <x v="35"/>
    <s v="Cynoglossum anchusoides"/>
    <n v="2699"/>
    <x v="2"/>
    <s v="Cynoglossum"/>
  </r>
  <r>
    <x v="41"/>
    <x v="8"/>
    <x v="2"/>
    <x v="35"/>
    <s v="Cynoglossum anchusoides"/>
    <n v="2699"/>
    <x v="2"/>
    <s v="Cynoglossum"/>
  </r>
  <r>
    <x v="0"/>
    <x v="8"/>
    <x v="5"/>
    <x v="15"/>
    <s v="Hydrophyllum fendleri"/>
    <n v="1"/>
    <x v="0"/>
    <s v="Hydrophyllum"/>
  </r>
  <r>
    <x v="0"/>
    <x v="8"/>
    <x v="5"/>
    <x v="26"/>
    <s v="Hydrophyllum fendleri"/>
    <n v="2"/>
    <x v="0"/>
    <s v="Hydrophyllum"/>
  </r>
  <r>
    <x v="42"/>
    <x v="8"/>
    <x v="5"/>
    <x v="26"/>
    <s v="MERTENSIA"/>
    <n v="17420"/>
    <x v="1"/>
    <s v="MERTENSIA"/>
  </r>
  <r>
    <x v="42"/>
    <x v="8"/>
    <x v="5"/>
    <x v="26"/>
    <s v="C"/>
    <n v="95"/>
    <x v="1"/>
    <s v="C"/>
  </r>
  <r>
    <x v="42"/>
    <x v="8"/>
    <x v="5"/>
    <x v="26"/>
    <s v="UNKNOWN"/>
    <n v="2"/>
    <x v="1"/>
    <s v="UNKNOWN"/>
  </r>
  <r>
    <x v="42"/>
    <x v="8"/>
    <x v="5"/>
    <x v="26"/>
    <s v="CONIFER"/>
    <n v="1"/>
    <x v="1"/>
    <s v="CONIFER"/>
  </r>
  <r>
    <x v="42"/>
    <x v="8"/>
    <x v="5"/>
    <x v="26"/>
    <s v="ERICACEAE"/>
    <n v="1"/>
    <x v="1"/>
    <s v="ERICACEAE"/>
  </r>
  <r>
    <x v="0"/>
    <x v="8"/>
    <x v="5"/>
    <x v="23"/>
    <s v="Hydrophyllum fendleri"/>
    <n v="1"/>
    <x v="0"/>
    <s v="Hydrophyllum"/>
  </r>
  <r>
    <x v="43"/>
    <x v="9"/>
    <x v="0"/>
    <x v="35"/>
    <s v="B"/>
    <n v="1641"/>
    <x v="1"/>
    <s v="B"/>
  </r>
  <r>
    <x v="43"/>
    <x v="9"/>
    <x v="0"/>
    <x v="35"/>
    <s v="C"/>
    <n v="336"/>
    <x v="1"/>
    <s v="C"/>
  </r>
  <r>
    <x v="43"/>
    <x v="9"/>
    <x v="0"/>
    <x v="35"/>
    <s v="D"/>
    <n v="1"/>
    <x v="1"/>
    <s v="D"/>
  </r>
  <r>
    <x v="43"/>
    <x v="9"/>
    <x v="0"/>
    <x v="35"/>
    <s v="MERTENSIA"/>
    <n v="11"/>
    <x v="1"/>
    <s v="MERTENSIA"/>
  </r>
  <r>
    <x v="43"/>
    <x v="9"/>
    <x v="0"/>
    <x v="35"/>
    <s v="UNKNOWN"/>
    <n v="26"/>
    <x v="1"/>
    <s v="UNKNOWN"/>
  </r>
  <r>
    <x v="43"/>
    <x v="9"/>
    <x v="0"/>
    <x v="35"/>
    <s v="Lupinus argenteus"/>
    <n v="45605"/>
    <x v="2"/>
    <s v="Lupinus"/>
  </r>
  <r>
    <x v="43"/>
    <x v="9"/>
    <x v="0"/>
    <x v="35"/>
    <s v="Lupinus sericeus"/>
    <n v="27384"/>
    <x v="2"/>
    <s v="Lupinus"/>
  </r>
  <r>
    <x v="43"/>
    <x v="9"/>
    <x v="0"/>
    <x v="35"/>
    <s v="Mertensia ciliata"/>
    <n v="10263"/>
    <x v="2"/>
    <s v="Mertensia"/>
  </r>
  <r>
    <x v="43"/>
    <x v="9"/>
    <x v="0"/>
    <x v="35"/>
    <s v="Arenaria globiflora"/>
    <n v="3315"/>
    <x v="2"/>
    <s v="Arenaria"/>
  </r>
  <r>
    <x v="43"/>
    <x v="9"/>
    <x v="0"/>
    <x v="35"/>
    <s v="Delphinium barbeyi"/>
    <n v="2890"/>
    <x v="2"/>
    <s v="Delphinium"/>
  </r>
  <r>
    <x v="43"/>
    <x v="9"/>
    <x v="0"/>
    <x v="35"/>
    <s v="Scabrethia scabra"/>
    <n v="2815"/>
    <x v="2"/>
    <s v="Scabrethia"/>
  </r>
  <r>
    <x v="43"/>
    <x v="9"/>
    <x v="0"/>
    <x v="35"/>
    <s v="Scabrethia scabra"/>
    <n v="2815"/>
    <x v="2"/>
    <s v="Scabrethia"/>
  </r>
  <r>
    <x v="43"/>
    <x v="9"/>
    <x v="0"/>
    <x v="35"/>
    <s v="Mertensia fusiformis"/>
    <n v="2674"/>
    <x v="2"/>
    <s v="Mertensia"/>
  </r>
  <r>
    <x v="43"/>
    <x v="9"/>
    <x v="0"/>
    <x v="35"/>
    <s v="Delphinium nuttallianum"/>
    <n v="2632"/>
    <x v="2"/>
    <s v="Delphinium"/>
  </r>
  <r>
    <x v="43"/>
    <x v="9"/>
    <x v="0"/>
    <x v="35"/>
    <s v="Erigeron grandiflorus"/>
    <n v="2504"/>
    <x v="2"/>
    <s v="Erigeron"/>
  </r>
  <r>
    <x v="0"/>
    <x v="9"/>
    <x v="0"/>
    <x v="1"/>
    <s v="Hydrophyllum fendleri"/>
    <n v="1"/>
    <x v="0"/>
    <s v="Hydrophyllum"/>
  </r>
  <r>
    <x v="0"/>
    <x v="9"/>
    <x v="1"/>
    <x v="8"/>
    <s v="Delphinium nuttallianum"/>
    <n v="2"/>
    <x v="0"/>
    <s v="Delphinium"/>
  </r>
  <r>
    <x v="44"/>
    <x v="9"/>
    <x v="1"/>
    <x v="8"/>
    <s v="C"/>
    <n v="1477"/>
    <x v="1"/>
    <s v="C"/>
  </r>
  <r>
    <x v="44"/>
    <x v="9"/>
    <x v="1"/>
    <x v="8"/>
    <s v="UNKNOWN"/>
    <n v="1"/>
    <x v="1"/>
    <s v="UNKNOWN"/>
  </r>
  <r>
    <x v="44"/>
    <x v="9"/>
    <x v="1"/>
    <x v="8"/>
    <s v="B"/>
    <n v="27"/>
    <x v="1"/>
    <s v="B"/>
  </r>
  <r>
    <x v="44"/>
    <x v="9"/>
    <x v="1"/>
    <x v="8"/>
    <s v="Delphinium barbeyi"/>
    <n v="25209"/>
    <x v="2"/>
    <s v="Delphinium"/>
  </r>
  <r>
    <x v="44"/>
    <x v="9"/>
    <x v="1"/>
    <x v="8"/>
    <s v="Delphinium nuttallianum"/>
    <n v="11957"/>
    <x v="2"/>
    <s v="Delphinium"/>
  </r>
  <r>
    <x v="44"/>
    <x v="9"/>
    <x v="1"/>
    <x v="8"/>
    <s v="Delphinium gracile"/>
    <n v="5578"/>
    <x v="2"/>
    <s v="Delphinium"/>
  </r>
  <r>
    <x v="44"/>
    <x v="9"/>
    <x v="1"/>
    <x v="8"/>
    <s v="Viola odorata"/>
    <n v="3341"/>
    <x v="2"/>
    <s v="Viola"/>
  </r>
  <r>
    <x v="44"/>
    <x v="9"/>
    <x v="1"/>
    <x v="8"/>
    <s v="Lithophragma parviflorum"/>
    <n v="556"/>
    <x v="2"/>
    <s v="Lithophragma"/>
  </r>
  <r>
    <x v="44"/>
    <x v="9"/>
    <x v="1"/>
    <x v="8"/>
    <s v="Trollius europaeus"/>
    <n v="453"/>
    <x v="2"/>
    <s v="Trollius"/>
  </r>
  <r>
    <x v="44"/>
    <x v="9"/>
    <x v="1"/>
    <x v="8"/>
    <s v="Caltha palustris"/>
    <n v="413"/>
    <x v="2"/>
    <s v="Caltha"/>
  </r>
  <r>
    <x v="44"/>
    <x v="9"/>
    <x v="1"/>
    <x v="8"/>
    <s v="Helianthella quinquenervis"/>
    <n v="309"/>
    <x v="2"/>
    <s v="Helianthella"/>
  </r>
  <r>
    <x v="44"/>
    <x v="9"/>
    <x v="1"/>
    <x v="8"/>
    <s v="Dasiphora fruticosa"/>
    <n v="282"/>
    <x v="2"/>
    <s v="Dasiphora"/>
  </r>
  <r>
    <x v="44"/>
    <x v="9"/>
    <x v="1"/>
    <x v="8"/>
    <s v="Aquilegia ecalcarata"/>
    <n v="238"/>
    <x v="2"/>
    <s v="Aquilegia"/>
  </r>
  <r>
    <x v="0"/>
    <x v="9"/>
    <x v="1"/>
    <x v="13"/>
    <s v="Delphinium barbeyi"/>
    <n v="4"/>
    <x v="0"/>
    <s v="Delphinium"/>
  </r>
  <r>
    <x v="45"/>
    <x v="9"/>
    <x v="1"/>
    <x v="13"/>
    <s v="C"/>
    <n v="880"/>
    <x v="1"/>
    <s v="C"/>
  </r>
  <r>
    <x v="45"/>
    <x v="9"/>
    <x v="1"/>
    <x v="13"/>
    <s v="UNKNOWN"/>
    <n v="1"/>
    <x v="1"/>
    <s v="UNKNOWN"/>
  </r>
  <r>
    <x v="0"/>
    <x v="9"/>
    <x v="1"/>
    <x v="14"/>
    <s v="Delphinium barbeyi"/>
    <n v="1"/>
    <x v="0"/>
    <s v="Delphinium"/>
  </r>
  <r>
    <x v="0"/>
    <x v="9"/>
    <x v="2"/>
    <x v="20"/>
    <s v="Mertensia fusiformis"/>
    <n v="1"/>
    <x v="0"/>
    <s v="Mertensia"/>
  </r>
  <r>
    <x v="0"/>
    <x v="9"/>
    <x v="2"/>
    <x v="8"/>
    <s v="Frasera speciosa"/>
    <n v="1"/>
    <x v="0"/>
    <s v="Frasera"/>
  </r>
  <r>
    <x v="0"/>
    <x v="9"/>
    <x v="2"/>
    <x v="15"/>
    <s v="Frasera speciosa"/>
    <n v="2"/>
    <x v="0"/>
    <s v="Frasera"/>
  </r>
  <r>
    <x v="0"/>
    <x v="9"/>
    <x v="2"/>
    <x v="9"/>
    <s v="Frasera speciosa"/>
    <n v="1"/>
    <x v="0"/>
    <s v="Frasera"/>
  </r>
  <r>
    <x v="0"/>
    <x v="9"/>
    <x v="2"/>
    <x v="10"/>
    <s v="Frasera speciosa"/>
    <n v="2"/>
    <x v="0"/>
    <s v="Frasera"/>
  </r>
  <r>
    <x v="0"/>
    <x v="9"/>
    <x v="2"/>
    <x v="10"/>
    <s v="Lupinus sericeus"/>
    <n v="1"/>
    <x v="0"/>
    <s v="Lupinus"/>
  </r>
  <r>
    <x v="0"/>
    <x v="9"/>
    <x v="2"/>
    <x v="11"/>
    <s v="Frasera speciosa"/>
    <n v="3"/>
    <x v="0"/>
    <s v="Frasera"/>
  </r>
  <r>
    <x v="0"/>
    <x v="9"/>
    <x v="2"/>
    <x v="11"/>
    <s v="Lathyrus lanszwertii"/>
    <n v="1"/>
    <x v="0"/>
    <s v="Lathyrus"/>
  </r>
  <r>
    <x v="0"/>
    <x v="9"/>
    <x v="2"/>
    <x v="12"/>
    <s v="Delphinium barbeyi"/>
    <n v="1"/>
    <x v="0"/>
    <s v="Delphinium"/>
  </r>
  <r>
    <x v="46"/>
    <x v="9"/>
    <x v="2"/>
    <x v="12"/>
    <s v="C"/>
    <n v="1325"/>
    <x v="1"/>
    <s v="C"/>
  </r>
  <r>
    <x v="46"/>
    <x v="9"/>
    <x v="2"/>
    <x v="12"/>
    <s v="UNKNOWN"/>
    <n v="5"/>
    <x v="1"/>
    <s v="UNKNOWN"/>
  </r>
  <r>
    <x v="46"/>
    <x v="9"/>
    <x v="2"/>
    <x v="12"/>
    <s v="MERTENSIA"/>
    <n v="5"/>
    <x v="1"/>
    <s v="MERTENSIA"/>
  </r>
  <r>
    <x v="46"/>
    <x v="9"/>
    <x v="2"/>
    <x v="12"/>
    <s v="A"/>
    <n v="1"/>
    <x v="1"/>
    <s v="A"/>
  </r>
  <r>
    <x v="46"/>
    <x v="9"/>
    <x v="2"/>
    <x v="12"/>
    <s v="APIACEAE"/>
    <n v="1"/>
    <x v="1"/>
    <s v="APIACEAE"/>
  </r>
  <r>
    <x v="46"/>
    <x v="9"/>
    <x v="2"/>
    <x v="12"/>
    <s v="Delphinium barbeyi"/>
    <n v="29330"/>
    <x v="2"/>
    <s v="Delphinium"/>
  </r>
  <r>
    <x v="46"/>
    <x v="9"/>
    <x v="2"/>
    <x v="12"/>
    <s v="Delphinium nuttallianum"/>
    <n v="9025"/>
    <x v="2"/>
    <s v="Delphinium"/>
  </r>
  <r>
    <x v="46"/>
    <x v="9"/>
    <x v="2"/>
    <x v="12"/>
    <s v="Delphinium gracile"/>
    <n v="4484"/>
    <x v="2"/>
    <s v="Delphinium"/>
  </r>
  <r>
    <x v="46"/>
    <x v="9"/>
    <x v="2"/>
    <x v="12"/>
    <s v="Viola odorata"/>
    <n v="3948"/>
    <x v="2"/>
    <s v="Viola"/>
  </r>
  <r>
    <x v="46"/>
    <x v="9"/>
    <x v="2"/>
    <x v="12"/>
    <s v="Lithophragma parviflorum"/>
    <n v="452"/>
    <x v="2"/>
    <s v="Lithophragma"/>
  </r>
  <r>
    <x v="46"/>
    <x v="9"/>
    <x v="2"/>
    <x v="12"/>
    <s v="Arenaria globiflora"/>
    <n v="432"/>
    <x v="2"/>
    <s v="Arenaria"/>
  </r>
  <r>
    <x v="46"/>
    <x v="9"/>
    <x v="2"/>
    <x v="12"/>
    <s v="Trollius europaeus"/>
    <n v="384"/>
    <x v="2"/>
    <s v="Trollius"/>
  </r>
  <r>
    <x v="46"/>
    <x v="9"/>
    <x v="2"/>
    <x v="12"/>
    <s v="Vicia americana"/>
    <n v="364"/>
    <x v="2"/>
    <s v="Vicia"/>
  </r>
  <r>
    <x v="46"/>
    <x v="9"/>
    <x v="2"/>
    <x v="12"/>
    <s v="Caltha palustris"/>
    <n v="278"/>
    <x v="2"/>
    <s v="Caltha"/>
  </r>
  <r>
    <x v="46"/>
    <x v="9"/>
    <x v="2"/>
    <x v="12"/>
    <s v="Aquilegia ecalcarata"/>
    <n v="194"/>
    <x v="2"/>
    <s v="Aquilegia"/>
  </r>
  <r>
    <x v="0"/>
    <x v="9"/>
    <x v="2"/>
    <x v="16"/>
    <s v="Delphinium barbeyi"/>
    <n v="1"/>
    <x v="0"/>
    <s v="Delphinium"/>
  </r>
  <r>
    <x v="47"/>
    <x v="9"/>
    <x v="2"/>
    <x v="16"/>
    <s v="C"/>
    <n v="615"/>
    <x v="1"/>
    <s v="C"/>
  </r>
  <r>
    <x v="47"/>
    <x v="9"/>
    <x v="2"/>
    <x v="16"/>
    <s v="A"/>
    <n v="263"/>
    <x v="1"/>
    <s v="A"/>
  </r>
  <r>
    <x v="47"/>
    <x v="9"/>
    <x v="2"/>
    <x v="16"/>
    <s v="B"/>
    <n v="17"/>
    <x v="1"/>
    <s v="B"/>
  </r>
  <r>
    <x v="47"/>
    <x v="9"/>
    <x v="2"/>
    <x v="16"/>
    <s v="UNKNOWN"/>
    <n v="1"/>
    <x v="1"/>
    <s v="UNKNOWN"/>
  </r>
  <r>
    <x v="47"/>
    <x v="9"/>
    <x v="2"/>
    <x v="16"/>
    <s v="ASTERACEAE_1"/>
    <n v="1"/>
    <x v="1"/>
    <s v="ASTERACEAE_1"/>
  </r>
  <r>
    <x v="0"/>
    <x v="9"/>
    <x v="3"/>
    <x v="0"/>
    <s v="Delphinium nuttallianum"/>
    <n v="1"/>
    <x v="0"/>
    <s v="Delphinium"/>
  </r>
  <r>
    <x v="0"/>
    <x v="9"/>
    <x v="3"/>
    <x v="18"/>
    <s v="Mertensia ciliata"/>
    <n v="2"/>
    <x v="0"/>
    <s v="Mertensia"/>
  </r>
  <r>
    <x v="0"/>
    <x v="9"/>
    <x v="4"/>
    <x v="15"/>
    <s v="Delphinium nuttallianum"/>
    <n v="1"/>
    <x v="0"/>
    <s v="Delphinium"/>
  </r>
  <r>
    <x v="0"/>
    <x v="9"/>
    <x v="4"/>
    <x v="21"/>
    <s v="Hydrophyllum fendleri"/>
    <n v="1"/>
    <x v="0"/>
    <s v="Hydrophyllum"/>
  </r>
  <r>
    <x v="0"/>
    <x v="9"/>
    <x v="4"/>
    <x v="22"/>
    <s v="Hydrophyllum fendleri"/>
    <n v="1"/>
    <x v="0"/>
    <s v="Hydrophyllum"/>
  </r>
  <r>
    <x v="0"/>
    <x v="10"/>
    <x v="0"/>
    <x v="2"/>
    <s v="Hydrophyllum fendleri"/>
    <n v="1"/>
    <x v="0"/>
    <s v="Hydrophyllum"/>
  </r>
  <r>
    <x v="0"/>
    <x v="10"/>
    <x v="0"/>
    <x v="3"/>
    <s v="Hymenoxys hoopesii"/>
    <n v="1"/>
    <x v="0"/>
    <s v="Hymenoxys"/>
  </r>
  <r>
    <x v="0"/>
    <x v="10"/>
    <x v="1"/>
    <x v="20"/>
    <s v="Mertensia fusiformis"/>
    <n v="1"/>
    <x v="0"/>
    <s v="Mertensia"/>
  </r>
  <r>
    <x v="0"/>
    <x v="10"/>
    <x v="1"/>
    <x v="5"/>
    <s v="Hydrophyllum capitatum"/>
    <n v="1"/>
    <x v="0"/>
    <s v="Hydrophyllum"/>
  </r>
  <r>
    <x v="0"/>
    <x v="10"/>
    <x v="1"/>
    <x v="9"/>
    <s v="Frasera speciosa"/>
    <n v="1"/>
    <x v="0"/>
    <s v="Frasera"/>
  </r>
  <r>
    <x v="0"/>
    <x v="10"/>
    <x v="1"/>
    <x v="9"/>
    <s v="Lupinus sericeus"/>
    <n v="2"/>
    <x v="0"/>
    <s v="Lupinus"/>
  </r>
  <r>
    <x v="0"/>
    <x v="10"/>
    <x v="1"/>
    <x v="10"/>
    <s v="Lupinus sericeus"/>
    <n v="1"/>
    <x v="0"/>
    <s v="Lupinus"/>
  </r>
  <r>
    <x v="0"/>
    <x v="10"/>
    <x v="1"/>
    <x v="13"/>
    <s v="Helianthella quinquenervis"/>
    <n v="1"/>
    <x v="0"/>
    <s v="Helianthella"/>
  </r>
  <r>
    <x v="0"/>
    <x v="10"/>
    <x v="2"/>
    <x v="30"/>
    <s v="Mertensia fusiformis"/>
    <n v="1"/>
    <x v="0"/>
    <s v="Mertensia"/>
  </r>
  <r>
    <x v="0"/>
    <x v="10"/>
    <x v="2"/>
    <x v="5"/>
    <s v="Mertensia fusiformis"/>
    <n v="1"/>
    <x v="0"/>
    <s v="Mertensia"/>
  </r>
  <r>
    <x v="0"/>
    <x v="10"/>
    <x v="2"/>
    <x v="35"/>
    <s v="Frasera speciosa"/>
    <n v="1"/>
    <x v="0"/>
    <s v="Frasera"/>
  </r>
  <r>
    <x v="0"/>
    <x v="10"/>
    <x v="2"/>
    <x v="35"/>
    <s v="Taraxacum officinale"/>
    <n v="1"/>
    <x v="0"/>
    <s v="Taraxacum"/>
  </r>
  <r>
    <x v="0"/>
    <x v="10"/>
    <x v="2"/>
    <x v="8"/>
    <s v="Frasera speciosa"/>
    <n v="1"/>
    <x v="0"/>
    <s v="Frasera"/>
  </r>
  <r>
    <x v="0"/>
    <x v="10"/>
    <x v="2"/>
    <x v="8"/>
    <s v="Hydrophyllum fendleri"/>
    <n v="1"/>
    <x v="0"/>
    <s v="Hydrophyllum"/>
  </r>
  <r>
    <x v="0"/>
    <x v="10"/>
    <x v="2"/>
    <x v="15"/>
    <s v="Hydrophyllum fendleri"/>
    <n v="1"/>
    <x v="0"/>
    <s v="Hydrophyllum"/>
  </r>
  <r>
    <x v="0"/>
    <x v="10"/>
    <x v="2"/>
    <x v="15"/>
    <s v="Lupinus sericeus"/>
    <n v="5"/>
    <x v="0"/>
    <s v="Lupinus"/>
  </r>
  <r>
    <x v="48"/>
    <x v="10"/>
    <x v="2"/>
    <x v="15"/>
    <s v="B"/>
    <n v="760"/>
    <x v="1"/>
    <s v="B"/>
  </r>
  <r>
    <x v="48"/>
    <x v="10"/>
    <x v="2"/>
    <x v="15"/>
    <s v="C"/>
    <n v="7"/>
    <x v="1"/>
    <s v="C"/>
  </r>
  <r>
    <x v="48"/>
    <x v="10"/>
    <x v="2"/>
    <x v="15"/>
    <s v="MERTENSIA"/>
    <n v="1"/>
    <x v="1"/>
    <s v="MERTENSIA"/>
  </r>
  <r>
    <x v="48"/>
    <x v="10"/>
    <x v="2"/>
    <x v="15"/>
    <s v="ASTERACEAE_1"/>
    <n v="1"/>
    <x v="1"/>
    <s v="ASTERACEAE_1"/>
  </r>
  <r>
    <x v="0"/>
    <x v="10"/>
    <x v="2"/>
    <x v="9"/>
    <s v="Hydrophyllum fendleri"/>
    <n v="2"/>
    <x v="0"/>
    <s v="Hydrophyllum"/>
  </r>
  <r>
    <x v="0"/>
    <x v="10"/>
    <x v="2"/>
    <x v="9"/>
    <s v="Lupinus sericeus"/>
    <n v="5"/>
    <x v="0"/>
    <s v="Lupinus"/>
  </r>
  <r>
    <x v="0"/>
    <x v="10"/>
    <x v="2"/>
    <x v="10"/>
    <s v="Lupinus sericeus"/>
    <n v="1"/>
    <x v="0"/>
    <s v="Lupinus"/>
  </r>
  <r>
    <x v="0"/>
    <x v="10"/>
    <x v="2"/>
    <x v="11"/>
    <s v="Frasera speciosa"/>
    <n v="6"/>
    <x v="0"/>
    <s v="Frasera"/>
  </r>
  <r>
    <x v="0"/>
    <x v="10"/>
    <x v="2"/>
    <x v="11"/>
    <s v="Hydrophyllum fendleri"/>
    <n v="1"/>
    <x v="0"/>
    <s v="Hydrophyllum"/>
  </r>
  <r>
    <x v="0"/>
    <x v="10"/>
    <x v="2"/>
    <x v="11"/>
    <s v="Lupinus sericeus"/>
    <n v="3"/>
    <x v="0"/>
    <s v="Lupinus"/>
  </r>
  <r>
    <x v="0"/>
    <x v="10"/>
    <x v="2"/>
    <x v="12"/>
    <s v="Hydrophyllum fendleri"/>
    <n v="1"/>
    <x v="0"/>
    <s v="Hydrophyllum"/>
  </r>
  <r>
    <x v="0"/>
    <x v="10"/>
    <x v="2"/>
    <x v="16"/>
    <s v="Frasera speciosa"/>
    <n v="1"/>
    <x v="0"/>
    <s v="Frasera"/>
  </r>
  <r>
    <x v="0"/>
    <x v="10"/>
    <x v="2"/>
    <x v="16"/>
    <s v="Helianthella quinquenervis"/>
    <n v="1"/>
    <x v="0"/>
    <s v="Helianthella"/>
  </r>
  <r>
    <x v="0"/>
    <x v="10"/>
    <x v="3"/>
    <x v="30"/>
    <s v="Taraxacum officinale"/>
    <n v="1"/>
    <x v="0"/>
    <s v="Taraxacum"/>
  </r>
  <r>
    <x v="0"/>
    <x v="10"/>
    <x v="3"/>
    <x v="31"/>
    <s v="Mertensia fusiformis"/>
    <n v="1"/>
    <x v="0"/>
    <s v="Mertensia"/>
  </r>
  <r>
    <x v="0"/>
    <x v="10"/>
    <x v="3"/>
    <x v="0"/>
    <s v="Valeriana occidentalis"/>
    <n v="1"/>
    <x v="0"/>
    <s v="Valeriana"/>
  </r>
  <r>
    <x v="0"/>
    <x v="10"/>
    <x v="3"/>
    <x v="17"/>
    <s v="Hydrophyllum fendleri"/>
    <n v="1"/>
    <x v="0"/>
    <s v="Hydrophyllum"/>
  </r>
  <r>
    <x v="0"/>
    <x v="10"/>
    <x v="4"/>
    <x v="20"/>
    <s v="Mertensia fusiformis"/>
    <n v="1"/>
    <x v="0"/>
    <s v="Mertensia"/>
  </r>
  <r>
    <x v="0"/>
    <x v="10"/>
    <x v="4"/>
    <x v="7"/>
    <s v="Hydrophyllum fendleri"/>
    <n v="2"/>
    <x v="0"/>
    <s v="Hydrophyllum"/>
  </r>
  <r>
    <x v="0"/>
    <x v="10"/>
    <x v="4"/>
    <x v="15"/>
    <s v="Hydrophyllum fendleri"/>
    <n v="4"/>
    <x v="0"/>
    <s v="Hydrophyllum"/>
  </r>
  <r>
    <x v="0"/>
    <x v="10"/>
    <x v="4"/>
    <x v="21"/>
    <s v="Hydrophyllum fendleri"/>
    <n v="1"/>
    <x v="0"/>
    <s v="Hydrophyllum"/>
  </r>
  <r>
    <x v="0"/>
    <x v="10"/>
    <x v="4"/>
    <x v="21"/>
    <s v="Lupinus sericeus"/>
    <n v="1"/>
    <x v="0"/>
    <s v="Lupinus"/>
  </r>
  <r>
    <x v="0"/>
    <x v="10"/>
    <x v="4"/>
    <x v="22"/>
    <s v="Frasera speciosa"/>
    <n v="1"/>
    <x v="0"/>
    <s v="Frasera"/>
  </r>
  <r>
    <x v="0"/>
    <x v="10"/>
    <x v="4"/>
    <x v="22"/>
    <s v="Lupinus sericeus"/>
    <n v="1"/>
    <x v="0"/>
    <s v="Lupinus"/>
  </r>
  <r>
    <x v="0"/>
    <x v="10"/>
    <x v="4"/>
    <x v="10"/>
    <s v="Hydrophyllum fendleri"/>
    <n v="1"/>
    <x v="0"/>
    <s v="Hydrophyllum"/>
  </r>
  <r>
    <x v="0"/>
    <x v="10"/>
    <x v="4"/>
    <x v="12"/>
    <s v="Helianthella quinquenervis"/>
    <n v="3"/>
    <x v="0"/>
    <s v="Helianthella"/>
  </r>
  <r>
    <x v="0"/>
    <x v="10"/>
    <x v="5"/>
    <x v="25"/>
    <s v="Mertensia fusiformis"/>
    <n v="1"/>
    <x v="0"/>
    <s v="Mertensia"/>
  </r>
  <r>
    <x v="0"/>
    <x v="10"/>
    <x v="5"/>
    <x v="27"/>
    <s v="Mertensia ciliata"/>
    <n v="2"/>
    <x v="0"/>
    <s v="Mertensia"/>
  </r>
  <r>
    <x v="0"/>
    <x v="10"/>
    <x v="5"/>
    <x v="23"/>
    <s v="Mertensia ciliata"/>
    <n v="1"/>
    <x v="0"/>
    <s v="Mertensia"/>
  </r>
  <r>
    <x v="0"/>
    <x v="10"/>
    <x v="5"/>
    <x v="28"/>
    <s v="Mertensia ciliata"/>
    <n v="1"/>
    <x v="0"/>
    <s v="Mertensia"/>
  </r>
  <r>
    <x v="0"/>
    <x v="10"/>
    <x v="5"/>
    <x v="4"/>
    <s v="Vicia americana"/>
    <n v="1"/>
    <x v="0"/>
    <s v="Vicia"/>
  </r>
  <r>
    <x v="0"/>
    <x v="10"/>
    <x v="5"/>
    <x v="14"/>
    <s v="Hymenoxys hoopesii"/>
    <n v="1"/>
    <x v="0"/>
    <s v="Hymenoxys"/>
  </r>
  <r>
    <x v="49"/>
    <x v="11"/>
    <x v="2"/>
    <x v="15"/>
    <s v="C"/>
    <n v="220"/>
    <x v="1"/>
    <s v="C"/>
  </r>
  <r>
    <x v="49"/>
    <x v="11"/>
    <x v="2"/>
    <x v="15"/>
    <s v="MERTENSIA"/>
    <n v="2756"/>
    <x v="1"/>
    <s v="MERTENSIA"/>
  </r>
  <r>
    <x v="49"/>
    <x v="11"/>
    <x v="2"/>
    <x v="15"/>
    <s v="B"/>
    <n v="1180"/>
    <x v="1"/>
    <s v="B"/>
  </r>
  <r>
    <x v="49"/>
    <x v="11"/>
    <x v="2"/>
    <x v="15"/>
    <s v="UNKNOWN"/>
    <n v="1"/>
    <x v="1"/>
    <s v="UNKNOWN"/>
  </r>
  <r>
    <x v="49"/>
    <x v="11"/>
    <x v="2"/>
    <x v="15"/>
    <s v="CONIFER"/>
    <n v="1"/>
    <x v="1"/>
    <s v="CONIFER"/>
  </r>
  <r>
    <x v="50"/>
    <x v="11"/>
    <x v="2"/>
    <x v="15"/>
    <s v="B"/>
    <n v="511"/>
    <x v="1"/>
    <s v="B"/>
  </r>
  <r>
    <x v="50"/>
    <x v="11"/>
    <x v="2"/>
    <x v="15"/>
    <s v="C"/>
    <n v="225"/>
    <x v="1"/>
    <s v="C"/>
  </r>
  <r>
    <x v="50"/>
    <x v="11"/>
    <x v="2"/>
    <x v="15"/>
    <s v="ASTERACEAE_1"/>
    <n v="1"/>
    <x v="1"/>
    <s v="ASTERACEAE_1"/>
  </r>
  <r>
    <x v="50"/>
    <x v="11"/>
    <x v="2"/>
    <x v="15"/>
    <s v="MERTENSIA"/>
    <n v="1"/>
    <x v="1"/>
    <s v="MERTENSIA"/>
  </r>
  <r>
    <x v="50"/>
    <x v="11"/>
    <x v="2"/>
    <x v="15"/>
    <s v="UNKNOWN"/>
    <n v="1"/>
    <x v="1"/>
    <s v="UNKNOWN"/>
  </r>
  <r>
    <x v="49"/>
    <x v="11"/>
    <x v="2"/>
    <x v="15"/>
    <s v="Mertensia fusiformis"/>
    <n v="171249"/>
    <x v="2"/>
    <s v="Mertensia"/>
  </r>
  <r>
    <x v="49"/>
    <x v="11"/>
    <x v="2"/>
    <x v="15"/>
    <s v="Lupinus argenteus"/>
    <n v="69708"/>
    <x v="2"/>
    <s v="Lupinus"/>
  </r>
  <r>
    <x v="49"/>
    <x v="11"/>
    <x v="2"/>
    <x v="15"/>
    <s v="Mertensia ciliata"/>
    <n v="50459"/>
    <x v="2"/>
    <s v="Mertensia"/>
  </r>
  <r>
    <x v="49"/>
    <x v="11"/>
    <x v="2"/>
    <x v="15"/>
    <s v="Delphinium barbeyi"/>
    <n v="38965"/>
    <x v="2"/>
    <s v="Delphinium"/>
  </r>
  <r>
    <x v="49"/>
    <x v="11"/>
    <x v="2"/>
    <x v="15"/>
    <s v="Delphinium nuttallianum"/>
    <n v="23212"/>
    <x v="2"/>
    <s v="Delphinium"/>
  </r>
  <r>
    <x v="49"/>
    <x v="11"/>
    <x v="2"/>
    <x v="15"/>
    <s v="Hydrophyllum canadense"/>
    <n v="19350"/>
    <x v="2"/>
    <s v="Hydrophyllum"/>
  </r>
  <r>
    <x v="49"/>
    <x v="11"/>
    <x v="2"/>
    <x v="15"/>
    <s v="Cynoglossum pringlei"/>
    <n v="15992"/>
    <x v="2"/>
    <s v="Cynoglossum"/>
  </r>
  <r>
    <x v="49"/>
    <x v="11"/>
    <x v="2"/>
    <x v="15"/>
    <s v="Cynoglossum pringlei"/>
    <n v="15992"/>
    <x v="2"/>
    <s v="Cynoglossum"/>
  </r>
  <r>
    <x v="49"/>
    <x v="11"/>
    <x v="2"/>
    <x v="15"/>
    <s v="Cynoglossum anchusoides"/>
    <n v="9915"/>
    <x v="2"/>
    <s v="Cynoglossum"/>
  </r>
  <r>
    <x v="49"/>
    <x v="11"/>
    <x v="2"/>
    <x v="15"/>
    <s v="Cynoglossum anchusoides"/>
    <n v="9915"/>
    <x v="2"/>
    <s v="Cynoglossum"/>
  </r>
  <r>
    <x v="50"/>
    <x v="11"/>
    <x v="2"/>
    <x v="15"/>
    <s v="Hydrophyllum canadense"/>
    <n v="87597"/>
    <x v="2"/>
    <s v="Hydrophyllum"/>
  </r>
  <r>
    <x v="50"/>
    <x v="11"/>
    <x v="2"/>
    <x v="15"/>
    <s v="Lupinus argenteus"/>
    <n v="73459"/>
    <x v="2"/>
    <s v="Lupinus"/>
  </r>
  <r>
    <x v="50"/>
    <x v="11"/>
    <x v="2"/>
    <x v="15"/>
    <s v="Lupinus sericeus"/>
    <n v="32940"/>
    <x v="2"/>
    <s v="Lupinus"/>
  </r>
  <r>
    <x v="50"/>
    <x v="11"/>
    <x v="2"/>
    <x v="15"/>
    <s v="Hydrophyllum fendleri"/>
    <n v="21700"/>
    <x v="2"/>
    <s v="Hydrophyllum"/>
  </r>
  <r>
    <x v="50"/>
    <x v="11"/>
    <x v="2"/>
    <x v="15"/>
    <s v="Mertensia ciliata"/>
    <n v="2249"/>
    <x v="2"/>
    <s v="Mertensia"/>
  </r>
  <r>
    <x v="50"/>
    <x v="11"/>
    <x v="2"/>
    <x v="15"/>
    <s v="Lathyrus lanszwertii"/>
    <n v="2179"/>
    <x v="2"/>
    <s v="Lathyrus"/>
  </r>
  <r>
    <x v="50"/>
    <x v="11"/>
    <x v="2"/>
    <x v="15"/>
    <s v="Symphyotrichum foliaceum"/>
    <n v="2024"/>
    <x v="2"/>
    <s v="Symphyotrichum"/>
  </r>
  <r>
    <x v="50"/>
    <x v="11"/>
    <x v="2"/>
    <x v="15"/>
    <s v="Erigeron grandiflorus"/>
    <n v="1934"/>
    <x v="2"/>
    <s v="Erigeron"/>
  </r>
  <r>
    <x v="50"/>
    <x v="11"/>
    <x v="2"/>
    <x v="15"/>
    <s v="Nemophila menziesii"/>
    <n v="1522"/>
    <x v="2"/>
    <s v="Nemophila"/>
  </r>
  <r>
    <x v="50"/>
    <x v="11"/>
    <x v="2"/>
    <x v="15"/>
    <s v="Taraxacum officinale"/>
    <n v="1142"/>
    <x v="2"/>
    <s v="Taraxacum"/>
  </r>
  <r>
    <x v="51"/>
    <x v="11"/>
    <x v="2"/>
    <x v="9"/>
    <s v="B"/>
    <n v="816"/>
    <x v="1"/>
    <s v="B"/>
  </r>
  <r>
    <x v="51"/>
    <x v="11"/>
    <x v="2"/>
    <x v="9"/>
    <s v="C"/>
    <n v="128"/>
    <x v="1"/>
    <s v="C"/>
  </r>
  <r>
    <x v="51"/>
    <x v="11"/>
    <x v="2"/>
    <x v="9"/>
    <s v="MERTENSIA"/>
    <n v="120"/>
    <x v="1"/>
    <s v="MERTENSIA"/>
  </r>
  <r>
    <x v="51"/>
    <x v="11"/>
    <x v="2"/>
    <x v="9"/>
    <s v="ASTERACEAE_2"/>
    <n v="1"/>
    <x v="1"/>
    <s v="ASTERACEAE_2"/>
  </r>
  <r>
    <x v="51"/>
    <x v="11"/>
    <x v="2"/>
    <x v="9"/>
    <s v="UNKNOWN"/>
    <n v="2"/>
    <x v="1"/>
    <s v="UNKNOWN"/>
  </r>
  <r>
    <x v="52"/>
    <x v="11"/>
    <x v="2"/>
    <x v="11"/>
    <s v="B"/>
    <n v="587"/>
    <x v="1"/>
    <s v="B"/>
  </r>
  <r>
    <x v="52"/>
    <x v="11"/>
    <x v="2"/>
    <x v="11"/>
    <s v="C"/>
    <n v="152"/>
    <x v="1"/>
    <s v="C"/>
  </r>
  <r>
    <x v="52"/>
    <x v="11"/>
    <x v="2"/>
    <x v="11"/>
    <s v="MERTENSIA"/>
    <n v="2"/>
    <x v="1"/>
    <s v="MERTENSIA"/>
  </r>
  <r>
    <x v="52"/>
    <x v="11"/>
    <x v="2"/>
    <x v="11"/>
    <s v="UNKNOWN"/>
    <n v="1"/>
    <x v="1"/>
    <s v="UNKNOWN"/>
  </r>
  <r>
    <x v="53"/>
    <x v="11"/>
    <x v="4"/>
    <x v="15"/>
    <s v="C"/>
    <n v="208"/>
    <x v="1"/>
    <s v="C"/>
  </r>
  <r>
    <x v="53"/>
    <x v="11"/>
    <x v="4"/>
    <x v="15"/>
    <s v="ASTERACEAE_2"/>
    <n v="32"/>
    <x v="1"/>
    <s v="ASTERACEAE_2"/>
  </r>
  <r>
    <x v="53"/>
    <x v="11"/>
    <x v="4"/>
    <x v="15"/>
    <s v="MERTENSIA"/>
    <n v="178"/>
    <x v="1"/>
    <s v="MERTENSIA"/>
  </r>
  <r>
    <x v="54"/>
    <x v="12"/>
    <x v="2"/>
    <x v="8"/>
    <s v="C"/>
    <n v="1931"/>
    <x v="1"/>
    <s v="C"/>
  </r>
  <r>
    <x v="54"/>
    <x v="12"/>
    <x v="2"/>
    <x v="8"/>
    <s v="MERTENSIA"/>
    <n v="320"/>
    <x v="1"/>
    <s v="MERTENSIA"/>
  </r>
  <r>
    <x v="54"/>
    <x v="12"/>
    <x v="2"/>
    <x v="8"/>
    <s v="B"/>
    <n v="7"/>
    <x v="1"/>
    <s v="B"/>
  </r>
  <r>
    <x v="54"/>
    <x v="12"/>
    <x v="2"/>
    <x v="8"/>
    <s v="UNKNOWN"/>
    <n v="2"/>
    <x v="1"/>
    <s v="UNKNOWN"/>
  </r>
  <r>
    <x v="55"/>
    <x v="12"/>
    <x v="2"/>
    <x v="15"/>
    <s v="C"/>
    <n v="1289"/>
    <x v="1"/>
    <s v="C"/>
  </r>
  <r>
    <x v="55"/>
    <x v="12"/>
    <x v="2"/>
    <x v="15"/>
    <s v="B"/>
    <n v="119"/>
    <x v="1"/>
    <s v="B"/>
  </r>
  <r>
    <x v="55"/>
    <x v="12"/>
    <x v="2"/>
    <x v="15"/>
    <s v="MERTENSIA"/>
    <n v="4"/>
    <x v="1"/>
    <s v="MERTENSIA"/>
  </r>
  <r>
    <x v="55"/>
    <x v="12"/>
    <x v="2"/>
    <x v="15"/>
    <s v="UNKNOWN"/>
    <n v="3"/>
    <x v="1"/>
    <s v="UNKNOWN"/>
  </r>
  <r>
    <x v="55"/>
    <x v="12"/>
    <x v="2"/>
    <x v="15"/>
    <s v="D"/>
    <n v="1"/>
    <x v="1"/>
    <s v="D"/>
  </r>
  <r>
    <x v="56"/>
    <x v="12"/>
    <x v="2"/>
    <x v="9"/>
    <s v="B"/>
    <n v="671"/>
    <x v="1"/>
    <s v="B"/>
  </r>
  <r>
    <x v="56"/>
    <x v="12"/>
    <x v="2"/>
    <x v="9"/>
    <s v="C"/>
    <n v="145"/>
    <x v="1"/>
    <s v="C"/>
  </r>
  <r>
    <x v="56"/>
    <x v="12"/>
    <x v="2"/>
    <x v="9"/>
    <s v="UNKNOWN"/>
    <n v="2"/>
    <x v="1"/>
    <s v="UNKNOWN"/>
  </r>
  <r>
    <x v="56"/>
    <x v="12"/>
    <x v="2"/>
    <x v="9"/>
    <s v="MERTENSIA"/>
    <n v="21"/>
    <x v="1"/>
    <s v="MERTENSIA"/>
  </r>
  <r>
    <x v="56"/>
    <x v="12"/>
    <x v="2"/>
    <x v="9"/>
    <s v="ASTERACEAE_1"/>
    <n v="1"/>
    <x v="1"/>
    <s v="ASTERACEAE_1"/>
  </r>
  <r>
    <x v="57"/>
    <x v="12"/>
    <x v="2"/>
    <x v="39"/>
    <s v="B"/>
    <n v="462"/>
    <x v="1"/>
    <s v="B"/>
  </r>
  <r>
    <x v="57"/>
    <x v="12"/>
    <x v="2"/>
    <x v="39"/>
    <s v="C"/>
    <n v="42"/>
    <x v="1"/>
    <s v="C"/>
  </r>
  <r>
    <x v="57"/>
    <x v="12"/>
    <x v="2"/>
    <x v="39"/>
    <s v="UNKNOWN"/>
    <n v="1"/>
    <x v="1"/>
    <s v="UNKNOWN"/>
  </r>
  <r>
    <x v="58"/>
    <x v="12"/>
    <x v="2"/>
    <x v="11"/>
    <s v="B"/>
    <n v="939"/>
    <x v="1"/>
    <s v="B"/>
  </r>
  <r>
    <x v="58"/>
    <x v="12"/>
    <x v="2"/>
    <x v="11"/>
    <s v="C"/>
    <n v="1214"/>
    <x v="1"/>
    <s v="C"/>
  </r>
  <r>
    <x v="58"/>
    <x v="12"/>
    <x v="2"/>
    <x v="11"/>
    <s v="ASTERACEAE_1"/>
    <n v="28"/>
    <x v="1"/>
    <s v="ASTERACEAE_1"/>
  </r>
  <r>
    <x v="58"/>
    <x v="12"/>
    <x v="2"/>
    <x v="11"/>
    <s v="MERTENSIA"/>
    <n v="2"/>
    <x v="1"/>
    <s v="MERTENSIA"/>
  </r>
  <r>
    <x v="58"/>
    <x v="12"/>
    <x v="2"/>
    <x v="11"/>
    <s v="UNKNOWN"/>
    <n v="9"/>
    <x v="1"/>
    <s v="UNKNOWN"/>
  </r>
  <r>
    <x v="58"/>
    <x v="12"/>
    <x v="2"/>
    <x v="11"/>
    <s v="D"/>
    <n v="1"/>
    <x v="1"/>
    <s v="D"/>
  </r>
  <r>
    <x v="58"/>
    <x v="12"/>
    <x v="2"/>
    <x v="11"/>
    <s v="Lupinus argenteus"/>
    <n v="66600"/>
    <x v="2"/>
    <s v="Lupinus"/>
  </r>
  <r>
    <x v="58"/>
    <x v="12"/>
    <x v="2"/>
    <x v="11"/>
    <s v="Hydrophyllum canadense"/>
    <n v="52450"/>
    <x v="2"/>
    <s v="Hydrophyllum"/>
  </r>
  <r>
    <x v="58"/>
    <x v="12"/>
    <x v="2"/>
    <x v="11"/>
    <s v="Lupinus sericeus"/>
    <n v="33638"/>
    <x v="2"/>
    <s v="Lupinus"/>
  </r>
  <r>
    <x v="58"/>
    <x v="12"/>
    <x v="2"/>
    <x v="11"/>
    <s v="Hydrophyllum fendleri"/>
    <n v="26463"/>
    <x v="2"/>
    <s v="Hydrophyllum"/>
  </r>
  <r>
    <x v="58"/>
    <x v="12"/>
    <x v="2"/>
    <x v="11"/>
    <s v="Mertensia ciliata"/>
    <n v="6834"/>
    <x v="2"/>
    <s v="Mertensia"/>
  </r>
  <r>
    <x v="58"/>
    <x v="12"/>
    <x v="2"/>
    <x v="11"/>
    <s v="Aquilegia ecalcarata"/>
    <n v="2031"/>
    <x v="2"/>
    <s v="Aquilegia"/>
  </r>
  <r>
    <x v="58"/>
    <x v="12"/>
    <x v="2"/>
    <x v="11"/>
    <s v="Erigeron grandiflorus"/>
    <n v="1778"/>
    <x v="2"/>
    <s v="Erigeron"/>
  </r>
  <r>
    <x v="58"/>
    <x v="12"/>
    <x v="2"/>
    <x v="11"/>
    <s v="Lathyrus lanszwertii"/>
    <n v="1517"/>
    <x v="2"/>
    <s v="Lathyrus"/>
  </r>
  <r>
    <x v="58"/>
    <x v="12"/>
    <x v="2"/>
    <x v="11"/>
    <s v="Viola odorata"/>
    <n v="1034"/>
    <x v="2"/>
    <s v="Viola"/>
  </r>
  <r>
    <x v="58"/>
    <x v="12"/>
    <x v="2"/>
    <x v="11"/>
    <s v="Hydrophyllum capitatum"/>
    <n v="888"/>
    <x v="2"/>
    <s v="Hydrophyllum"/>
  </r>
  <r>
    <x v="59"/>
    <x v="12"/>
    <x v="5"/>
    <x v="27"/>
    <s v="MERTENSIA"/>
    <n v="10418"/>
    <x v="1"/>
    <s v="MERTENSIA"/>
  </r>
  <r>
    <x v="59"/>
    <x v="12"/>
    <x v="5"/>
    <x v="27"/>
    <s v="C"/>
    <n v="199"/>
    <x v="1"/>
    <s v="C"/>
  </r>
  <r>
    <x v="59"/>
    <x v="12"/>
    <x v="5"/>
    <x v="27"/>
    <s v="D"/>
    <n v="2"/>
    <x v="1"/>
    <s v="D"/>
  </r>
  <r>
    <x v="59"/>
    <x v="12"/>
    <x v="5"/>
    <x v="27"/>
    <s v="CONIFER"/>
    <n v="1"/>
    <x v="1"/>
    <s v="CONIFER"/>
  </r>
  <r>
    <x v="59"/>
    <x v="12"/>
    <x v="5"/>
    <x v="27"/>
    <s v="Mertensia ciliata"/>
    <n v="45750"/>
    <x v="2"/>
    <s v="Mertensia"/>
  </r>
  <r>
    <x v="59"/>
    <x v="12"/>
    <x v="5"/>
    <x v="27"/>
    <s v="Mertensia fusiformis"/>
    <n v="25958"/>
    <x v="2"/>
    <s v="Mertensia"/>
  </r>
  <r>
    <x v="59"/>
    <x v="12"/>
    <x v="5"/>
    <x v="27"/>
    <s v="Hydrophyllum fendleri"/>
    <n v="10493"/>
    <x v="2"/>
    <s v="Hydrophyllum"/>
  </r>
  <r>
    <x v="59"/>
    <x v="12"/>
    <x v="5"/>
    <x v="27"/>
    <s v="Viola odorata"/>
    <n v="9929"/>
    <x v="2"/>
    <s v="Viola"/>
  </r>
  <r>
    <x v="59"/>
    <x v="12"/>
    <x v="5"/>
    <x v="27"/>
    <s v="Lupinus argenteus"/>
    <n v="5251"/>
    <x v="2"/>
    <s v="Lupinus"/>
  </r>
  <r>
    <x v="59"/>
    <x v="12"/>
    <x v="5"/>
    <x v="27"/>
    <s v="Erigeron grandiflorus"/>
    <n v="4136"/>
    <x v="2"/>
    <s v="Erigeron"/>
  </r>
  <r>
    <x v="59"/>
    <x v="12"/>
    <x v="5"/>
    <x v="27"/>
    <s v="Cynoglossum amplifolium"/>
    <n v="3913"/>
    <x v="2"/>
    <s v="Cynoglossum"/>
  </r>
  <r>
    <x v="59"/>
    <x v="12"/>
    <x v="5"/>
    <x v="27"/>
    <s v="Cynoglossum amplifolium"/>
    <n v="3913"/>
    <x v="2"/>
    <s v="Cynoglossum"/>
  </r>
  <r>
    <x v="59"/>
    <x v="12"/>
    <x v="5"/>
    <x v="27"/>
    <s v="Populus alba"/>
    <n v="2929"/>
    <x v="2"/>
    <s v="Populus"/>
  </r>
  <r>
    <x v="59"/>
    <x v="12"/>
    <x v="5"/>
    <x v="27"/>
    <s v="Hydrophyllum canadense"/>
    <n v="1937"/>
    <x v="2"/>
    <s v="Hydrophyllum"/>
  </r>
  <r>
    <x v="0"/>
    <x v="13"/>
    <x v="3"/>
    <x v="1"/>
    <s v="Dodecatheon pulchellum"/>
    <n v="2"/>
    <x v="0"/>
    <s v="Dodecatheon"/>
  </r>
  <r>
    <x v="60"/>
    <x v="13"/>
    <x v="3"/>
    <x v="40"/>
    <s v="UNKNOWN"/>
    <n v="2426"/>
    <x v="1"/>
    <s v="UNKNOWN"/>
  </r>
  <r>
    <x v="60"/>
    <x v="13"/>
    <x v="3"/>
    <x v="40"/>
    <s v="MERTENSIA"/>
    <n v="3440"/>
    <x v="1"/>
    <s v="MERTENSIA"/>
  </r>
  <r>
    <x v="60"/>
    <x v="13"/>
    <x v="3"/>
    <x v="40"/>
    <s v="C"/>
    <n v="38"/>
    <x v="1"/>
    <s v="C"/>
  </r>
  <r>
    <x v="60"/>
    <x v="13"/>
    <x v="3"/>
    <x v="40"/>
    <s v="ASTERACEAE_2"/>
    <n v="24"/>
    <x v="1"/>
    <s v="ASTERACEAE_2"/>
  </r>
  <r>
    <x v="60"/>
    <x v="13"/>
    <x v="3"/>
    <x v="40"/>
    <s v="PEDICULARIS"/>
    <n v="2"/>
    <x v="1"/>
    <s v="PEDICULARIS"/>
  </r>
  <r>
    <x v="0"/>
    <x v="13"/>
    <x v="4"/>
    <x v="20"/>
    <s v="Mertensia fusiformis"/>
    <n v="1"/>
    <x v="0"/>
    <s v="Mertensia"/>
  </r>
  <r>
    <x v="0"/>
    <x v="13"/>
    <x v="4"/>
    <x v="7"/>
    <s v="Mertensia fusiformis"/>
    <n v="1"/>
    <x v="0"/>
    <s v="Mertensia"/>
  </r>
  <r>
    <x v="0"/>
    <x v="14"/>
    <x v="1"/>
    <x v="5"/>
    <s v="Viola praemorsa"/>
    <n v="1"/>
    <x v="0"/>
    <s v="Viola"/>
  </r>
  <r>
    <x v="0"/>
    <x v="14"/>
    <x v="1"/>
    <x v="8"/>
    <s v="Valeriana occidentalis"/>
    <n v="1"/>
    <x v="0"/>
    <s v="Valeriana"/>
  </r>
  <r>
    <x v="0"/>
    <x v="14"/>
    <x v="1"/>
    <x v="9"/>
    <s v="Lupinus sericeus"/>
    <n v="2"/>
    <x v="0"/>
    <s v="Lupinus"/>
  </r>
  <r>
    <x v="0"/>
    <x v="14"/>
    <x v="2"/>
    <x v="8"/>
    <s v="Senecio integerrimus"/>
    <n v="1"/>
    <x v="0"/>
    <s v="Senecio"/>
  </r>
  <r>
    <x v="0"/>
    <x v="14"/>
    <x v="2"/>
    <x v="15"/>
    <s v="Hydrophyllum fendleri"/>
    <n v="1"/>
    <x v="0"/>
    <s v="Hydrophyllum"/>
  </r>
  <r>
    <x v="0"/>
    <x v="14"/>
    <x v="3"/>
    <x v="31"/>
    <s v="Taraxacum officinale"/>
    <n v="1"/>
    <x v="0"/>
    <s v="Taraxacum"/>
  </r>
  <r>
    <x v="0"/>
    <x v="14"/>
    <x v="3"/>
    <x v="0"/>
    <s v="Taraxacum officinale"/>
    <n v="2"/>
    <x v="0"/>
    <s v="Taraxacum"/>
  </r>
  <r>
    <x v="0"/>
    <x v="14"/>
    <x v="3"/>
    <x v="1"/>
    <s v="Taraxacum officinale"/>
    <n v="1"/>
    <x v="0"/>
    <s v="Taraxacum"/>
  </r>
  <r>
    <x v="0"/>
    <x v="14"/>
    <x v="4"/>
    <x v="15"/>
    <s v="Hydrophyllum fendleri"/>
    <n v="1"/>
    <x v="0"/>
    <s v="Hydrophyllum"/>
  </r>
  <r>
    <x v="0"/>
    <x v="14"/>
    <x v="5"/>
    <x v="15"/>
    <s v="Mertensia ciliata"/>
    <n v="1"/>
    <x v="0"/>
    <s v="Mertensia"/>
  </r>
  <r>
    <x v="0"/>
    <x v="14"/>
    <x v="5"/>
    <x v="26"/>
    <s v="Mertensia ciliata"/>
    <n v="1"/>
    <x v="0"/>
    <s v="Mertensia"/>
  </r>
  <r>
    <x v="0"/>
    <x v="14"/>
    <x v="5"/>
    <x v="23"/>
    <s v="Hydrophyllum fendleri"/>
    <n v="1"/>
    <x v="0"/>
    <s v="Hydrophyllum"/>
  </r>
  <r>
    <x v="61"/>
    <x v="15"/>
    <x v="7"/>
    <x v="41"/>
    <m/>
    <m/>
    <x v="3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50EB10-A8E7-4799-8CD2-1C2986CBE493}" name="PivotTable1" cacheId="1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K2:O313" firstHeaderRow="1" firstDataRow="1" firstDataCol="4"/>
  <pivotFields count="11">
    <pivotField axis="axisRow" compact="0" outline="0" showAll="0" defaultSubtotal="0">
      <items count="62">
        <item x="4"/>
        <item x="5"/>
        <item x="7"/>
        <item x="6"/>
        <item x="8"/>
        <item x="9"/>
        <item x="1"/>
        <item x="2"/>
        <item x="10"/>
        <item x="3"/>
        <item x="12"/>
        <item x="15"/>
        <item x="16"/>
        <item x="18"/>
        <item x="13"/>
        <item x="14"/>
        <item x="11"/>
        <item x="17"/>
        <item x="19"/>
        <item x="22"/>
        <item x="20"/>
        <item x="21"/>
        <item x="23"/>
        <item x="24"/>
        <item x="25"/>
        <item x="26"/>
        <item x="27"/>
        <item x="28"/>
        <item x="31"/>
        <item x="38"/>
        <item x="29"/>
        <item x="32"/>
        <item x="33"/>
        <item x="36"/>
        <item x="37"/>
        <item x="34"/>
        <item x="35"/>
        <item x="30"/>
        <item x="39"/>
        <item x="40"/>
        <item x="41"/>
        <item x="42"/>
        <item x="45"/>
        <item x="46"/>
        <item x="47"/>
        <item x="44"/>
        <item x="43"/>
        <item x="48"/>
        <item x="49"/>
        <item x="50"/>
        <item x="51"/>
        <item x="52"/>
        <item x="53"/>
        <item x="58"/>
        <item x="54"/>
        <item x="55"/>
        <item x="56"/>
        <item x="57"/>
        <item x="59"/>
        <item x="60"/>
        <item x="0"/>
        <item x="61"/>
      </items>
    </pivotField>
    <pivotField axis="axisRow" compact="0" outline="0" showAll="0" defaultSubtota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</items>
    </pivotField>
    <pivotField axis="axisRow" compact="0" outline="0" showAll="0" defaultSubtotal="0">
      <items count="8">
        <item x="0"/>
        <item x="1"/>
        <item x="2"/>
        <item x="3"/>
        <item x="6"/>
        <item x="4"/>
        <item x="5"/>
        <item x="7"/>
      </items>
    </pivotField>
    <pivotField axis="axisRow" compact="0" outline="0" showAll="0" defaultSubtotal="0">
      <items count="42">
        <item x="33"/>
        <item x="36"/>
        <item x="29"/>
        <item x="37"/>
        <item x="34"/>
        <item x="32"/>
        <item x="30"/>
        <item x="20"/>
        <item x="31"/>
        <item x="5"/>
        <item x="6"/>
        <item x="38"/>
        <item x="35"/>
        <item x="25"/>
        <item x="7"/>
        <item x="8"/>
        <item x="0"/>
        <item x="15"/>
        <item x="17"/>
        <item x="21"/>
        <item x="26"/>
        <item x="9"/>
        <item x="22"/>
        <item x="39"/>
        <item x="27"/>
        <item x="1"/>
        <item x="10"/>
        <item x="11"/>
        <item x="23"/>
        <item x="2"/>
        <item x="18"/>
        <item x="12"/>
        <item x="3"/>
        <item x="28"/>
        <item x="13"/>
        <item x="16"/>
        <item x="4"/>
        <item x="24"/>
        <item x="14"/>
        <item x="19"/>
        <item x="40"/>
        <item x="41"/>
      </items>
    </pivotField>
    <pivotField compact="0" outline="0" showAll="0" defaultSubtotal="0"/>
    <pivotField dataField="1" compact="0" outline="0" showAll="0" defaultSubtotal="0"/>
    <pivotField compact="0" outline="0" showAll="0" defaultSubtotal="0">
      <items count="4">
        <item x="0"/>
        <item x="1"/>
        <item x="2"/>
        <item x="3"/>
      </items>
    </pivotField>
    <pivotField compact="0" outline="0" showAll="0" defaultSubtotal="0"/>
    <pivotField compact="0" outline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compact="0" outline="0" showAll="0" defaultSubtotal="0">
      <items count="7">
        <item sd="0" x="0"/>
        <item sd="0" x="1"/>
        <item sd="0" x="2"/>
        <item sd="0" x="3"/>
        <item sd="0" x="4"/>
        <item sd="0" x="5"/>
        <item sd="0" x="6"/>
      </items>
    </pivotField>
  </pivotFields>
  <rowFields count="4">
    <field x="1"/>
    <field x="2"/>
    <field x="3"/>
    <field x="0"/>
  </rowFields>
  <rowItems count="311">
    <i>
      <x/>
      <x/>
      <x v="16"/>
      <x v="60"/>
    </i>
    <i r="2">
      <x v="25"/>
      <x v="60"/>
    </i>
    <i r="2">
      <x v="29"/>
      <x v="6"/>
    </i>
    <i r="3">
      <x v="7"/>
    </i>
    <i r="3">
      <x v="60"/>
    </i>
    <i r="2">
      <x v="32"/>
      <x v="60"/>
    </i>
    <i r="2">
      <x v="36"/>
      <x v="60"/>
    </i>
    <i r="1">
      <x v="1"/>
      <x v="9"/>
      <x v="60"/>
    </i>
    <i r="2">
      <x v="10"/>
      <x v="60"/>
    </i>
    <i r="2">
      <x v="14"/>
      <x v="9"/>
    </i>
    <i r="2">
      <x v="15"/>
      <x v="60"/>
    </i>
    <i r="2">
      <x v="21"/>
      <x v="60"/>
    </i>
    <i r="2">
      <x v="26"/>
      <x v="60"/>
    </i>
    <i r="2">
      <x v="27"/>
      <x v="60"/>
    </i>
    <i r="2">
      <x v="31"/>
      <x v="60"/>
    </i>
    <i r="2">
      <x v="34"/>
      <x/>
    </i>
    <i r="3">
      <x v="60"/>
    </i>
    <i r="2">
      <x v="38"/>
      <x v="60"/>
    </i>
    <i r="1">
      <x v="2"/>
      <x v="9"/>
      <x v="60"/>
    </i>
    <i r="2">
      <x v="17"/>
      <x v="60"/>
    </i>
    <i r="2">
      <x v="26"/>
      <x v="60"/>
    </i>
    <i r="2">
      <x v="27"/>
      <x v="60"/>
    </i>
    <i r="2">
      <x v="31"/>
      <x v="60"/>
    </i>
    <i r="2">
      <x v="35"/>
      <x v="60"/>
    </i>
    <i r="2">
      <x v="38"/>
      <x v="60"/>
    </i>
    <i r="1">
      <x v="3"/>
      <x v="16"/>
      <x v="60"/>
    </i>
    <i r="2">
      <x v="18"/>
      <x v="60"/>
    </i>
    <i r="2">
      <x v="25"/>
      <x v="60"/>
    </i>
    <i r="2">
      <x v="30"/>
      <x v="60"/>
    </i>
    <i r="2">
      <x v="31"/>
      <x v="1"/>
    </i>
    <i r="2">
      <x v="32"/>
      <x v="60"/>
    </i>
    <i r="2">
      <x v="36"/>
      <x v="60"/>
    </i>
    <i r="2">
      <x v="39"/>
      <x v="60"/>
    </i>
    <i r="1">
      <x v="5"/>
      <x v="7"/>
      <x v="60"/>
    </i>
    <i r="2">
      <x v="14"/>
      <x v="3"/>
    </i>
    <i r="3">
      <x v="60"/>
    </i>
    <i r="2">
      <x v="17"/>
      <x v="60"/>
    </i>
    <i r="2">
      <x v="19"/>
      <x v="60"/>
    </i>
    <i r="2">
      <x v="22"/>
      <x v="60"/>
    </i>
    <i r="2">
      <x v="26"/>
      <x v="60"/>
    </i>
    <i r="2">
      <x v="28"/>
      <x v="60"/>
    </i>
    <i r="2">
      <x v="31"/>
      <x v="60"/>
    </i>
    <i r="2">
      <x v="35"/>
      <x v="60"/>
    </i>
    <i r="2">
      <x v="37"/>
      <x v="60"/>
    </i>
    <i r="1">
      <x v="6"/>
      <x v="13"/>
      <x v="60"/>
    </i>
    <i r="2">
      <x v="17"/>
      <x v="60"/>
    </i>
    <i r="2">
      <x v="20"/>
      <x v="2"/>
    </i>
    <i r="3">
      <x v="4"/>
    </i>
    <i r="3">
      <x v="60"/>
    </i>
    <i r="2">
      <x v="21"/>
      <x v="5"/>
    </i>
    <i r="2">
      <x v="24"/>
      <x v="8"/>
    </i>
    <i r="3">
      <x v="60"/>
    </i>
    <i r="2">
      <x v="28"/>
      <x v="60"/>
    </i>
    <i r="2">
      <x v="33"/>
      <x v="60"/>
    </i>
    <i r="2">
      <x v="36"/>
      <x v="60"/>
    </i>
    <i>
      <x v="1"/>
      <x/>
      <x v="2"/>
      <x v="60"/>
    </i>
    <i r="2">
      <x v="6"/>
      <x v="60"/>
    </i>
    <i r="2">
      <x v="8"/>
      <x v="60"/>
    </i>
    <i r="2">
      <x v="14"/>
      <x v="16"/>
    </i>
    <i r="2">
      <x v="39"/>
      <x v="60"/>
    </i>
    <i r="1">
      <x v="1"/>
      <x v="5"/>
      <x v="60"/>
    </i>
    <i r="2">
      <x v="7"/>
      <x v="60"/>
    </i>
    <i r="2">
      <x v="9"/>
      <x v="60"/>
    </i>
    <i r="2">
      <x v="14"/>
      <x v="10"/>
    </i>
    <i r="2">
      <x v="15"/>
      <x v="60"/>
    </i>
    <i r="2">
      <x v="21"/>
      <x v="60"/>
    </i>
    <i r="2">
      <x v="27"/>
      <x v="60"/>
    </i>
    <i r="2">
      <x v="31"/>
      <x v="60"/>
    </i>
    <i r="2">
      <x v="34"/>
      <x v="60"/>
    </i>
    <i r="2">
      <x v="38"/>
      <x v="60"/>
    </i>
    <i r="1">
      <x v="2"/>
      <x/>
      <x v="60"/>
    </i>
    <i r="2">
      <x v="4"/>
      <x v="60"/>
    </i>
    <i r="2">
      <x v="6"/>
      <x v="60"/>
    </i>
    <i r="2">
      <x v="12"/>
      <x v="60"/>
    </i>
    <i r="2">
      <x v="15"/>
      <x v="14"/>
    </i>
    <i r="3">
      <x v="60"/>
    </i>
    <i r="2">
      <x v="17"/>
      <x v="15"/>
    </i>
    <i r="3">
      <x v="60"/>
    </i>
    <i r="2">
      <x v="27"/>
      <x v="60"/>
    </i>
    <i r="2">
      <x v="31"/>
      <x v="60"/>
    </i>
    <i r="2">
      <x v="35"/>
      <x v="60"/>
    </i>
    <i r="2">
      <x v="38"/>
      <x v="60"/>
    </i>
    <i r="1">
      <x v="3"/>
      <x v="2"/>
      <x v="60"/>
    </i>
    <i r="2">
      <x v="6"/>
      <x v="60"/>
    </i>
    <i r="2">
      <x v="8"/>
      <x v="60"/>
    </i>
    <i r="2">
      <x v="14"/>
      <x v="11"/>
    </i>
    <i r="3">
      <x v="12"/>
    </i>
    <i r="3">
      <x v="17"/>
    </i>
    <i r="2">
      <x v="16"/>
      <x v="60"/>
    </i>
    <i r="2">
      <x v="18"/>
      <x v="60"/>
    </i>
    <i r="2">
      <x v="25"/>
      <x v="60"/>
    </i>
    <i r="2">
      <x v="32"/>
      <x v="60"/>
    </i>
    <i r="1">
      <x v="4"/>
      <x v="15"/>
      <x v="18"/>
    </i>
    <i r="1">
      <x v="5"/>
      <x v="1"/>
      <x v="60"/>
    </i>
    <i r="2">
      <x v="4"/>
      <x v="60"/>
    </i>
    <i r="2">
      <x v="6"/>
      <x v="60"/>
    </i>
    <i r="2">
      <x v="7"/>
      <x v="60"/>
    </i>
    <i r="2">
      <x v="9"/>
      <x v="60"/>
    </i>
    <i r="2">
      <x v="14"/>
      <x v="60"/>
    </i>
    <i r="2">
      <x v="19"/>
      <x v="13"/>
    </i>
    <i r="3">
      <x v="60"/>
    </i>
    <i r="2">
      <x v="31"/>
      <x v="60"/>
    </i>
    <i r="2">
      <x v="35"/>
      <x v="60"/>
    </i>
    <i r="2">
      <x v="37"/>
      <x v="60"/>
    </i>
    <i r="1">
      <x v="6"/>
      <x v="3"/>
      <x v="60"/>
    </i>
    <i r="2">
      <x v="7"/>
      <x v="60"/>
    </i>
    <i r="2">
      <x v="9"/>
      <x v="60"/>
    </i>
    <i r="2">
      <x v="13"/>
      <x v="60"/>
    </i>
    <i r="2">
      <x v="24"/>
      <x v="60"/>
    </i>
    <i r="2">
      <x v="28"/>
      <x v="60"/>
    </i>
    <i r="2">
      <x v="33"/>
      <x v="60"/>
    </i>
    <i>
      <x v="2"/>
      <x v="1"/>
      <x v="5"/>
      <x v="60"/>
    </i>
    <i r="2">
      <x v="7"/>
      <x v="60"/>
    </i>
    <i r="2">
      <x v="9"/>
      <x v="60"/>
    </i>
    <i r="2">
      <x v="10"/>
      <x v="60"/>
    </i>
    <i r="2">
      <x v="12"/>
      <x v="20"/>
    </i>
    <i r="3">
      <x v="21"/>
    </i>
    <i r="2">
      <x v="14"/>
      <x v="19"/>
    </i>
    <i r="3">
      <x v="22"/>
    </i>
    <i r="2">
      <x v="15"/>
      <x v="23"/>
    </i>
    <i r="3">
      <x v="24"/>
    </i>
    <i r="3">
      <x v="25"/>
    </i>
    <i r="3">
      <x v="60"/>
    </i>
    <i r="2">
      <x v="26"/>
      <x v="60"/>
    </i>
    <i r="2">
      <x v="31"/>
      <x v="60"/>
    </i>
    <i r="2">
      <x v="34"/>
      <x v="60"/>
    </i>
    <i r="1">
      <x v="2"/>
      <x v="4"/>
      <x v="60"/>
    </i>
    <i r="2">
      <x v="6"/>
      <x v="60"/>
    </i>
    <i r="2">
      <x v="7"/>
      <x v="60"/>
    </i>
    <i r="2">
      <x v="9"/>
      <x v="60"/>
    </i>
    <i r="2">
      <x v="15"/>
      <x v="60"/>
    </i>
    <i r="2">
      <x v="21"/>
      <x v="60"/>
    </i>
    <i r="1">
      <x v="3"/>
      <x v="2"/>
      <x v="60"/>
    </i>
    <i r="2">
      <x v="6"/>
      <x v="60"/>
    </i>
    <i r="2">
      <x v="7"/>
      <x v="26"/>
    </i>
    <i r="2">
      <x v="30"/>
      <x v="60"/>
    </i>
    <i r="1">
      <x v="5"/>
      <x v="4"/>
      <x v="60"/>
    </i>
    <i r="2">
      <x v="6"/>
      <x v="60"/>
    </i>
    <i r="2">
      <x v="9"/>
      <x v="60"/>
    </i>
    <i r="2">
      <x v="14"/>
      <x v="60"/>
    </i>
    <i r="2">
      <x v="17"/>
      <x v="60"/>
    </i>
    <i r="2">
      <x v="19"/>
      <x v="60"/>
    </i>
    <i r="2">
      <x v="22"/>
      <x v="60"/>
    </i>
    <i r="2">
      <x v="31"/>
      <x v="60"/>
    </i>
    <i r="1">
      <x v="6"/>
      <x v="20"/>
      <x v="60"/>
    </i>
    <i r="2">
      <x v="28"/>
      <x v="60"/>
    </i>
    <i>
      <x v="3"/>
      <x v="2"/>
      <x v="15"/>
      <x v="60"/>
    </i>
    <i r="1">
      <x v="5"/>
      <x v="14"/>
      <x v="60"/>
    </i>
    <i>
      <x v="4"/>
      <x/>
      <x v="8"/>
      <x v="60"/>
    </i>
    <i r="2">
      <x v="16"/>
      <x v="60"/>
    </i>
    <i r="2">
      <x v="18"/>
      <x v="27"/>
    </i>
    <i r="3">
      <x v="30"/>
    </i>
    <i r="3">
      <x v="60"/>
    </i>
    <i r="2">
      <x v="19"/>
      <x v="37"/>
    </i>
    <i r="2">
      <x v="25"/>
      <x v="60"/>
    </i>
    <i r="2">
      <x v="29"/>
      <x v="60"/>
    </i>
    <i r="2">
      <x v="32"/>
      <x v="60"/>
    </i>
    <i r="2">
      <x v="36"/>
      <x v="60"/>
    </i>
    <i r="2">
      <x v="39"/>
      <x v="60"/>
    </i>
    <i r="1">
      <x v="1"/>
      <x v="7"/>
      <x v="60"/>
    </i>
    <i r="2">
      <x v="15"/>
      <x v="28"/>
    </i>
    <i r="3">
      <x v="60"/>
    </i>
    <i r="2">
      <x v="21"/>
      <x v="31"/>
    </i>
    <i r="3">
      <x v="60"/>
    </i>
    <i r="2">
      <x v="26"/>
      <x v="60"/>
    </i>
    <i r="2">
      <x v="31"/>
      <x v="60"/>
    </i>
    <i r="2">
      <x v="34"/>
      <x v="60"/>
    </i>
    <i r="2">
      <x v="38"/>
      <x v="60"/>
    </i>
    <i r="1">
      <x v="2"/>
      <x v="6"/>
      <x v="60"/>
    </i>
    <i r="2">
      <x v="7"/>
      <x v="60"/>
    </i>
    <i r="2">
      <x v="9"/>
      <x v="60"/>
    </i>
    <i r="2">
      <x v="11"/>
      <x v="32"/>
    </i>
    <i r="2">
      <x v="12"/>
      <x v="60"/>
    </i>
    <i r="2">
      <x v="15"/>
      <x v="60"/>
    </i>
    <i r="2">
      <x v="17"/>
      <x v="60"/>
    </i>
    <i r="2">
      <x v="21"/>
      <x v="60"/>
    </i>
    <i r="2">
      <x v="26"/>
      <x v="35"/>
    </i>
    <i r="3">
      <x v="60"/>
    </i>
    <i r="2">
      <x v="35"/>
      <x v="60"/>
    </i>
    <i r="2">
      <x v="38"/>
      <x v="60"/>
    </i>
    <i r="1">
      <x v="3"/>
      <x v="6"/>
      <x v="60"/>
    </i>
    <i r="2">
      <x v="14"/>
      <x v="36"/>
    </i>
    <i r="2">
      <x v="16"/>
      <x v="60"/>
    </i>
    <i r="2">
      <x v="17"/>
      <x v="33"/>
    </i>
    <i r="2">
      <x v="18"/>
      <x v="60"/>
    </i>
    <i r="2">
      <x v="25"/>
      <x v="60"/>
    </i>
    <i r="2">
      <x v="30"/>
      <x v="60"/>
    </i>
    <i r="2">
      <x v="32"/>
      <x v="60"/>
    </i>
    <i r="2">
      <x v="36"/>
      <x v="60"/>
    </i>
    <i r="2">
      <x v="39"/>
      <x v="60"/>
    </i>
    <i r="1">
      <x v="5"/>
      <x v="7"/>
      <x v="60"/>
    </i>
    <i r="2">
      <x v="9"/>
      <x v="60"/>
    </i>
    <i r="2">
      <x v="14"/>
      <x v="60"/>
    </i>
    <i r="2">
      <x v="17"/>
      <x v="60"/>
    </i>
    <i r="2">
      <x v="19"/>
      <x v="60"/>
    </i>
    <i r="2">
      <x v="26"/>
      <x v="34"/>
    </i>
    <i r="3">
      <x v="60"/>
    </i>
    <i r="2">
      <x v="28"/>
      <x v="60"/>
    </i>
    <i r="2">
      <x v="31"/>
      <x v="60"/>
    </i>
    <i r="1">
      <x v="6"/>
      <x v="9"/>
      <x v="60"/>
    </i>
    <i r="2">
      <x v="13"/>
      <x v="60"/>
    </i>
    <i r="2">
      <x v="17"/>
      <x v="29"/>
    </i>
    <i r="3">
      <x v="60"/>
    </i>
    <i r="2">
      <x v="20"/>
      <x v="60"/>
    </i>
    <i r="2">
      <x v="24"/>
      <x v="60"/>
    </i>
    <i r="2">
      <x v="28"/>
      <x v="60"/>
    </i>
    <i r="2">
      <x v="33"/>
      <x v="60"/>
    </i>
    <i r="2">
      <x v="36"/>
      <x v="60"/>
    </i>
    <i r="2">
      <x v="38"/>
      <x v="60"/>
    </i>
    <i>
      <x v="5"/>
      <x v="1"/>
      <x v="31"/>
      <x v="60"/>
    </i>
    <i r="2">
      <x v="34"/>
      <x v="60"/>
    </i>
    <i r="1">
      <x v="2"/>
      <x v="12"/>
      <x v="60"/>
    </i>
    <i r="1">
      <x v="3"/>
      <x v="25"/>
      <x v="60"/>
    </i>
    <i r="2">
      <x v="32"/>
      <x v="60"/>
    </i>
    <i r="1">
      <x v="5"/>
      <x v="35"/>
      <x v="60"/>
    </i>
    <i>
      <x v="6"/>
      <x v="6"/>
      <x v="28"/>
      <x v="38"/>
    </i>
    <i r="3">
      <x v="60"/>
    </i>
    <i>
      <x v="7"/>
      <x v="1"/>
      <x v="31"/>
      <x v="60"/>
    </i>
    <i>
      <x v="8"/>
      <x/>
      <x v="36"/>
      <x v="60"/>
    </i>
    <i r="1">
      <x v="2"/>
      <x v="12"/>
      <x v="39"/>
    </i>
    <i r="3">
      <x v="40"/>
    </i>
    <i r="3">
      <x v="60"/>
    </i>
    <i r="1">
      <x v="6"/>
      <x v="17"/>
      <x v="60"/>
    </i>
    <i r="2">
      <x v="20"/>
      <x v="41"/>
    </i>
    <i r="3">
      <x v="60"/>
    </i>
    <i r="2">
      <x v="28"/>
      <x v="60"/>
    </i>
    <i>
      <x v="9"/>
      <x/>
      <x v="12"/>
      <x v="46"/>
    </i>
    <i r="2">
      <x v="25"/>
      <x v="60"/>
    </i>
    <i r="1">
      <x v="1"/>
      <x v="15"/>
      <x v="45"/>
    </i>
    <i r="3">
      <x v="60"/>
    </i>
    <i r="2">
      <x v="34"/>
      <x v="42"/>
    </i>
    <i r="3">
      <x v="60"/>
    </i>
    <i r="2">
      <x v="38"/>
      <x v="60"/>
    </i>
    <i r="1">
      <x v="2"/>
      <x v="7"/>
      <x v="60"/>
    </i>
    <i r="2">
      <x v="15"/>
      <x v="60"/>
    </i>
    <i r="2">
      <x v="17"/>
      <x v="60"/>
    </i>
    <i r="2">
      <x v="21"/>
      <x v="60"/>
    </i>
    <i r="2">
      <x v="26"/>
      <x v="60"/>
    </i>
    <i r="2">
      <x v="27"/>
      <x v="60"/>
    </i>
    <i r="2">
      <x v="31"/>
      <x v="43"/>
    </i>
    <i r="3">
      <x v="60"/>
    </i>
    <i r="2">
      <x v="35"/>
      <x v="44"/>
    </i>
    <i r="3">
      <x v="60"/>
    </i>
    <i r="1">
      <x v="3"/>
      <x v="16"/>
      <x v="60"/>
    </i>
    <i r="2">
      <x v="30"/>
      <x v="60"/>
    </i>
    <i r="1">
      <x v="5"/>
      <x v="17"/>
      <x v="60"/>
    </i>
    <i r="2">
      <x v="19"/>
      <x v="60"/>
    </i>
    <i r="2">
      <x v="22"/>
      <x v="60"/>
    </i>
    <i>
      <x v="10"/>
      <x/>
      <x v="29"/>
      <x v="60"/>
    </i>
    <i r="2">
      <x v="32"/>
      <x v="60"/>
    </i>
    <i r="1">
      <x v="1"/>
      <x v="7"/>
      <x v="60"/>
    </i>
    <i r="2">
      <x v="9"/>
      <x v="60"/>
    </i>
    <i r="2">
      <x v="21"/>
      <x v="60"/>
    </i>
    <i r="2">
      <x v="26"/>
      <x v="60"/>
    </i>
    <i r="2">
      <x v="34"/>
      <x v="60"/>
    </i>
    <i r="1">
      <x v="2"/>
      <x v="6"/>
      <x v="60"/>
    </i>
    <i r="2">
      <x v="9"/>
      <x v="60"/>
    </i>
    <i r="2">
      <x v="12"/>
      <x v="60"/>
    </i>
    <i r="2">
      <x v="15"/>
      <x v="60"/>
    </i>
    <i r="2">
      <x v="17"/>
      <x v="47"/>
    </i>
    <i r="3">
      <x v="60"/>
    </i>
    <i r="2">
      <x v="21"/>
      <x v="60"/>
    </i>
    <i r="2">
      <x v="26"/>
      <x v="60"/>
    </i>
    <i r="2">
      <x v="27"/>
      <x v="60"/>
    </i>
    <i r="2">
      <x v="31"/>
      <x v="60"/>
    </i>
    <i r="2">
      <x v="35"/>
      <x v="60"/>
    </i>
    <i r="1">
      <x v="3"/>
      <x v="6"/>
      <x v="60"/>
    </i>
    <i r="2">
      <x v="8"/>
      <x v="60"/>
    </i>
    <i r="2">
      <x v="16"/>
      <x v="60"/>
    </i>
    <i r="2">
      <x v="18"/>
      <x v="60"/>
    </i>
    <i r="1">
      <x v="5"/>
      <x v="7"/>
      <x v="60"/>
    </i>
    <i r="2">
      <x v="14"/>
      <x v="60"/>
    </i>
    <i r="2">
      <x v="17"/>
      <x v="60"/>
    </i>
    <i r="2">
      <x v="19"/>
      <x v="60"/>
    </i>
    <i r="2">
      <x v="22"/>
      <x v="60"/>
    </i>
    <i r="2">
      <x v="26"/>
      <x v="60"/>
    </i>
    <i r="2">
      <x v="31"/>
      <x v="60"/>
    </i>
    <i r="1">
      <x v="6"/>
      <x v="13"/>
      <x v="60"/>
    </i>
    <i r="2">
      <x v="24"/>
      <x v="60"/>
    </i>
    <i r="2">
      <x v="28"/>
      <x v="60"/>
    </i>
    <i r="2">
      <x v="33"/>
      <x v="60"/>
    </i>
    <i r="2">
      <x v="36"/>
      <x v="60"/>
    </i>
    <i r="2">
      <x v="38"/>
      <x v="60"/>
    </i>
    <i>
      <x v="11"/>
      <x v="2"/>
      <x v="17"/>
      <x v="48"/>
    </i>
    <i r="3">
      <x v="49"/>
    </i>
    <i r="2">
      <x v="21"/>
      <x v="50"/>
    </i>
    <i r="2">
      <x v="27"/>
      <x v="51"/>
    </i>
    <i r="1">
      <x v="5"/>
      <x v="17"/>
      <x v="52"/>
    </i>
    <i>
      <x v="12"/>
      <x v="2"/>
      <x v="15"/>
      <x v="54"/>
    </i>
    <i r="2">
      <x v="17"/>
      <x v="55"/>
    </i>
    <i r="2">
      <x v="21"/>
      <x v="56"/>
    </i>
    <i r="2">
      <x v="23"/>
      <x v="57"/>
    </i>
    <i r="2">
      <x v="27"/>
      <x v="53"/>
    </i>
    <i r="1">
      <x v="6"/>
      <x v="24"/>
      <x v="58"/>
    </i>
    <i>
      <x v="13"/>
      <x v="3"/>
      <x v="25"/>
      <x v="60"/>
    </i>
    <i r="2">
      <x v="40"/>
      <x v="59"/>
    </i>
    <i r="1">
      <x v="5"/>
      <x v="7"/>
      <x v="60"/>
    </i>
    <i r="2">
      <x v="14"/>
      <x v="60"/>
    </i>
    <i>
      <x v="14"/>
      <x v="1"/>
      <x v="9"/>
      <x v="60"/>
    </i>
    <i r="2">
      <x v="15"/>
      <x v="60"/>
    </i>
    <i r="2">
      <x v="21"/>
      <x v="60"/>
    </i>
    <i r="1">
      <x v="2"/>
      <x v="15"/>
      <x v="60"/>
    </i>
    <i r="2">
      <x v="17"/>
      <x v="60"/>
    </i>
    <i r="1">
      <x v="3"/>
      <x v="8"/>
      <x v="60"/>
    </i>
    <i r="2">
      <x v="16"/>
      <x v="60"/>
    </i>
    <i r="2">
      <x v="25"/>
      <x v="60"/>
    </i>
    <i r="1">
      <x v="5"/>
      <x v="17"/>
      <x v="60"/>
    </i>
    <i r="1">
      <x v="6"/>
      <x v="17"/>
      <x v="60"/>
    </i>
    <i r="2">
      <x v="20"/>
      <x v="60"/>
    </i>
    <i r="2">
      <x v="28"/>
      <x v="60"/>
    </i>
    <i>
      <x v="15"/>
      <x v="7"/>
      <x v="41"/>
      <x v="61"/>
    </i>
  </rowItems>
  <colItems count="1">
    <i/>
  </colItems>
  <dataFields count="1">
    <dataField name="Sum of Count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2FBDF6-5527-49E7-8003-386C67726206}" name="PivotTable2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G128" firstHeaderRow="1" firstDataRow="2" firstDataCol="3"/>
  <pivotFields count="12">
    <pivotField dataField="1" compact="0" outline="0" showAll="0" defaultSubtotal="0"/>
    <pivotField compact="0" outline="0" showAll="0" defaultSubtotal="0">
      <items count="16">
        <item x="0"/>
        <item x="2"/>
        <item x="3"/>
        <item x="9"/>
        <item x="1"/>
        <item x="7"/>
        <item x="12"/>
        <item x="8"/>
        <item x="10"/>
        <item x="4"/>
        <item x="6"/>
        <item x="14"/>
        <item x="15"/>
        <item x="5"/>
        <item x="11"/>
        <item x="13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Col" compact="0" outline="0" showAll="0" defaultSubtotal="0">
      <items count="3">
        <item x="0"/>
        <item x="1"/>
        <item x="2"/>
      </items>
    </pivotField>
    <pivotField compact="0" outline="0" showAll="0" defaultSubtotal="0"/>
    <pivotField axis="axisRow" compact="0" outline="0" showAll="0" defaultSubtotal="0">
      <items count="87">
        <item x="0"/>
        <item x="1"/>
        <item x="36"/>
        <item x="33"/>
        <item x="2"/>
        <item x="61"/>
        <item x="34"/>
        <item m="1" x="82"/>
        <item x="37"/>
        <item x="51"/>
        <item m="1" x="84"/>
        <item x="3"/>
        <item x="62"/>
        <item x="63"/>
        <item x="40"/>
        <item x="64"/>
        <item x="4"/>
        <item x="5"/>
        <item x="50"/>
        <item x="65"/>
        <item x="38"/>
        <item x="6"/>
        <item x="7"/>
        <item x="41"/>
        <item x="57"/>
        <item x="52"/>
        <item x="53"/>
        <item x="8"/>
        <item x="9"/>
        <item x="10"/>
        <item x="66"/>
        <item x="54"/>
        <item x="11"/>
        <item x="30"/>
        <item x="55"/>
        <item x="12"/>
        <item x="67"/>
        <item x="68"/>
        <item x="13"/>
        <item x="14"/>
        <item x="42"/>
        <item x="69"/>
        <item x="15"/>
        <item x="16"/>
        <item x="43"/>
        <item x="17"/>
        <item m="1" x="85"/>
        <item x="18"/>
        <item m="1" x="83"/>
        <item x="19"/>
        <item x="44"/>
        <item x="70"/>
        <item x="31"/>
        <item x="71"/>
        <item x="72"/>
        <item x="58"/>
        <item x="45"/>
        <item x="73"/>
        <item x="20"/>
        <item x="46"/>
        <item x="74"/>
        <item x="75"/>
        <item x="21"/>
        <item x="47"/>
        <item x="76"/>
        <item x="48"/>
        <item m="1" x="86"/>
        <item x="77"/>
        <item x="56"/>
        <item x="59"/>
        <item x="78"/>
        <item x="22"/>
        <item x="79"/>
        <item x="49"/>
        <item x="23"/>
        <item x="35"/>
        <item x="24"/>
        <item x="25"/>
        <item x="32"/>
        <item x="80"/>
        <item x="60"/>
        <item x="81"/>
        <item x="26"/>
        <item x="27"/>
        <item x="39"/>
        <item x="28"/>
        <item x="29"/>
      </items>
    </pivotField>
    <pivotField axis="axisRow" compact="0" outline="0" showAll="0" defaultSubtotal="0">
      <items count="72">
        <item x="60"/>
        <item x="31"/>
        <item x="43"/>
        <item x="44"/>
        <item x="41"/>
        <item x="52"/>
        <item x="33"/>
        <item x="61"/>
        <item x="7"/>
        <item x="27"/>
        <item x="23"/>
        <item x="53"/>
        <item x="47"/>
        <item x="15"/>
        <item x="22"/>
        <item x="2"/>
        <item x="0"/>
        <item x="66"/>
        <item x="54"/>
        <item x="59"/>
        <item x="37"/>
        <item x="69"/>
        <item x="14"/>
        <item x="65"/>
        <item x="45"/>
        <item x="21"/>
        <item x="38"/>
        <item x="46"/>
        <item x="10"/>
        <item x="48"/>
        <item x="3"/>
        <item x="16"/>
        <item x="28"/>
        <item x="19"/>
        <item x="56"/>
        <item x="5"/>
        <item x="17"/>
        <item x="58"/>
        <item x="18"/>
        <item x="57"/>
        <item x="6"/>
        <item x="30"/>
        <item x="71"/>
        <item x="29"/>
        <item x="36"/>
        <item x="39"/>
        <item x="4"/>
        <item x="55"/>
        <item x="32"/>
        <item x="42"/>
        <item x="24"/>
        <item x="63"/>
        <item x="49"/>
        <item x="8"/>
        <item x="25"/>
        <item x="13"/>
        <item x="62"/>
        <item x="40"/>
        <item x="64"/>
        <item x="20"/>
        <item x="26"/>
        <item x="11"/>
        <item x="9"/>
        <item x="50"/>
        <item x="68"/>
        <item x="12"/>
        <item x="67"/>
        <item x="35"/>
        <item x="1"/>
        <item x="51"/>
        <item x="70"/>
        <item x="34"/>
      </items>
    </pivotField>
    <pivotField axis="axisRow" compact="0" outline="0" showAll="0" defaultSubtotal="0">
      <items count="33">
        <item x="17"/>
        <item x="3"/>
        <item x="20"/>
        <item x="8"/>
        <item x="19"/>
        <item x="29"/>
        <item x="11"/>
        <item x="24"/>
        <item x="30"/>
        <item x="32"/>
        <item x="14"/>
        <item x="25"/>
        <item x="9"/>
        <item x="6"/>
        <item x="26"/>
        <item x="27"/>
        <item x="1"/>
        <item x="2"/>
        <item x="10"/>
        <item x="4"/>
        <item x="28"/>
        <item x="12"/>
        <item x="23"/>
        <item x="21"/>
        <item x="31"/>
        <item x="18"/>
        <item x="5"/>
        <item x="0"/>
        <item x="7"/>
        <item x="13"/>
        <item x="16"/>
        <item x="22"/>
        <item x="15"/>
      </items>
    </pivotField>
    <pivotField compact="0" outline="0" showAll="0" defaultSubtotal="0"/>
  </pivotFields>
  <rowFields count="3">
    <field x="10"/>
    <field x="8"/>
    <field x="9"/>
  </rowFields>
  <rowItems count="124">
    <i>
      <x/>
      <x v="3"/>
      <x v="71"/>
    </i>
    <i>
      <x v="1"/>
      <x v="6"/>
      <x v="71"/>
    </i>
    <i r="1">
      <x v="16"/>
      <x v="46"/>
    </i>
    <i r="1">
      <x v="27"/>
      <x v="29"/>
    </i>
    <i r="2">
      <x v="62"/>
    </i>
    <i r="2">
      <x v="71"/>
    </i>
    <i r="1">
      <x v="35"/>
      <x v="55"/>
    </i>
    <i r="2">
      <x v="71"/>
    </i>
    <i r="1">
      <x v="36"/>
      <x v="69"/>
    </i>
    <i r="1">
      <x v="39"/>
      <x v="31"/>
    </i>
    <i r="1">
      <x v="64"/>
      <x v="7"/>
    </i>
    <i r="1">
      <x v="72"/>
      <x v="58"/>
    </i>
    <i r="1">
      <x v="74"/>
      <x v="9"/>
    </i>
    <i r="2">
      <x v="32"/>
    </i>
    <i r="2">
      <x v="71"/>
    </i>
    <i r="1">
      <x v="75"/>
      <x v="23"/>
    </i>
    <i r="2">
      <x v="71"/>
    </i>
    <i r="1">
      <x v="76"/>
      <x v="17"/>
    </i>
    <i r="2">
      <x v="43"/>
    </i>
    <i r="2">
      <x v="71"/>
    </i>
    <i r="1">
      <x v="77"/>
      <x v="66"/>
    </i>
    <i r="1">
      <x v="86"/>
      <x v="6"/>
    </i>
    <i r="2">
      <x v="71"/>
    </i>
    <i>
      <x v="2"/>
      <x v="40"/>
      <x v="71"/>
    </i>
    <i>
      <x v="3"/>
      <x v="19"/>
      <x v="2"/>
    </i>
    <i r="2">
      <x v="3"/>
    </i>
    <i r="2">
      <x v="49"/>
    </i>
    <i r="1">
      <x v="38"/>
      <x v="11"/>
    </i>
    <i r="2">
      <x v="13"/>
    </i>
    <i r="2">
      <x v="22"/>
    </i>
    <i r="2">
      <x v="71"/>
    </i>
    <i r="1">
      <x v="49"/>
      <x v="14"/>
    </i>
    <i r="2">
      <x v="25"/>
    </i>
    <i r="2">
      <x v="71"/>
    </i>
    <i r="1">
      <x v="53"/>
      <x v="39"/>
    </i>
    <i>
      <x v="4"/>
      <x v="9"/>
      <x v="71"/>
    </i>
    <i r="1">
      <x v="23"/>
      <x v="71"/>
    </i>
    <i>
      <x v="5"/>
      <x v="13"/>
      <x v="57"/>
    </i>
    <i>
      <x v="6"/>
      <x v="45"/>
      <x v="33"/>
    </i>
    <i>
      <x v="7"/>
      <x v="5"/>
      <x v="26"/>
    </i>
    <i r="1">
      <x v="25"/>
      <x v="71"/>
    </i>
    <i r="1">
      <x v="54"/>
      <x v="37"/>
    </i>
    <i r="1">
      <x v="70"/>
      <x v="51"/>
    </i>
    <i>
      <x v="8"/>
      <x v="57"/>
      <x v="45"/>
    </i>
    <i>
      <x v="9"/>
      <x v="67"/>
      <x v="56"/>
    </i>
    <i>
      <x v="10"/>
      <x v="82"/>
      <x v="41"/>
    </i>
    <i>
      <x v="11"/>
      <x v="26"/>
      <x v="71"/>
    </i>
    <i r="1">
      <x v="30"/>
      <x v="52"/>
    </i>
    <i r="1">
      <x v="81"/>
      <x v="70"/>
    </i>
    <i>
      <x v="12"/>
      <x v="33"/>
      <x v="71"/>
    </i>
    <i r="1">
      <x v="42"/>
      <x v="36"/>
    </i>
    <i r="2">
      <x v="71"/>
    </i>
    <i r="1">
      <x v="47"/>
      <x v="5"/>
    </i>
    <i r="2">
      <x v="59"/>
    </i>
    <i r="2">
      <x v="67"/>
    </i>
    <i r="2">
      <x v="71"/>
    </i>
    <i r="1">
      <x v="78"/>
      <x v="71"/>
    </i>
    <i r="1">
      <x v="83"/>
      <x v="1"/>
    </i>
    <i r="2">
      <x v="71"/>
    </i>
    <i r="1">
      <x v="84"/>
      <x v="67"/>
    </i>
    <i>
      <x v="13"/>
      <x v="29"/>
      <x v="61"/>
    </i>
    <i>
      <x v="14"/>
      <x v="31"/>
      <x v="71"/>
    </i>
    <i>
      <x v="15"/>
      <x v="34"/>
      <x v="71"/>
    </i>
    <i r="1">
      <x v="68"/>
      <x v="71"/>
    </i>
    <i>
      <x v="16"/>
      <x v="1"/>
      <x v="44"/>
    </i>
    <i r="2">
      <x v="68"/>
    </i>
    <i r="1">
      <x v="73"/>
      <x v="71"/>
    </i>
    <i>
      <x v="17"/>
      <x v="11"/>
      <x v="30"/>
    </i>
    <i r="1">
      <x v="28"/>
      <x v="28"/>
    </i>
    <i>
      <x v="18"/>
      <x v="43"/>
      <x v="38"/>
    </i>
    <i>
      <x v="19"/>
      <x v="17"/>
      <x v="35"/>
    </i>
    <i>
      <x v="20"/>
      <x v="15"/>
      <x v="4"/>
    </i>
    <i r="1">
      <x v="24"/>
      <x v="12"/>
    </i>
    <i r="2">
      <x v="71"/>
    </i>
    <i r="1">
      <x v="55"/>
      <x v="71"/>
    </i>
    <i>
      <x v="21"/>
      <x v="14"/>
      <x v="71"/>
    </i>
    <i r="1">
      <x v="56"/>
      <x v="71"/>
    </i>
    <i r="1">
      <x v="58"/>
      <x v="10"/>
    </i>
    <i r="2">
      <x v="50"/>
    </i>
    <i r="2">
      <x v="71"/>
    </i>
    <i>
      <x v="22"/>
      <x v="18"/>
      <x v="71"/>
    </i>
    <i>
      <x v="23"/>
      <x v="59"/>
      <x v="71"/>
    </i>
    <i>
      <x v="24"/>
      <x v="60"/>
      <x v="19"/>
    </i>
    <i>
      <x v="25"/>
      <x v="8"/>
      <x v="71"/>
    </i>
    <i>
      <x v="26"/>
      <x v="2"/>
      <x v="71"/>
    </i>
    <i r="1">
      <x v="22"/>
      <x v="53"/>
    </i>
    <i>
      <x v="27"/>
      <x/>
      <x v="16"/>
    </i>
    <i r="1">
      <x v="4"/>
      <x v="15"/>
    </i>
    <i r="2">
      <x v="20"/>
    </i>
    <i r="2">
      <x v="71"/>
    </i>
    <i r="1">
      <x v="12"/>
      <x v="45"/>
    </i>
    <i r="1">
      <x v="21"/>
      <x v="8"/>
    </i>
    <i r="2">
      <x v="27"/>
    </i>
    <i r="2">
      <x v="40"/>
    </i>
    <i r="2">
      <x v="71"/>
    </i>
    <i r="1">
      <x v="77"/>
      <x v="22"/>
    </i>
    <i r="2">
      <x v="64"/>
    </i>
    <i r="2">
      <x v="66"/>
    </i>
    <i r="1">
      <x v="79"/>
      <x v="21"/>
    </i>
    <i>
      <x v="28"/>
      <x v="20"/>
      <x v="24"/>
    </i>
    <i r="2">
      <x v="71"/>
    </i>
    <i r="1">
      <x v="32"/>
      <x v="63"/>
    </i>
    <i r="2">
      <x v="65"/>
    </i>
    <i r="2">
      <x v="71"/>
    </i>
    <i r="1">
      <x v="37"/>
      <x v="5"/>
    </i>
    <i r="1">
      <x v="41"/>
      <x v="18"/>
    </i>
    <i r="1">
      <x v="51"/>
      <x v="34"/>
    </i>
    <i r="1">
      <x v="62"/>
      <x v="54"/>
    </i>
    <i r="2">
      <x v="71"/>
    </i>
    <i r="1">
      <x v="63"/>
      <x v="71"/>
    </i>
    <i r="1">
      <x v="69"/>
      <x v="71"/>
    </i>
    <i>
      <x v="29"/>
      <x v="61"/>
      <x/>
    </i>
    <i r="1">
      <x v="71"/>
      <x v="60"/>
    </i>
    <i r="2">
      <x v="67"/>
    </i>
    <i r="2">
      <x v="71"/>
    </i>
    <i>
      <x v="30"/>
      <x v="44"/>
      <x v="47"/>
    </i>
    <i r="2">
      <x v="71"/>
    </i>
    <i r="1">
      <x v="50"/>
      <x v="71"/>
    </i>
    <i r="1">
      <x v="52"/>
      <x v="71"/>
    </i>
    <i>
      <x v="31"/>
      <x v="65"/>
      <x v="67"/>
    </i>
    <i r="1">
      <x v="80"/>
      <x v="67"/>
    </i>
    <i>
      <x v="32"/>
      <x v="85"/>
      <x v="42"/>
    </i>
    <i r="2">
      <x v="48"/>
    </i>
    <i t="grand">
      <x/>
    </i>
  </rowItems>
  <colFields count="1">
    <field x="6"/>
  </colFields>
  <colItems count="4">
    <i>
      <x/>
    </i>
    <i>
      <x v="1"/>
    </i>
    <i>
      <x v="2"/>
    </i>
    <i t="grand">
      <x/>
    </i>
  </colItems>
  <dataFields count="1">
    <dataField name="Count of Sampl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2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Z145" firstHeaderRow="1" firstDataRow="3" firstDataCol="1"/>
  <pivotFields count="12">
    <pivotField showAll="0"/>
    <pivotField axis="axisCol" showAll="0">
      <items count="17">
        <item x="0"/>
        <item x="2"/>
        <item x="3"/>
        <item x="9"/>
        <item x="1"/>
        <item x="7"/>
        <item x="12"/>
        <item x="8"/>
        <item x="10"/>
        <item x="4"/>
        <item x="6"/>
        <item x="14"/>
        <item x="15"/>
        <item x="5"/>
        <item x="11"/>
        <item x="13"/>
        <item t="default"/>
      </items>
    </pivotField>
    <pivotField showAll="0"/>
    <pivotField showAll="0"/>
    <pivotField showAll="0"/>
    <pivotField dataField="1" showAll="0"/>
    <pivotField axis="axisCol" showAll="0">
      <items count="4">
        <item x="0"/>
        <item x="1"/>
        <item x="2"/>
        <item t="default"/>
      </items>
    </pivotField>
    <pivotField showAll="0"/>
    <pivotField axis="axisRow" showAll="0">
      <items count="88">
        <item x="0"/>
        <item x="1"/>
        <item x="36"/>
        <item x="33"/>
        <item x="2"/>
        <item x="61"/>
        <item x="34"/>
        <item m="1" x="82"/>
        <item x="37"/>
        <item x="51"/>
        <item x="3"/>
        <item x="62"/>
        <item x="63"/>
        <item x="40"/>
        <item x="64"/>
        <item x="4"/>
        <item x="5"/>
        <item x="50"/>
        <item x="65"/>
        <item x="38"/>
        <item x="6"/>
        <item x="7"/>
        <item x="41"/>
        <item x="57"/>
        <item x="52"/>
        <item x="53"/>
        <item x="8"/>
        <item x="9"/>
        <item x="10"/>
        <item x="66"/>
        <item x="54"/>
        <item x="11"/>
        <item x="30"/>
        <item x="55"/>
        <item x="12"/>
        <item x="67"/>
        <item x="68"/>
        <item x="13"/>
        <item x="14"/>
        <item x="42"/>
        <item x="69"/>
        <item x="15"/>
        <item x="16"/>
        <item x="43"/>
        <item x="17"/>
        <item x="18"/>
        <item x="19"/>
        <item x="44"/>
        <item x="70"/>
        <item x="31"/>
        <item x="71"/>
        <item x="72"/>
        <item x="58"/>
        <item x="45"/>
        <item x="73"/>
        <item x="20"/>
        <item x="46"/>
        <item x="74"/>
        <item x="75"/>
        <item x="21"/>
        <item x="47"/>
        <item x="76"/>
        <item x="77"/>
        <item x="56"/>
        <item x="59"/>
        <item x="78"/>
        <item x="22"/>
        <item x="79"/>
        <item x="49"/>
        <item x="23"/>
        <item x="35"/>
        <item x="24"/>
        <item x="25"/>
        <item x="32"/>
        <item x="80"/>
        <item x="60"/>
        <item x="81"/>
        <item x="26"/>
        <item x="27"/>
        <item x="28"/>
        <item x="29"/>
        <item m="1" x="83"/>
        <item m="1" x="85"/>
        <item m="1" x="86"/>
        <item m="1" x="84"/>
        <item x="39"/>
        <item x="48"/>
        <item t="default"/>
      </items>
    </pivotField>
    <pivotField showAll="0"/>
    <pivotField axis="axisRow" showAll="0">
      <items count="34">
        <item x="17"/>
        <item x="3"/>
        <item x="20"/>
        <item x="8"/>
        <item x="19"/>
        <item x="29"/>
        <item x="11"/>
        <item x="24"/>
        <item x="30"/>
        <item x="32"/>
        <item x="14"/>
        <item x="25"/>
        <item x="9"/>
        <item x="6"/>
        <item x="26"/>
        <item x="27"/>
        <item x="1"/>
        <item x="2"/>
        <item x="10"/>
        <item x="4"/>
        <item x="28"/>
        <item x="12"/>
        <item x="23"/>
        <item x="21"/>
        <item x="31"/>
        <item x="18"/>
        <item x="5"/>
        <item x="0"/>
        <item x="7"/>
        <item x="13"/>
        <item x="16"/>
        <item x="22"/>
        <item x="15"/>
        <item t="default"/>
      </items>
    </pivotField>
    <pivotField axis="axisRow" showAll="0">
      <items count="23">
        <item x="18"/>
        <item x="14"/>
        <item x="3"/>
        <item x="8"/>
        <item x="15"/>
        <item x="12"/>
        <item x="4"/>
        <item x="21"/>
        <item x="11"/>
        <item x="5"/>
        <item x="9"/>
        <item x="6"/>
        <item x="19"/>
        <item x="1"/>
        <item x="2"/>
        <item x="10"/>
        <item x="20"/>
        <item x="17"/>
        <item x="0"/>
        <item x="7"/>
        <item x="13"/>
        <item x="16"/>
        <item t="default"/>
      </items>
    </pivotField>
  </pivotFields>
  <rowFields count="3">
    <field x="11"/>
    <field x="10"/>
    <field x="8"/>
  </rowFields>
  <rowItems count="140">
    <i>
      <x/>
    </i>
    <i r="1">
      <x v="7"/>
    </i>
    <i r="2">
      <x v="24"/>
    </i>
    <i>
      <x v="1"/>
    </i>
    <i r="1">
      <x/>
    </i>
    <i r="2">
      <x v="3"/>
    </i>
    <i>
      <x v="2"/>
    </i>
    <i r="1">
      <x v="1"/>
    </i>
    <i r="2">
      <x v="6"/>
    </i>
    <i r="2">
      <x v="15"/>
    </i>
    <i r="2">
      <x v="26"/>
    </i>
    <i r="2">
      <x v="34"/>
    </i>
    <i r="2">
      <x v="35"/>
    </i>
    <i r="2">
      <x v="38"/>
    </i>
    <i r="2">
      <x v="61"/>
    </i>
    <i r="2">
      <x v="67"/>
    </i>
    <i r="2">
      <x v="69"/>
    </i>
    <i r="2">
      <x v="70"/>
    </i>
    <i r="2">
      <x v="71"/>
    </i>
    <i r="2">
      <x v="72"/>
    </i>
    <i r="2">
      <x v="80"/>
    </i>
    <i r="1">
      <x v="5"/>
    </i>
    <i r="2">
      <x v="12"/>
    </i>
    <i>
      <x v="3"/>
    </i>
    <i r="1">
      <x v="3"/>
    </i>
    <i r="2">
      <x v="18"/>
    </i>
    <i r="2">
      <x v="37"/>
    </i>
    <i r="2">
      <x v="46"/>
    </i>
    <i r="2">
      <x v="50"/>
    </i>
    <i>
      <x v="4"/>
    </i>
    <i r="1">
      <x v="4"/>
    </i>
    <i r="2">
      <x v="9"/>
    </i>
    <i r="2">
      <x v="22"/>
    </i>
    <i>
      <x v="5"/>
    </i>
    <i r="1">
      <x v="10"/>
    </i>
    <i r="2">
      <x v="77"/>
    </i>
    <i>
      <x v="6"/>
    </i>
    <i r="1">
      <x v="7"/>
    </i>
    <i r="2">
      <x v="5"/>
    </i>
    <i r="2">
      <x v="51"/>
    </i>
    <i r="2">
      <x v="65"/>
    </i>
    <i r="1">
      <x v="19"/>
    </i>
    <i r="2">
      <x v="16"/>
    </i>
    <i r="1">
      <x v="25"/>
    </i>
    <i r="2">
      <x v="8"/>
    </i>
    <i>
      <x v="7"/>
    </i>
    <i r="1">
      <x v="8"/>
    </i>
    <i r="2">
      <x v="54"/>
    </i>
    <i>
      <x v="8"/>
    </i>
    <i r="1">
      <x v="6"/>
    </i>
    <i r="2">
      <x v="44"/>
    </i>
    <i>
      <x v="9"/>
    </i>
    <i r="1">
      <x v="11"/>
    </i>
    <i r="2">
      <x v="25"/>
    </i>
    <i r="2">
      <x v="29"/>
    </i>
    <i r="2">
      <x v="76"/>
    </i>
    <i r="1">
      <x v="24"/>
    </i>
    <i r="2">
      <x v="57"/>
    </i>
    <i r="1">
      <x v="26"/>
    </i>
    <i r="2">
      <x v="2"/>
    </i>
    <i r="2">
      <x v="21"/>
    </i>
    <i>
      <x v="10"/>
    </i>
    <i r="1">
      <x v="12"/>
    </i>
    <i r="2">
      <x v="32"/>
    </i>
    <i r="2">
      <x v="41"/>
    </i>
    <i r="2">
      <x v="45"/>
    </i>
    <i r="2">
      <x v="73"/>
    </i>
    <i r="2">
      <x v="78"/>
    </i>
    <i r="2">
      <x v="85"/>
    </i>
    <i>
      <x v="11"/>
    </i>
    <i r="1">
      <x v="13"/>
    </i>
    <i r="2">
      <x v="28"/>
    </i>
    <i>
      <x v="12"/>
    </i>
    <i r="1">
      <x v="14"/>
    </i>
    <i r="2">
      <x v="30"/>
    </i>
    <i>
      <x v="13"/>
    </i>
    <i r="1">
      <x v="16"/>
    </i>
    <i r="2">
      <x v="1"/>
    </i>
    <i r="2">
      <x v="68"/>
    </i>
    <i r="1">
      <x v="21"/>
    </i>
    <i r="2">
      <x v="13"/>
    </i>
    <i r="2">
      <x v="53"/>
    </i>
    <i r="2">
      <x v="55"/>
    </i>
    <i r="1">
      <x v="23"/>
    </i>
    <i r="2">
      <x v="56"/>
    </i>
    <i>
      <x v="14"/>
    </i>
    <i r="1">
      <x v="17"/>
    </i>
    <i r="2">
      <x v="10"/>
    </i>
    <i r="2">
      <x v="27"/>
    </i>
    <i>
      <x v="15"/>
    </i>
    <i r="1">
      <x v="18"/>
    </i>
    <i r="2">
      <x v="42"/>
    </i>
    <i r="1">
      <x v="29"/>
    </i>
    <i r="2">
      <x v="58"/>
    </i>
    <i r="2">
      <x v="66"/>
    </i>
    <i r="1">
      <x v="32"/>
    </i>
    <i r="2">
      <x v="79"/>
    </i>
    <i>
      <x v="16"/>
    </i>
    <i r="1">
      <x v="20"/>
    </i>
    <i r="2">
      <x v="14"/>
    </i>
    <i r="2">
      <x v="23"/>
    </i>
    <i r="2">
      <x v="52"/>
    </i>
    <i>
      <x v="17"/>
    </i>
    <i r="1">
      <x v="22"/>
    </i>
    <i r="2">
      <x v="17"/>
    </i>
    <i>
      <x v="18"/>
    </i>
    <i r="1">
      <x v="2"/>
    </i>
    <i r="2">
      <x v="39"/>
    </i>
    <i r="1">
      <x v="27"/>
    </i>
    <i r="2">
      <x/>
    </i>
    <i r="2">
      <x v="4"/>
    </i>
    <i r="2">
      <x v="11"/>
    </i>
    <i r="2">
      <x v="20"/>
    </i>
    <i r="2">
      <x v="72"/>
    </i>
    <i r="2">
      <x v="74"/>
    </i>
    <i>
      <x v="19"/>
    </i>
    <i r="1">
      <x v="28"/>
    </i>
    <i r="2">
      <x v="19"/>
    </i>
    <i r="2">
      <x v="31"/>
    </i>
    <i r="2">
      <x v="36"/>
    </i>
    <i r="2">
      <x v="40"/>
    </i>
    <i r="2">
      <x v="48"/>
    </i>
    <i r="2">
      <x v="59"/>
    </i>
    <i r="2">
      <x v="60"/>
    </i>
    <i r="2">
      <x v="64"/>
    </i>
    <i>
      <x v="20"/>
    </i>
    <i r="1">
      <x v="9"/>
    </i>
    <i r="2">
      <x v="62"/>
    </i>
    <i r="1">
      <x v="15"/>
    </i>
    <i r="2">
      <x v="33"/>
    </i>
    <i r="2">
      <x v="63"/>
    </i>
    <i r="1">
      <x v="30"/>
    </i>
    <i r="2">
      <x v="43"/>
    </i>
    <i r="2">
      <x v="47"/>
    </i>
    <i r="2">
      <x v="49"/>
    </i>
    <i>
      <x v="21"/>
    </i>
    <i r="1">
      <x v="31"/>
    </i>
    <i r="2">
      <x v="75"/>
    </i>
    <i r="2">
      <x v="86"/>
    </i>
    <i t="grand">
      <x/>
    </i>
  </rowItems>
  <colFields count="2">
    <field x="1"/>
    <field x="6"/>
  </colFields>
  <colItems count="51">
    <i>
      <x/>
      <x/>
    </i>
    <i r="1">
      <x v="1"/>
    </i>
    <i r="1">
      <x v="2"/>
    </i>
    <i t="default">
      <x/>
    </i>
    <i>
      <x v="1"/>
      <x/>
    </i>
    <i r="1">
      <x v="1"/>
    </i>
    <i r="1">
      <x v="2"/>
    </i>
    <i t="default">
      <x v="1"/>
    </i>
    <i>
      <x v="2"/>
      <x/>
    </i>
    <i r="1">
      <x v="1"/>
    </i>
    <i r="1">
      <x v="2"/>
    </i>
    <i t="default">
      <x v="2"/>
    </i>
    <i>
      <x v="3"/>
      <x/>
    </i>
    <i t="default">
      <x v="3"/>
    </i>
    <i>
      <x v="4"/>
      <x/>
    </i>
    <i r="1">
      <x v="1"/>
    </i>
    <i r="1">
      <x v="2"/>
    </i>
    <i t="default">
      <x v="4"/>
    </i>
    <i>
      <x v="5"/>
      <x/>
    </i>
    <i t="default">
      <x v="5"/>
    </i>
    <i>
      <x v="6"/>
      <x/>
    </i>
    <i r="1">
      <x v="1"/>
    </i>
    <i r="1">
      <x v="2"/>
    </i>
    <i t="default">
      <x v="6"/>
    </i>
    <i>
      <x v="7"/>
      <x/>
    </i>
    <i t="default">
      <x v="7"/>
    </i>
    <i>
      <x v="8"/>
      <x/>
    </i>
    <i r="1">
      <x v="1"/>
    </i>
    <i r="1">
      <x v="2"/>
    </i>
    <i t="default">
      <x v="8"/>
    </i>
    <i>
      <x v="9"/>
      <x/>
    </i>
    <i r="1">
      <x v="1"/>
    </i>
    <i r="1">
      <x v="2"/>
    </i>
    <i t="default">
      <x v="9"/>
    </i>
    <i>
      <x v="10"/>
      <x/>
    </i>
    <i r="1">
      <x v="1"/>
    </i>
    <i t="default">
      <x v="10"/>
    </i>
    <i>
      <x v="11"/>
      <x v="1"/>
    </i>
    <i r="1">
      <x v="2"/>
    </i>
    <i t="default">
      <x v="11"/>
    </i>
    <i>
      <x v="12"/>
      <x v="1"/>
    </i>
    <i r="1">
      <x v="2"/>
    </i>
    <i t="default">
      <x v="12"/>
    </i>
    <i>
      <x v="13"/>
      <x/>
    </i>
    <i r="1">
      <x v="1"/>
    </i>
    <i t="default">
      <x v="13"/>
    </i>
    <i>
      <x v="14"/>
      <x/>
    </i>
    <i t="default">
      <x v="14"/>
    </i>
    <i>
      <x v="15"/>
      <x v="1"/>
    </i>
    <i t="default">
      <x v="15"/>
    </i>
    <i t="grand">
      <x/>
    </i>
  </colItems>
  <dataFields count="1">
    <dataField name="Sum of Count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F71D2C-A0B5-45EF-936B-F137D299DB02}" name="PivotTable2" cacheId="8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3:AL128" firstHeaderRow="1" firstDataRow="3" firstDataCol="4"/>
  <pivotFields count="12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16">
        <item x="0"/>
        <item x="2"/>
        <item x="3"/>
        <item x="9"/>
        <item x="1"/>
        <item x="7"/>
        <item x="12"/>
        <item x="8"/>
        <item x="10"/>
        <item x="4"/>
        <item x="6"/>
        <item x="14"/>
        <item x="15"/>
        <item x="5"/>
        <item x="11"/>
        <item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87">
        <item x="0"/>
        <item x="1"/>
        <item x="36"/>
        <item x="33"/>
        <item x="2"/>
        <item x="61"/>
        <item x="34"/>
        <item m="1" x="82"/>
        <item x="37"/>
        <item x="51"/>
        <item m="1" x="84"/>
        <item x="3"/>
        <item x="62"/>
        <item x="63"/>
        <item x="40"/>
        <item x="64"/>
        <item x="4"/>
        <item x="5"/>
        <item x="50"/>
        <item x="65"/>
        <item x="38"/>
        <item x="6"/>
        <item x="7"/>
        <item x="41"/>
        <item x="57"/>
        <item x="52"/>
        <item x="53"/>
        <item x="8"/>
        <item x="9"/>
        <item x="10"/>
        <item x="66"/>
        <item x="54"/>
        <item x="11"/>
        <item x="30"/>
        <item x="55"/>
        <item x="12"/>
        <item x="67"/>
        <item x="68"/>
        <item x="13"/>
        <item x="14"/>
        <item x="42"/>
        <item x="69"/>
        <item x="15"/>
        <item x="16"/>
        <item x="43"/>
        <item x="17"/>
        <item m="1" x="85"/>
        <item x="18"/>
        <item m="1" x="83"/>
        <item x="19"/>
        <item x="44"/>
        <item x="70"/>
        <item x="31"/>
        <item x="71"/>
        <item x="72"/>
        <item x="58"/>
        <item x="45"/>
        <item x="73"/>
        <item x="20"/>
        <item x="46"/>
        <item x="74"/>
        <item x="75"/>
        <item x="21"/>
        <item x="47"/>
        <item x="76"/>
        <item x="48"/>
        <item m="1" x="86"/>
        <item x="77"/>
        <item x="56"/>
        <item x="59"/>
        <item x="78"/>
        <item x="22"/>
        <item x="79"/>
        <item x="49"/>
        <item x="23"/>
        <item x="35"/>
        <item x="24"/>
        <item x="25"/>
        <item x="32"/>
        <item x="80"/>
        <item x="60"/>
        <item x="81"/>
        <item x="26"/>
        <item x="27"/>
        <item x="39"/>
        <item x="28"/>
        <item x="2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2">
        <item x="60"/>
        <item x="31"/>
        <item x="43"/>
        <item x="44"/>
        <item x="41"/>
        <item x="52"/>
        <item x="33"/>
        <item x="61"/>
        <item x="7"/>
        <item x="27"/>
        <item x="23"/>
        <item x="53"/>
        <item x="47"/>
        <item x="15"/>
        <item x="22"/>
        <item x="2"/>
        <item x="0"/>
        <item x="66"/>
        <item x="54"/>
        <item x="59"/>
        <item x="37"/>
        <item x="69"/>
        <item x="14"/>
        <item x="65"/>
        <item x="45"/>
        <item x="21"/>
        <item x="38"/>
        <item x="46"/>
        <item x="10"/>
        <item x="48"/>
        <item x="3"/>
        <item x="16"/>
        <item x="28"/>
        <item x="19"/>
        <item x="56"/>
        <item x="5"/>
        <item x="17"/>
        <item x="58"/>
        <item x="18"/>
        <item x="57"/>
        <item x="6"/>
        <item x="30"/>
        <item x="71"/>
        <item x="29"/>
        <item x="36"/>
        <item x="39"/>
        <item x="4"/>
        <item x="55"/>
        <item x="32"/>
        <item x="42"/>
        <item x="24"/>
        <item x="63"/>
        <item x="49"/>
        <item x="8"/>
        <item x="25"/>
        <item x="13"/>
        <item x="62"/>
        <item x="40"/>
        <item x="64"/>
        <item x="20"/>
        <item x="26"/>
        <item x="11"/>
        <item x="9"/>
        <item x="50"/>
        <item x="68"/>
        <item x="12"/>
        <item x="67"/>
        <item x="35"/>
        <item x="1"/>
        <item x="51"/>
        <item x="70"/>
        <item x="3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3">
        <item x="17"/>
        <item x="2"/>
        <item x="3"/>
        <item x="20"/>
        <item x="8"/>
        <item x="19"/>
        <item x="29"/>
        <item x="11"/>
        <item x="24"/>
        <item x="30"/>
        <item x="32"/>
        <item x="14"/>
        <item x="25"/>
        <item x="9"/>
        <item x="6"/>
        <item x="26"/>
        <item x="27"/>
        <item x="1"/>
        <item x="10"/>
        <item x="4"/>
        <item x="28"/>
        <item x="12"/>
        <item x="23"/>
        <item x="21"/>
        <item x="31"/>
        <item x="18"/>
        <item x="5"/>
        <item x="0"/>
        <item x="7"/>
        <item x="13"/>
        <item x="16"/>
        <item x="22"/>
        <item x="1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2">
        <item x="18"/>
        <item x="14"/>
        <item x="3"/>
        <item x="8"/>
        <item x="15"/>
        <item x="12"/>
        <item x="4"/>
        <item x="21"/>
        <item x="11"/>
        <item x="5"/>
        <item x="9"/>
        <item x="6"/>
        <item x="19"/>
        <item x="1"/>
        <item x="2"/>
        <item x="10"/>
        <item x="20"/>
        <item x="17"/>
        <item x="0"/>
        <item x="7"/>
        <item x="13"/>
        <item x="16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4">
    <field x="11"/>
    <field x="10"/>
    <field x="8"/>
    <field x="9"/>
  </rowFields>
  <rowItems count="123">
    <i>
      <x/>
      <x v="8"/>
      <x v="25"/>
      <x v="71"/>
    </i>
    <i>
      <x v="1"/>
      <x/>
      <x v="3"/>
      <x v="71"/>
    </i>
    <i>
      <x v="2"/>
      <x v="2"/>
      <x v="6"/>
      <x v="71"/>
    </i>
    <i r="2">
      <x v="16"/>
      <x v="46"/>
    </i>
    <i r="2">
      <x v="27"/>
      <x v="29"/>
    </i>
    <i r="3">
      <x v="62"/>
    </i>
    <i r="3">
      <x v="71"/>
    </i>
    <i r="2">
      <x v="35"/>
      <x v="55"/>
    </i>
    <i r="3">
      <x v="71"/>
    </i>
    <i r="2">
      <x v="36"/>
      <x v="69"/>
    </i>
    <i r="2">
      <x v="39"/>
      <x v="31"/>
    </i>
    <i r="2">
      <x v="64"/>
      <x v="7"/>
    </i>
    <i r="2">
      <x v="72"/>
      <x v="58"/>
    </i>
    <i r="2">
      <x v="74"/>
      <x v="9"/>
    </i>
    <i r="3">
      <x v="32"/>
    </i>
    <i r="3">
      <x v="71"/>
    </i>
    <i r="2">
      <x v="75"/>
      <x v="23"/>
    </i>
    <i r="3">
      <x v="71"/>
    </i>
    <i r="2">
      <x v="76"/>
      <x v="17"/>
    </i>
    <i r="3">
      <x v="43"/>
    </i>
    <i r="3">
      <x v="71"/>
    </i>
    <i r="2">
      <x v="77"/>
      <x v="66"/>
    </i>
    <i r="2">
      <x v="86"/>
      <x v="6"/>
    </i>
    <i r="3">
      <x v="71"/>
    </i>
    <i r="1">
      <x v="6"/>
      <x v="13"/>
      <x v="57"/>
    </i>
    <i>
      <x v="3"/>
      <x v="4"/>
      <x v="19"/>
      <x v="2"/>
    </i>
    <i r="3">
      <x v="3"/>
    </i>
    <i r="3">
      <x v="49"/>
    </i>
    <i r="2">
      <x v="38"/>
      <x v="11"/>
    </i>
    <i r="3">
      <x v="13"/>
    </i>
    <i r="3">
      <x v="22"/>
    </i>
    <i r="3">
      <x v="71"/>
    </i>
    <i r="2">
      <x v="49"/>
      <x v="14"/>
    </i>
    <i r="3">
      <x v="25"/>
    </i>
    <i r="3">
      <x v="71"/>
    </i>
    <i r="2">
      <x v="53"/>
      <x v="39"/>
    </i>
    <i>
      <x v="4"/>
      <x v="5"/>
      <x v="9"/>
      <x v="71"/>
    </i>
    <i r="2">
      <x v="23"/>
      <x v="71"/>
    </i>
    <i>
      <x v="5"/>
      <x v="11"/>
      <x v="82"/>
      <x v="41"/>
    </i>
    <i>
      <x v="6"/>
      <x v="8"/>
      <x v="5"/>
      <x v="26"/>
    </i>
    <i r="2">
      <x v="54"/>
      <x v="37"/>
    </i>
    <i r="2">
      <x v="70"/>
      <x v="51"/>
    </i>
    <i r="1">
      <x v="19"/>
      <x v="17"/>
      <x v="35"/>
    </i>
    <i r="1">
      <x v="25"/>
      <x v="8"/>
      <x v="71"/>
    </i>
    <i>
      <x v="7"/>
      <x v="9"/>
      <x v="57"/>
      <x v="45"/>
    </i>
    <i>
      <x v="8"/>
      <x v="7"/>
      <x v="45"/>
      <x v="33"/>
    </i>
    <i>
      <x v="9"/>
      <x v="12"/>
      <x v="26"/>
      <x v="71"/>
    </i>
    <i r="2">
      <x v="30"/>
      <x v="52"/>
    </i>
    <i r="2">
      <x v="81"/>
      <x v="70"/>
    </i>
    <i r="1">
      <x v="24"/>
      <x v="60"/>
      <x v="19"/>
    </i>
    <i r="1">
      <x v="26"/>
      <x v="2"/>
      <x v="71"/>
    </i>
    <i r="2">
      <x v="22"/>
      <x v="53"/>
    </i>
    <i>
      <x v="10"/>
      <x v="13"/>
      <x v="33"/>
      <x v="71"/>
    </i>
    <i r="2">
      <x v="42"/>
      <x v="36"/>
    </i>
    <i r="3">
      <x v="71"/>
    </i>
    <i r="2">
      <x v="47"/>
      <x v="5"/>
    </i>
    <i r="3">
      <x v="59"/>
    </i>
    <i r="3">
      <x v="67"/>
    </i>
    <i r="3">
      <x v="71"/>
    </i>
    <i r="2">
      <x v="78"/>
      <x v="71"/>
    </i>
    <i r="2">
      <x v="83"/>
      <x v="1"/>
    </i>
    <i r="3">
      <x v="71"/>
    </i>
    <i r="2">
      <x v="84"/>
      <x v="67"/>
    </i>
    <i>
      <x v="11"/>
      <x v="14"/>
      <x v="29"/>
      <x v="61"/>
    </i>
    <i>
      <x v="12"/>
      <x v="15"/>
      <x v="31"/>
      <x v="71"/>
    </i>
    <i>
      <x v="13"/>
      <x v="17"/>
      <x v="1"/>
      <x v="44"/>
    </i>
    <i r="3">
      <x v="68"/>
    </i>
    <i r="2">
      <x v="73"/>
      <x v="71"/>
    </i>
    <i r="1">
      <x v="21"/>
      <x v="14"/>
      <x v="71"/>
    </i>
    <i r="2">
      <x v="56"/>
      <x v="71"/>
    </i>
    <i r="2">
      <x v="58"/>
      <x v="10"/>
    </i>
    <i r="3">
      <x v="50"/>
    </i>
    <i r="3">
      <x v="71"/>
    </i>
    <i r="1">
      <x v="23"/>
      <x v="59"/>
      <x v="71"/>
    </i>
    <i>
      <x v="14"/>
      <x v="1"/>
      <x v="11"/>
      <x v="30"/>
    </i>
    <i r="2">
      <x v="28"/>
      <x v="28"/>
    </i>
    <i>
      <x v="15"/>
      <x v="18"/>
      <x v="43"/>
      <x v="38"/>
    </i>
    <i r="1">
      <x v="29"/>
      <x v="61"/>
      <x/>
    </i>
    <i r="2">
      <x v="71"/>
      <x v="60"/>
    </i>
    <i r="3">
      <x v="67"/>
    </i>
    <i r="3">
      <x v="71"/>
    </i>
    <i r="1">
      <x v="32"/>
      <x v="85"/>
      <x v="42"/>
    </i>
    <i r="3">
      <x v="48"/>
    </i>
    <i>
      <x v="16"/>
      <x v="20"/>
      <x v="15"/>
      <x v="4"/>
    </i>
    <i r="2">
      <x v="24"/>
      <x v="12"/>
    </i>
    <i r="3">
      <x v="71"/>
    </i>
    <i r="2">
      <x v="55"/>
      <x v="71"/>
    </i>
    <i>
      <x v="17"/>
      <x v="22"/>
      <x v="18"/>
      <x v="71"/>
    </i>
    <i>
      <x v="18"/>
      <x v="3"/>
      <x v="40"/>
      <x v="71"/>
    </i>
    <i r="1">
      <x v="27"/>
      <x/>
      <x v="16"/>
    </i>
    <i r="2">
      <x v="4"/>
      <x v="15"/>
    </i>
    <i r="3">
      <x v="20"/>
    </i>
    <i r="3">
      <x v="71"/>
    </i>
    <i r="2">
      <x v="12"/>
      <x v="45"/>
    </i>
    <i r="2">
      <x v="21"/>
      <x v="8"/>
    </i>
    <i r="3">
      <x v="27"/>
    </i>
    <i r="3">
      <x v="40"/>
    </i>
    <i r="3">
      <x v="71"/>
    </i>
    <i r="2">
      <x v="77"/>
      <x v="22"/>
    </i>
    <i r="3">
      <x v="64"/>
    </i>
    <i r="3">
      <x v="66"/>
    </i>
    <i r="2">
      <x v="79"/>
      <x v="21"/>
    </i>
    <i>
      <x v="19"/>
      <x v="28"/>
      <x v="20"/>
      <x v="24"/>
    </i>
    <i r="3">
      <x v="71"/>
    </i>
    <i r="2">
      <x v="32"/>
      <x v="63"/>
    </i>
    <i r="3">
      <x v="65"/>
    </i>
    <i r="3">
      <x v="71"/>
    </i>
    <i r="2">
      <x v="37"/>
      <x v="5"/>
    </i>
    <i r="2">
      <x v="41"/>
      <x v="18"/>
    </i>
    <i r="2">
      <x v="51"/>
      <x v="34"/>
    </i>
    <i r="2">
      <x v="62"/>
      <x v="54"/>
    </i>
    <i r="3">
      <x v="71"/>
    </i>
    <i r="2">
      <x v="63"/>
      <x v="71"/>
    </i>
    <i r="2">
      <x v="69"/>
      <x v="71"/>
    </i>
    <i>
      <x v="20"/>
      <x v="10"/>
      <x v="67"/>
      <x v="56"/>
    </i>
    <i r="1">
      <x v="16"/>
      <x v="34"/>
      <x v="71"/>
    </i>
    <i r="2">
      <x v="68"/>
      <x v="71"/>
    </i>
    <i r="1">
      <x v="30"/>
      <x v="44"/>
      <x v="47"/>
    </i>
    <i r="3">
      <x v="71"/>
    </i>
    <i r="2">
      <x v="50"/>
      <x v="71"/>
    </i>
    <i r="2">
      <x v="52"/>
      <x v="71"/>
    </i>
    <i>
      <x v="21"/>
      <x v="31"/>
      <x v="65"/>
      <x v="67"/>
    </i>
    <i r="2">
      <x v="80"/>
      <x v="67"/>
    </i>
  </rowItems>
  <colFields count="2">
    <field x="1"/>
    <field x="6"/>
  </colFields>
  <colItems count="34">
    <i>
      <x/>
      <x/>
    </i>
    <i r="1">
      <x v="1"/>
    </i>
    <i r="1">
      <x v="2"/>
    </i>
    <i>
      <x v="1"/>
      <x/>
    </i>
    <i r="1">
      <x v="1"/>
    </i>
    <i r="1">
      <x v="2"/>
    </i>
    <i>
      <x v="2"/>
      <x/>
    </i>
    <i r="1">
      <x v="1"/>
    </i>
    <i r="1">
      <x v="2"/>
    </i>
    <i>
      <x v="3"/>
      <x/>
    </i>
    <i>
      <x v="4"/>
      <x/>
    </i>
    <i r="1">
      <x v="1"/>
    </i>
    <i r="1">
      <x v="2"/>
    </i>
    <i>
      <x v="5"/>
      <x/>
    </i>
    <i>
      <x v="6"/>
      <x/>
    </i>
    <i r="1">
      <x v="1"/>
    </i>
    <i r="1">
      <x v="2"/>
    </i>
    <i>
      <x v="7"/>
      <x/>
    </i>
    <i>
      <x v="8"/>
      <x/>
    </i>
    <i r="1">
      <x v="1"/>
    </i>
    <i r="1">
      <x v="2"/>
    </i>
    <i>
      <x v="9"/>
      <x/>
    </i>
    <i r="1">
      <x v="1"/>
    </i>
    <i r="1">
      <x v="2"/>
    </i>
    <i>
      <x v="10"/>
      <x/>
    </i>
    <i r="1">
      <x v="1"/>
    </i>
    <i>
      <x v="11"/>
      <x v="1"/>
    </i>
    <i r="1">
      <x v="2"/>
    </i>
    <i>
      <x v="12"/>
      <x v="1"/>
    </i>
    <i r="1">
      <x v="2"/>
    </i>
    <i>
      <x v="13"/>
      <x/>
    </i>
    <i r="1">
      <x v="1"/>
    </i>
    <i>
      <x v="14"/>
      <x/>
    </i>
    <i>
      <x v="15"/>
      <x v="1"/>
    </i>
  </colItems>
  <dataFields count="1">
    <dataField name="Sum of Count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EABB70-0222-44B3-AFF3-C1A123C04E08}" name="PivotTable1" cacheId="9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3:F65" firstHeaderRow="0" firstDataRow="1" firstDataCol="2"/>
  <pivotFields count="11">
    <pivotField compact="0" outline="0" showAll="0" defaultSubtotal="0"/>
    <pivotField compact="0" outline="0" showAll="0" defaultSubtotal="0"/>
    <pivotField axis="axisRow" compact="0" outline="0" showAll="0" defaultSubtotal="0">
      <items count="29">
        <item x="0"/>
        <item x="1"/>
        <item x="3"/>
        <item x="2"/>
        <item x="8"/>
        <item x="5"/>
        <item x="7"/>
        <item x="25"/>
        <item x="4"/>
        <item x="9"/>
        <item x="12"/>
        <item x="13"/>
        <item x="14"/>
        <item x="26"/>
        <item x="15"/>
        <item x="17"/>
        <item x="18"/>
        <item x="6"/>
        <item x="21"/>
        <item x="16"/>
        <item x="22"/>
        <item x="10"/>
        <item x="11"/>
        <item x="23"/>
        <item x="24"/>
        <item x="19"/>
        <item x="27"/>
        <item x="20"/>
        <item x="28"/>
      </items>
    </pivotField>
    <pivotField axis="axisRow" compact="0" outline="0" showAll="0" defaultSubtotal="0">
      <items count="64">
        <item x="45"/>
        <item x="34"/>
        <item x="0"/>
        <item x="46"/>
        <item x="18"/>
        <item m="1" x="63"/>
        <item x="36"/>
        <item x="47"/>
        <item x="12"/>
        <item x="41"/>
        <item x="1"/>
        <item x="21"/>
        <item x="44"/>
        <item x="13"/>
        <item x="50"/>
        <item x="48"/>
        <item x="28"/>
        <item x="42"/>
        <item x="24"/>
        <item x="2"/>
        <item x="37"/>
        <item x="32"/>
        <item x="25"/>
        <item x="33"/>
        <item x="51"/>
        <item x="58"/>
        <item x="3"/>
        <item x="4"/>
        <item x="52"/>
        <item x="14"/>
        <item x="5"/>
        <item x="53"/>
        <item x="29"/>
        <item x="38"/>
        <item x="59"/>
        <item x="23"/>
        <item x="30"/>
        <item x="15"/>
        <item x="54"/>
        <item x="16"/>
        <item x="19"/>
        <item x="43"/>
        <item x="22"/>
        <item x="35"/>
        <item x="27"/>
        <item m="1" x="61"/>
        <item x="55"/>
        <item x="6"/>
        <item x="57"/>
        <item x="56"/>
        <item x="20"/>
        <item m="1" x="62"/>
        <item x="7"/>
        <item x="8"/>
        <item x="9"/>
        <item x="10"/>
        <item x="11"/>
        <item x="49"/>
        <item x="26"/>
        <item x="17"/>
        <item x="31"/>
        <item x="40"/>
        <item x="60"/>
        <item x="39"/>
      </items>
    </pivotField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</pivotFields>
  <rowFields count="2">
    <field x="2"/>
    <field x="3"/>
  </rowFields>
  <rowItems count="62">
    <i>
      <x/>
      <x v="2"/>
    </i>
    <i>
      <x v="1"/>
      <x v="10"/>
    </i>
    <i r="1">
      <x v="19"/>
    </i>
    <i r="1">
      <x v="26"/>
    </i>
    <i r="1">
      <x v="27"/>
    </i>
    <i r="1">
      <x v="30"/>
    </i>
    <i r="1">
      <x v="47"/>
    </i>
    <i r="1">
      <x v="52"/>
    </i>
    <i r="1">
      <x v="53"/>
    </i>
    <i r="1">
      <x v="54"/>
    </i>
    <i r="1">
      <x v="55"/>
    </i>
    <i r="1">
      <x v="56"/>
    </i>
    <i>
      <x v="2"/>
      <x v="13"/>
    </i>
    <i r="1">
      <x v="29"/>
    </i>
    <i r="1">
      <x v="37"/>
    </i>
    <i r="1">
      <x v="39"/>
    </i>
    <i>
      <x v="3"/>
      <x v="8"/>
    </i>
    <i>
      <x v="4"/>
      <x v="35"/>
    </i>
    <i>
      <x v="5"/>
      <x v="4"/>
    </i>
    <i r="1">
      <x v="40"/>
    </i>
    <i r="1">
      <x v="50"/>
    </i>
    <i>
      <x v="6"/>
      <x v="42"/>
    </i>
    <i>
      <x v="7"/>
      <x v="48"/>
    </i>
    <i>
      <x v="8"/>
      <x v="59"/>
    </i>
    <i>
      <x v="9"/>
      <x v="18"/>
    </i>
    <i r="1">
      <x v="22"/>
    </i>
    <i r="1">
      <x v="58"/>
    </i>
    <i>
      <x v="10"/>
      <x v="32"/>
    </i>
    <i r="1">
      <x v="36"/>
    </i>
    <i r="1">
      <x v="60"/>
    </i>
    <i>
      <x v="11"/>
      <x v="21"/>
    </i>
    <i>
      <x v="12"/>
      <x v="23"/>
    </i>
    <i>
      <x v="13"/>
      <x v="25"/>
    </i>
    <i>
      <x v="14"/>
      <x v="1"/>
    </i>
    <i>
      <x v="15"/>
      <x v="6"/>
    </i>
    <i r="1">
      <x v="20"/>
    </i>
    <i>
      <x v="16"/>
      <x v="33"/>
    </i>
    <i>
      <x v="17"/>
      <x v="11"/>
    </i>
    <i>
      <x v="18"/>
      <x v="9"/>
    </i>
    <i r="1">
      <x v="17"/>
    </i>
    <i r="1">
      <x v="41"/>
    </i>
    <i>
      <x v="19"/>
      <x v="43"/>
    </i>
    <i>
      <x v="20"/>
      <x v="12"/>
    </i>
    <i>
      <x v="21"/>
      <x v="44"/>
    </i>
    <i>
      <x v="22"/>
      <x v="16"/>
    </i>
    <i>
      <x v="23"/>
      <x/>
    </i>
    <i r="1">
      <x v="3"/>
    </i>
    <i r="1">
      <x v="7"/>
    </i>
    <i r="1">
      <x v="15"/>
    </i>
    <i r="1">
      <x v="56"/>
    </i>
    <i r="1">
      <x v="57"/>
    </i>
    <i>
      <x v="24"/>
      <x v="14"/>
    </i>
    <i r="1">
      <x v="24"/>
    </i>
    <i r="1">
      <x v="28"/>
    </i>
    <i r="1">
      <x v="31"/>
    </i>
    <i r="1">
      <x v="38"/>
    </i>
    <i r="1">
      <x v="46"/>
    </i>
    <i r="1">
      <x v="49"/>
    </i>
    <i>
      <x v="25"/>
      <x v="63"/>
    </i>
    <i>
      <x v="26"/>
      <x v="34"/>
    </i>
    <i>
      <x v="27"/>
      <x v="61"/>
    </i>
    <i>
      <x v="28"/>
      <x v="62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Field" fld="4" subtotal="average" baseField="3" baseItem="0"/>
    <dataField name="Average of Microscopy" fld="5" subtotal="average" baseField="3" baseItem="0"/>
    <dataField name="Average of Molecular" fld="6" subtotal="average" baseField="3" baseItem="0"/>
    <dataField name="Count of False positive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5FDB71-822D-43E7-BB81-1D16EA3F5291}" name="PivotTable3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34" firstHeaderRow="1" firstDataRow="1" firstDataCol="1"/>
  <pivotFields count="10">
    <pivotField axis="axisRow" showAll="0">
      <items count="10">
        <item x="4"/>
        <item x="2"/>
        <item x="5"/>
        <item x="1"/>
        <item x="7"/>
        <item x="6"/>
        <item x="0"/>
        <item x="3"/>
        <item x="8"/>
        <item t="default"/>
      </items>
    </pivotField>
    <pivotField showAll="0"/>
    <pivotField showAll="0"/>
    <pivotField dataField="1" showAll="0"/>
    <pivotField showAll="0"/>
    <pivotField numFmtId="9" showAll="0"/>
    <pivotField numFmtId="9" showAll="0"/>
    <pivotField showAll="0"/>
    <pivotField axis="axisRow" showAll="0">
      <items count="5">
        <item x="1"/>
        <item x="0"/>
        <item x="2"/>
        <item x="3"/>
        <item t="default"/>
      </items>
    </pivotField>
    <pivotField showAll="0"/>
  </pivotFields>
  <rowFields count="2">
    <field x="0"/>
    <field x="8"/>
  </rowFields>
  <rowItems count="32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>
      <x v="4"/>
    </i>
    <i r="1">
      <x v="1"/>
    </i>
    <i r="1">
      <x v="2"/>
    </i>
    <i>
      <x v="5"/>
    </i>
    <i r="1">
      <x v="1"/>
    </i>
    <i r="1">
      <x v="2"/>
    </i>
    <i>
      <x v="6"/>
    </i>
    <i r="1">
      <x v="1"/>
    </i>
    <i r="1">
      <x v="2"/>
    </i>
    <i>
      <x v="7"/>
    </i>
    <i r="1">
      <x/>
    </i>
    <i r="1">
      <x v="1"/>
    </i>
    <i r="1">
      <x v="2"/>
    </i>
    <i>
      <x v="8"/>
    </i>
    <i r="1">
      <x v="3"/>
    </i>
    <i t="grand">
      <x/>
    </i>
  </rowItems>
  <colItems count="1">
    <i/>
  </colItems>
  <dataFields count="1">
    <dataField name="Count of Genus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913C77-03BF-444D-A842-3BFB33F5BDB6}" name="PivotTable6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Q1:T85" firstHeaderRow="0" firstDataRow="1" firstDataCol="1"/>
  <pivotFields count="10">
    <pivotField showAll="0"/>
    <pivotField showAll="0"/>
    <pivotField axis="axisRow" showAll="0">
      <items count="30">
        <item x="0"/>
        <item x="1"/>
        <item x="3"/>
        <item x="2"/>
        <item x="8"/>
        <item x="5"/>
        <item x="7"/>
        <item x="24"/>
        <item x="4"/>
        <item x="9"/>
        <item x="11"/>
        <item x="12"/>
        <item x="13"/>
        <item x="25"/>
        <item x="14"/>
        <item x="16"/>
        <item x="17"/>
        <item x="6"/>
        <item x="20"/>
        <item x="15"/>
        <item x="21"/>
        <item m="1" x="28"/>
        <item x="10"/>
        <item x="22"/>
        <item x="23"/>
        <item x="18"/>
        <item x="26"/>
        <item x="19"/>
        <item x="27"/>
        <item t="default"/>
      </items>
    </pivotField>
    <pivotField axis="axisRow" showAll="0">
      <items count="60">
        <item x="40"/>
        <item x="29"/>
        <item x="0"/>
        <item x="41"/>
        <item x="16"/>
        <item m="1" x="56"/>
        <item x="32"/>
        <item x="42"/>
        <item x="12"/>
        <item x="37"/>
        <item x="1"/>
        <item x="19"/>
        <item x="39"/>
        <item x="13"/>
        <item x="46"/>
        <item x="24"/>
        <item x="38"/>
        <item x="22"/>
        <item x="6"/>
        <item x="31"/>
        <item x="27"/>
        <item x="23"/>
        <item x="28"/>
        <item x="51"/>
        <item x="2"/>
        <item x="7"/>
        <item x="47"/>
        <item x="3"/>
        <item x="44"/>
        <item x="26"/>
        <item x="33"/>
        <item x="52"/>
        <item x="21"/>
        <item m="1" x="58"/>
        <item x="48"/>
        <item x="14"/>
        <item x="17"/>
        <item x="36"/>
        <item x="20"/>
        <item x="30"/>
        <item m="1" x="57"/>
        <item m="1" x="55"/>
        <item x="49"/>
        <item x="8"/>
        <item x="50"/>
        <item x="45"/>
        <item x="18"/>
        <item m="1" x="54"/>
        <item x="9"/>
        <item x="4"/>
        <item x="5"/>
        <item x="10"/>
        <item x="11"/>
        <item x="43"/>
        <item x="15"/>
        <item x="25"/>
        <item x="35"/>
        <item x="53"/>
        <item x="34"/>
        <item t="default"/>
      </items>
    </pivotField>
    <pivotField dataField="1" showAll="0"/>
    <pivotField dataField="1" showAll="0"/>
    <pivotField dataField="1" showAll="0"/>
    <pivotField showAll="0"/>
    <pivotField showAll="0"/>
    <pivotField showAll="0"/>
  </pivotFields>
  <rowFields count="2">
    <field x="2"/>
    <field x="3"/>
  </rowFields>
  <rowItems count="84">
    <i>
      <x/>
    </i>
    <i r="1">
      <x v="2"/>
    </i>
    <i>
      <x v="1"/>
    </i>
    <i r="1">
      <x v="10"/>
    </i>
    <i r="1">
      <x v="18"/>
    </i>
    <i r="1">
      <x v="24"/>
    </i>
    <i r="1">
      <x v="25"/>
    </i>
    <i r="1">
      <x v="27"/>
    </i>
    <i r="1">
      <x v="43"/>
    </i>
    <i r="1">
      <x v="48"/>
    </i>
    <i r="1">
      <x v="49"/>
    </i>
    <i r="1">
      <x v="50"/>
    </i>
    <i r="1">
      <x v="51"/>
    </i>
    <i r="1">
      <x v="52"/>
    </i>
    <i>
      <x v="2"/>
    </i>
    <i r="1">
      <x v="13"/>
    </i>
    <i r="1">
      <x v="35"/>
    </i>
    <i>
      <x v="3"/>
    </i>
    <i r="1">
      <x v="8"/>
    </i>
    <i>
      <x v="4"/>
    </i>
    <i r="1">
      <x v="32"/>
    </i>
    <i>
      <x v="5"/>
    </i>
    <i r="1">
      <x v="4"/>
    </i>
    <i r="1">
      <x v="36"/>
    </i>
    <i r="1">
      <x v="46"/>
    </i>
    <i>
      <x v="6"/>
    </i>
    <i r="1">
      <x v="38"/>
    </i>
    <i>
      <x v="7"/>
    </i>
    <i r="1">
      <x v="44"/>
    </i>
    <i>
      <x v="8"/>
    </i>
    <i r="1">
      <x v="54"/>
    </i>
    <i>
      <x v="9"/>
    </i>
    <i r="1">
      <x v="17"/>
    </i>
    <i r="1">
      <x v="21"/>
    </i>
    <i>
      <x v="10"/>
    </i>
    <i r="1">
      <x v="29"/>
    </i>
    <i r="1">
      <x v="55"/>
    </i>
    <i>
      <x v="11"/>
    </i>
    <i r="1">
      <x v="20"/>
    </i>
    <i>
      <x v="12"/>
    </i>
    <i r="1">
      <x v="22"/>
    </i>
    <i>
      <x v="13"/>
    </i>
    <i r="1">
      <x v="23"/>
    </i>
    <i>
      <x v="14"/>
    </i>
    <i r="1">
      <x v="1"/>
    </i>
    <i>
      <x v="15"/>
    </i>
    <i r="1">
      <x v="6"/>
    </i>
    <i r="1">
      <x v="19"/>
    </i>
    <i>
      <x v="16"/>
    </i>
    <i r="1">
      <x v="30"/>
    </i>
    <i>
      <x v="17"/>
    </i>
    <i r="1">
      <x v="11"/>
    </i>
    <i>
      <x v="18"/>
    </i>
    <i r="1">
      <x v="9"/>
    </i>
    <i r="1">
      <x v="16"/>
    </i>
    <i r="1">
      <x v="37"/>
    </i>
    <i>
      <x v="19"/>
    </i>
    <i r="1">
      <x v="39"/>
    </i>
    <i>
      <x v="20"/>
    </i>
    <i r="1">
      <x v="12"/>
    </i>
    <i>
      <x v="22"/>
    </i>
    <i r="1">
      <x v="15"/>
    </i>
    <i>
      <x v="23"/>
    </i>
    <i r="1">
      <x/>
    </i>
    <i r="1">
      <x v="3"/>
    </i>
    <i r="1">
      <x v="7"/>
    </i>
    <i r="1">
      <x v="52"/>
    </i>
    <i r="1">
      <x v="53"/>
    </i>
    <i>
      <x v="24"/>
    </i>
    <i r="1">
      <x v="14"/>
    </i>
    <i r="1">
      <x v="26"/>
    </i>
    <i r="1">
      <x v="28"/>
    </i>
    <i r="1">
      <x v="34"/>
    </i>
    <i r="1">
      <x v="42"/>
    </i>
    <i r="1">
      <x v="45"/>
    </i>
    <i>
      <x v="25"/>
    </i>
    <i r="1">
      <x v="58"/>
    </i>
    <i>
      <x v="26"/>
    </i>
    <i r="1">
      <x v="31"/>
    </i>
    <i>
      <x v="27"/>
    </i>
    <i r="1">
      <x v="56"/>
    </i>
    <i>
      <x v="28"/>
    </i>
    <i r="1">
      <x v="5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Field" fld="4" baseField="0" baseItem="0"/>
    <dataField name="Sum of Microscopy" fld="5" baseField="0" baseItem="0"/>
    <dataField name="Sum of Molecular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D56FC8-6FEC-4B24-9E90-B8996AB91E1E}" name="PivotTable2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3:BQ41" firstHeaderRow="1" firstDataRow="4" firstDataCol="1"/>
  <pivotFields count="8">
    <pivotField axis="axisRow" showAll="0">
      <items count="10">
        <item x="2"/>
        <item x="3"/>
        <item x="7"/>
        <item x="0"/>
        <item x="1"/>
        <item x="5"/>
        <item x="6"/>
        <item x="4"/>
        <item x="8"/>
        <item t="default"/>
      </items>
    </pivotField>
    <pivotField axis="axisCol" showAll="0">
      <items count="13">
        <item x="0"/>
        <item x="1"/>
        <item x="3"/>
        <item x="4"/>
        <item x="5"/>
        <item x="6"/>
        <item x="7"/>
        <item x="8"/>
        <item x="9"/>
        <item x="10"/>
        <item x="2"/>
        <item x="11"/>
        <item t="default"/>
      </items>
    </pivotField>
    <pivotField axis="axisCol" showAll="0">
      <items count="16">
        <item x="0"/>
        <item x="1"/>
        <item x="3"/>
        <item x="5"/>
        <item x="6"/>
        <item x="7"/>
        <item x="11"/>
        <item x="8"/>
        <item x="12"/>
        <item x="13"/>
        <item x="9"/>
        <item x="2"/>
        <item x="10"/>
        <item x="4"/>
        <item x="14"/>
        <item t="default"/>
      </items>
    </pivotField>
    <pivotField axis="axisCol" showAll="0">
      <items count="34">
        <item x="22"/>
        <item x="17"/>
        <item x="23"/>
        <item x="7"/>
        <item x="24"/>
        <item x="21"/>
        <item m="1" x="32"/>
        <item x="0"/>
        <item x="16"/>
        <item x="26"/>
        <item x="1"/>
        <item x="8"/>
        <item x="13"/>
        <item x="14"/>
        <item x="9"/>
        <item x="18"/>
        <item m="1" x="31"/>
        <item x="27"/>
        <item m="1" x="30"/>
        <item m="1" x="29"/>
        <item x="4"/>
        <item x="6"/>
        <item x="25"/>
        <item x="11"/>
        <item x="15"/>
        <item x="5"/>
        <item x="3"/>
        <item x="10"/>
        <item x="20"/>
        <item x="12"/>
        <item x="2"/>
        <item x="28"/>
        <item x="19"/>
        <item t="default"/>
      </items>
    </pivotField>
    <pivotField axis="axisRow" showAll="0">
      <items count="6">
        <item m="1" x="4"/>
        <item x="1"/>
        <item x="0"/>
        <item x="2"/>
        <item x="3"/>
        <item t="default"/>
      </items>
    </pivotField>
    <pivotField dataField="1" showAll="0"/>
    <pivotField showAll="0"/>
    <pivotField showAll="0"/>
  </pivotFields>
  <rowFields count="2">
    <field x="0"/>
    <field x="4"/>
  </rowFields>
  <rowItems count="35">
    <i>
      <x/>
    </i>
    <i r="1">
      <x v="1"/>
    </i>
    <i r="1">
      <x v="2"/>
    </i>
    <i r="1">
      <x v="3"/>
    </i>
    <i>
      <x v="1"/>
    </i>
    <i r="1">
      <x v="1"/>
    </i>
    <i r="1">
      <x v="2"/>
    </i>
    <i r="1">
      <x v="3"/>
    </i>
    <i>
      <x v="2"/>
    </i>
    <i r="1">
      <x v="1"/>
    </i>
    <i r="1">
      <x v="2"/>
    </i>
    <i r="1">
      <x v="3"/>
    </i>
    <i>
      <x v="3"/>
    </i>
    <i r="1">
      <x v="1"/>
    </i>
    <i r="1">
      <x v="2"/>
    </i>
    <i r="1">
      <x v="3"/>
    </i>
    <i>
      <x v="4"/>
    </i>
    <i r="1">
      <x v="1"/>
    </i>
    <i r="1">
      <x v="2"/>
    </i>
    <i r="1">
      <x v="3"/>
    </i>
    <i>
      <x v="5"/>
    </i>
    <i r="1">
      <x v="1"/>
    </i>
    <i r="1">
      <x v="2"/>
    </i>
    <i r="1">
      <x v="3"/>
    </i>
    <i>
      <x v="6"/>
    </i>
    <i r="1">
      <x v="1"/>
    </i>
    <i r="1">
      <x v="2"/>
    </i>
    <i r="1">
      <x v="3"/>
    </i>
    <i>
      <x v="7"/>
    </i>
    <i r="1">
      <x v="1"/>
    </i>
    <i r="1">
      <x v="2"/>
    </i>
    <i r="1">
      <x v="3"/>
    </i>
    <i>
      <x v="8"/>
    </i>
    <i r="1">
      <x v="4"/>
    </i>
    <i t="grand">
      <x/>
    </i>
  </rowItems>
  <colFields count="3">
    <field x="1"/>
    <field x="2"/>
    <field x="3"/>
  </colFields>
  <colItems count="57">
    <i>
      <x/>
      <x/>
      <x v="7"/>
    </i>
    <i r="2">
      <x v="10"/>
    </i>
    <i r="2">
      <x v="20"/>
    </i>
    <i r="2">
      <x v="21"/>
    </i>
    <i r="2">
      <x v="25"/>
    </i>
    <i r="2">
      <x v="26"/>
    </i>
    <i r="2">
      <x v="30"/>
    </i>
    <i t="default" r="1">
      <x/>
    </i>
    <i t="default">
      <x/>
    </i>
    <i>
      <x v="1"/>
      <x v="1"/>
      <x v="3"/>
    </i>
    <i r="2">
      <x v="11"/>
    </i>
    <i r="2">
      <x v="14"/>
    </i>
    <i t="default" r="1">
      <x v="1"/>
    </i>
    <i t="default">
      <x v="1"/>
    </i>
    <i>
      <x v="2"/>
      <x v="2"/>
      <x v="23"/>
    </i>
    <i t="default" r="1">
      <x v="2"/>
    </i>
    <i r="1">
      <x v="13"/>
      <x v="29"/>
    </i>
    <i t="default" r="1">
      <x v="13"/>
    </i>
    <i t="default">
      <x v="2"/>
    </i>
    <i>
      <x v="3"/>
      <x v="3"/>
      <x v="12"/>
    </i>
    <i r="2">
      <x v="13"/>
    </i>
    <i r="2">
      <x v="24"/>
    </i>
    <i t="default" r="1">
      <x v="3"/>
    </i>
    <i t="default">
      <x v="3"/>
    </i>
    <i>
      <x v="4"/>
      <x v="4"/>
      <x v="8"/>
    </i>
    <i t="default" r="1">
      <x v="4"/>
    </i>
    <i t="default">
      <x v="4"/>
    </i>
    <i>
      <x v="5"/>
      <x v="5"/>
      <x v="1"/>
    </i>
    <i t="default" r="1">
      <x v="5"/>
    </i>
    <i r="1">
      <x v="7"/>
      <x v="15"/>
    </i>
    <i t="default" r="1">
      <x v="7"/>
    </i>
    <i t="default">
      <x v="5"/>
    </i>
    <i>
      <x v="6"/>
      <x v="10"/>
      <x v="32"/>
    </i>
    <i t="default" r="1">
      <x v="10"/>
    </i>
    <i r="1">
      <x v="12"/>
      <x v="28"/>
    </i>
    <i t="default" r="1">
      <x v="12"/>
    </i>
    <i t="default">
      <x v="6"/>
    </i>
    <i>
      <x v="7"/>
      <x v="6"/>
      <x v="5"/>
    </i>
    <i t="default" r="1">
      <x v="6"/>
    </i>
    <i t="default">
      <x v="7"/>
    </i>
    <i>
      <x v="8"/>
      <x v="8"/>
      <x/>
    </i>
    <i r="2">
      <x v="2"/>
    </i>
    <i r="2">
      <x v="4"/>
    </i>
    <i r="2">
      <x v="22"/>
    </i>
    <i t="default" r="1">
      <x v="8"/>
    </i>
    <i t="default">
      <x v="8"/>
    </i>
    <i>
      <x v="9"/>
      <x v="9"/>
      <x v="9"/>
    </i>
    <i r="2">
      <x v="17"/>
    </i>
    <i t="default" r="1">
      <x v="9"/>
    </i>
    <i t="default">
      <x v="9"/>
    </i>
    <i>
      <x v="10"/>
      <x v="11"/>
      <x v="27"/>
    </i>
    <i t="default" r="1">
      <x v="11"/>
    </i>
    <i t="default">
      <x v="10"/>
    </i>
    <i>
      <x v="11"/>
      <x v="14"/>
      <x v="31"/>
    </i>
    <i t="default" r="1">
      <x v="14"/>
    </i>
    <i t="default">
      <x v="11"/>
    </i>
    <i t="grand">
      <x/>
    </i>
  </colItems>
  <dataFields count="1">
    <dataField name="Sum of %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46DAB9-9FB2-4A42-9E38-E77A1E57D6B8}" name="PivotTable2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H2:AI34" firstHeaderRow="1" firstDataRow="1" firstDataCol="1"/>
  <pivotFields count="10">
    <pivotField axis="axisRow" showAll="0">
      <items count="10">
        <item x="4"/>
        <item x="2"/>
        <item x="5"/>
        <item x="1"/>
        <item x="7"/>
        <item x="6"/>
        <item x="0"/>
        <item x="3"/>
        <item x="8"/>
        <item t="default"/>
      </items>
    </pivotField>
    <pivotField showAll="0"/>
    <pivotField showAll="0"/>
    <pivotField dataField="1" showAll="0"/>
    <pivotField showAll="0"/>
    <pivotField numFmtId="9" showAll="0"/>
    <pivotField numFmtId="9" showAll="0"/>
    <pivotField showAll="0"/>
    <pivotField axis="axisRow" showAll="0">
      <items count="5">
        <item x="1"/>
        <item x="0"/>
        <item x="2"/>
        <item x="3"/>
        <item t="default"/>
      </items>
    </pivotField>
    <pivotField showAll="0"/>
  </pivotFields>
  <rowFields count="2">
    <field x="0"/>
    <field x="8"/>
  </rowFields>
  <rowItems count="32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>
      <x v="4"/>
    </i>
    <i r="1">
      <x v="1"/>
    </i>
    <i r="1">
      <x v="2"/>
    </i>
    <i>
      <x v="5"/>
    </i>
    <i r="1">
      <x v="1"/>
    </i>
    <i r="1">
      <x v="2"/>
    </i>
    <i>
      <x v="6"/>
    </i>
    <i r="1">
      <x v="1"/>
    </i>
    <i r="1">
      <x v="2"/>
    </i>
    <i>
      <x v="7"/>
    </i>
    <i r="1">
      <x/>
    </i>
    <i r="1">
      <x v="1"/>
    </i>
    <i r="1">
      <x v="2"/>
    </i>
    <i>
      <x v="8"/>
    </i>
    <i r="1">
      <x v="3"/>
    </i>
    <i t="grand">
      <x/>
    </i>
  </rowItems>
  <colItems count="1">
    <i/>
  </colItems>
  <dataFields count="1">
    <dataField name="Count of Genus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19DFCE-3E5A-4D62-839F-22128F96BA0B}" name="Table1" displayName="Table1" ref="A1:H15" totalsRowShown="0">
  <autoFilter ref="A1:H15" xr:uid="{7919DFCE-3E5A-4D62-839F-22128F96BA0B}"/>
  <tableColumns count="8">
    <tableColumn id="1" xr3:uid="{EF73B925-9446-4E03-9487-E812E65CEC06}" name="Sample"/>
    <tableColumn id="2" xr3:uid="{7A142DCC-9C27-4B0A-9F64-80395CD26516}" name="Bee_spp"/>
    <tableColumn id="3" xr3:uid="{67CD79BF-F998-4EED-87DE-886C1DF83510}" name="Site"/>
    <tableColumn id="4" xr3:uid="{69D75D34-239C-4BC8-AECE-A3CB0E21BC3C}" name="Date" dataDxfId="0"/>
    <tableColumn id="5" xr3:uid="{14152192-572A-4BA6-8942-3F470627B53F}" name="Plant_spp_morpho"/>
    <tableColumn id="6" xr3:uid="{97847D03-2313-45DE-A504-227AEEC5ECAB}" name="Count"/>
    <tableColumn id="7" xr3:uid="{DB5FAB36-5B06-4363-B33D-31601983DCEF}" name="Observation"/>
    <tableColumn id="8" xr3:uid="{206531CA-A9E1-437A-94CD-CFE73E54F5F2}" name="Plant_spp_morpho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Salicaceae" TargetMode="External"/><Relationship Id="rId13" Type="http://schemas.openxmlformats.org/officeDocument/2006/relationships/hyperlink" Target="https://en.wikipedia.org/wiki/Boraginales" TargetMode="External"/><Relationship Id="rId18" Type="http://schemas.openxmlformats.org/officeDocument/2006/relationships/hyperlink" Target="https://en.wikipedia.org/wiki/Myrtales" TargetMode="External"/><Relationship Id="rId3" Type="http://schemas.openxmlformats.org/officeDocument/2006/relationships/hyperlink" Target="https://en.wikipedia.org/wiki/Ranunculaceae" TargetMode="External"/><Relationship Id="rId21" Type="http://schemas.openxmlformats.org/officeDocument/2006/relationships/hyperlink" Target="https://en.wikipedia.org/wiki/Geraniales" TargetMode="External"/><Relationship Id="rId7" Type="http://schemas.openxmlformats.org/officeDocument/2006/relationships/hyperlink" Target="https://en.wikipedia.org/wiki/Boraginales" TargetMode="External"/><Relationship Id="rId12" Type="http://schemas.openxmlformats.org/officeDocument/2006/relationships/hyperlink" Target="https://en.wikipedia.org/wiki/Boraginaceae" TargetMode="External"/><Relationship Id="rId17" Type="http://schemas.openxmlformats.org/officeDocument/2006/relationships/hyperlink" Target="https://en.wikipedia.org/wiki/Onagraceae" TargetMode="External"/><Relationship Id="rId2" Type="http://schemas.openxmlformats.org/officeDocument/2006/relationships/hyperlink" Target="https://en.wikipedia.org/wiki/Lamiales" TargetMode="External"/><Relationship Id="rId16" Type="http://schemas.openxmlformats.org/officeDocument/2006/relationships/hyperlink" Target="https://en.wikipedia.org/wiki/Asterales" TargetMode="External"/><Relationship Id="rId20" Type="http://schemas.openxmlformats.org/officeDocument/2006/relationships/hyperlink" Target="https://en.wikipedia.org/wiki/Geraniaceae" TargetMode="External"/><Relationship Id="rId1" Type="http://schemas.openxmlformats.org/officeDocument/2006/relationships/hyperlink" Target="https://en.wikipedia.org/wiki/Lamiaceae" TargetMode="External"/><Relationship Id="rId6" Type="http://schemas.openxmlformats.org/officeDocument/2006/relationships/hyperlink" Target="https://en.wikipedia.org/wiki/Boraginaceae" TargetMode="External"/><Relationship Id="rId11" Type="http://schemas.openxmlformats.org/officeDocument/2006/relationships/hyperlink" Target="https://en.wikipedia.org/wiki/Brassicaceae" TargetMode="External"/><Relationship Id="rId5" Type="http://schemas.openxmlformats.org/officeDocument/2006/relationships/hyperlink" Target="https://en.wikipedia.org/wiki/Brassicaceae" TargetMode="External"/><Relationship Id="rId15" Type="http://schemas.openxmlformats.org/officeDocument/2006/relationships/hyperlink" Target="https://en.wikipedia.org/wiki/Asterales" TargetMode="External"/><Relationship Id="rId10" Type="http://schemas.openxmlformats.org/officeDocument/2006/relationships/hyperlink" Target="https://en.wikipedia.org/wiki/Brassicales" TargetMode="External"/><Relationship Id="rId19" Type="http://schemas.openxmlformats.org/officeDocument/2006/relationships/hyperlink" Target="https://en.wikipedia.org/wiki/Caryophyllaceae" TargetMode="External"/><Relationship Id="rId4" Type="http://schemas.openxmlformats.org/officeDocument/2006/relationships/hyperlink" Target="https://en.wikipedia.org/wiki/Brassicales" TargetMode="External"/><Relationship Id="rId9" Type="http://schemas.openxmlformats.org/officeDocument/2006/relationships/hyperlink" Target="https://en.wikipedia.org/wiki/Malpighiales" TargetMode="External"/><Relationship Id="rId14" Type="http://schemas.openxmlformats.org/officeDocument/2006/relationships/hyperlink" Target="https://en.wikipedia.org/wiki/Ericales" TargetMode="External"/><Relationship Id="rId22" Type="http://schemas.openxmlformats.org/officeDocument/2006/relationships/hyperlink" Target="https://en.wikipedia.org/wiki/Onagracea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Salicaceae" TargetMode="External"/><Relationship Id="rId13" Type="http://schemas.openxmlformats.org/officeDocument/2006/relationships/hyperlink" Target="https://en.wikipedia.org/wiki/Boraginales" TargetMode="External"/><Relationship Id="rId18" Type="http://schemas.openxmlformats.org/officeDocument/2006/relationships/hyperlink" Target="https://en.wikipedia.org/wiki/Myrtales" TargetMode="External"/><Relationship Id="rId3" Type="http://schemas.openxmlformats.org/officeDocument/2006/relationships/hyperlink" Target="https://en.wikipedia.org/wiki/Ranunculaceae" TargetMode="External"/><Relationship Id="rId21" Type="http://schemas.openxmlformats.org/officeDocument/2006/relationships/hyperlink" Target="https://en.wikipedia.org/wiki/Geraniales" TargetMode="External"/><Relationship Id="rId7" Type="http://schemas.openxmlformats.org/officeDocument/2006/relationships/hyperlink" Target="https://en.wikipedia.org/wiki/Boraginales" TargetMode="External"/><Relationship Id="rId12" Type="http://schemas.openxmlformats.org/officeDocument/2006/relationships/hyperlink" Target="https://en.wikipedia.org/wiki/Boraginaceae" TargetMode="External"/><Relationship Id="rId17" Type="http://schemas.openxmlformats.org/officeDocument/2006/relationships/hyperlink" Target="https://en.wikipedia.org/wiki/Onagraceae" TargetMode="External"/><Relationship Id="rId2" Type="http://schemas.openxmlformats.org/officeDocument/2006/relationships/hyperlink" Target="https://en.wikipedia.org/wiki/Lamiales" TargetMode="External"/><Relationship Id="rId16" Type="http://schemas.openxmlformats.org/officeDocument/2006/relationships/hyperlink" Target="https://en.wikipedia.org/wiki/Asterales" TargetMode="External"/><Relationship Id="rId20" Type="http://schemas.openxmlformats.org/officeDocument/2006/relationships/hyperlink" Target="https://en.wikipedia.org/wiki/Geraniaceae" TargetMode="External"/><Relationship Id="rId1" Type="http://schemas.openxmlformats.org/officeDocument/2006/relationships/hyperlink" Target="https://en.wikipedia.org/wiki/Lamiaceae" TargetMode="External"/><Relationship Id="rId6" Type="http://schemas.openxmlformats.org/officeDocument/2006/relationships/hyperlink" Target="https://en.wikipedia.org/wiki/Boraginaceae" TargetMode="External"/><Relationship Id="rId11" Type="http://schemas.openxmlformats.org/officeDocument/2006/relationships/hyperlink" Target="https://en.wikipedia.org/wiki/Brassicaceae" TargetMode="External"/><Relationship Id="rId5" Type="http://schemas.openxmlformats.org/officeDocument/2006/relationships/hyperlink" Target="https://en.wikipedia.org/wiki/Brassicaceae" TargetMode="External"/><Relationship Id="rId15" Type="http://schemas.openxmlformats.org/officeDocument/2006/relationships/hyperlink" Target="https://en.wikipedia.org/wiki/Asterales" TargetMode="External"/><Relationship Id="rId10" Type="http://schemas.openxmlformats.org/officeDocument/2006/relationships/hyperlink" Target="https://en.wikipedia.org/wiki/Brassicales" TargetMode="External"/><Relationship Id="rId19" Type="http://schemas.openxmlformats.org/officeDocument/2006/relationships/hyperlink" Target="https://en.wikipedia.org/wiki/Caryophyllaceae" TargetMode="External"/><Relationship Id="rId4" Type="http://schemas.openxmlformats.org/officeDocument/2006/relationships/hyperlink" Target="https://en.wikipedia.org/wiki/Brassicales" TargetMode="External"/><Relationship Id="rId9" Type="http://schemas.openxmlformats.org/officeDocument/2006/relationships/hyperlink" Target="https://en.wikipedia.org/wiki/Malpighiales" TargetMode="External"/><Relationship Id="rId14" Type="http://schemas.openxmlformats.org/officeDocument/2006/relationships/hyperlink" Target="https://en.wikipedia.org/wiki/Erical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Boraginaceae" TargetMode="External"/><Relationship Id="rId671" Type="http://schemas.openxmlformats.org/officeDocument/2006/relationships/hyperlink" Target="https://en.wikipedia.org/wiki/Boraginales" TargetMode="External"/><Relationship Id="rId769" Type="http://schemas.openxmlformats.org/officeDocument/2006/relationships/hyperlink" Target="https://en.wikipedia.org/wiki/Rosaceae" TargetMode="External"/><Relationship Id="rId21" Type="http://schemas.openxmlformats.org/officeDocument/2006/relationships/hyperlink" Target="https://en.wikipedia.org/wiki/Onagraceae" TargetMode="External"/><Relationship Id="rId324" Type="http://schemas.openxmlformats.org/officeDocument/2006/relationships/hyperlink" Target="https://en.wikipedia.org/wiki/Boraginales" TargetMode="External"/><Relationship Id="rId531" Type="http://schemas.openxmlformats.org/officeDocument/2006/relationships/hyperlink" Target="https://en.wikipedia.org/wiki/Gentianaceae" TargetMode="External"/><Relationship Id="rId629" Type="http://schemas.openxmlformats.org/officeDocument/2006/relationships/hyperlink" Target="https://en.wikipedia.org/wiki/Boraginaceae" TargetMode="External"/><Relationship Id="rId170" Type="http://schemas.openxmlformats.org/officeDocument/2006/relationships/hyperlink" Target="https://en.wikipedia.org/wiki/Boraginaceae" TargetMode="External"/><Relationship Id="rId836" Type="http://schemas.openxmlformats.org/officeDocument/2006/relationships/hyperlink" Target="https://en.wikipedia.org/wiki/Ranunculales" TargetMode="External"/><Relationship Id="rId268" Type="http://schemas.openxmlformats.org/officeDocument/2006/relationships/hyperlink" Target="https://en.wikipedia.org/wiki/Boraginales" TargetMode="External"/><Relationship Id="rId475" Type="http://schemas.openxmlformats.org/officeDocument/2006/relationships/hyperlink" Target="https://en.wikipedia.org/wiki/Boraginaceae" TargetMode="External"/><Relationship Id="rId682" Type="http://schemas.openxmlformats.org/officeDocument/2006/relationships/hyperlink" Target="https://en.wikipedia.org/wiki/Boraginales" TargetMode="External"/><Relationship Id="rId903" Type="http://schemas.openxmlformats.org/officeDocument/2006/relationships/hyperlink" Target="https://en.wikipedia.org/wiki/Malpighiales" TargetMode="External"/><Relationship Id="rId32" Type="http://schemas.openxmlformats.org/officeDocument/2006/relationships/hyperlink" Target="https://en.wikipedia.org/wiki/Ericales" TargetMode="External"/><Relationship Id="rId128" Type="http://schemas.openxmlformats.org/officeDocument/2006/relationships/hyperlink" Target="https://en.wikipedia.org/wiki/Boraginaceae" TargetMode="External"/><Relationship Id="rId335" Type="http://schemas.openxmlformats.org/officeDocument/2006/relationships/hyperlink" Target="https://en.wikipedia.org/wiki/Boraginales" TargetMode="External"/><Relationship Id="rId542" Type="http://schemas.openxmlformats.org/officeDocument/2006/relationships/hyperlink" Target="https://en.wikipedia.org/wiki/Gentianaceae" TargetMode="External"/><Relationship Id="rId181" Type="http://schemas.openxmlformats.org/officeDocument/2006/relationships/hyperlink" Target="https://en.wikipedia.org/wiki/Boraginaceae" TargetMode="External"/><Relationship Id="rId402" Type="http://schemas.openxmlformats.org/officeDocument/2006/relationships/hyperlink" Target="https://en.wikipedia.org/wiki/Ranunculaceae" TargetMode="External"/><Relationship Id="rId847" Type="http://schemas.openxmlformats.org/officeDocument/2006/relationships/hyperlink" Target="https://en.wikipedia.org/wiki/Ranunculaceae" TargetMode="External"/><Relationship Id="rId279" Type="http://schemas.openxmlformats.org/officeDocument/2006/relationships/hyperlink" Target="https://en.wikipedia.org/wiki/Boraginales" TargetMode="External"/><Relationship Id="rId486" Type="http://schemas.openxmlformats.org/officeDocument/2006/relationships/hyperlink" Target="https://en.wikipedia.org/wiki/Asterales" TargetMode="External"/><Relationship Id="rId693" Type="http://schemas.openxmlformats.org/officeDocument/2006/relationships/hyperlink" Target="https://en.wikipedia.org/wiki/Boraginales" TargetMode="External"/><Relationship Id="rId707" Type="http://schemas.openxmlformats.org/officeDocument/2006/relationships/hyperlink" Target="https://en.wikipedia.org/wiki/Boraginales" TargetMode="External"/><Relationship Id="rId914" Type="http://schemas.openxmlformats.org/officeDocument/2006/relationships/hyperlink" Target="https://en.wikipedia.org/wiki/Violaceae" TargetMode="External"/><Relationship Id="rId43" Type="http://schemas.openxmlformats.org/officeDocument/2006/relationships/hyperlink" Target="https://en.wikipedia.org/wiki/Asterales" TargetMode="External"/><Relationship Id="rId139" Type="http://schemas.openxmlformats.org/officeDocument/2006/relationships/hyperlink" Target="https://en.wikipedia.org/wiki/Boraginaceae" TargetMode="External"/><Relationship Id="rId346" Type="http://schemas.openxmlformats.org/officeDocument/2006/relationships/hyperlink" Target="https://en.wikipedia.org/wiki/Salicaceae" TargetMode="External"/><Relationship Id="rId553" Type="http://schemas.openxmlformats.org/officeDocument/2006/relationships/hyperlink" Target="https://en.wikipedia.org/wiki/Boraginaceae" TargetMode="External"/><Relationship Id="rId760" Type="http://schemas.openxmlformats.org/officeDocument/2006/relationships/hyperlink" Target="https://en.wikipedia.org/wiki/Boraginales" TargetMode="External"/><Relationship Id="rId192" Type="http://schemas.openxmlformats.org/officeDocument/2006/relationships/hyperlink" Target="https://en.wikipedia.org/wiki/Boraginaceae" TargetMode="External"/><Relationship Id="rId206" Type="http://schemas.openxmlformats.org/officeDocument/2006/relationships/hyperlink" Target="https://en.wikipedia.org/wiki/Boraginales" TargetMode="External"/><Relationship Id="rId413" Type="http://schemas.openxmlformats.org/officeDocument/2006/relationships/hyperlink" Target="https://en.wikipedia.org/wiki/Boraginales" TargetMode="External"/><Relationship Id="rId858" Type="http://schemas.openxmlformats.org/officeDocument/2006/relationships/hyperlink" Target="https://en.wikipedia.org/wiki/Ranunculaceae" TargetMode="External"/><Relationship Id="rId497" Type="http://schemas.openxmlformats.org/officeDocument/2006/relationships/hyperlink" Target="https://en.wikipedia.org/wiki/Caryophyllales" TargetMode="External"/><Relationship Id="rId620" Type="http://schemas.openxmlformats.org/officeDocument/2006/relationships/hyperlink" Target="https://en.wikipedia.org/wiki/Boraginaceae" TargetMode="External"/><Relationship Id="rId718" Type="http://schemas.openxmlformats.org/officeDocument/2006/relationships/hyperlink" Target="https://en.wikipedia.org/wiki/Boraginales" TargetMode="External"/><Relationship Id="rId925" Type="http://schemas.openxmlformats.org/officeDocument/2006/relationships/hyperlink" Target="https://en.wikipedia.org/wiki/Salicaceae" TargetMode="External"/><Relationship Id="rId357" Type="http://schemas.openxmlformats.org/officeDocument/2006/relationships/hyperlink" Target="https://en.wikipedia.org/wiki/Ranunculaceae" TargetMode="External"/><Relationship Id="rId54" Type="http://schemas.openxmlformats.org/officeDocument/2006/relationships/hyperlink" Target="https://en.wikipedia.org/wiki/Geraniales" TargetMode="External"/><Relationship Id="rId217" Type="http://schemas.openxmlformats.org/officeDocument/2006/relationships/hyperlink" Target="https://en.wikipedia.org/wiki/Boraginales" TargetMode="External"/><Relationship Id="rId564" Type="http://schemas.openxmlformats.org/officeDocument/2006/relationships/hyperlink" Target="https://en.wikipedia.org/wiki/Boraginaceae" TargetMode="External"/><Relationship Id="rId771" Type="http://schemas.openxmlformats.org/officeDocument/2006/relationships/hyperlink" Target="https://en.wikipedia.org/wiki/Rosales" TargetMode="External"/><Relationship Id="rId869" Type="http://schemas.openxmlformats.org/officeDocument/2006/relationships/hyperlink" Target="https://en.wikipedia.org/wiki/Ranunculales" TargetMode="External"/><Relationship Id="rId424" Type="http://schemas.openxmlformats.org/officeDocument/2006/relationships/hyperlink" Target="https://en.wikipedia.org/wiki/Boraginales" TargetMode="External"/><Relationship Id="rId631" Type="http://schemas.openxmlformats.org/officeDocument/2006/relationships/hyperlink" Target="https://en.wikipedia.org/wiki/Boraginaceae" TargetMode="External"/><Relationship Id="rId729" Type="http://schemas.openxmlformats.org/officeDocument/2006/relationships/hyperlink" Target="https://en.wikipedia.org/wiki/Boraginales" TargetMode="External"/><Relationship Id="rId270" Type="http://schemas.openxmlformats.org/officeDocument/2006/relationships/hyperlink" Target="https://en.wikipedia.org/wiki/Boraginales" TargetMode="External"/><Relationship Id="rId936" Type="http://schemas.openxmlformats.org/officeDocument/2006/relationships/hyperlink" Target="https://en.wikipedia.org/wiki/Malpighiales" TargetMode="External"/><Relationship Id="rId65" Type="http://schemas.openxmlformats.org/officeDocument/2006/relationships/hyperlink" Target="https://en.wikipedia.org/wiki/Boraginaceae" TargetMode="External"/><Relationship Id="rId130" Type="http://schemas.openxmlformats.org/officeDocument/2006/relationships/hyperlink" Target="https://en.wikipedia.org/wiki/Boraginaceae" TargetMode="External"/><Relationship Id="rId368" Type="http://schemas.openxmlformats.org/officeDocument/2006/relationships/hyperlink" Target="https://en.wikipedia.org/wiki/Ranunculaceae" TargetMode="External"/><Relationship Id="rId575" Type="http://schemas.openxmlformats.org/officeDocument/2006/relationships/hyperlink" Target="https://en.wikipedia.org/wiki/Boraginaceae" TargetMode="External"/><Relationship Id="rId782" Type="http://schemas.openxmlformats.org/officeDocument/2006/relationships/hyperlink" Target="https://en.wikipedia.org/wiki/Boraginaceae" TargetMode="External"/><Relationship Id="rId228" Type="http://schemas.openxmlformats.org/officeDocument/2006/relationships/hyperlink" Target="https://en.wikipedia.org/wiki/Boraginales" TargetMode="External"/><Relationship Id="rId435" Type="http://schemas.openxmlformats.org/officeDocument/2006/relationships/hyperlink" Target="https://en.wikipedia.org/wiki/Boraginales" TargetMode="External"/><Relationship Id="rId642" Type="http://schemas.openxmlformats.org/officeDocument/2006/relationships/hyperlink" Target="https://en.wikipedia.org/wiki/Boraginaceae" TargetMode="External"/><Relationship Id="rId281" Type="http://schemas.openxmlformats.org/officeDocument/2006/relationships/hyperlink" Target="https://en.wikipedia.org/wiki/Boraginales" TargetMode="External"/><Relationship Id="rId502" Type="http://schemas.openxmlformats.org/officeDocument/2006/relationships/hyperlink" Target="https://en.wikipedia.org/wiki/Primulaceae" TargetMode="External"/><Relationship Id="rId76" Type="http://schemas.openxmlformats.org/officeDocument/2006/relationships/hyperlink" Target="https://en.wikipedia.org/wiki/Boraginaceae" TargetMode="External"/><Relationship Id="rId141" Type="http://schemas.openxmlformats.org/officeDocument/2006/relationships/hyperlink" Target="https://en.wikipedia.org/wiki/Boraginaceae" TargetMode="External"/><Relationship Id="rId379" Type="http://schemas.openxmlformats.org/officeDocument/2006/relationships/hyperlink" Target="https://en.wikipedia.org/wiki/Liliaceae" TargetMode="External"/><Relationship Id="rId586" Type="http://schemas.openxmlformats.org/officeDocument/2006/relationships/hyperlink" Target="https://en.wikipedia.org/wiki/Boraginaceae" TargetMode="External"/><Relationship Id="rId793" Type="http://schemas.openxmlformats.org/officeDocument/2006/relationships/hyperlink" Target="https://en.wikipedia.org/wiki/Celastrales" TargetMode="External"/><Relationship Id="rId807" Type="http://schemas.openxmlformats.org/officeDocument/2006/relationships/hyperlink" Target="https://en.wikipedia.org/wiki/Malpighiales" TargetMode="External"/><Relationship Id="rId7" Type="http://schemas.openxmlformats.org/officeDocument/2006/relationships/hyperlink" Target="https://en.wikipedia.org/wiki/Salicaceae" TargetMode="External"/><Relationship Id="rId239" Type="http://schemas.openxmlformats.org/officeDocument/2006/relationships/hyperlink" Target="https://en.wikipedia.org/wiki/Boraginales" TargetMode="External"/><Relationship Id="rId446" Type="http://schemas.openxmlformats.org/officeDocument/2006/relationships/hyperlink" Target="https://en.wikipedia.org/wiki/Boraginales" TargetMode="External"/><Relationship Id="rId653" Type="http://schemas.openxmlformats.org/officeDocument/2006/relationships/hyperlink" Target="https://en.wikipedia.org/wiki/Boraginaceae" TargetMode="External"/><Relationship Id="rId292" Type="http://schemas.openxmlformats.org/officeDocument/2006/relationships/hyperlink" Target="https://en.wikipedia.org/wiki/Boraginales" TargetMode="External"/><Relationship Id="rId306" Type="http://schemas.openxmlformats.org/officeDocument/2006/relationships/hyperlink" Target="https://en.wikipedia.org/wiki/Boraginales" TargetMode="External"/><Relationship Id="rId860" Type="http://schemas.openxmlformats.org/officeDocument/2006/relationships/hyperlink" Target="https://en.wikipedia.org/wiki/Ranunculaceae" TargetMode="External"/><Relationship Id="rId87" Type="http://schemas.openxmlformats.org/officeDocument/2006/relationships/hyperlink" Target="https://en.wikipedia.org/wiki/Boraginaceae" TargetMode="External"/><Relationship Id="rId513" Type="http://schemas.openxmlformats.org/officeDocument/2006/relationships/hyperlink" Target="https://en.wikipedia.org/wiki/Gentianales" TargetMode="External"/><Relationship Id="rId597" Type="http://schemas.openxmlformats.org/officeDocument/2006/relationships/hyperlink" Target="https://en.wikipedia.org/wiki/Boraginaceae" TargetMode="External"/><Relationship Id="rId720" Type="http://schemas.openxmlformats.org/officeDocument/2006/relationships/hyperlink" Target="https://en.wikipedia.org/wiki/Boraginales" TargetMode="External"/><Relationship Id="rId818" Type="http://schemas.openxmlformats.org/officeDocument/2006/relationships/hyperlink" Target="https://en.wikipedia.org/wiki/Saxifragales" TargetMode="External"/><Relationship Id="rId152" Type="http://schemas.openxmlformats.org/officeDocument/2006/relationships/hyperlink" Target="https://en.wikipedia.org/wiki/Boraginaceae" TargetMode="External"/><Relationship Id="rId457" Type="http://schemas.openxmlformats.org/officeDocument/2006/relationships/hyperlink" Target="https://en.wikipedia.org/wiki/Boraginaceae" TargetMode="External"/><Relationship Id="rId664" Type="http://schemas.openxmlformats.org/officeDocument/2006/relationships/hyperlink" Target="https://en.wikipedia.org/wiki/Boraginales" TargetMode="External"/><Relationship Id="rId871" Type="http://schemas.openxmlformats.org/officeDocument/2006/relationships/hyperlink" Target="https://en.wikipedia.org/wiki/Ranunculales" TargetMode="External"/><Relationship Id="rId14" Type="http://schemas.openxmlformats.org/officeDocument/2006/relationships/hyperlink" Target="https://en.wikipedia.org/wiki/Caryophyllaceae" TargetMode="External"/><Relationship Id="rId317" Type="http://schemas.openxmlformats.org/officeDocument/2006/relationships/hyperlink" Target="https://en.wikipedia.org/wiki/Boraginales" TargetMode="External"/><Relationship Id="rId524" Type="http://schemas.openxmlformats.org/officeDocument/2006/relationships/hyperlink" Target="https://en.wikipedia.org/wiki/Gentianales" TargetMode="External"/><Relationship Id="rId731" Type="http://schemas.openxmlformats.org/officeDocument/2006/relationships/hyperlink" Target="https://en.wikipedia.org/wiki/Boraginales" TargetMode="External"/><Relationship Id="rId98" Type="http://schemas.openxmlformats.org/officeDocument/2006/relationships/hyperlink" Target="https://en.wikipedia.org/wiki/Boraginaceae" TargetMode="External"/><Relationship Id="rId163" Type="http://schemas.openxmlformats.org/officeDocument/2006/relationships/hyperlink" Target="https://en.wikipedia.org/wiki/Boraginaceae" TargetMode="External"/><Relationship Id="rId370" Type="http://schemas.openxmlformats.org/officeDocument/2006/relationships/hyperlink" Target="https://en.wikipedia.org/wiki/Lamiales" TargetMode="External"/><Relationship Id="rId829" Type="http://schemas.openxmlformats.org/officeDocument/2006/relationships/hyperlink" Target="https://en.wikipedia.org/wiki/Asteraceae" TargetMode="External"/><Relationship Id="rId230" Type="http://schemas.openxmlformats.org/officeDocument/2006/relationships/hyperlink" Target="https://en.wikipedia.org/wiki/Boraginales" TargetMode="External"/><Relationship Id="rId468" Type="http://schemas.openxmlformats.org/officeDocument/2006/relationships/hyperlink" Target="https://en.wikipedia.org/wiki/Boraginaceae" TargetMode="External"/><Relationship Id="rId675" Type="http://schemas.openxmlformats.org/officeDocument/2006/relationships/hyperlink" Target="https://en.wikipedia.org/wiki/Boraginales" TargetMode="External"/><Relationship Id="rId882" Type="http://schemas.openxmlformats.org/officeDocument/2006/relationships/hyperlink" Target="https://en.wikipedia.org/wiki/Ranunculaceae" TargetMode="External"/><Relationship Id="rId25" Type="http://schemas.openxmlformats.org/officeDocument/2006/relationships/hyperlink" Target="https://en.wikipedia.org/wiki/Onagraceae" TargetMode="External"/><Relationship Id="rId328" Type="http://schemas.openxmlformats.org/officeDocument/2006/relationships/hyperlink" Target="https://en.wikipedia.org/wiki/Boraginales" TargetMode="External"/><Relationship Id="rId535" Type="http://schemas.openxmlformats.org/officeDocument/2006/relationships/hyperlink" Target="https://en.wikipedia.org/wiki/Gentianaceae" TargetMode="External"/><Relationship Id="rId742" Type="http://schemas.openxmlformats.org/officeDocument/2006/relationships/hyperlink" Target="https://en.wikipedia.org/wiki/Boraginales" TargetMode="External"/><Relationship Id="rId174" Type="http://schemas.openxmlformats.org/officeDocument/2006/relationships/hyperlink" Target="https://en.wikipedia.org/wiki/Boraginaceae" TargetMode="External"/><Relationship Id="rId381" Type="http://schemas.openxmlformats.org/officeDocument/2006/relationships/hyperlink" Target="https://en.wikipedia.org/wiki/Ranunculaceae" TargetMode="External"/><Relationship Id="rId602" Type="http://schemas.openxmlformats.org/officeDocument/2006/relationships/hyperlink" Target="https://en.wikipedia.org/wiki/Boraginaceae" TargetMode="External"/><Relationship Id="rId241" Type="http://schemas.openxmlformats.org/officeDocument/2006/relationships/hyperlink" Target="https://en.wikipedia.org/wiki/Boraginales" TargetMode="External"/><Relationship Id="rId479" Type="http://schemas.openxmlformats.org/officeDocument/2006/relationships/hyperlink" Target="https://en.wikipedia.org/wiki/Boraginaceae" TargetMode="External"/><Relationship Id="rId686" Type="http://schemas.openxmlformats.org/officeDocument/2006/relationships/hyperlink" Target="https://en.wikipedia.org/wiki/Boraginales" TargetMode="External"/><Relationship Id="rId893" Type="http://schemas.openxmlformats.org/officeDocument/2006/relationships/hyperlink" Target="https://en.wikipedia.org/wiki/Dipsacales" TargetMode="External"/><Relationship Id="rId907" Type="http://schemas.openxmlformats.org/officeDocument/2006/relationships/hyperlink" Target="https://en.wikipedia.org/wiki/Violaceae" TargetMode="External"/><Relationship Id="rId36" Type="http://schemas.openxmlformats.org/officeDocument/2006/relationships/hyperlink" Target="https://en.wikipedia.org/wiki/Asterales" TargetMode="External"/><Relationship Id="rId339" Type="http://schemas.openxmlformats.org/officeDocument/2006/relationships/hyperlink" Target="https://en.wikipedia.org/wiki/Boraginales" TargetMode="External"/><Relationship Id="rId546" Type="http://schemas.openxmlformats.org/officeDocument/2006/relationships/hyperlink" Target="https://en.wikipedia.org/wiki/Ericaceae" TargetMode="External"/><Relationship Id="rId753" Type="http://schemas.openxmlformats.org/officeDocument/2006/relationships/hyperlink" Target="https://en.wikipedia.org/wiki/Boraginales" TargetMode="External"/><Relationship Id="rId101" Type="http://schemas.openxmlformats.org/officeDocument/2006/relationships/hyperlink" Target="https://en.wikipedia.org/wiki/Boraginaceae" TargetMode="External"/><Relationship Id="rId185" Type="http://schemas.openxmlformats.org/officeDocument/2006/relationships/hyperlink" Target="https://en.wikipedia.org/wiki/Boraginaceae" TargetMode="External"/><Relationship Id="rId406" Type="http://schemas.openxmlformats.org/officeDocument/2006/relationships/hyperlink" Target="https://en.wikipedia.org/wiki/Ranunculaceae" TargetMode="External"/><Relationship Id="rId392" Type="http://schemas.openxmlformats.org/officeDocument/2006/relationships/hyperlink" Target="https://en.wikipedia.org/wiki/Ranunculales" TargetMode="External"/><Relationship Id="rId613" Type="http://schemas.openxmlformats.org/officeDocument/2006/relationships/hyperlink" Target="https://en.wikipedia.org/wiki/Boraginaceae" TargetMode="External"/><Relationship Id="rId697" Type="http://schemas.openxmlformats.org/officeDocument/2006/relationships/hyperlink" Target="https://en.wikipedia.org/wiki/Boraginales" TargetMode="External"/><Relationship Id="rId820" Type="http://schemas.openxmlformats.org/officeDocument/2006/relationships/hyperlink" Target="https://en.wikipedia.org/wiki/Caryophyllales" TargetMode="External"/><Relationship Id="rId918" Type="http://schemas.openxmlformats.org/officeDocument/2006/relationships/hyperlink" Target="https://en.wikipedia.org/wiki/Salicaceae" TargetMode="External"/><Relationship Id="rId252" Type="http://schemas.openxmlformats.org/officeDocument/2006/relationships/hyperlink" Target="https://en.wikipedia.org/wiki/Boraginales" TargetMode="External"/><Relationship Id="rId47" Type="http://schemas.openxmlformats.org/officeDocument/2006/relationships/hyperlink" Target="https://en.wikipedia.org/wiki/Asterales" TargetMode="External"/><Relationship Id="rId112" Type="http://schemas.openxmlformats.org/officeDocument/2006/relationships/hyperlink" Target="https://en.wikipedia.org/wiki/Boraginaceae" TargetMode="External"/><Relationship Id="rId557" Type="http://schemas.openxmlformats.org/officeDocument/2006/relationships/hyperlink" Target="https://en.wikipedia.org/wiki/Boraginaceae" TargetMode="External"/><Relationship Id="rId764" Type="http://schemas.openxmlformats.org/officeDocument/2006/relationships/hyperlink" Target="https://en.wikipedia.org/wiki/Boraginales" TargetMode="External"/><Relationship Id="rId196" Type="http://schemas.openxmlformats.org/officeDocument/2006/relationships/hyperlink" Target="https://en.wikipedia.org/wiki/Boraginaceae" TargetMode="External"/><Relationship Id="rId417" Type="http://schemas.openxmlformats.org/officeDocument/2006/relationships/hyperlink" Target="https://en.wikipedia.org/wiki/Boraginales" TargetMode="External"/><Relationship Id="rId624" Type="http://schemas.openxmlformats.org/officeDocument/2006/relationships/hyperlink" Target="https://en.wikipedia.org/wiki/Boraginaceae" TargetMode="External"/><Relationship Id="rId831" Type="http://schemas.openxmlformats.org/officeDocument/2006/relationships/hyperlink" Target="https://en.wikipedia.org/wiki/Ranunculaceae" TargetMode="External"/><Relationship Id="rId263" Type="http://schemas.openxmlformats.org/officeDocument/2006/relationships/hyperlink" Target="https://en.wikipedia.org/wiki/Boraginales" TargetMode="External"/><Relationship Id="rId470" Type="http://schemas.openxmlformats.org/officeDocument/2006/relationships/hyperlink" Target="https://en.wikipedia.org/wiki/Boraginaceae" TargetMode="External"/><Relationship Id="rId929" Type="http://schemas.openxmlformats.org/officeDocument/2006/relationships/hyperlink" Target="https://en.wikipedia.org/wiki/Malpighiales" TargetMode="External"/><Relationship Id="rId58" Type="http://schemas.openxmlformats.org/officeDocument/2006/relationships/hyperlink" Target="https://en.wikipedia.org/wiki/Boraginaceae" TargetMode="External"/><Relationship Id="rId123" Type="http://schemas.openxmlformats.org/officeDocument/2006/relationships/hyperlink" Target="https://en.wikipedia.org/wiki/Boraginaceae" TargetMode="External"/><Relationship Id="rId330" Type="http://schemas.openxmlformats.org/officeDocument/2006/relationships/hyperlink" Target="https://en.wikipedia.org/wiki/Boraginales" TargetMode="External"/><Relationship Id="rId568" Type="http://schemas.openxmlformats.org/officeDocument/2006/relationships/hyperlink" Target="https://en.wikipedia.org/wiki/Boraginaceae" TargetMode="External"/><Relationship Id="rId775" Type="http://schemas.openxmlformats.org/officeDocument/2006/relationships/hyperlink" Target="https://en.wikipedia.org/wiki/Rosaceae" TargetMode="External"/><Relationship Id="rId428" Type="http://schemas.openxmlformats.org/officeDocument/2006/relationships/hyperlink" Target="https://en.wikipedia.org/wiki/Boraginales" TargetMode="External"/><Relationship Id="rId635" Type="http://schemas.openxmlformats.org/officeDocument/2006/relationships/hyperlink" Target="https://en.wikipedia.org/wiki/Boraginaceae" TargetMode="External"/><Relationship Id="rId842" Type="http://schemas.openxmlformats.org/officeDocument/2006/relationships/hyperlink" Target="https://en.wikipedia.org/wiki/Ranunculaceae" TargetMode="External"/><Relationship Id="rId274" Type="http://schemas.openxmlformats.org/officeDocument/2006/relationships/hyperlink" Target="https://en.wikipedia.org/wiki/Boraginales" TargetMode="External"/><Relationship Id="rId481" Type="http://schemas.openxmlformats.org/officeDocument/2006/relationships/hyperlink" Target="https://en.wikipedia.org/wiki/Boraginaceae" TargetMode="External"/><Relationship Id="rId702" Type="http://schemas.openxmlformats.org/officeDocument/2006/relationships/hyperlink" Target="https://en.wikipedia.org/wiki/Boraginales" TargetMode="External"/><Relationship Id="rId69" Type="http://schemas.openxmlformats.org/officeDocument/2006/relationships/hyperlink" Target="https://en.wikipedia.org/wiki/Boraginaceae" TargetMode="External"/><Relationship Id="rId134" Type="http://schemas.openxmlformats.org/officeDocument/2006/relationships/hyperlink" Target="https://en.wikipedia.org/wiki/Boraginaceae" TargetMode="External"/><Relationship Id="rId579" Type="http://schemas.openxmlformats.org/officeDocument/2006/relationships/hyperlink" Target="https://en.wikipedia.org/wiki/Boraginaceae" TargetMode="External"/><Relationship Id="rId786" Type="http://schemas.openxmlformats.org/officeDocument/2006/relationships/hyperlink" Target="https://en.wikipedia.org/wiki/Caryophyllales" TargetMode="External"/><Relationship Id="rId341" Type="http://schemas.openxmlformats.org/officeDocument/2006/relationships/hyperlink" Target="https://en.wikipedia.org/wiki/Boraginales" TargetMode="External"/><Relationship Id="rId439" Type="http://schemas.openxmlformats.org/officeDocument/2006/relationships/hyperlink" Target="https://en.wikipedia.org/wiki/Boraginales" TargetMode="External"/><Relationship Id="rId646" Type="http://schemas.openxmlformats.org/officeDocument/2006/relationships/hyperlink" Target="https://en.wikipedia.org/wiki/Boraginaceae" TargetMode="External"/><Relationship Id="rId201" Type="http://schemas.openxmlformats.org/officeDocument/2006/relationships/hyperlink" Target="https://en.wikipedia.org/wiki/Boraginaceae" TargetMode="External"/><Relationship Id="rId285" Type="http://schemas.openxmlformats.org/officeDocument/2006/relationships/hyperlink" Target="https://en.wikipedia.org/wiki/Boraginales" TargetMode="External"/><Relationship Id="rId506" Type="http://schemas.openxmlformats.org/officeDocument/2006/relationships/hyperlink" Target="https://en.wikipedia.org/wiki/Gentianaceae" TargetMode="External"/><Relationship Id="rId853" Type="http://schemas.openxmlformats.org/officeDocument/2006/relationships/hyperlink" Target="https://en.wikipedia.org/wiki/Ranunculales" TargetMode="External"/><Relationship Id="rId492" Type="http://schemas.openxmlformats.org/officeDocument/2006/relationships/hyperlink" Target="https://en.wikipedia.org/wiki/Caryophyllales" TargetMode="External"/><Relationship Id="rId713" Type="http://schemas.openxmlformats.org/officeDocument/2006/relationships/hyperlink" Target="https://en.wikipedia.org/wiki/Boraginales" TargetMode="External"/><Relationship Id="rId797" Type="http://schemas.openxmlformats.org/officeDocument/2006/relationships/hyperlink" Target="https://en.wikipedia.org/wiki/Celastraceae" TargetMode="External"/><Relationship Id="rId920" Type="http://schemas.openxmlformats.org/officeDocument/2006/relationships/hyperlink" Target="https://en.wikipedia.org/wiki/Salicaceae" TargetMode="External"/><Relationship Id="rId145" Type="http://schemas.openxmlformats.org/officeDocument/2006/relationships/hyperlink" Target="https://en.wikipedia.org/wiki/Boraginaceae" TargetMode="External"/><Relationship Id="rId352" Type="http://schemas.openxmlformats.org/officeDocument/2006/relationships/hyperlink" Target="https://en.wikipedia.org/wiki/Ranunculaceae" TargetMode="External"/><Relationship Id="rId212" Type="http://schemas.openxmlformats.org/officeDocument/2006/relationships/hyperlink" Target="https://en.wikipedia.org/wiki/Boraginales" TargetMode="External"/><Relationship Id="rId657" Type="http://schemas.openxmlformats.org/officeDocument/2006/relationships/hyperlink" Target="https://en.wikipedia.org/wiki/Boraginaceae" TargetMode="External"/><Relationship Id="rId864" Type="http://schemas.openxmlformats.org/officeDocument/2006/relationships/hyperlink" Target="https://en.wikipedia.org/wiki/Ranunculales" TargetMode="External"/><Relationship Id="rId296" Type="http://schemas.openxmlformats.org/officeDocument/2006/relationships/hyperlink" Target="https://en.wikipedia.org/wiki/Boraginales" TargetMode="External"/><Relationship Id="rId517" Type="http://schemas.openxmlformats.org/officeDocument/2006/relationships/hyperlink" Target="https://en.wikipedia.org/wiki/Gentianales" TargetMode="External"/><Relationship Id="rId724" Type="http://schemas.openxmlformats.org/officeDocument/2006/relationships/hyperlink" Target="https://en.wikipedia.org/wiki/Boraginales" TargetMode="External"/><Relationship Id="rId931" Type="http://schemas.openxmlformats.org/officeDocument/2006/relationships/hyperlink" Target="https://en.wikipedia.org/wiki/Malpighiales" TargetMode="External"/><Relationship Id="rId60" Type="http://schemas.openxmlformats.org/officeDocument/2006/relationships/hyperlink" Target="https://en.wikipedia.org/wiki/Boraginaceae" TargetMode="External"/><Relationship Id="rId156" Type="http://schemas.openxmlformats.org/officeDocument/2006/relationships/hyperlink" Target="https://en.wikipedia.org/wiki/Boraginaceae" TargetMode="External"/><Relationship Id="rId363" Type="http://schemas.openxmlformats.org/officeDocument/2006/relationships/hyperlink" Target="https://en.wikipedia.org/wiki/Ranunculaceae" TargetMode="External"/><Relationship Id="rId570" Type="http://schemas.openxmlformats.org/officeDocument/2006/relationships/hyperlink" Target="https://en.wikipedia.org/wiki/Boraginaceae" TargetMode="External"/><Relationship Id="rId223" Type="http://schemas.openxmlformats.org/officeDocument/2006/relationships/hyperlink" Target="https://en.wikipedia.org/wiki/Boraginales" TargetMode="External"/><Relationship Id="rId430" Type="http://schemas.openxmlformats.org/officeDocument/2006/relationships/hyperlink" Target="https://en.wikipedia.org/wiki/Boraginales" TargetMode="External"/><Relationship Id="rId668" Type="http://schemas.openxmlformats.org/officeDocument/2006/relationships/hyperlink" Target="https://en.wikipedia.org/wiki/Boraginales" TargetMode="External"/><Relationship Id="rId875" Type="http://schemas.openxmlformats.org/officeDocument/2006/relationships/hyperlink" Target="https://en.wikipedia.org/wiki/Ranunculales" TargetMode="External"/><Relationship Id="rId18" Type="http://schemas.openxmlformats.org/officeDocument/2006/relationships/hyperlink" Target="https://en.wikipedia.org/wiki/Myrtales" TargetMode="External"/><Relationship Id="rId528" Type="http://schemas.openxmlformats.org/officeDocument/2006/relationships/hyperlink" Target="https://en.wikipedia.org/wiki/Gentianaceae" TargetMode="External"/><Relationship Id="rId735" Type="http://schemas.openxmlformats.org/officeDocument/2006/relationships/hyperlink" Target="https://en.wikipedia.org/wiki/Boraginales" TargetMode="External"/><Relationship Id="rId942" Type="http://schemas.openxmlformats.org/officeDocument/2006/relationships/hyperlink" Target="https://en.wikipedia.org/wiki/Onagraceae" TargetMode="External"/><Relationship Id="rId167" Type="http://schemas.openxmlformats.org/officeDocument/2006/relationships/hyperlink" Target="https://en.wikipedia.org/wiki/Boraginaceae" TargetMode="External"/><Relationship Id="rId374" Type="http://schemas.openxmlformats.org/officeDocument/2006/relationships/hyperlink" Target="https://en.wikipedia.org/wiki/Lamiales" TargetMode="External"/><Relationship Id="rId581" Type="http://schemas.openxmlformats.org/officeDocument/2006/relationships/hyperlink" Target="https://en.wikipedia.org/wiki/Boraginaceae" TargetMode="External"/><Relationship Id="rId71" Type="http://schemas.openxmlformats.org/officeDocument/2006/relationships/hyperlink" Target="https://en.wikipedia.org/wiki/Boraginaceae" TargetMode="External"/><Relationship Id="rId234" Type="http://schemas.openxmlformats.org/officeDocument/2006/relationships/hyperlink" Target="https://en.wikipedia.org/wiki/Boraginales" TargetMode="External"/><Relationship Id="rId679" Type="http://schemas.openxmlformats.org/officeDocument/2006/relationships/hyperlink" Target="https://en.wikipedia.org/wiki/Boraginales" TargetMode="External"/><Relationship Id="rId802" Type="http://schemas.openxmlformats.org/officeDocument/2006/relationships/hyperlink" Target="https://en.wikipedia.org/wiki/Malpighiales" TargetMode="External"/><Relationship Id="rId886" Type="http://schemas.openxmlformats.org/officeDocument/2006/relationships/hyperlink" Target="https://en.wikipedia.org/wiki/Ranunculaceae" TargetMode="External"/><Relationship Id="rId2" Type="http://schemas.openxmlformats.org/officeDocument/2006/relationships/hyperlink" Target="https://en.wikipedia.org/wiki/Lamiales" TargetMode="External"/><Relationship Id="rId29" Type="http://schemas.openxmlformats.org/officeDocument/2006/relationships/hyperlink" Target="https://en.wikipedia.org/wiki/Myrtales" TargetMode="External"/><Relationship Id="rId441" Type="http://schemas.openxmlformats.org/officeDocument/2006/relationships/hyperlink" Target="https://en.wikipedia.org/wiki/Boraginales" TargetMode="External"/><Relationship Id="rId539" Type="http://schemas.openxmlformats.org/officeDocument/2006/relationships/hyperlink" Target="https://en.wikipedia.org/wiki/Gentianaceae" TargetMode="External"/><Relationship Id="rId746" Type="http://schemas.openxmlformats.org/officeDocument/2006/relationships/hyperlink" Target="https://en.wikipedia.org/wiki/Boraginales" TargetMode="External"/><Relationship Id="rId178" Type="http://schemas.openxmlformats.org/officeDocument/2006/relationships/hyperlink" Target="https://en.wikipedia.org/wiki/Boraginaceae" TargetMode="External"/><Relationship Id="rId301" Type="http://schemas.openxmlformats.org/officeDocument/2006/relationships/hyperlink" Target="https://en.wikipedia.org/wiki/Boraginales" TargetMode="External"/><Relationship Id="rId82" Type="http://schemas.openxmlformats.org/officeDocument/2006/relationships/hyperlink" Target="https://en.wikipedia.org/wiki/Boraginaceae" TargetMode="External"/><Relationship Id="rId385" Type="http://schemas.openxmlformats.org/officeDocument/2006/relationships/hyperlink" Target="https://en.wikipedia.org/wiki/Ranunculales" TargetMode="External"/><Relationship Id="rId592" Type="http://schemas.openxmlformats.org/officeDocument/2006/relationships/hyperlink" Target="https://en.wikipedia.org/wiki/Boraginaceae" TargetMode="External"/><Relationship Id="rId606" Type="http://schemas.openxmlformats.org/officeDocument/2006/relationships/hyperlink" Target="https://en.wikipedia.org/wiki/Boraginaceae" TargetMode="External"/><Relationship Id="rId813" Type="http://schemas.openxmlformats.org/officeDocument/2006/relationships/hyperlink" Target="https://en.wikipedia.org/wiki/Salicaceae" TargetMode="External"/><Relationship Id="rId245" Type="http://schemas.openxmlformats.org/officeDocument/2006/relationships/hyperlink" Target="https://en.wikipedia.org/wiki/Boraginales" TargetMode="External"/><Relationship Id="rId452" Type="http://schemas.openxmlformats.org/officeDocument/2006/relationships/hyperlink" Target="https://en.wikipedia.org/wiki/Boraginaceae" TargetMode="External"/><Relationship Id="rId897" Type="http://schemas.openxmlformats.org/officeDocument/2006/relationships/hyperlink" Target="https://en.wikipedia.org/wiki/Malpighiales" TargetMode="External"/><Relationship Id="rId105" Type="http://schemas.openxmlformats.org/officeDocument/2006/relationships/hyperlink" Target="https://en.wikipedia.org/wiki/Boraginaceae" TargetMode="External"/><Relationship Id="rId312" Type="http://schemas.openxmlformats.org/officeDocument/2006/relationships/hyperlink" Target="https://en.wikipedia.org/wiki/Boraginales" TargetMode="External"/><Relationship Id="rId757" Type="http://schemas.openxmlformats.org/officeDocument/2006/relationships/hyperlink" Target="https://en.wikipedia.org/wiki/Boraginales" TargetMode="External"/><Relationship Id="rId93" Type="http://schemas.openxmlformats.org/officeDocument/2006/relationships/hyperlink" Target="https://en.wikipedia.org/wiki/Boraginaceae" TargetMode="External"/><Relationship Id="rId189" Type="http://schemas.openxmlformats.org/officeDocument/2006/relationships/hyperlink" Target="https://en.wikipedia.org/wiki/Boraginaceae" TargetMode="External"/><Relationship Id="rId396" Type="http://schemas.openxmlformats.org/officeDocument/2006/relationships/hyperlink" Target="https://en.wikipedia.org/wiki/Ranunculaceae" TargetMode="External"/><Relationship Id="rId617" Type="http://schemas.openxmlformats.org/officeDocument/2006/relationships/hyperlink" Target="https://en.wikipedia.org/wiki/Boraginaceae" TargetMode="External"/><Relationship Id="rId824" Type="http://schemas.openxmlformats.org/officeDocument/2006/relationships/hyperlink" Target="https://en.wikipedia.org/wiki/Asterales" TargetMode="External"/><Relationship Id="rId256" Type="http://schemas.openxmlformats.org/officeDocument/2006/relationships/hyperlink" Target="https://en.wikipedia.org/wiki/Boraginales" TargetMode="External"/><Relationship Id="rId463" Type="http://schemas.openxmlformats.org/officeDocument/2006/relationships/hyperlink" Target="https://en.wikipedia.org/wiki/Boraginaceae" TargetMode="External"/><Relationship Id="rId670" Type="http://schemas.openxmlformats.org/officeDocument/2006/relationships/hyperlink" Target="https://en.wikipedia.org/wiki/Boraginales" TargetMode="External"/><Relationship Id="rId116" Type="http://schemas.openxmlformats.org/officeDocument/2006/relationships/hyperlink" Target="https://en.wikipedia.org/wiki/Boraginaceae" TargetMode="External"/><Relationship Id="rId323" Type="http://schemas.openxmlformats.org/officeDocument/2006/relationships/hyperlink" Target="https://en.wikipedia.org/wiki/Boraginales" TargetMode="External"/><Relationship Id="rId530" Type="http://schemas.openxmlformats.org/officeDocument/2006/relationships/hyperlink" Target="https://en.wikipedia.org/wiki/Gentianaceae" TargetMode="External"/><Relationship Id="rId768" Type="http://schemas.openxmlformats.org/officeDocument/2006/relationships/hyperlink" Target="https://en.wikipedia.org/wiki/Rosales" TargetMode="External"/><Relationship Id="rId20" Type="http://schemas.openxmlformats.org/officeDocument/2006/relationships/hyperlink" Target="https://en.wikipedia.org/wiki/Myrtales" TargetMode="External"/><Relationship Id="rId628" Type="http://schemas.openxmlformats.org/officeDocument/2006/relationships/hyperlink" Target="https://en.wikipedia.org/wiki/Boraginaceae" TargetMode="External"/><Relationship Id="rId835" Type="http://schemas.openxmlformats.org/officeDocument/2006/relationships/hyperlink" Target="https://en.wikipedia.org/wiki/Ranunculales" TargetMode="External"/><Relationship Id="rId267" Type="http://schemas.openxmlformats.org/officeDocument/2006/relationships/hyperlink" Target="https://en.wikipedia.org/wiki/Boraginales" TargetMode="External"/><Relationship Id="rId474" Type="http://schemas.openxmlformats.org/officeDocument/2006/relationships/hyperlink" Target="https://en.wikipedia.org/wiki/Boraginaceae" TargetMode="External"/><Relationship Id="rId127" Type="http://schemas.openxmlformats.org/officeDocument/2006/relationships/hyperlink" Target="https://en.wikipedia.org/wiki/Boraginaceae" TargetMode="External"/><Relationship Id="rId681" Type="http://schemas.openxmlformats.org/officeDocument/2006/relationships/hyperlink" Target="https://en.wikipedia.org/wiki/Boraginales" TargetMode="External"/><Relationship Id="rId779" Type="http://schemas.openxmlformats.org/officeDocument/2006/relationships/hyperlink" Target="https://en.wikipedia.org/wiki/Caprifoliaceae" TargetMode="External"/><Relationship Id="rId902" Type="http://schemas.openxmlformats.org/officeDocument/2006/relationships/hyperlink" Target="https://en.wikipedia.org/wiki/Malpighiales" TargetMode="External"/><Relationship Id="rId31" Type="http://schemas.openxmlformats.org/officeDocument/2006/relationships/hyperlink" Target="https://en.wikipedia.org/wiki/Ericales" TargetMode="External"/><Relationship Id="rId334" Type="http://schemas.openxmlformats.org/officeDocument/2006/relationships/hyperlink" Target="https://en.wikipedia.org/wiki/Boraginales" TargetMode="External"/><Relationship Id="rId541" Type="http://schemas.openxmlformats.org/officeDocument/2006/relationships/hyperlink" Target="https://en.wikipedia.org/wiki/Gentianaceae" TargetMode="External"/><Relationship Id="rId639" Type="http://schemas.openxmlformats.org/officeDocument/2006/relationships/hyperlink" Target="https://en.wikipedia.org/wiki/Boraginaceae" TargetMode="External"/><Relationship Id="rId180" Type="http://schemas.openxmlformats.org/officeDocument/2006/relationships/hyperlink" Target="https://en.wikipedia.org/wiki/Boraginaceae" TargetMode="External"/><Relationship Id="rId278" Type="http://schemas.openxmlformats.org/officeDocument/2006/relationships/hyperlink" Target="https://en.wikipedia.org/wiki/Boraginales" TargetMode="External"/><Relationship Id="rId401" Type="http://schemas.openxmlformats.org/officeDocument/2006/relationships/hyperlink" Target="https://en.wikipedia.org/wiki/Ranunculaceae" TargetMode="External"/><Relationship Id="rId846" Type="http://schemas.openxmlformats.org/officeDocument/2006/relationships/hyperlink" Target="https://en.wikipedia.org/wiki/Ranunculaceae" TargetMode="External"/><Relationship Id="rId485" Type="http://schemas.openxmlformats.org/officeDocument/2006/relationships/hyperlink" Target="https://en.wikipedia.org/wiki/Asterales" TargetMode="External"/><Relationship Id="rId692" Type="http://schemas.openxmlformats.org/officeDocument/2006/relationships/hyperlink" Target="https://en.wikipedia.org/wiki/Boraginales" TargetMode="External"/><Relationship Id="rId706" Type="http://schemas.openxmlformats.org/officeDocument/2006/relationships/hyperlink" Target="https://en.wikipedia.org/wiki/Boraginales" TargetMode="External"/><Relationship Id="rId913" Type="http://schemas.openxmlformats.org/officeDocument/2006/relationships/hyperlink" Target="https://en.wikipedia.org/wiki/Violaceae" TargetMode="External"/><Relationship Id="rId42" Type="http://schemas.openxmlformats.org/officeDocument/2006/relationships/hyperlink" Target="https://en.wikipedia.org/wiki/Asterales" TargetMode="External"/><Relationship Id="rId138" Type="http://schemas.openxmlformats.org/officeDocument/2006/relationships/hyperlink" Target="https://en.wikipedia.org/wiki/Boraginaceae" TargetMode="External"/><Relationship Id="rId345" Type="http://schemas.openxmlformats.org/officeDocument/2006/relationships/hyperlink" Target="https://en.wikipedia.org/wiki/Boraginales" TargetMode="External"/><Relationship Id="rId552" Type="http://schemas.openxmlformats.org/officeDocument/2006/relationships/hyperlink" Target="https://en.wikipedia.org/wiki/Boraginaceae" TargetMode="External"/><Relationship Id="rId191" Type="http://schemas.openxmlformats.org/officeDocument/2006/relationships/hyperlink" Target="https://en.wikipedia.org/wiki/Boraginaceae" TargetMode="External"/><Relationship Id="rId205" Type="http://schemas.openxmlformats.org/officeDocument/2006/relationships/hyperlink" Target="https://en.wikipedia.org/wiki/Boraginales" TargetMode="External"/><Relationship Id="rId412" Type="http://schemas.openxmlformats.org/officeDocument/2006/relationships/hyperlink" Target="https://en.wikipedia.org/wiki/Onagraceae" TargetMode="External"/><Relationship Id="rId857" Type="http://schemas.openxmlformats.org/officeDocument/2006/relationships/hyperlink" Target="https://en.wikipedia.org/wiki/Ranunculaceae" TargetMode="External"/><Relationship Id="rId289" Type="http://schemas.openxmlformats.org/officeDocument/2006/relationships/hyperlink" Target="https://en.wikipedia.org/wiki/Boraginales" TargetMode="External"/><Relationship Id="rId496" Type="http://schemas.openxmlformats.org/officeDocument/2006/relationships/hyperlink" Target="https://en.wikipedia.org/wiki/Caryophyllaceae" TargetMode="External"/><Relationship Id="rId717" Type="http://schemas.openxmlformats.org/officeDocument/2006/relationships/hyperlink" Target="https://en.wikipedia.org/wiki/Boraginales" TargetMode="External"/><Relationship Id="rId924" Type="http://schemas.openxmlformats.org/officeDocument/2006/relationships/hyperlink" Target="https://en.wikipedia.org/wiki/Salicaceae" TargetMode="External"/><Relationship Id="rId53" Type="http://schemas.openxmlformats.org/officeDocument/2006/relationships/hyperlink" Target="https://en.wikipedia.org/wiki/Geraniaceae" TargetMode="External"/><Relationship Id="rId149" Type="http://schemas.openxmlformats.org/officeDocument/2006/relationships/hyperlink" Target="https://en.wikipedia.org/wiki/Boraginaceae" TargetMode="External"/><Relationship Id="rId356" Type="http://schemas.openxmlformats.org/officeDocument/2006/relationships/hyperlink" Target="https://en.wikipedia.org/wiki/Ranunculaceae" TargetMode="External"/><Relationship Id="rId563" Type="http://schemas.openxmlformats.org/officeDocument/2006/relationships/hyperlink" Target="https://en.wikipedia.org/wiki/Boraginaceae" TargetMode="External"/><Relationship Id="rId770" Type="http://schemas.openxmlformats.org/officeDocument/2006/relationships/hyperlink" Target="https://en.wikipedia.org/wiki/Rosales" TargetMode="External"/><Relationship Id="rId216" Type="http://schemas.openxmlformats.org/officeDocument/2006/relationships/hyperlink" Target="https://en.wikipedia.org/wiki/Boraginales" TargetMode="External"/><Relationship Id="rId423" Type="http://schemas.openxmlformats.org/officeDocument/2006/relationships/hyperlink" Target="https://en.wikipedia.org/wiki/Boraginales" TargetMode="External"/><Relationship Id="rId868" Type="http://schemas.openxmlformats.org/officeDocument/2006/relationships/hyperlink" Target="https://en.wikipedia.org/wiki/Ranunculales" TargetMode="External"/><Relationship Id="rId630" Type="http://schemas.openxmlformats.org/officeDocument/2006/relationships/hyperlink" Target="https://en.wikipedia.org/wiki/Boraginaceae" TargetMode="External"/><Relationship Id="rId728" Type="http://schemas.openxmlformats.org/officeDocument/2006/relationships/hyperlink" Target="https://en.wikipedia.org/wiki/Boraginales" TargetMode="External"/><Relationship Id="rId935" Type="http://schemas.openxmlformats.org/officeDocument/2006/relationships/hyperlink" Target="https://en.wikipedia.org/wiki/Malpighiales" TargetMode="External"/><Relationship Id="rId64" Type="http://schemas.openxmlformats.org/officeDocument/2006/relationships/hyperlink" Target="https://en.wikipedia.org/wiki/Boraginaceae" TargetMode="External"/><Relationship Id="rId367" Type="http://schemas.openxmlformats.org/officeDocument/2006/relationships/hyperlink" Target="https://en.wikipedia.org/wiki/Ranunculaceae" TargetMode="External"/><Relationship Id="rId574" Type="http://schemas.openxmlformats.org/officeDocument/2006/relationships/hyperlink" Target="https://en.wikipedia.org/wiki/Boraginaceae" TargetMode="External"/><Relationship Id="rId227" Type="http://schemas.openxmlformats.org/officeDocument/2006/relationships/hyperlink" Target="https://en.wikipedia.org/wiki/Boraginales" TargetMode="External"/><Relationship Id="rId781" Type="http://schemas.openxmlformats.org/officeDocument/2006/relationships/hyperlink" Target="https://en.wikipedia.org/wiki/Boraginales" TargetMode="External"/><Relationship Id="rId879" Type="http://schemas.openxmlformats.org/officeDocument/2006/relationships/hyperlink" Target="https://en.wikipedia.org/wiki/Ranunculaceae" TargetMode="External"/><Relationship Id="rId434" Type="http://schemas.openxmlformats.org/officeDocument/2006/relationships/hyperlink" Target="https://en.wikipedia.org/wiki/Boraginales" TargetMode="External"/><Relationship Id="rId641" Type="http://schemas.openxmlformats.org/officeDocument/2006/relationships/hyperlink" Target="https://en.wikipedia.org/wiki/Boraginaceae" TargetMode="External"/><Relationship Id="rId739" Type="http://schemas.openxmlformats.org/officeDocument/2006/relationships/hyperlink" Target="https://en.wikipedia.org/wiki/Boraginales" TargetMode="External"/><Relationship Id="rId280" Type="http://schemas.openxmlformats.org/officeDocument/2006/relationships/hyperlink" Target="https://en.wikipedia.org/wiki/Boraginales" TargetMode="External"/><Relationship Id="rId501" Type="http://schemas.openxmlformats.org/officeDocument/2006/relationships/hyperlink" Target="https://en.wikipedia.org/wiki/Ericales" TargetMode="External"/><Relationship Id="rId946" Type="http://schemas.openxmlformats.org/officeDocument/2006/relationships/hyperlink" Target="https://en.wikipedia.org/wiki/Asterales" TargetMode="External"/><Relationship Id="rId75" Type="http://schemas.openxmlformats.org/officeDocument/2006/relationships/hyperlink" Target="https://en.wikipedia.org/wiki/Boraginaceae" TargetMode="External"/><Relationship Id="rId140" Type="http://schemas.openxmlformats.org/officeDocument/2006/relationships/hyperlink" Target="https://en.wikipedia.org/wiki/Boraginaceae" TargetMode="External"/><Relationship Id="rId378" Type="http://schemas.openxmlformats.org/officeDocument/2006/relationships/hyperlink" Target="https://en.wikipedia.org/wiki/Liliales" TargetMode="External"/><Relationship Id="rId585" Type="http://schemas.openxmlformats.org/officeDocument/2006/relationships/hyperlink" Target="https://en.wikipedia.org/wiki/Boraginaceae" TargetMode="External"/><Relationship Id="rId792" Type="http://schemas.openxmlformats.org/officeDocument/2006/relationships/hyperlink" Target="https://en.wikipedia.org/wiki/Celastrales" TargetMode="External"/><Relationship Id="rId806" Type="http://schemas.openxmlformats.org/officeDocument/2006/relationships/hyperlink" Target="https://en.wikipedia.org/wiki/Malpighiales" TargetMode="External"/><Relationship Id="rId6" Type="http://schemas.openxmlformats.org/officeDocument/2006/relationships/hyperlink" Target="https://en.wikipedia.org/wiki/Boraginales" TargetMode="External"/><Relationship Id="rId238" Type="http://schemas.openxmlformats.org/officeDocument/2006/relationships/hyperlink" Target="https://en.wikipedia.org/wiki/Boraginales" TargetMode="External"/><Relationship Id="rId445" Type="http://schemas.openxmlformats.org/officeDocument/2006/relationships/hyperlink" Target="https://en.wikipedia.org/wiki/Boraginales" TargetMode="External"/><Relationship Id="rId652" Type="http://schemas.openxmlformats.org/officeDocument/2006/relationships/hyperlink" Target="https://en.wikipedia.org/wiki/Boraginaceae" TargetMode="External"/><Relationship Id="rId291" Type="http://schemas.openxmlformats.org/officeDocument/2006/relationships/hyperlink" Target="https://en.wikipedia.org/wiki/Boraginales" TargetMode="External"/><Relationship Id="rId305" Type="http://schemas.openxmlformats.org/officeDocument/2006/relationships/hyperlink" Target="https://en.wikipedia.org/wiki/Boraginales" TargetMode="External"/><Relationship Id="rId512" Type="http://schemas.openxmlformats.org/officeDocument/2006/relationships/hyperlink" Target="https://en.wikipedia.org/wiki/Gentianales" TargetMode="External"/><Relationship Id="rId86" Type="http://schemas.openxmlformats.org/officeDocument/2006/relationships/hyperlink" Target="https://en.wikipedia.org/wiki/Boraginaceae" TargetMode="External"/><Relationship Id="rId151" Type="http://schemas.openxmlformats.org/officeDocument/2006/relationships/hyperlink" Target="https://en.wikipedia.org/wiki/Boraginaceae" TargetMode="External"/><Relationship Id="rId389" Type="http://schemas.openxmlformats.org/officeDocument/2006/relationships/hyperlink" Target="https://en.wikipedia.org/wiki/Ranunculales" TargetMode="External"/><Relationship Id="rId596" Type="http://schemas.openxmlformats.org/officeDocument/2006/relationships/hyperlink" Target="https://en.wikipedia.org/wiki/Boraginaceae" TargetMode="External"/><Relationship Id="rId817" Type="http://schemas.openxmlformats.org/officeDocument/2006/relationships/hyperlink" Target="https://en.wikipedia.org/wiki/Salicaceae" TargetMode="External"/><Relationship Id="rId249" Type="http://schemas.openxmlformats.org/officeDocument/2006/relationships/hyperlink" Target="https://en.wikipedia.org/wiki/Boraginales" TargetMode="External"/><Relationship Id="rId456" Type="http://schemas.openxmlformats.org/officeDocument/2006/relationships/hyperlink" Target="https://en.wikipedia.org/wiki/Boraginaceae" TargetMode="External"/><Relationship Id="rId663" Type="http://schemas.openxmlformats.org/officeDocument/2006/relationships/hyperlink" Target="https://en.wikipedia.org/wiki/Boraginales" TargetMode="External"/><Relationship Id="rId870" Type="http://schemas.openxmlformats.org/officeDocument/2006/relationships/hyperlink" Target="https://en.wikipedia.org/wiki/Ranunculales" TargetMode="External"/><Relationship Id="rId13" Type="http://schemas.openxmlformats.org/officeDocument/2006/relationships/hyperlink" Target="https://en.wikipedia.org/wiki/Asterales" TargetMode="External"/><Relationship Id="rId109" Type="http://schemas.openxmlformats.org/officeDocument/2006/relationships/hyperlink" Target="https://en.wikipedia.org/wiki/Boraginaceae" TargetMode="External"/><Relationship Id="rId316" Type="http://schemas.openxmlformats.org/officeDocument/2006/relationships/hyperlink" Target="https://en.wikipedia.org/wiki/Boraginales" TargetMode="External"/><Relationship Id="rId523" Type="http://schemas.openxmlformats.org/officeDocument/2006/relationships/hyperlink" Target="https://en.wikipedia.org/wiki/Gentianales" TargetMode="External"/><Relationship Id="rId97" Type="http://schemas.openxmlformats.org/officeDocument/2006/relationships/hyperlink" Target="https://en.wikipedia.org/wiki/Boraginaceae" TargetMode="External"/><Relationship Id="rId730" Type="http://schemas.openxmlformats.org/officeDocument/2006/relationships/hyperlink" Target="https://en.wikipedia.org/wiki/Boraginales" TargetMode="External"/><Relationship Id="rId828" Type="http://schemas.openxmlformats.org/officeDocument/2006/relationships/hyperlink" Target="https://en.wikipedia.org/wiki/Asteraceae" TargetMode="External"/><Relationship Id="rId162" Type="http://schemas.openxmlformats.org/officeDocument/2006/relationships/hyperlink" Target="https://en.wikipedia.org/wiki/Boraginaceae" TargetMode="External"/><Relationship Id="rId467" Type="http://schemas.openxmlformats.org/officeDocument/2006/relationships/hyperlink" Target="https://en.wikipedia.org/wiki/Boraginaceae" TargetMode="External"/><Relationship Id="rId674" Type="http://schemas.openxmlformats.org/officeDocument/2006/relationships/hyperlink" Target="https://en.wikipedia.org/wiki/Boraginales" TargetMode="External"/><Relationship Id="rId881" Type="http://schemas.openxmlformats.org/officeDocument/2006/relationships/hyperlink" Target="https://en.wikipedia.org/wiki/Ranunculaceae" TargetMode="External"/><Relationship Id="rId24" Type="http://schemas.openxmlformats.org/officeDocument/2006/relationships/hyperlink" Target="https://en.wikipedia.org/wiki/Onagraceae" TargetMode="External"/><Relationship Id="rId327" Type="http://schemas.openxmlformats.org/officeDocument/2006/relationships/hyperlink" Target="https://en.wikipedia.org/wiki/Boraginales" TargetMode="External"/><Relationship Id="rId534" Type="http://schemas.openxmlformats.org/officeDocument/2006/relationships/hyperlink" Target="https://en.wikipedia.org/wiki/Gentianaceae" TargetMode="External"/><Relationship Id="rId741" Type="http://schemas.openxmlformats.org/officeDocument/2006/relationships/hyperlink" Target="https://en.wikipedia.org/wiki/Boraginales" TargetMode="External"/><Relationship Id="rId839" Type="http://schemas.openxmlformats.org/officeDocument/2006/relationships/hyperlink" Target="https://en.wikipedia.org/wiki/Ranunculales" TargetMode="External"/><Relationship Id="rId173" Type="http://schemas.openxmlformats.org/officeDocument/2006/relationships/hyperlink" Target="https://en.wikipedia.org/wiki/Boraginaceae" TargetMode="External"/><Relationship Id="rId380" Type="http://schemas.openxmlformats.org/officeDocument/2006/relationships/hyperlink" Target="https://en.wikipedia.org/wiki/Ranunculales" TargetMode="External"/><Relationship Id="rId601" Type="http://schemas.openxmlformats.org/officeDocument/2006/relationships/hyperlink" Target="https://en.wikipedia.org/wiki/Boraginaceae" TargetMode="External"/><Relationship Id="rId240" Type="http://schemas.openxmlformats.org/officeDocument/2006/relationships/hyperlink" Target="https://en.wikipedia.org/wiki/Boraginales" TargetMode="External"/><Relationship Id="rId478" Type="http://schemas.openxmlformats.org/officeDocument/2006/relationships/hyperlink" Target="https://en.wikipedia.org/wiki/Boraginaceae" TargetMode="External"/><Relationship Id="rId685" Type="http://schemas.openxmlformats.org/officeDocument/2006/relationships/hyperlink" Target="https://en.wikipedia.org/wiki/Boraginales" TargetMode="External"/><Relationship Id="rId892" Type="http://schemas.openxmlformats.org/officeDocument/2006/relationships/hyperlink" Target="https://en.wikipedia.org/wiki/Caprifoliaceae" TargetMode="External"/><Relationship Id="rId906" Type="http://schemas.openxmlformats.org/officeDocument/2006/relationships/hyperlink" Target="https://en.wikipedia.org/wiki/Violaceae" TargetMode="External"/><Relationship Id="rId35" Type="http://schemas.openxmlformats.org/officeDocument/2006/relationships/hyperlink" Target="https://en.wikipedia.org/wiki/Ericales" TargetMode="External"/><Relationship Id="rId100" Type="http://schemas.openxmlformats.org/officeDocument/2006/relationships/hyperlink" Target="https://en.wikipedia.org/wiki/Boraginaceae" TargetMode="External"/><Relationship Id="rId338" Type="http://schemas.openxmlformats.org/officeDocument/2006/relationships/hyperlink" Target="https://en.wikipedia.org/wiki/Boraginales" TargetMode="External"/><Relationship Id="rId545" Type="http://schemas.openxmlformats.org/officeDocument/2006/relationships/hyperlink" Target="https://en.wikipedia.org/wiki/Ericales" TargetMode="External"/><Relationship Id="rId752" Type="http://schemas.openxmlformats.org/officeDocument/2006/relationships/hyperlink" Target="https://en.wikipedia.org/wiki/Boraginales" TargetMode="External"/><Relationship Id="rId184" Type="http://schemas.openxmlformats.org/officeDocument/2006/relationships/hyperlink" Target="https://en.wikipedia.org/wiki/Boraginaceae" TargetMode="External"/><Relationship Id="rId391" Type="http://schemas.openxmlformats.org/officeDocument/2006/relationships/hyperlink" Target="https://en.wikipedia.org/wiki/Ranunculales" TargetMode="External"/><Relationship Id="rId405" Type="http://schemas.openxmlformats.org/officeDocument/2006/relationships/hyperlink" Target="https://en.wikipedia.org/wiki/Ranunculaceae" TargetMode="External"/><Relationship Id="rId612" Type="http://schemas.openxmlformats.org/officeDocument/2006/relationships/hyperlink" Target="https://en.wikipedia.org/wiki/Boraginaceae" TargetMode="External"/><Relationship Id="rId251" Type="http://schemas.openxmlformats.org/officeDocument/2006/relationships/hyperlink" Target="https://en.wikipedia.org/wiki/Boraginales" TargetMode="External"/><Relationship Id="rId489" Type="http://schemas.openxmlformats.org/officeDocument/2006/relationships/hyperlink" Target="https://en.wikipedia.org/wiki/Caryophyllales" TargetMode="External"/><Relationship Id="rId696" Type="http://schemas.openxmlformats.org/officeDocument/2006/relationships/hyperlink" Target="https://en.wikipedia.org/wiki/Boraginales" TargetMode="External"/><Relationship Id="rId917" Type="http://schemas.openxmlformats.org/officeDocument/2006/relationships/hyperlink" Target="https://en.wikipedia.org/wiki/Salicaceae" TargetMode="External"/><Relationship Id="rId46" Type="http://schemas.openxmlformats.org/officeDocument/2006/relationships/hyperlink" Target="https://en.wikipedia.org/wiki/Asterales" TargetMode="External"/><Relationship Id="rId349" Type="http://schemas.openxmlformats.org/officeDocument/2006/relationships/hyperlink" Target="https://en.wikipedia.org/wiki/Ranunculaceae" TargetMode="External"/><Relationship Id="rId556" Type="http://schemas.openxmlformats.org/officeDocument/2006/relationships/hyperlink" Target="https://en.wikipedia.org/wiki/Boraginaceae" TargetMode="External"/><Relationship Id="rId763" Type="http://schemas.openxmlformats.org/officeDocument/2006/relationships/hyperlink" Target="https://en.wikipedia.org/wiki/Boraginales" TargetMode="External"/><Relationship Id="rId111" Type="http://schemas.openxmlformats.org/officeDocument/2006/relationships/hyperlink" Target="https://en.wikipedia.org/wiki/Boraginaceae" TargetMode="External"/><Relationship Id="rId195" Type="http://schemas.openxmlformats.org/officeDocument/2006/relationships/hyperlink" Target="https://en.wikipedia.org/wiki/Boraginaceae" TargetMode="External"/><Relationship Id="rId209" Type="http://schemas.openxmlformats.org/officeDocument/2006/relationships/hyperlink" Target="https://en.wikipedia.org/wiki/Boraginales" TargetMode="External"/><Relationship Id="rId416" Type="http://schemas.openxmlformats.org/officeDocument/2006/relationships/hyperlink" Target="https://en.wikipedia.org/wiki/Boraginales" TargetMode="External"/><Relationship Id="rId623" Type="http://schemas.openxmlformats.org/officeDocument/2006/relationships/hyperlink" Target="https://en.wikipedia.org/wiki/Boraginaceae" TargetMode="External"/><Relationship Id="rId830" Type="http://schemas.openxmlformats.org/officeDocument/2006/relationships/hyperlink" Target="https://en.wikipedia.org/wiki/Ranunculales" TargetMode="External"/><Relationship Id="rId928" Type="http://schemas.openxmlformats.org/officeDocument/2006/relationships/hyperlink" Target="https://en.wikipedia.org/wiki/Malpighiales" TargetMode="External"/><Relationship Id="rId57" Type="http://schemas.openxmlformats.org/officeDocument/2006/relationships/hyperlink" Target="https://en.wikipedia.org/wiki/Boraginales" TargetMode="External"/><Relationship Id="rId262" Type="http://schemas.openxmlformats.org/officeDocument/2006/relationships/hyperlink" Target="https://en.wikipedia.org/wiki/Boraginales" TargetMode="External"/><Relationship Id="rId567" Type="http://schemas.openxmlformats.org/officeDocument/2006/relationships/hyperlink" Target="https://en.wikipedia.org/wiki/Boraginaceae" TargetMode="External"/><Relationship Id="rId122" Type="http://schemas.openxmlformats.org/officeDocument/2006/relationships/hyperlink" Target="https://en.wikipedia.org/wiki/Boraginaceae" TargetMode="External"/><Relationship Id="rId774" Type="http://schemas.openxmlformats.org/officeDocument/2006/relationships/hyperlink" Target="https://en.wikipedia.org/wiki/Rosaceae" TargetMode="External"/><Relationship Id="rId427" Type="http://schemas.openxmlformats.org/officeDocument/2006/relationships/hyperlink" Target="https://en.wikipedia.org/wiki/Boraginales" TargetMode="External"/><Relationship Id="rId634" Type="http://schemas.openxmlformats.org/officeDocument/2006/relationships/hyperlink" Target="https://en.wikipedia.org/wiki/Boraginaceae" TargetMode="External"/><Relationship Id="rId841" Type="http://schemas.openxmlformats.org/officeDocument/2006/relationships/hyperlink" Target="https://en.wikipedia.org/wiki/Ranunculaceae" TargetMode="External"/><Relationship Id="rId273" Type="http://schemas.openxmlformats.org/officeDocument/2006/relationships/hyperlink" Target="https://en.wikipedia.org/wiki/Boraginales" TargetMode="External"/><Relationship Id="rId480" Type="http://schemas.openxmlformats.org/officeDocument/2006/relationships/hyperlink" Target="https://en.wikipedia.org/wiki/Boraginaceae" TargetMode="External"/><Relationship Id="rId701" Type="http://schemas.openxmlformats.org/officeDocument/2006/relationships/hyperlink" Target="https://en.wikipedia.org/wiki/Boraginales" TargetMode="External"/><Relationship Id="rId939" Type="http://schemas.openxmlformats.org/officeDocument/2006/relationships/hyperlink" Target="https://en.wikipedia.org/wiki/Malpighiales" TargetMode="External"/><Relationship Id="rId68" Type="http://schemas.openxmlformats.org/officeDocument/2006/relationships/hyperlink" Target="https://en.wikipedia.org/wiki/Boraginaceae" TargetMode="External"/><Relationship Id="rId133" Type="http://schemas.openxmlformats.org/officeDocument/2006/relationships/hyperlink" Target="https://en.wikipedia.org/wiki/Boraginaceae" TargetMode="External"/><Relationship Id="rId340" Type="http://schemas.openxmlformats.org/officeDocument/2006/relationships/hyperlink" Target="https://en.wikipedia.org/wiki/Boraginales" TargetMode="External"/><Relationship Id="rId578" Type="http://schemas.openxmlformats.org/officeDocument/2006/relationships/hyperlink" Target="https://en.wikipedia.org/wiki/Boraginaceae" TargetMode="External"/><Relationship Id="rId785" Type="http://schemas.openxmlformats.org/officeDocument/2006/relationships/hyperlink" Target="https://en.wikipedia.org/wiki/Caryophyllaceae" TargetMode="External"/><Relationship Id="rId200" Type="http://schemas.openxmlformats.org/officeDocument/2006/relationships/hyperlink" Target="https://en.wikipedia.org/wiki/Boraginaceae" TargetMode="External"/><Relationship Id="rId438" Type="http://schemas.openxmlformats.org/officeDocument/2006/relationships/hyperlink" Target="https://en.wikipedia.org/wiki/Boraginales" TargetMode="External"/><Relationship Id="rId645" Type="http://schemas.openxmlformats.org/officeDocument/2006/relationships/hyperlink" Target="https://en.wikipedia.org/wiki/Boraginaceae" TargetMode="External"/><Relationship Id="rId852" Type="http://schemas.openxmlformats.org/officeDocument/2006/relationships/hyperlink" Target="https://en.wikipedia.org/wiki/Ranunculales" TargetMode="External"/><Relationship Id="rId284" Type="http://schemas.openxmlformats.org/officeDocument/2006/relationships/hyperlink" Target="https://en.wikipedia.org/wiki/Boraginales" TargetMode="External"/><Relationship Id="rId491" Type="http://schemas.openxmlformats.org/officeDocument/2006/relationships/hyperlink" Target="https://en.wikipedia.org/wiki/Caryophyllales" TargetMode="External"/><Relationship Id="rId505" Type="http://schemas.openxmlformats.org/officeDocument/2006/relationships/hyperlink" Target="https://en.wikipedia.org/wiki/Gentianales" TargetMode="External"/><Relationship Id="rId712" Type="http://schemas.openxmlformats.org/officeDocument/2006/relationships/hyperlink" Target="https://en.wikipedia.org/wiki/Boraginales" TargetMode="External"/><Relationship Id="rId79" Type="http://schemas.openxmlformats.org/officeDocument/2006/relationships/hyperlink" Target="https://en.wikipedia.org/wiki/Boraginaceae" TargetMode="External"/><Relationship Id="rId144" Type="http://schemas.openxmlformats.org/officeDocument/2006/relationships/hyperlink" Target="https://en.wikipedia.org/wiki/Boraginaceae" TargetMode="External"/><Relationship Id="rId589" Type="http://schemas.openxmlformats.org/officeDocument/2006/relationships/hyperlink" Target="https://en.wikipedia.org/wiki/Boraginaceae" TargetMode="External"/><Relationship Id="rId796" Type="http://schemas.openxmlformats.org/officeDocument/2006/relationships/hyperlink" Target="https://en.wikipedia.org/wiki/Celastraceae" TargetMode="External"/><Relationship Id="rId351" Type="http://schemas.openxmlformats.org/officeDocument/2006/relationships/hyperlink" Target="https://en.wikipedia.org/wiki/Ranunculaceae" TargetMode="External"/><Relationship Id="rId449" Type="http://schemas.openxmlformats.org/officeDocument/2006/relationships/hyperlink" Target="https://en.wikipedia.org/wiki/Boraginales" TargetMode="External"/><Relationship Id="rId656" Type="http://schemas.openxmlformats.org/officeDocument/2006/relationships/hyperlink" Target="https://en.wikipedia.org/wiki/Boraginaceae" TargetMode="External"/><Relationship Id="rId863" Type="http://schemas.openxmlformats.org/officeDocument/2006/relationships/hyperlink" Target="https://en.wikipedia.org/wiki/Ranunculaceae" TargetMode="External"/><Relationship Id="rId211" Type="http://schemas.openxmlformats.org/officeDocument/2006/relationships/hyperlink" Target="https://en.wikipedia.org/wiki/Boraginales" TargetMode="External"/><Relationship Id="rId295" Type="http://schemas.openxmlformats.org/officeDocument/2006/relationships/hyperlink" Target="https://en.wikipedia.org/wiki/Boraginales" TargetMode="External"/><Relationship Id="rId309" Type="http://schemas.openxmlformats.org/officeDocument/2006/relationships/hyperlink" Target="https://en.wikipedia.org/wiki/Boraginales" TargetMode="External"/><Relationship Id="rId516" Type="http://schemas.openxmlformats.org/officeDocument/2006/relationships/hyperlink" Target="https://en.wikipedia.org/wiki/Gentianales" TargetMode="External"/><Relationship Id="rId723" Type="http://schemas.openxmlformats.org/officeDocument/2006/relationships/hyperlink" Target="https://en.wikipedia.org/wiki/Boraginales" TargetMode="External"/><Relationship Id="rId930" Type="http://schemas.openxmlformats.org/officeDocument/2006/relationships/hyperlink" Target="https://en.wikipedia.org/wiki/Malpighiales" TargetMode="External"/><Relationship Id="rId155" Type="http://schemas.openxmlformats.org/officeDocument/2006/relationships/hyperlink" Target="https://en.wikipedia.org/wiki/Boraginaceae" TargetMode="External"/><Relationship Id="rId362" Type="http://schemas.openxmlformats.org/officeDocument/2006/relationships/hyperlink" Target="https://en.wikipedia.org/wiki/Ranunculaceae" TargetMode="External"/><Relationship Id="rId222" Type="http://schemas.openxmlformats.org/officeDocument/2006/relationships/hyperlink" Target="https://en.wikipedia.org/wiki/Boraginales" TargetMode="External"/><Relationship Id="rId667" Type="http://schemas.openxmlformats.org/officeDocument/2006/relationships/hyperlink" Target="https://en.wikipedia.org/wiki/Boraginales" TargetMode="External"/><Relationship Id="rId874" Type="http://schemas.openxmlformats.org/officeDocument/2006/relationships/hyperlink" Target="https://en.wikipedia.org/wiki/Ranunculales" TargetMode="External"/><Relationship Id="rId17" Type="http://schemas.openxmlformats.org/officeDocument/2006/relationships/hyperlink" Target="https://en.wikipedia.org/wiki/Onagraceae" TargetMode="External"/><Relationship Id="rId527" Type="http://schemas.openxmlformats.org/officeDocument/2006/relationships/hyperlink" Target="https://en.wikipedia.org/wiki/Gentianaceae" TargetMode="External"/><Relationship Id="rId734" Type="http://schemas.openxmlformats.org/officeDocument/2006/relationships/hyperlink" Target="https://en.wikipedia.org/wiki/Boraginales" TargetMode="External"/><Relationship Id="rId941" Type="http://schemas.openxmlformats.org/officeDocument/2006/relationships/hyperlink" Target="https://en.wikipedia.org/wiki/Onagraceae" TargetMode="External"/><Relationship Id="rId70" Type="http://schemas.openxmlformats.org/officeDocument/2006/relationships/hyperlink" Target="https://en.wikipedia.org/wiki/Boraginaceae" TargetMode="External"/><Relationship Id="rId166" Type="http://schemas.openxmlformats.org/officeDocument/2006/relationships/hyperlink" Target="https://en.wikipedia.org/wiki/Boraginaceae" TargetMode="External"/><Relationship Id="rId373" Type="http://schemas.openxmlformats.org/officeDocument/2006/relationships/hyperlink" Target="https://en.wikipedia.org/wiki/Lamiaceae" TargetMode="External"/><Relationship Id="rId580" Type="http://schemas.openxmlformats.org/officeDocument/2006/relationships/hyperlink" Target="https://en.wikipedia.org/wiki/Boraginaceae" TargetMode="External"/><Relationship Id="rId801" Type="http://schemas.openxmlformats.org/officeDocument/2006/relationships/hyperlink" Target="https://en.wikipedia.org/wiki/Salicaceae" TargetMode="External"/><Relationship Id="rId1" Type="http://schemas.openxmlformats.org/officeDocument/2006/relationships/hyperlink" Target="https://en.wikipedia.org/wiki/Lamiaceae" TargetMode="External"/><Relationship Id="rId233" Type="http://schemas.openxmlformats.org/officeDocument/2006/relationships/hyperlink" Target="https://en.wikipedia.org/wiki/Boraginales" TargetMode="External"/><Relationship Id="rId440" Type="http://schemas.openxmlformats.org/officeDocument/2006/relationships/hyperlink" Target="https://en.wikipedia.org/wiki/Boraginales" TargetMode="External"/><Relationship Id="rId678" Type="http://schemas.openxmlformats.org/officeDocument/2006/relationships/hyperlink" Target="https://en.wikipedia.org/wiki/Boraginales" TargetMode="External"/><Relationship Id="rId885" Type="http://schemas.openxmlformats.org/officeDocument/2006/relationships/hyperlink" Target="https://en.wikipedia.org/wiki/Ranunculaceae" TargetMode="External"/><Relationship Id="rId28" Type="http://schemas.openxmlformats.org/officeDocument/2006/relationships/hyperlink" Target="https://en.wikipedia.org/wiki/Myrtales" TargetMode="External"/><Relationship Id="rId275" Type="http://schemas.openxmlformats.org/officeDocument/2006/relationships/hyperlink" Target="https://en.wikipedia.org/wiki/Boraginales" TargetMode="External"/><Relationship Id="rId300" Type="http://schemas.openxmlformats.org/officeDocument/2006/relationships/hyperlink" Target="https://en.wikipedia.org/wiki/Boraginales" TargetMode="External"/><Relationship Id="rId482" Type="http://schemas.openxmlformats.org/officeDocument/2006/relationships/hyperlink" Target="https://en.wikipedia.org/wiki/Boraginaceae" TargetMode="External"/><Relationship Id="rId538" Type="http://schemas.openxmlformats.org/officeDocument/2006/relationships/hyperlink" Target="https://en.wikipedia.org/wiki/Gentianaceae" TargetMode="External"/><Relationship Id="rId703" Type="http://schemas.openxmlformats.org/officeDocument/2006/relationships/hyperlink" Target="https://en.wikipedia.org/wiki/Boraginales" TargetMode="External"/><Relationship Id="rId745" Type="http://schemas.openxmlformats.org/officeDocument/2006/relationships/hyperlink" Target="https://en.wikipedia.org/wiki/Boraginales" TargetMode="External"/><Relationship Id="rId910" Type="http://schemas.openxmlformats.org/officeDocument/2006/relationships/hyperlink" Target="https://en.wikipedia.org/wiki/Violaceae" TargetMode="External"/><Relationship Id="rId81" Type="http://schemas.openxmlformats.org/officeDocument/2006/relationships/hyperlink" Target="https://en.wikipedia.org/wiki/Boraginaceae" TargetMode="External"/><Relationship Id="rId135" Type="http://schemas.openxmlformats.org/officeDocument/2006/relationships/hyperlink" Target="https://en.wikipedia.org/wiki/Boraginaceae" TargetMode="External"/><Relationship Id="rId177" Type="http://schemas.openxmlformats.org/officeDocument/2006/relationships/hyperlink" Target="https://en.wikipedia.org/wiki/Boraginaceae" TargetMode="External"/><Relationship Id="rId342" Type="http://schemas.openxmlformats.org/officeDocument/2006/relationships/hyperlink" Target="https://en.wikipedia.org/wiki/Boraginales" TargetMode="External"/><Relationship Id="rId384" Type="http://schemas.openxmlformats.org/officeDocument/2006/relationships/hyperlink" Target="https://en.wikipedia.org/wiki/Ranunculales" TargetMode="External"/><Relationship Id="rId591" Type="http://schemas.openxmlformats.org/officeDocument/2006/relationships/hyperlink" Target="https://en.wikipedia.org/wiki/Boraginaceae" TargetMode="External"/><Relationship Id="rId605" Type="http://schemas.openxmlformats.org/officeDocument/2006/relationships/hyperlink" Target="https://en.wikipedia.org/wiki/Boraginaceae" TargetMode="External"/><Relationship Id="rId787" Type="http://schemas.openxmlformats.org/officeDocument/2006/relationships/hyperlink" Target="https://en.wikipedia.org/wiki/Caryophyllaceae" TargetMode="External"/><Relationship Id="rId812" Type="http://schemas.openxmlformats.org/officeDocument/2006/relationships/hyperlink" Target="https://en.wikipedia.org/wiki/Salicaceae" TargetMode="External"/><Relationship Id="rId202" Type="http://schemas.openxmlformats.org/officeDocument/2006/relationships/hyperlink" Target="https://en.wikipedia.org/wiki/Boraginales" TargetMode="External"/><Relationship Id="rId244" Type="http://schemas.openxmlformats.org/officeDocument/2006/relationships/hyperlink" Target="https://en.wikipedia.org/wiki/Boraginales" TargetMode="External"/><Relationship Id="rId647" Type="http://schemas.openxmlformats.org/officeDocument/2006/relationships/hyperlink" Target="https://en.wikipedia.org/wiki/Boraginaceae" TargetMode="External"/><Relationship Id="rId689" Type="http://schemas.openxmlformats.org/officeDocument/2006/relationships/hyperlink" Target="https://en.wikipedia.org/wiki/Boraginales" TargetMode="External"/><Relationship Id="rId854" Type="http://schemas.openxmlformats.org/officeDocument/2006/relationships/hyperlink" Target="https://en.wikipedia.org/wiki/Ranunculales" TargetMode="External"/><Relationship Id="rId896" Type="http://schemas.openxmlformats.org/officeDocument/2006/relationships/hyperlink" Target="https://en.wikipedia.org/wiki/Violaceae" TargetMode="External"/><Relationship Id="rId39" Type="http://schemas.openxmlformats.org/officeDocument/2006/relationships/hyperlink" Target="https://en.wikipedia.org/wiki/Asterales" TargetMode="External"/><Relationship Id="rId286" Type="http://schemas.openxmlformats.org/officeDocument/2006/relationships/hyperlink" Target="https://en.wikipedia.org/wiki/Boraginales" TargetMode="External"/><Relationship Id="rId451" Type="http://schemas.openxmlformats.org/officeDocument/2006/relationships/hyperlink" Target="https://en.wikipedia.org/wiki/Boraginaceae" TargetMode="External"/><Relationship Id="rId493" Type="http://schemas.openxmlformats.org/officeDocument/2006/relationships/hyperlink" Target="https://en.wikipedia.org/wiki/Caryophyllales" TargetMode="External"/><Relationship Id="rId507" Type="http://schemas.openxmlformats.org/officeDocument/2006/relationships/hyperlink" Target="https://en.wikipedia.org/wiki/Gentianales" TargetMode="External"/><Relationship Id="rId549" Type="http://schemas.openxmlformats.org/officeDocument/2006/relationships/hyperlink" Target="https://en.wikipedia.org/wiki/Rosaceae" TargetMode="External"/><Relationship Id="rId714" Type="http://schemas.openxmlformats.org/officeDocument/2006/relationships/hyperlink" Target="https://en.wikipedia.org/wiki/Boraginales" TargetMode="External"/><Relationship Id="rId756" Type="http://schemas.openxmlformats.org/officeDocument/2006/relationships/hyperlink" Target="https://en.wikipedia.org/wiki/Boraginales" TargetMode="External"/><Relationship Id="rId921" Type="http://schemas.openxmlformats.org/officeDocument/2006/relationships/hyperlink" Target="https://en.wikipedia.org/wiki/Salicaceae" TargetMode="External"/><Relationship Id="rId50" Type="http://schemas.openxmlformats.org/officeDocument/2006/relationships/hyperlink" Target="https://en.wikipedia.org/wiki/Asterales" TargetMode="External"/><Relationship Id="rId104" Type="http://schemas.openxmlformats.org/officeDocument/2006/relationships/hyperlink" Target="https://en.wikipedia.org/wiki/Boraginaceae" TargetMode="External"/><Relationship Id="rId146" Type="http://schemas.openxmlformats.org/officeDocument/2006/relationships/hyperlink" Target="https://en.wikipedia.org/wiki/Boraginaceae" TargetMode="External"/><Relationship Id="rId188" Type="http://schemas.openxmlformats.org/officeDocument/2006/relationships/hyperlink" Target="https://en.wikipedia.org/wiki/Boraginaceae" TargetMode="External"/><Relationship Id="rId311" Type="http://schemas.openxmlformats.org/officeDocument/2006/relationships/hyperlink" Target="https://en.wikipedia.org/wiki/Boraginales" TargetMode="External"/><Relationship Id="rId353" Type="http://schemas.openxmlformats.org/officeDocument/2006/relationships/hyperlink" Target="https://en.wikipedia.org/wiki/Ranunculaceae" TargetMode="External"/><Relationship Id="rId395" Type="http://schemas.openxmlformats.org/officeDocument/2006/relationships/hyperlink" Target="https://en.wikipedia.org/wiki/Ranunculaceae" TargetMode="External"/><Relationship Id="rId409" Type="http://schemas.openxmlformats.org/officeDocument/2006/relationships/hyperlink" Target="https://en.wikipedia.org/wiki/Myrtales" TargetMode="External"/><Relationship Id="rId560" Type="http://schemas.openxmlformats.org/officeDocument/2006/relationships/hyperlink" Target="https://en.wikipedia.org/wiki/Boraginaceae" TargetMode="External"/><Relationship Id="rId798" Type="http://schemas.openxmlformats.org/officeDocument/2006/relationships/hyperlink" Target="https://en.wikipedia.org/wiki/Ericales" TargetMode="External"/><Relationship Id="rId92" Type="http://schemas.openxmlformats.org/officeDocument/2006/relationships/hyperlink" Target="https://en.wikipedia.org/wiki/Boraginaceae" TargetMode="External"/><Relationship Id="rId213" Type="http://schemas.openxmlformats.org/officeDocument/2006/relationships/hyperlink" Target="https://en.wikipedia.org/wiki/Boraginales" TargetMode="External"/><Relationship Id="rId420" Type="http://schemas.openxmlformats.org/officeDocument/2006/relationships/hyperlink" Target="https://en.wikipedia.org/wiki/Boraginales" TargetMode="External"/><Relationship Id="rId616" Type="http://schemas.openxmlformats.org/officeDocument/2006/relationships/hyperlink" Target="https://en.wikipedia.org/wiki/Boraginaceae" TargetMode="External"/><Relationship Id="rId658" Type="http://schemas.openxmlformats.org/officeDocument/2006/relationships/hyperlink" Target="https://en.wikipedia.org/wiki/Boraginaceae" TargetMode="External"/><Relationship Id="rId823" Type="http://schemas.openxmlformats.org/officeDocument/2006/relationships/hyperlink" Target="https://en.wikipedia.org/wiki/Asteraceae" TargetMode="External"/><Relationship Id="rId865" Type="http://schemas.openxmlformats.org/officeDocument/2006/relationships/hyperlink" Target="https://en.wikipedia.org/wiki/Ranunculales" TargetMode="External"/><Relationship Id="rId255" Type="http://schemas.openxmlformats.org/officeDocument/2006/relationships/hyperlink" Target="https://en.wikipedia.org/wiki/Boraginales" TargetMode="External"/><Relationship Id="rId297" Type="http://schemas.openxmlformats.org/officeDocument/2006/relationships/hyperlink" Target="https://en.wikipedia.org/wiki/Boraginales" TargetMode="External"/><Relationship Id="rId462" Type="http://schemas.openxmlformats.org/officeDocument/2006/relationships/hyperlink" Target="https://en.wikipedia.org/wiki/Boraginaceae" TargetMode="External"/><Relationship Id="rId518" Type="http://schemas.openxmlformats.org/officeDocument/2006/relationships/hyperlink" Target="https://en.wikipedia.org/wiki/Gentianales" TargetMode="External"/><Relationship Id="rId725" Type="http://schemas.openxmlformats.org/officeDocument/2006/relationships/hyperlink" Target="https://en.wikipedia.org/wiki/Boraginales" TargetMode="External"/><Relationship Id="rId932" Type="http://schemas.openxmlformats.org/officeDocument/2006/relationships/hyperlink" Target="https://en.wikipedia.org/wiki/Malpighiales" TargetMode="External"/><Relationship Id="rId115" Type="http://schemas.openxmlformats.org/officeDocument/2006/relationships/hyperlink" Target="https://en.wikipedia.org/wiki/Boraginaceae" TargetMode="External"/><Relationship Id="rId157" Type="http://schemas.openxmlformats.org/officeDocument/2006/relationships/hyperlink" Target="https://en.wikipedia.org/wiki/Boraginaceae" TargetMode="External"/><Relationship Id="rId322" Type="http://schemas.openxmlformats.org/officeDocument/2006/relationships/hyperlink" Target="https://en.wikipedia.org/wiki/Boraginales" TargetMode="External"/><Relationship Id="rId364" Type="http://schemas.openxmlformats.org/officeDocument/2006/relationships/hyperlink" Target="https://en.wikipedia.org/wiki/Ranunculaceae" TargetMode="External"/><Relationship Id="rId767" Type="http://schemas.openxmlformats.org/officeDocument/2006/relationships/hyperlink" Target="https://en.wikipedia.org/wiki/Boraginales" TargetMode="External"/><Relationship Id="rId61" Type="http://schemas.openxmlformats.org/officeDocument/2006/relationships/hyperlink" Target="https://en.wikipedia.org/wiki/Boraginaceae" TargetMode="External"/><Relationship Id="rId199" Type="http://schemas.openxmlformats.org/officeDocument/2006/relationships/hyperlink" Target="https://en.wikipedia.org/wiki/Boraginaceae" TargetMode="External"/><Relationship Id="rId571" Type="http://schemas.openxmlformats.org/officeDocument/2006/relationships/hyperlink" Target="https://en.wikipedia.org/wiki/Boraginaceae" TargetMode="External"/><Relationship Id="rId627" Type="http://schemas.openxmlformats.org/officeDocument/2006/relationships/hyperlink" Target="https://en.wikipedia.org/wiki/Boraginaceae" TargetMode="External"/><Relationship Id="rId669" Type="http://schemas.openxmlformats.org/officeDocument/2006/relationships/hyperlink" Target="https://en.wikipedia.org/wiki/Boraginales" TargetMode="External"/><Relationship Id="rId834" Type="http://schemas.openxmlformats.org/officeDocument/2006/relationships/hyperlink" Target="https://en.wikipedia.org/wiki/Ranunculales" TargetMode="External"/><Relationship Id="rId876" Type="http://schemas.openxmlformats.org/officeDocument/2006/relationships/hyperlink" Target="https://en.wikipedia.org/wiki/Ranunculales" TargetMode="External"/><Relationship Id="rId19" Type="http://schemas.openxmlformats.org/officeDocument/2006/relationships/hyperlink" Target="https://en.wikipedia.org/wiki/Onagraceae" TargetMode="External"/><Relationship Id="rId224" Type="http://schemas.openxmlformats.org/officeDocument/2006/relationships/hyperlink" Target="https://en.wikipedia.org/wiki/Boraginales" TargetMode="External"/><Relationship Id="rId266" Type="http://schemas.openxmlformats.org/officeDocument/2006/relationships/hyperlink" Target="https://en.wikipedia.org/wiki/Boraginales" TargetMode="External"/><Relationship Id="rId431" Type="http://schemas.openxmlformats.org/officeDocument/2006/relationships/hyperlink" Target="https://en.wikipedia.org/wiki/Boraginales" TargetMode="External"/><Relationship Id="rId473" Type="http://schemas.openxmlformats.org/officeDocument/2006/relationships/hyperlink" Target="https://en.wikipedia.org/wiki/Boraginaceae" TargetMode="External"/><Relationship Id="rId529" Type="http://schemas.openxmlformats.org/officeDocument/2006/relationships/hyperlink" Target="https://en.wikipedia.org/wiki/Gentianaceae" TargetMode="External"/><Relationship Id="rId680" Type="http://schemas.openxmlformats.org/officeDocument/2006/relationships/hyperlink" Target="https://en.wikipedia.org/wiki/Boraginales" TargetMode="External"/><Relationship Id="rId736" Type="http://schemas.openxmlformats.org/officeDocument/2006/relationships/hyperlink" Target="https://en.wikipedia.org/wiki/Boraginales" TargetMode="External"/><Relationship Id="rId901" Type="http://schemas.openxmlformats.org/officeDocument/2006/relationships/hyperlink" Target="https://en.wikipedia.org/wiki/Malpighiales" TargetMode="External"/><Relationship Id="rId30" Type="http://schemas.openxmlformats.org/officeDocument/2006/relationships/hyperlink" Target="https://en.wikipedia.org/wiki/Myrtales" TargetMode="External"/><Relationship Id="rId126" Type="http://schemas.openxmlformats.org/officeDocument/2006/relationships/hyperlink" Target="https://en.wikipedia.org/wiki/Boraginaceae" TargetMode="External"/><Relationship Id="rId168" Type="http://schemas.openxmlformats.org/officeDocument/2006/relationships/hyperlink" Target="https://en.wikipedia.org/wiki/Boraginaceae" TargetMode="External"/><Relationship Id="rId333" Type="http://schemas.openxmlformats.org/officeDocument/2006/relationships/hyperlink" Target="https://en.wikipedia.org/wiki/Boraginales" TargetMode="External"/><Relationship Id="rId540" Type="http://schemas.openxmlformats.org/officeDocument/2006/relationships/hyperlink" Target="https://en.wikipedia.org/wiki/Gentianaceae" TargetMode="External"/><Relationship Id="rId778" Type="http://schemas.openxmlformats.org/officeDocument/2006/relationships/hyperlink" Target="https://en.wikipedia.org/wiki/Dipsacales" TargetMode="External"/><Relationship Id="rId943" Type="http://schemas.openxmlformats.org/officeDocument/2006/relationships/hyperlink" Target="https://en.wikipedia.org/wiki/Asterales" TargetMode="External"/><Relationship Id="rId72" Type="http://schemas.openxmlformats.org/officeDocument/2006/relationships/hyperlink" Target="https://en.wikipedia.org/wiki/Boraginaceae" TargetMode="External"/><Relationship Id="rId375" Type="http://schemas.openxmlformats.org/officeDocument/2006/relationships/hyperlink" Target="https://en.wikipedia.org/wiki/Lamiales" TargetMode="External"/><Relationship Id="rId582" Type="http://schemas.openxmlformats.org/officeDocument/2006/relationships/hyperlink" Target="https://en.wikipedia.org/wiki/Boraginaceae" TargetMode="External"/><Relationship Id="rId638" Type="http://schemas.openxmlformats.org/officeDocument/2006/relationships/hyperlink" Target="https://en.wikipedia.org/wiki/Boraginaceae" TargetMode="External"/><Relationship Id="rId803" Type="http://schemas.openxmlformats.org/officeDocument/2006/relationships/hyperlink" Target="https://en.wikipedia.org/wiki/Malpighiales" TargetMode="External"/><Relationship Id="rId845" Type="http://schemas.openxmlformats.org/officeDocument/2006/relationships/hyperlink" Target="https://en.wikipedia.org/wiki/Ranunculaceae" TargetMode="External"/><Relationship Id="rId3" Type="http://schemas.openxmlformats.org/officeDocument/2006/relationships/hyperlink" Target="https://en.wikipedia.org/wiki/Brassicales" TargetMode="External"/><Relationship Id="rId235" Type="http://schemas.openxmlformats.org/officeDocument/2006/relationships/hyperlink" Target="https://en.wikipedia.org/wiki/Boraginales" TargetMode="External"/><Relationship Id="rId277" Type="http://schemas.openxmlformats.org/officeDocument/2006/relationships/hyperlink" Target="https://en.wikipedia.org/wiki/Boraginales" TargetMode="External"/><Relationship Id="rId400" Type="http://schemas.openxmlformats.org/officeDocument/2006/relationships/hyperlink" Target="https://en.wikipedia.org/wiki/Ranunculaceae" TargetMode="External"/><Relationship Id="rId442" Type="http://schemas.openxmlformats.org/officeDocument/2006/relationships/hyperlink" Target="https://en.wikipedia.org/wiki/Boraginales" TargetMode="External"/><Relationship Id="rId484" Type="http://schemas.openxmlformats.org/officeDocument/2006/relationships/hyperlink" Target="https://en.wikipedia.org/wiki/Boraginaceae" TargetMode="External"/><Relationship Id="rId705" Type="http://schemas.openxmlformats.org/officeDocument/2006/relationships/hyperlink" Target="https://en.wikipedia.org/wiki/Boraginales" TargetMode="External"/><Relationship Id="rId887" Type="http://schemas.openxmlformats.org/officeDocument/2006/relationships/hyperlink" Target="https://en.wikipedia.org/wiki/Ranunculaceae" TargetMode="External"/><Relationship Id="rId137" Type="http://schemas.openxmlformats.org/officeDocument/2006/relationships/hyperlink" Target="https://en.wikipedia.org/wiki/Boraginaceae" TargetMode="External"/><Relationship Id="rId302" Type="http://schemas.openxmlformats.org/officeDocument/2006/relationships/hyperlink" Target="https://en.wikipedia.org/wiki/Boraginales" TargetMode="External"/><Relationship Id="rId344" Type="http://schemas.openxmlformats.org/officeDocument/2006/relationships/hyperlink" Target="https://en.wikipedia.org/wiki/Boraginales" TargetMode="External"/><Relationship Id="rId691" Type="http://schemas.openxmlformats.org/officeDocument/2006/relationships/hyperlink" Target="https://en.wikipedia.org/wiki/Boraginales" TargetMode="External"/><Relationship Id="rId747" Type="http://schemas.openxmlformats.org/officeDocument/2006/relationships/hyperlink" Target="https://en.wikipedia.org/wiki/Boraginales" TargetMode="External"/><Relationship Id="rId789" Type="http://schemas.openxmlformats.org/officeDocument/2006/relationships/hyperlink" Target="https://en.wikipedia.org/wiki/Celastraceae" TargetMode="External"/><Relationship Id="rId912" Type="http://schemas.openxmlformats.org/officeDocument/2006/relationships/hyperlink" Target="https://en.wikipedia.org/wiki/Violaceae" TargetMode="External"/><Relationship Id="rId41" Type="http://schemas.openxmlformats.org/officeDocument/2006/relationships/hyperlink" Target="https://en.wikipedia.org/wiki/Asterales" TargetMode="External"/><Relationship Id="rId83" Type="http://schemas.openxmlformats.org/officeDocument/2006/relationships/hyperlink" Target="https://en.wikipedia.org/wiki/Boraginaceae" TargetMode="External"/><Relationship Id="rId179" Type="http://schemas.openxmlformats.org/officeDocument/2006/relationships/hyperlink" Target="https://en.wikipedia.org/wiki/Boraginaceae" TargetMode="External"/><Relationship Id="rId386" Type="http://schemas.openxmlformats.org/officeDocument/2006/relationships/hyperlink" Target="https://en.wikipedia.org/wiki/Ranunculales" TargetMode="External"/><Relationship Id="rId551" Type="http://schemas.openxmlformats.org/officeDocument/2006/relationships/hyperlink" Target="https://en.wikipedia.org/wiki/Boraginaceae" TargetMode="External"/><Relationship Id="rId593" Type="http://schemas.openxmlformats.org/officeDocument/2006/relationships/hyperlink" Target="https://en.wikipedia.org/wiki/Boraginaceae" TargetMode="External"/><Relationship Id="rId607" Type="http://schemas.openxmlformats.org/officeDocument/2006/relationships/hyperlink" Target="https://en.wikipedia.org/wiki/Boraginaceae" TargetMode="External"/><Relationship Id="rId649" Type="http://schemas.openxmlformats.org/officeDocument/2006/relationships/hyperlink" Target="https://en.wikipedia.org/wiki/Boraginaceae" TargetMode="External"/><Relationship Id="rId814" Type="http://schemas.openxmlformats.org/officeDocument/2006/relationships/hyperlink" Target="https://en.wikipedia.org/wiki/Salicaceae" TargetMode="External"/><Relationship Id="rId856" Type="http://schemas.openxmlformats.org/officeDocument/2006/relationships/hyperlink" Target="https://en.wikipedia.org/wiki/Ranunculaceae" TargetMode="External"/><Relationship Id="rId190" Type="http://schemas.openxmlformats.org/officeDocument/2006/relationships/hyperlink" Target="https://en.wikipedia.org/wiki/Boraginaceae" TargetMode="External"/><Relationship Id="rId204" Type="http://schemas.openxmlformats.org/officeDocument/2006/relationships/hyperlink" Target="https://en.wikipedia.org/wiki/Boraginales" TargetMode="External"/><Relationship Id="rId246" Type="http://schemas.openxmlformats.org/officeDocument/2006/relationships/hyperlink" Target="https://en.wikipedia.org/wiki/Boraginales" TargetMode="External"/><Relationship Id="rId288" Type="http://schemas.openxmlformats.org/officeDocument/2006/relationships/hyperlink" Target="https://en.wikipedia.org/wiki/Boraginales" TargetMode="External"/><Relationship Id="rId411" Type="http://schemas.openxmlformats.org/officeDocument/2006/relationships/hyperlink" Target="https://en.wikipedia.org/wiki/Myrtales" TargetMode="External"/><Relationship Id="rId453" Type="http://schemas.openxmlformats.org/officeDocument/2006/relationships/hyperlink" Target="https://en.wikipedia.org/wiki/Boraginaceae" TargetMode="External"/><Relationship Id="rId509" Type="http://schemas.openxmlformats.org/officeDocument/2006/relationships/hyperlink" Target="https://en.wikipedia.org/wiki/Gentianales" TargetMode="External"/><Relationship Id="rId660" Type="http://schemas.openxmlformats.org/officeDocument/2006/relationships/hyperlink" Target="https://en.wikipedia.org/wiki/Boraginales" TargetMode="External"/><Relationship Id="rId898" Type="http://schemas.openxmlformats.org/officeDocument/2006/relationships/hyperlink" Target="https://en.wikipedia.org/wiki/Malpighiales" TargetMode="External"/><Relationship Id="rId106" Type="http://schemas.openxmlformats.org/officeDocument/2006/relationships/hyperlink" Target="https://en.wikipedia.org/wiki/Boraginaceae" TargetMode="External"/><Relationship Id="rId313" Type="http://schemas.openxmlformats.org/officeDocument/2006/relationships/hyperlink" Target="https://en.wikipedia.org/wiki/Boraginales" TargetMode="External"/><Relationship Id="rId495" Type="http://schemas.openxmlformats.org/officeDocument/2006/relationships/hyperlink" Target="https://en.wikipedia.org/wiki/Caryophyllaceae" TargetMode="External"/><Relationship Id="rId716" Type="http://schemas.openxmlformats.org/officeDocument/2006/relationships/hyperlink" Target="https://en.wikipedia.org/wiki/Boraginales" TargetMode="External"/><Relationship Id="rId758" Type="http://schemas.openxmlformats.org/officeDocument/2006/relationships/hyperlink" Target="https://en.wikipedia.org/wiki/Boraginales" TargetMode="External"/><Relationship Id="rId923" Type="http://schemas.openxmlformats.org/officeDocument/2006/relationships/hyperlink" Target="https://en.wikipedia.org/wiki/Salicaceae" TargetMode="External"/><Relationship Id="rId10" Type="http://schemas.openxmlformats.org/officeDocument/2006/relationships/hyperlink" Target="https://en.wikipedia.org/wiki/Brassicaceae" TargetMode="External"/><Relationship Id="rId52" Type="http://schemas.openxmlformats.org/officeDocument/2006/relationships/hyperlink" Target="https://en.wikipedia.org/wiki/Geraniaceae" TargetMode="External"/><Relationship Id="rId94" Type="http://schemas.openxmlformats.org/officeDocument/2006/relationships/hyperlink" Target="https://en.wikipedia.org/wiki/Boraginaceae" TargetMode="External"/><Relationship Id="rId148" Type="http://schemas.openxmlformats.org/officeDocument/2006/relationships/hyperlink" Target="https://en.wikipedia.org/wiki/Boraginaceae" TargetMode="External"/><Relationship Id="rId355" Type="http://schemas.openxmlformats.org/officeDocument/2006/relationships/hyperlink" Target="https://en.wikipedia.org/wiki/Ranunculaceae" TargetMode="External"/><Relationship Id="rId397" Type="http://schemas.openxmlformats.org/officeDocument/2006/relationships/hyperlink" Target="https://en.wikipedia.org/wiki/Ranunculaceae" TargetMode="External"/><Relationship Id="rId520" Type="http://schemas.openxmlformats.org/officeDocument/2006/relationships/hyperlink" Target="https://en.wikipedia.org/wiki/Gentianales" TargetMode="External"/><Relationship Id="rId562" Type="http://schemas.openxmlformats.org/officeDocument/2006/relationships/hyperlink" Target="https://en.wikipedia.org/wiki/Boraginaceae" TargetMode="External"/><Relationship Id="rId618" Type="http://schemas.openxmlformats.org/officeDocument/2006/relationships/hyperlink" Target="https://en.wikipedia.org/wiki/Boraginaceae" TargetMode="External"/><Relationship Id="rId825" Type="http://schemas.openxmlformats.org/officeDocument/2006/relationships/hyperlink" Target="https://en.wikipedia.org/wiki/Asterales" TargetMode="External"/><Relationship Id="rId215" Type="http://schemas.openxmlformats.org/officeDocument/2006/relationships/hyperlink" Target="https://en.wikipedia.org/wiki/Boraginales" TargetMode="External"/><Relationship Id="rId257" Type="http://schemas.openxmlformats.org/officeDocument/2006/relationships/hyperlink" Target="https://en.wikipedia.org/wiki/Boraginales" TargetMode="External"/><Relationship Id="rId422" Type="http://schemas.openxmlformats.org/officeDocument/2006/relationships/hyperlink" Target="https://en.wikipedia.org/wiki/Boraginales" TargetMode="External"/><Relationship Id="rId464" Type="http://schemas.openxmlformats.org/officeDocument/2006/relationships/hyperlink" Target="https://en.wikipedia.org/wiki/Boraginaceae" TargetMode="External"/><Relationship Id="rId867" Type="http://schemas.openxmlformats.org/officeDocument/2006/relationships/hyperlink" Target="https://en.wikipedia.org/wiki/Ranunculales" TargetMode="External"/><Relationship Id="rId299" Type="http://schemas.openxmlformats.org/officeDocument/2006/relationships/hyperlink" Target="https://en.wikipedia.org/wiki/Boraginales" TargetMode="External"/><Relationship Id="rId727" Type="http://schemas.openxmlformats.org/officeDocument/2006/relationships/hyperlink" Target="https://en.wikipedia.org/wiki/Boraginales" TargetMode="External"/><Relationship Id="rId934" Type="http://schemas.openxmlformats.org/officeDocument/2006/relationships/hyperlink" Target="https://en.wikipedia.org/wiki/Malpighiales" TargetMode="External"/><Relationship Id="rId63" Type="http://schemas.openxmlformats.org/officeDocument/2006/relationships/hyperlink" Target="https://en.wikipedia.org/wiki/Boraginaceae" TargetMode="External"/><Relationship Id="rId159" Type="http://schemas.openxmlformats.org/officeDocument/2006/relationships/hyperlink" Target="https://en.wikipedia.org/wiki/Boraginaceae" TargetMode="External"/><Relationship Id="rId366" Type="http://schemas.openxmlformats.org/officeDocument/2006/relationships/hyperlink" Target="https://en.wikipedia.org/wiki/Ranunculaceae" TargetMode="External"/><Relationship Id="rId573" Type="http://schemas.openxmlformats.org/officeDocument/2006/relationships/hyperlink" Target="https://en.wikipedia.org/wiki/Boraginaceae" TargetMode="External"/><Relationship Id="rId780" Type="http://schemas.openxmlformats.org/officeDocument/2006/relationships/hyperlink" Target="https://en.wikipedia.org/wiki/Boraginaceae" TargetMode="External"/><Relationship Id="rId226" Type="http://schemas.openxmlformats.org/officeDocument/2006/relationships/hyperlink" Target="https://en.wikipedia.org/wiki/Boraginales" TargetMode="External"/><Relationship Id="rId433" Type="http://schemas.openxmlformats.org/officeDocument/2006/relationships/hyperlink" Target="https://en.wikipedia.org/wiki/Boraginales" TargetMode="External"/><Relationship Id="rId878" Type="http://schemas.openxmlformats.org/officeDocument/2006/relationships/hyperlink" Target="https://en.wikipedia.org/wiki/Ranunculaceae" TargetMode="External"/><Relationship Id="rId640" Type="http://schemas.openxmlformats.org/officeDocument/2006/relationships/hyperlink" Target="https://en.wikipedia.org/wiki/Boraginaceae" TargetMode="External"/><Relationship Id="rId738" Type="http://schemas.openxmlformats.org/officeDocument/2006/relationships/hyperlink" Target="https://en.wikipedia.org/wiki/Boraginales" TargetMode="External"/><Relationship Id="rId945" Type="http://schemas.openxmlformats.org/officeDocument/2006/relationships/hyperlink" Target="https://en.wikipedia.org/wiki/Asterales" TargetMode="External"/><Relationship Id="rId74" Type="http://schemas.openxmlformats.org/officeDocument/2006/relationships/hyperlink" Target="https://en.wikipedia.org/wiki/Boraginaceae" TargetMode="External"/><Relationship Id="rId377" Type="http://schemas.openxmlformats.org/officeDocument/2006/relationships/hyperlink" Target="https://en.wikipedia.org/wiki/Apiales" TargetMode="External"/><Relationship Id="rId500" Type="http://schemas.openxmlformats.org/officeDocument/2006/relationships/hyperlink" Target="https://en.wikipedia.org/wiki/Montiaceae" TargetMode="External"/><Relationship Id="rId584" Type="http://schemas.openxmlformats.org/officeDocument/2006/relationships/hyperlink" Target="https://en.wikipedia.org/wiki/Boraginaceae" TargetMode="External"/><Relationship Id="rId805" Type="http://schemas.openxmlformats.org/officeDocument/2006/relationships/hyperlink" Target="https://en.wikipedia.org/wiki/Malpighiales" TargetMode="External"/><Relationship Id="rId5" Type="http://schemas.openxmlformats.org/officeDocument/2006/relationships/hyperlink" Target="https://en.wikipedia.org/wiki/Boraginaceae" TargetMode="External"/><Relationship Id="rId237" Type="http://schemas.openxmlformats.org/officeDocument/2006/relationships/hyperlink" Target="https://en.wikipedia.org/wiki/Boraginales" TargetMode="External"/><Relationship Id="rId791" Type="http://schemas.openxmlformats.org/officeDocument/2006/relationships/hyperlink" Target="https://en.wikipedia.org/wiki/Celastrales" TargetMode="External"/><Relationship Id="rId889" Type="http://schemas.openxmlformats.org/officeDocument/2006/relationships/hyperlink" Target="https://en.wikipedia.org/wiki/Ranunculaceae" TargetMode="External"/><Relationship Id="rId444" Type="http://schemas.openxmlformats.org/officeDocument/2006/relationships/hyperlink" Target="https://en.wikipedia.org/wiki/Boraginales" TargetMode="External"/><Relationship Id="rId651" Type="http://schemas.openxmlformats.org/officeDocument/2006/relationships/hyperlink" Target="https://en.wikipedia.org/wiki/Boraginaceae" TargetMode="External"/><Relationship Id="rId749" Type="http://schemas.openxmlformats.org/officeDocument/2006/relationships/hyperlink" Target="https://en.wikipedia.org/wiki/Boraginales" TargetMode="External"/><Relationship Id="rId290" Type="http://schemas.openxmlformats.org/officeDocument/2006/relationships/hyperlink" Target="https://en.wikipedia.org/wiki/Boraginales" TargetMode="External"/><Relationship Id="rId304" Type="http://schemas.openxmlformats.org/officeDocument/2006/relationships/hyperlink" Target="https://en.wikipedia.org/wiki/Boraginales" TargetMode="External"/><Relationship Id="rId388" Type="http://schemas.openxmlformats.org/officeDocument/2006/relationships/hyperlink" Target="https://en.wikipedia.org/wiki/Ranunculales" TargetMode="External"/><Relationship Id="rId511" Type="http://schemas.openxmlformats.org/officeDocument/2006/relationships/hyperlink" Target="https://en.wikipedia.org/wiki/Gentianales" TargetMode="External"/><Relationship Id="rId609" Type="http://schemas.openxmlformats.org/officeDocument/2006/relationships/hyperlink" Target="https://en.wikipedia.org/wiki/Boraginaceae" TargetMode="External"/><Relationship Id="rId85" Type="http://schemas.openxmlformats.org/officeDocument/2006/relationships/hyperlink" Target="https://en.wikipedia.org/wiki/Boraginaceae" TargetMode="External"/><Relationship Id="rId150" Type="http://schemas.openxmlformats.org/officeDocument/2006/relationships/hyperlink" Target="https://en.wikipedia.org/wiki/Boraginaceae" TargetMode="External"/><Relationship Id="rId595" Type="http://schemas.openxmlformats.org/officeDocument/2006/relationships/hyperlink" Target="https://en.wikipedia.org/wiki/Boraginaceae" TargetMode="External"/><Relationship Id="rId816" Type="http://schemas.openxmlformats.org/officeDocument/2006/relationships/hyperlink" Target="https://en.wikipedia.org/wiki/Salicaceae" TargetMode="External"/><Relationship Id="rId248" Type="http://schemas.openxmlformats.org/officeDocument/2006/relationships/hyperlink" Target="https://en.wikipedia.org/wiki/Boraginales" TargetMode="External"/><Relationship Id="rId455" Type="http://schemas.openxmlformats.org/officeDocument/2006/relationships/hyperlink" Target="https://en.wikipedia.org/wiki/Boraginaceae" TargetMode="External"/><Relationship Id="rId662" Type="http://schemas.openxmlformats.org/officeDocument/2006/relationships/hyperlink" Target="https://en.wikipedia.org/wiki/Boraginales" TargetMode="External"/><Relationship Id="rId12" Type="http://schemas.openxmlformats.org/officeDocument/2006/relationships/hyperlink" Target="https://en.wikipedia.org/wiki/Asterales" TargetMode="External"/><Relationship Id="rId108" Type="http://schemas.openxmlformats.org/officeDocument/2006/relationships/hyperlink" Target="https://en.wikipedia.org/wiki/Boraginaceae" TargetMode="External"/><Relationship Id="rId315" Type="http://schemas.openxmlformats.org/officeDocument/2006/relationships/hyperlink" Target="https://en.wikipedia.org/wiki/Boraginales" TargetMode="External"/><Relationship Id="rId522" Type="http://schemas.openxmlformats.org/officeDocument/2006/relationships/hyperlink" Target="https://en.wikipedia.org/wiki/Gentianales" TargetMode="External"/><Relationship Id="rId96" Type="http://schemas.openxmlformats.org/officeDocument/2006/relationships/hyperlink" Target="https://en.wikipedia.org/wiki/Boraginaceae" TargetMode="External"/><Relationship Id="rId161" Type="http://schemas.openxmlformats.org/officeDocument/2006/relationships/hyperlink" Target="https://en.wikipedia.org/wiki/Boraginaceae" TargetMode="External"/><Relationship Id="rId399" Type="http://schemas.openxmlformats.org/officeDocument/2006/relationships/hyperlink" Target="https://en.wikipedia.org/wiki/Ranunculaceae" TargetMode="External"/><Relationship Id="rId827" Type="http://schemas.openxmlformats.org/officeDocument/2006/relationships/hyperlink" Target="https://en.wikipedia.org/wiki/Asteraceae" TargetMode="External"/><Relationship Id="rId259" Type="http://schemas.openxmlformats.org/officeDocument/2006/relationships/hyperlink" Target="https://en.wikipedia.org/wiki/Boraginales" TargetMode="External"/><Relationship Id="rId466" Type="http://schemas.openxmlformats.org/officeDocument/2006/relationships/hyperlink" Target="https://en.wikipedia.org/wiki/Boraginaceae" TargetMode="External"/><Relationship Id="rId673" Type="http://schemas.openxmlformats.org/officeDocument/2006/relationships/hyperlink" Target="https://en.wikipedia.org/wiki/Boraginales" TargetMode="External"/><Relationship Id="rId880" Type="http://schemas.openxmlformats.org/officeDocument/2006/relationships/hyperlink" Target="https://en.wikipedia.org/wiki/Ranunculaceae" TargetMode="External"/><Relationship Id="rId23" Type="http://schemas.openxmlformats.org/officeDocument/2006/relationships/hyperlink" Target="https://en.wikipedia.org/wiki/Onagraceae" TargetMode="External"/><Relationship Id="rId119" Type="http://schemas.openxmlformats.org/officeDocument/2006/relationships/hyperlink" Target="https://en.wikipedia.org/wiki/Boraginaceae" TargetMode="External"/><Relationship Id="rId326" Type="http://schemas.openxmlformats.org/officeDocument/2006/relationships/hyperlink" Target="https://en.wikipedia.org/wiki/Boraginales" TargetMode="External"/><Relationship Id="rId533" Type="http://schemas.openxmlformats.org/officeDocument/2006/relationships/hyperlink" Target="https://en.wikipedia.org/wiki/Gentianaceae" TargetMode="External"/><Relationship Id="rId740" Type="http://schemas.openxmlformats.org/officeDocument/2006/relationships/hyperlink" Target="https://en.wikipedia.org/wiki/Boraginales" TargetMode="External"/><Relationship Id="rId838" Type="http://schemas.openxmlformats.org/officeDocument/2006/relationships/hyperlink" Target="https://en.wikipedia.org/wiki/Ranunculales" TargetMode="External"/><Relationship Id="rId172" Type="http://schemas.openxmlformats.org/officeDocument/2006/relationships/hyperlink" Target="https://en.wikipedia.org/wiki/Boraginaceae" TargetMode="External"/><Relationship Id="rId477" Type="http://schemas.openxmlformats.org/officeDocument/2006/relationships/hyperlink" Target="https://en.wikipedia.org/wiki/Boraginaceae" TargetMode="External"/><Relationship Id="rId600" Type="http://schemas.openxmlformats.org/officeDocument/2006/relationships/hyperlink" Target="https://en.wikipedia.org/wiki/Boraginaceae" TargetMode="External"/><Relationship Id="rId684" Type="http://schemas.openxmlformats.org/officeDocument/2006/relationships/hyperlink" Target="https://en.wikipedia.org/wiki/Boraginales" TargetMode="External"/><Relationship Id="rId337" Type="http://schemas.openxmlformats.org/officeDocument/2006/relationships/hyperlink" Target="https://en.wikipedia.org/wiki/Boraginales" TargetMode="External"/><Relationship Id="rId891" Type="http://schemas.openxmlformats.org/officeDocument/2006/relationships/hyperlink" Target="https://en.wikipedia.org/wiki/Dipsacales" TargetMode="External"/><Relationship Id="rId905" Type="http://schemas.openxmlformats.org/officeDocument/2006/relationships/hyperlink" Target="https://en.wikipedia.org/wiki/Malpighiales" TargetMode="External"/><Relationship Id="rId34" Type="http://schemas.openxmlformats.org/officeDocument/2006/relationships/hyperlink" Target="https://en.wikipedia.org/wiki/Ericales" TargetMode="External"/><Relationship Id="rId544" Type="http://schemas.openxmlformats.org/officeDocument/2006/relationships/hyperlink" Target="https://en.wikipedia.org/wiki/Gentianaceae" TargetMode="External"/><Relationship Id="rId751" Type="http://schemas.openxmlformats.org/officeDocument/2006/relationships/hyperlink" Target="https://en.wikipedia.org/wiki/Boraginales" TargetMode="External"/><Relationship Id="rId849" Type="http://schemas.openxmlformats.org/officeDocument/2006/relationships/hyperlink" Target="https://en.wikipedia.org/wiki/Ranunculales" TargetMode="External"/><Relationship Id="rId183" Type="http://schemas.openxmlformats.org/officeDocument/2006/relationships/hyperlink" Target="https://en.wikipedia.org/wiki/Boraginaceae" TargetMode="External"/><Relationship Id="rId390" Type="http://schemas.openxmlformats.org/officeDocument/2006/relationships/hyperlink" Target="https://en.wikipedia.org/wiki/Ranunculales" TargetMode="External"/><Relationship Id="rId404" Type="http://schemas.openxmlformats.org/officeDocument/2006/relationships/hyperlink" Target="https://en.wikipedia.org/wiki/Ranunculaceae" TargetMode="External"/><Relationship Id="rId611" Type="http://schemas.openxmlformats.org/officeDocument/2006/relationships/hyperlink" Target="https://en.wikipedia.org/wiki/Boraginaceae" TargetMode="External"/><Relationship Id="rId250" Type="http://schemas.openxmlformats.org/officeDocument/2006/relationships/hyperlink" Target="https://en.wikipedia.org/wiki/Boraginales" TargetMode="External"/><Relationship Id="rId488" Type="http://schemas.openxmlformats.org/officeDocument/2006/relationships/hyperlink" Target="https://en.wikipedia.org/wiki/Asterales" TargetMode="External"/><Relationship Id="rId695" Type="http://schemas.openxmlformats.org/officeDocument/2006/relationships/hyperlink" Target="https://en.wikipedia.org/wiki/Boraginales" TargetMode="External"/><Relationship Id="rId709" Type="http://schemas.openxmlformats.org/officeDocument/2006/relationships/hyperlink" Target="https://en.wikipedia.org/wiki/Boraginales" TargetMode="External"/><Relationship Id="rId916" Type="http://schemas.openxmlformats.org/officeDocument/2006/relationships/hyperlink" Target="https://en.wikipedia.org/wiki/Salicaceae" TargetMode="External"/><Relationship Id="rId45" Type="http://schemas.openxmlformats.org/officeDocument/2006/relationships/hyperlink" Target="https://en.wikipedia.org/wiki/Asterales" TargetMode="External"/><Relationship Id="rId110" Type="http://schemas.openxmlformats.org/officeDocument/2006/relationships/hyperlink" Target="https://en.wikipedia.org/wiki/Boraginaceae" TargetMode="External"/><Relationship Id="rId348" Type="http://schemas.openxmlformats.org/officeDocument/2006/relationships/hyperlink" Target="https://en.wikipedia.org/wiki/Asterales" TargetMode="External"/><Relationship Id="rId555" Type="http://schemas.openxmlformats.org/officeDocument/2006/relationships/hyperlink" Target="https://en.wikipedia.org/wiki/Boraginaceae" TargetMode="External"/><Relationship Id="rId762" Type="http://schemas.openxmlformats.org/officeDocument/2006/relationships/hyperlink" Target="https://en.wikipedia.org/wiki/Boraginales" TargetMode="External"/><Relationship Id="rId194" Type="http://schemas.openxmlformats.org/officeDocument/2006/relationships/hyperlink" Target="https://en.wikipedia.org/wiki/Boraginaceae" TargetMode="External"/><Relationship Id="rId208" Type="http://schemas.openxmlformats.org/officeDocument/2006/relationships/hyperlink" Target="https://en.wikipedia.org/wiki/Boraginales" TargetMode="External"/><Relationship Id="rId415" Type="http://schemas.openxmlformats.org/officeDocument/2006/relationships/hyperlink" Target="https://en.wikipedia.org/wiki/Boraginales" TargetMode="External"/><Relationship Id="rId622" Type="http://schemas.openxmlformats.org/officeDocument/2006/relationships/hyperlink" Target="https://en.wikipedia.org/wiki/Boraginaceae" TargetMode="External"/><Relationship Id="rId261" Type="http://schemas.openxmlformats.org/officeDocument/2006/relationships/hyperlink" Target="https://en.wikipedia.org/wiki/Boraginales" TargetMode="External"/><Relationship Id="rId499" Type="http://schemas.openxmlformats.org/officeDocument/2006/relationships/hyperlink" Target="https://en.wikipedia.org/wiki/Caryophyllales" TargetMode="External"/><Relationship Id="rId927" Type="http://schemas.openxmlformats.org/officeDocument/2006/relationships/hyperlink" Target="https://en.wikipedia.org/wiki/Salicaceae" TargetMode="External"/><Relationship Id="rId56" Type="http://schemas.openxmlformats.org/officeDocument/2006/relationships/hyperlink" Target="https://en.wikipedia.org/wiki/Boraginaceae" TargetMode="External"/><Relationship Id="rId359" Type="http://schemas.openxmlformats.org/officeDocument/2006/relationships/hyperlink" Target="https://en.wikipedia.org/wiki/Ranunculaceae" TargetMode="External"/><Relationship Id="rId566" Type="http://schemas.openxmlformats.org/officeDocument/2006/relationships/hyperlink" Target="https://en.wikipedia.org/wiki/Boraginaceae" TargetMode="External"/><Relationship Id="rId773" Type="http://schemas.openxmlformats.org/officeDocument/2006/relationships/hyperlink" Target="https://en.wikipedia.org/wiki/Rosaceae" TargetMode="External"/><Relationship Id="rId121" Type="http://schemas.openxmlformats.org/officeDocument/2006/relationships/hyperlink" Target="https://en.wikipedia.org/wiki/Boraginaceae" TargetMode="External"/><Relationship Id="rId219" Type="http://schemas.openxmlformats.org/officeDocument/2006/relationships/hyperlink" Target="https://en.wikipedia.org/wiki/Boraginales" TargetMode="External"/><Relationship Id="rId426" Type="http://schemas.openxmlformats.org/officeDocument/2006/relationships/hyperlink" Target="https://en.wikipedia.org/wiki/Boraginales" TargetMode="External"/><Relationship Id="rId633" Type="http://schemas.openxmlformats.org/officeDocument/2006/relationships/hyperlink" Target="https://en.wikipedia.org/wiki/Boraginaceae" TargetMode="External"/><Relationship Id="rId840" Type="http://schemas.openxmlformats.org/officeDocument/2006/relationships/hyperlink" Target="https://en.wikipedia.org/wiki/Ranunculaceae" TargetMode="External"/><Relationship Id="rId938" Type="http://schemas.openxmlformats.org/officeDocument/2006/relationships/hyperlink" Target="https://en.wikipedia.org/wiki/Malpighiales" TargetMode="External"/><Relationship Id="rId67" Type="http://schemas.openxmlformats.org/officeDocument/2006/relationships/hyperlink" Target="https://en.wikipedia.org/wiki/Boraginaceae" TargetMode="External"/><Relationship Id="rId272" Type="http://schemas.openxmlformats.org/officeDocument/2006/relationships/hyperlink" Target="https://en.wikipedia.org/wiki/Boraginales" TargetMode="External"/><Relationship Id="rId577" Type="http://schemas.openxmlformats.org/officeDocument/2006/relationships/hyperlink" Target="https://en.wikipedia.org/wiki/Boraginaceae" TargetMode="External"/><Relationship Id="rId700" Type="http://schemas.openxmlformats.org/officeDocument/2006/relationships/hyperlink" Target="https://en.wikipedia.org/wiki/Boraginales" TargetMode="External"/><Relationship Id="rId132" Type="http://schemas.openxmlformats.org/officeDocument/2006/relationships/hyperlink" Target="https://en.wikipedia.org/wiki/Boraginaceae" TargetMode="External"/><Relationship Id="rId784" Type="http://schemas.openxmlformats.org/officeDocument/2006/relationships/hyperlink" Target="https://en.wikipedia.org/wiki/Caryophyllales" TargetMode="External"/><Relationship Id="rId437" Type="http://schemas.openxmlformats.org/officeDocument/2006/relationships/hyperlink" Target="https://en.wikipedia.org/wiki/Boraginales" TargetMode="External"/><Relationship Id="rId644" Type="http://schemas.openxmlformats.org/officeDocument/2006/relationships/hyperlink" Target="https://en.wikipedia.org/wiki/Boraginaceae" TargetMode="External"/><Relationship Id="rId851" Type="http://schemas.openxmlformats.org/officeDocument/2006/relationships/hyperlink" Target="https://en.wikipedia.org/wiki/Ranunculales" TargetMode="External"/><Relationship Id="rId283" Type="http://schemas.openxmlformats.org/officeDocument/2006/relationships/hyperlink" Target="https://en.wikipedia.org/wiki/Boraginales" TargetMode="External"/><Relationship Id="rId490" Type="http://schemas.openxmlformats.org/officeDocument/2006/relationships/hyperlink" Target="https://en.wikipedia.org/wiki/Caryophyllaceae" TargetMode="External"/><Relationship Id="rId504" Type="http://schemas.openxmlformats.org/officeDocument/2006/relationships/hyperlink" Target="https://en.wikipedia.org/wiki/Primulaceae" TargetMode="External"/><Relationship Id="rId711" Type="http://schemas.openxmlformats.org/officeDocument/2006/relationships/hyperlink" Target="https://en.wikipedia.org/wiki/Boraginales" TargetMode="External"/><Relationship Id="rId78" Type="http://schemas.openxmlformats.org/officeDocument/2006/relationships/hyperlink" Target="https://en.wikipedia.org/wiki/Boraginaceae" TargetMode="External"/><Relationship Id="rId143" Type="http://schemas.openxmlformats.org/officeDocument/2006/relationships/hyperlink" Target="https://en.wikipedia.org/wiki/Boraginaceae" TargetMode="External"/><Relationship Id="rId350" Type="http://schemas.openxmlformats.org/officeDocument/2006/relationships/hyperlink" Target="https://en.wikipedia.org/wiki/Ranunculaceae" TargetMode="External"/><Relationship Id="rId588" Type="http://schemas.openxmlformats.org/officeDocument/2006/relationships/hyperlink" Target="https://en.wikipedia.org/wiki/Boraginaceae" TargetMode="External"/><Relationship Id="rId795" Type="http://schemas.openxmlformats.org/officeDocument/2006/relationships/hyperlink" Target="https://en.wikipedia.org/wiki/Celastraceae" TargetMode="External"/><Relationship Id="rId809" Type="http://schemas.openxmlformats.org/officeDocument/2006/relationships/hyperlink" Target="https://en.wikipedia.org/wiki/Malpighiales" TargetMode="External"/><Relationship Id="rId9" Type="http://schemas.openxmlformats.org/officeDocument/2006/relationships/hyperlink" Target="https://en.wikipedia.org/wiki/Brassicales" TargetMode="External"/><Relationship Id="rId210" Type="http://schemas.openxmlformats.org/officeDocument/2006/relationships/hyperlink" Target="https://en.wikipedia.org/wiki/Boraginales" TargetMode="External"/><Relationship Id="rId448" Type="http://schemas.openxmlformats.org/officeDocument/2006/relationships/hyperlink" Target="https://en.wikipedia.org/wiki/Boraginales" TargetMode="External"/><Relationship Id="rId655" Type="http://schemas.openxmlformats.org/officeDocument/2006/relationships/hyperlink" Target="https://en.wikipedia.org/wiki/Boraginaceae" TargetMode="External"/><Relationship Id="rId862" Type="http://schemas.openxmlformats.org/officeDocument/2006/relationships/hyperlink" Target="https://en.wikipedia.org/wiki/Ranunculales" TargetMode="External"/><Relationship Id="rId294" Type="http://schemas.openxmlformats.org/officeDocument/2006/relationships/hyperlink" Target="https://en.wikipedia.org/wiki/Boraginales" TargetMode="External"/><Relationship Id="rId308" Type="http://schemas.openxmlformats.org/officeDocument/2006/relationships/hyperlink" Target="https://en.wikipedia.org/wiki/Boraginales" TargetMode="External"/><Relationship Id="rId515" Type="http://schemas.openxmlformats.org/officeDocument/2006/relationships/hyperlink" Target="https://en.wikipedia.org/wiki/Gentianales" TargetMode="External"/><Relationship Id="rId722" Type="http://schemas.openxmlformats.org/officeDocument/2006/relationships/hyperlink" Target="https://en.wikipedia.org/wiki/Boraginales" TargetMode="External"/><Relationship Id="rId89" Type="http://schemas.openxmlformats.org/officeDocument/2006/relationships/hyperlink" Target="https://en.wikipedia.org/wiki/Boraginaceae" TargetMode="External"/><Relationship Id="rId154" Type="http://schemas.openxmlformats.org/officeDocument/2006/relationships/hyperlink" Target="https://en.wikipedia.org/wiki/Boraginaceae" TargetMode="External"/><Relationship Id="rId361" Type="http://schemas.openxmlformats.org/officeDocument/2006/relationships/hyperlink" Target="https://en.wikipedia.org/wiki/Ranunculaceae" TargetMode="External"/><Relationship Id="rId599" Type="http://schemas.openxmlformats.org/officeDocument/2006/relationships/hyperlink" Target="https://en.wikipedia.org/wiki/Boraginaceae" TargetMode="External"/><Relationship Id="rId459" Type="http://schemas.openxmlformats.org/officeDocument/2006/relationships/hyperlink" Target="https://en.wikipedia.org/wiki/Boraginaceae" TargetMode="External"/><Relationship Id="rId666" Type="http://schemas.openxmlformats.org/officeDocument/2006/relationships/hyperlink" Target="https://en.wikipedia.org/wiki/Boraginales" TargetMode="External"/><Relationship Id="rId873" Type="http://schemas.openxmlformats.org/officeDocument/2006/relationships/hyperlink" Target="https://en.wikipedia.org/wiki/Ranunculales" TargetMode="External"/><Relationship Id="rId16" Type="http://schemas.openxmlformats.org/officeDocument/2006/relationships/hyperlink" Target="https://en.wikipedia.org/wiki/Geraniales" TargetMode="External"/><Relationship Id="rId221" Type="http://schemas.openxmlformats.org/officeDocument/2006/relationships/hyperlink" Target="https://en.wikipedia.org/wiki/Boraginales" TargetMode="External"/><Relationship Id="rId319" Type="http://schemas.openxmlformats.org/officeDocument/2006/relationships/hyperlink" Target="https://en.wikipedia.org/wiki/Boraginales" TargetMode="External"/><Relationship Id="rId526" Type="http://schemas.openxmlformats.org/officeDocument/2006/relationships/hyperlink" Target="https://en.wikipedia.org/wiki/Gentianaceae" TargetMode="External"/><Relationship Id="rId733" Type="http://schemas.openxmlformats.org/officeDocument/2006/relationships/hyperlink" Target="https://en.wikipedia.org/wiki/Boraginales" TargetMode="External"/><Relationship Id="rId940" Type="http://schemas.openxmlformats.org/officeDocument/2006/relationships/hyperlink" Target="https://en.wikipedia.org/wiki/Malpighiales" TargetMode="External"/><Relationship Id="rId165" Type="http://schemas.openxmlformats.org/officeDocument/2006/relationships/hyperlink" Target="https://en.wikipedia.org/wiki/Boraginaceae" TargetMode="External"/><Relationship Id="rId372" Type="http://schemas.openxmlformats.org/officeDocument/2006/relationships/hyperlink" Target="https://en.wikipedia.org/wiki/Lamiaceae" TargetMode="External"/><Relationship Id="rId677" Type="http://schemas.openxmlformats.org/officeDocument/2006/relationships/hyperlink" Target="https://en.wikipedia.org/wiki/Boraginales" TargetMode="External"/><Relationship Id="rId800" Type="http://schemas.openxmlformats.org/officeDocument/2006/relationships/hyperlink" Target="https://en.wikipedia.org/wiki/Malpighiales" TargetMode="External"/><Relationship Id="rId232" Type="http://schemas.openxmlformats.org/officeDocument/2006/relationships/hyperlink" Target="https://en.wikipedia.org/wiki/Boraginales" TargetMode="External"/><Relationship Id="rId884" Type="http://schemas.openxmlformats.org/officeDocument/2006/relationships/hyperlink" Target="https://en.wikipedia.org/wiki/Ranunculaceae" TargetMode="External"/><Relationship Id="rId27" Type="http://schemas.openxmlformats.org/officeDocument/2006/relationships/hyperlink" Target="https://en.wikipedia.org/wiki/Myrtales" TargetMode="External"/><Relationship Id="rId537" Type="http://schemas.openxmlformats.org/officeDocument/2006/relationships/hyperlink" Target="https://en.wikipedia.org/wiki/Gentianaceae" TargetMode="External"/><Relationship Id="rId744" Type="http://schemas.openxmlformats.org/officeDocument/2006/relationships/hyperlink" Target="https://en.wikipedia.org/wiki/Boraginales" TargetMode="External"/><Relationship Id="rId80" Type="http://schemas.openxmlformats.org/officeDocument/2006/relationships/hyperlink" Target="https://en.wikipedia.org/wiki/Boraginaceae" TargetMode="External"/><Relationship Id="rId176" Type="http://schemas.openxmlformats.org/officeDocument/2006/relationships/hyperlink" Target="https://en.wikipedia.org/wiki/Boraginaceae" TargetMode="External"/><Relationship Id="rId383" Type="http://schemas.openxmlformats.org/officeDocument/2006/relationships/hyperlink" Target="https://en.wikipedia.org/wiki/Ranunculales" TargetMode="External"/><Relationship Id="rId590" Type="http://schemas.openxmlformats.org/officeDocument/2006/relationships/hyperlink" Target="https://en.wikipedia.org/wiki/Boraginaceae" TargetMode="External"/><Relationship Id="rId604" Type="http://schemas.openxmlformats.org/officeDocument/2006/relationships/hyperlink" Target="https://en.wikipedia.org/wiki/Boraginaceae" TargetMode="External"/><Relationship Id="rId811" Type="http://schemas.openxmlformats.org/officeDocument/2006/relationships/hyperlink" Target="https://en.wikipedia.org/wiki/Salicaceae" TargetMode="External"/><Relationship Id="rId243" Type="http://schemas.openxmlformats.org/officeDocument/2006/relationships/hyperlink" Target="https://en.wikipedia.org/wiki/Boraginales" TargetMode="External"/><Relationship Id="rId450" Type="http://schemas.openxmlformats.org/officeDocument/2006/relationships/hyperlink" Target="https://en.wikipedia.org/wiki/Boraginaceae" TargetMode="External"/><Relationship Id="rId688" Type="http://schemas.openxmlformats.org/officeDocument/2006/relationships/hyperlink" Target="https://en.wikipedia.org/wiki/Boraginales" TargetMode="External"/><Relationship Id="rId895" Type="http://schemas.openxmlformats.org/officeDocument/2006/relationships/hyperlink" Target="https://en.wikipedia.org/wiki/Malpighiales" TargetMode="External"/><Relationship Id="rId909" Type="http://schemas.openxmlformats.org/officeDocument/2006/relationships/hyperlink" Target="https://en.wikipedia.org/wiki/Violaceae" TargetMode="External"/><Relationship Id="rId38" Type="http://schemas.openxmlformats.org/officeDocument/2006/relationships/hyperlink" Target="https://en.wikipedia.org/wiki/Asterales" TargetMode="External"/><Relationship Id="rId103" Type="http://schemas.openxmlformats.org/officeDocument/2006/relationships/hyperlink" Target="https://en.wikipedia.org/wiki/Boraginaceae" TargetMode="External"/><Relationship Id="rId310" Type="http://schemas.openxmlformats.org/officeDocument/2006/relationships/hyperlink" Target="https://en.wikipedia.org/wiki/Boraginales" TargetMode="External"/><Relationship Id="rId548" Type="http://schemas.openxmlformats.org/officeDocument/2006/relationships/hyperlink" Target="https://en.wikipedia.org/wiki/Rosales" TargetMode="External"/><Relationship Id="rId755" Type="http://schemas.openxmlformats.org/officeDocument/2006/relationships/hyperlink" Target="https://en.wikipedia.org/wiki/Boraginales" TargetMode="External"/><Relationship Id="rId91" Type="http://schemas.openxmlformats.org/officeDocument/2006/relationships/hyperlink" Target="https://en.wikipedia.org/wiki/Boraginaceae" TargetMode="External"/><Relationship Id="rId187" Type="http://schemas.openxmlformats.org/officeDocument/2006/relationships/hyperlink" Target="https://en.wikipedia.org/wiki/Boraginaceae" TargetMode="External"/><Relationship Id="rId394" Type="http://schemas.openxmlformats.org/officeDocument/2006/relationships/hyperlink" Target="https://en.wikipedia.org/wiki/Ranunculales" TargetMode="External"/><Relationship Id="rId408" Type="http://schemas.openxmlformats.org/officeDocument/2006/relationships/hyperlink" Target="https://en.wikipedia.org/wiki/Asterales" TargetMode="External"/><Relationship Id="rId615" Type="http://schemas.openxmlformats.org/officeDocument/2006/relationships/hyperlink" Target="https://en.wikipedia.org/wiki/Boraginaceae" TargetMode="External"/><Relationship Id="rId822" Type="http://schemas.openxmlformats.org/officeDocument/2006/relationships/hyperlink" Target="https://en.wikipedia.org/wiki/Asterales" TargetMode="External"/><Relationship Id="rId254" Type="http://schemas.openxmlformats.org/officeDocument/2006/relationships/hyperlink" Target="https://en.wikipedia.org/wiki/Boraginales" TargetMode="External"/><Relationship Id="rId699" Type="http://schemas.openxmlformats.org/officeDocument/2006/relationships/hyperlink" Target="https://en.wikipedia.org/wiki/Boraginales" TargetMode="External"/><Relationship Id="rId49" Type="http://schemas.openxmlformats.org/officeDocument/2006/relationships/hyperlink" Target="https://en.wikipedia.org/wiki/Asterales" TargetMode="External"/><Relationship Id="rId114" Type="http://schemas.openxmlformats.org/officeDocument/2006/relationships/hyperlink" Target="https://en.wikipedia.org/wiki/Boraginaceae" TargetMode="External"/><Relationship Id="rId461" Type="http://schemas.openxmlformats.org/officeDocument/2006/relationships/hyperlink" Target="https://en.wikipedia.org/wiki/Boraginaceae" TargetMode="External"/><Relationship Id="rId559" Type="http://schemas.openxmlformats.org/officeDocument/2006/relationships/hyperlink" Target="https://en.wikipedia.org/wiki/Boraginaceae" TargetMode="External"/><Relationship Id="rId766" Type="http://schemas.openxmlformats.org/officeDocument/2006/relationships/hyperlink" Target="https://en.wikipedia.org/wiki/Boraginales" TargetMode="External"/><Relationship Id="rId198" Type="http://schemas.openxmlformats.org/officeDocument/2006/relationships/hyperlink" Target="https://en.wikipedia.org/wiki/Boraginaceae" TargetMode="External"/><Relationship Id="rId321" Type="http://schemas.openxmlformats.org/officeDocument/2006/relationships/hyperlink" Target="https://en.wikipedia.org/wiki/Boraginales" TargetMode="External"/><Relationship Id="rId419" Type="http://schemas.openxmlformats.org/officeDocument/2006/relationships/hyperlink" Target="https://en.wikipedia.org/wiki/Boraginales" TargetMode="External"/><Relationship Id="rId626" Type="http://schemas.openxmlformats.org/officeDocument/2006/relationships/hyperlink" Target="https://en.wikipedia.org/wiki/Boraginaceae" TargetMode="External"/><Relationship Id="rId833" Type="http://schemas.openxmlformats.org/officeDocument/2006/relationships/hyperlink" Target="https://en.wikipedia.org/wiki/Ranunculales" TargetMode="External"/><Relationship Id="rId265" Type="http://schemas.openxmlformats.org/officeDocument/2006/relationships/hyperlink" Target="https://en.wikipedia.org/wiki/Boraginales" TargetMode="External"/><Relationship Id="rId472" Type="http://schemas.openxmlformats.org/officeDocument/2006/relationships/hyperlink" Target="https://en.wikipedia.org/wiki/Boraginaceae" TargetMode="External"/><Relationship Id="rId900" Type="http://schemas.openxmlformats.org/officeDocument/2006/relationships/hyperlink" Target="https://en.wikipedia.org/wiki/Malpighiales" TargetMode="External"/><Relationship Id="rId125" Type="http://schemas.openxmlformats.org/officeDocument/2006/relationships/hyperlink" Target="https://en.wikipedia.org/wiki/Boraginaceae" TargetMode="External"/><Relationship Id="rId332" Type="http://schemas.openxmlformats.org/officeDocument/2006/relationships/hyperlink" Target="https://en.wikipedia.org/wiki/Boraginales" TargetMode="External"/><Relationship Id="rId777" Type="http://schemas.openxmlformats.org/officeDocument/2006/relationships/hyperlink" Target="https://en.wikipedia.org/wiki/Malpighiales" TargetMode="External"/><Relationship Id="rId637" Type="http://schemas.openxmlformats.org/officeDocument/2006/relationships/hyperlink" Target="https://en.wikipedia.org/wiki/Boraginaceae" TargetMode="External"/><Relationship Id="rId844" Type="http://schemas.openxmlformats.org/officeDocument/2006/relationships/hyperlink" Target="https://en.wikipedia.org/wiki/Ranunculaceae" TargetMode="External"/><Relationship Id="rId276" Type="http://schemas.openxmlformats.org/officeDocument/2006/relationships/hyperlink" Target="https://en.wikipedia.org/wiki/Boraginales" TargetMode="External"/><Relationship Id="rId483" Type="http://schemas.openxmlformats.org/officeDocument/2006/relationships/hyperlink" Target="https://en.wikipedia.org/wiki/Boraginaceae" TargetMode="External"/><Relationship Id="rId690" Type="http://schemas.openxmlformats.org/officeDocument/2006/relationships/hyperlink" Target="https://en.wikipedia.org/wiki/Boraginales" TargetMode="External"/><Relationship Id="rId704" Type="http://schemas.openxmlformats.org/officeDocument/2006/relationships/hyperlink" Target="https://en.wikipedia.org/wiki/Boraginales" TargetMode="External"/><Relationship Id="rId911" Type="http://schemas.openxmlformats.org/officeDocument/2006/relationships/hyperlink" Target="https://en.wikipedia.org/wiki/Violaceae" TargetMode="External"/><Relationship Id="rId40" Type="http://schemas.openxmlformats.org/officeDocument/2006/relationships/hyperlink" Target="https://en.wikipedia.org/wiki/Asterales" TargetMode="External"/><Relationship Id="rId136" Type="http://schemas.openxmlformats.org/officeDocument/2006/relationships/hyperlink" Target="https://en.wikipedia.org/wiki/Boraginaceae" TargetMode="External"/><Relationship Id="rId343" Type="http://schemas.openxmlformats.org/officeDocument/2006/relationships/hyperlink" Target="https://en.wikipedia.org/wiki/Boraginales" TargetMode="External"/><Relationship Id="rId550" Type="http://schemas.openxmlformats.org/officeDocument/2006/relationships/hyperlink" Target="https://en.wikipedia.org/wiki/Boraginaceae" TargetMode="External"/><Relationship Id="rId788" Type="http://schemas.openxmlformats.org/officeDocument/2006/relationships/hyperlink" Target="https://en.wikipedia.org/wiki/Celastrales" TargetMode="External"/><Relationship Id="rId203" Type="http://schemas.openxmlformats.org/officeDocument/2006/relationships/hyperlink" Target="https://en.wikipedia.org/wiki/Boraginales" TargetMode="External"/><Relationship Id="rId648" Type="http://schemas.openxmlformats.org/officeDocument/2006/relationships/hyperlink" Target="https://en.wikipedia.org/wiki/Boraginaceae" TargetMode="External"/><Relationship Id="rId855" Type="http://schemas.openxmlformats.org/officeDocument/2006/relationships/hyperlink" Target="https://en.wikipedia.org/wiki/Ranunculaceae" TargetMode="External"/><Relationship Id="rId287" Type="http://schemas.openxmlformats.org/officeDocument/2006/relationships/hyperlink" Target="https://en.wikipedia.org/wiki/Boraginales" TargetMode="External"/><Relationship Id="rId410" Type="http://schemas.openxmlformats.org/officeDocument/2006/relationships/hyperlink" Target="https://en.wikipedia.org/wiki/Onagraceae" TargetMode="External"/><Relationship Id="rId494" Type="http://schemas.openxmlformats.org/officeDocument/2006/relationships/hyperlink" Target="https://en.wikipedia.org/wiki/Caryophyllaceae" TargetMode="External"/><Relationship Id="rId508" Type="http://schemas.openxmlformats.org/officeDocument/2006/relationships/hyperlink" Target="https://en.wikipedia.org/wiki/Gentianales" TargetMode="External"/><Relationship Id="rId715" Type="http://schemas.openxmlformats.org/officeDocument/2006/relationships/hyperlink" Target="https://en.wikipedia.org/wiki/Boraginales" TargetMode="External"/><Relationship Id="rId922" Type="http://schemas.openxmlformats.org/officeDocument/2006/relationships/hyperlink" Target="https://en.wikipedia.org/wiki/Salicaceae" TargetMode="External"/><Relationship Id="rId147" Type="http://schemas.openxmlformats.org/officeDocument/2006/relationships/hyperlink" Target="https://en.wikipedia.org/wiki/Boraginaceae" TargetMode="External"/><Relationship Id="rId354" Type="http://schemas.openxmlformats.org/officeDocument/2006/relationships/hyperlink" Target="https://en.wikipedia.org/wiki/Ranunculaceae" TargetMode="External"/><Relationship Id="rId799" Type="http://schemas.openxmlformats.org/officeDocument/2006/relationships/hyperlink" Target="https://en.wikipedia.org/wiki/Polemoniaceae" TargetMode="External"/><Relationship Id="rId51" Type="http://schemas.openxmlformats.org/officeDocument/2006/relationships/hyperlink" Target="https://en.wikipedia.org/wiki/Asterales" TargetMode="External"/><Relationship Id="rId561" Type="http://schemas.openxmlformats.org/officeDocument/2006/relationships/hyperlink" Target="https://en.wikipedia.org/wiki/Boraginaceae" TargetMode="External"/><Relationship Id="rId659" Type="http://schemas.openxmlformats.org/officeDocument/2006/relationships/hyperlink" Target="https://en.wikipedia.org/wiki/Boraginales" TargetMode="External"/><Relationship Id="rId866" Type="http://schemas.openxmlformats.org/officeDocument/2006/relationships/hyperlink" Target="https://en.wikipedia.org/wiki/Ranunculales" TargetMode="External"/><Relationship Id="rId214" Type="http://schemas.openxmlformats.org/officeDocument/2006/relationships/hyperlink" Target="https://en.wikipedia.org/wiki/Boraginales" TargetMode="External"/><Relationship Id="rId298" Type="http://schemas.openxmlformats.org/officeDocument/2006/relationships/hyperlink" Target="https://en.wikipedia.org/wiki/Boraginales" TargetMode="External"/><Relationship Id="rId421" Type="http://schemas.openxmlformats.org/officeDocument/2006/relationships/hyperlink" Target="https://en.wikipedia.org/wiki/Boraginales" TargetMode="External"/><Relationship Id="rId519" Type="http://schemas.openxmlformats.org/officeDocument/2006/relationships/hyperlink" Target="https://en.wikipedia.org/wiki/Gentianales" TargetMode="External"/><Relationship Id="rId158" Type="http://schemas.openxmlformats.org/officeDocument/2006/relationships/hyperlink" Target="https://en.wikipedia.org/wiki/Boraginaceae" TargetMode="External"/><Relationship Id="rId726" Type="http://schemas.openxmlformats.org/officeDocument/2006/relationships/hyperlink" Target="https://en.wikipedia.org/wiki/Boraginales" TargetMode="External"/><Relationship Id="rId933" Type="http://schemas.openxmlformats.org/officeDocument/2006/relationships/hyperlink" Target="https://en.wikipedia.org/wiki/Malpighiales" TargetMode="External"/><Relationship Id="rId62" Type="http://schemas.openxmlformats.org/officeDocument/2006/relationships/hyperlink" Target="https://en.wikipedia.org/wiki/Boraginaceae" TargetMode="External"/><Relationship Id="rId365" Type="http://schemas.openxmlformats.org/officeDocument/2006/relationships/hyperlink" Target="https://en.wikipedia.org/wiki/Ranunculaceae" TargetMode="External"/><Relationship Id="rId572" Type="http://schemas.openxmlformats.org/officeDocument/2006/relationships/hyperlink" Target="https://en.wikipedia.org/wiki/Boraginaceae" TargetMode="External"/><Relationship Id="rId225" Type="http://schemas.openxmlformats.org/officeDocument/2006/relationships/hyperlink" Target="https://en.wikipedia.org/wiki/Boraginales" TargetMode="External"/><Relationship Id="rId432" Type="http://schemas.openxmlformats.org/officeDocument/2006/relationships/hyperlink" Target="https://en.wikipedia.org/wiki/Boraginales" TargetMode="External"/><Relationship Id="rId877" Type="http://schemas.openxmlformats.org/officeDocument/2006/relationships/hyperlink" Target="https://en.wikipedia.org/wiki/Ranunculaceae" TargetMode="External"/><Relationship Id="rId737" Type="http://schemas.openxmlformats.org/officeDocument/2006/relationships/hyperlink" Target="https://en.wikipedia.org/wiki/Boraginales" TargetMode="External"/><Relationship Id="rId944" Type="http://schemas.openxmlformats.org/officeDocument/2006/relationships/hyperlink" Target="https://en.wikipedia.org/wiki/Asterales" TargetMode="External"/><Relationship Id="rId73" Type="http://schemas.openxmlformats.org/officeDocument/2006/relationships/hyperlink" Target="https://en.wikipedia.org/wiki/Boraginaceae" TargetMode="External"/><Relationship Id="rId169" Type="http://schemas.openxmlformats.org/officeDocument/2006/relationships/hyperlink" Target="https://en.wikipedia.org/wiki/Boraginaceae" TargetMode="External"/><Relationship Id="rId376" Type="http://schemas.openxmlformats.org/officeDocument/2006/relationships/hyperlink" Target="https://en.wikipedia.org/wiki/Lamiales" TargetMode="External"/><Relationship Id="rId583" Type="http://schemas.openxmlformats.org/officeDocument/2006/relationships/hyperlink" Target="https://en.wikipedia.org/wiki/Boraginaceae" TargetMode="External"/><Relationship Id="rId790" Type="http://schemas.openxmlformats.org/officeDocument/2006/relationships/hyperlink" Target="https://en.wikipedia.org/wiki/Celastrales" TargetMode="External"/><Relationship Id="rId804" Type="http://schemas.openxmlformats.org/officeDocument/2006/relationships/hyperlink" Target="https://en.wikipedia.org/wiki/Malpighiales" TargetMode="External"/><Relationship Id="rId4" Type="http://schemas.openxmlformats.org/officeDocument/2006/relationships/hyperlink" Target="https://en.wikipedia.org/wiki/Brassicaceae" TargetMode="External"/><Relationship Id="rId236" Type="http://schemas.openxmlformats.org/officeDocument/2006/relationships/hyperlink" Target="https://en.wikipedia.org/wiki/Boraginales" TargetMode="External"/><Relationship Id="rId443" Type="http://schemas.openxmlformats.org/officeDocument/2006/relationships/hyperlink" Target="https://en.wikipedia.org/wiki/Boraginales" TargetMode="External"/><Relationship Id="rId650" Type="http://schemas.openxmlformats.org/officeDocument/2006/relationships/hyperlink" Target="https://en.wikipedia.org/wiki/Boraginaceae" TargetMode="External"/><Relationship Id="rId888" Type="http://schemas.openxmlformats.org/officeDocument/2006/relationships/hyperlink" Target="https://en.wikipedia.org/wiki/Ranunculaceae" TargetMode="External"/><Relationship Id="rId303" Type="http://schemas.openxmlformats.org/officeDocument/2006/relationships/hyperlink" Target="https://en.wikipedia.org/wiki/Boraginales" TargetMode="External"/><Relationship Id="rId748" Type="http://schemas.openxmlformats.org/officeDocument/2006/relationships/hyperlink" Target="https://en.wikipedia.org/wiki/Boraginales" TargetMode="External"/><Relationship Id="rId84" Type="http://schemas.openxmlformats.org/officeDocument/2006/relationships/hyperlink" Target="https://en.wikipedia.org/wiki/Boraginaceae" TargetMode="External"/><Relationship Id="rId387" Type="http://schemas.openxmlformats.org/officeDocument/2006/relationships/hyperlink" Target="https://en.wikipedia.org/wiki/Ranunculales" TargetMode="External"/><Relationship Id="rId510" Type="http://schemas.openxmlformats.org/officeDocument/2006/relationships/hyperlink" Target="https://en.wikipedia.org/wiki/Gentianales" TargetMode="External"/><Relationship Id="rId594" Type="http://schemas.openxmlformats.org/officeDocument/2006/relationships/hyperlink" Target="https://en.wikipedia.org/wiki/Boraginaceae" TargetMode="External"/><Relationship Id="rId608" Type="http://schemas.openxmlformats.org/officeDocument/2006/relationships/hyperlink" Target="https://en.wikipedia.org/wiki/Boraginaceae" TargetMode="External"/><Relationship Id="rId815" Type="http://schemas.openxmlformats.org/officeDocument/2006/relationships/hyperlink" Target="https://en.wikipedia.org/wiki/Salicaceae" TargetMode="External"/><Relationship Id="rId247" Type="http://schemas.openxmlformats.org/officeDocument/2006/relationships/hyperlink" Target="https://en.wikipedia.org/wiki/Boraginales" TargetMode="External"/><Relationship Id="rId899" Type="http://schemas.openxmlformats.org/officeDocument/2006/relationships/hyperlink" Target="https://en.wikipedia.org/wiki/Malpighiales" TargetMode="External"/><Relationship Id="rId107" Type="http://schemas.openxmlformats.org/officeDocument/2006/relationships/hyperlink" Target="https://en.wikipedia.org/wiki/Boraginaceae" TargetMode="External"/><Relationship Id="rId454" Type="http://schemas.openxmlformats.org/officeDocument/2006/relationships/hyperlink" Target="https://en.wikipedia.org/wiki/Boraginaceae" TargetMode="External"/><Relationship Id="rId661" Type="http://schemas.openxmlformats.org/officeDocument/2006/relationships/hyperlink" Target="https://en.wikipedia.org/wiki/Boraginales" TargetMode="External"/><Relationship Id="rId759" Type="http://schemas.openxmlformats.org/officeDocument/2006/relationships/hyperlink" Target="https://en.wikipedia.org/wiki/Boraginales" TargetMode="External"/><Relationship Id="rId11" Type="http://schemas.openxmlformats.org/officeDocument/2006/relationships/hyperlink" Target="https://en.wikipedia.org/wiki/Ericales" TargetMode="External"/><Relationship Id="rId314" Type="http://schemas.openxmlformats.org/officeDocument/2006/relationships/hyperlink" Target="https://en.wikipedia.org/wiki/Boraginales" TargetMode="External"/><Relationship Id="rId398" Type="http://schemas.openxmlformats.org/officeDocument/2006/relationships/hyperlink" Target="https://en.wikipedia.org/wiki/Ranunculaceae" TargetMode="External"/><Relationship Id="rId521" Type="http://schemas.openxmlformats.org/officeDocument/2006/relationships/hyperlink" Target="https://en.wikipedia.org/wiki/Gentianales" TargetMode="External"/><Relationship Id="rId619" Type="http://schemas.openxmlformats.org/officeDocument/2006/relationships/hyperlink" Target="https://en.wikipedia.org/wiki/Boraginaceae" TargetMode="External"/><Relationship Id="rId95" Type="http://schemas.openxmlformats.org/officeDocument/2006/relationships/hyperlink" Target="https://en.wikipedia.org/wiki/Boraginaceae" TargetMode="External"/><Relationship Id="rId160" Type="http://schemas.openxmlformats.org/officeDocument/2006/relationships/hyperlink" Target="https://en.wikipedia.org/wiki/Boraginaceae" TargetMode="External"/><Relationship Id="rId826" Type="http://schemas.openxmlformats.org/officeDocument/2006/relationships/hyperlink" Target="https://en.wikipedia.org/wiki/Asterales" TargetMode="External"/><Relationship Id="rId258" Type="http://schemas.openxmlformats.org/officeDocument/2006/relationships/hyperlink" Target="https://en.wikipedia.org/wiki/Boraginales" TargetMode="External"/><Relationship Id="rId465" Type="http://schemas.openxmlformats.org/officeDocument/2006/relationships/hyperlink" Target="https://en.wikipedia.org/wiki/Boraginaceae" TargetMode="External"/><Relationship Id="rId672" Type="http://schemas.openxmlformats.org/officeDocument/2006/relationships/hyperlink" Target="https://en.wikipedia.org/wiki/Boraginales" TargetMode="External"/><Relationship Id="rId22" Type="http://schemas.openxmlformats.org/officeDocument/2006/relationships/hyperlink" Target="https://en.wikipedia.org/wiki/Onagraceae" TargetMode="External"/><Relationship Id="rId118" Type="http://schemas.openxmlformats.org/officeDocument/2006/relationships/hyperlink" Target="https://en.wikipedia.org/wiki/Boraginaceae" TargetMode="External"/><Relationship Id="rId325" Type="http://schemas.openxmlformats.org/officeDocument/2006/relationships/hyperlink" Target="https://en.wikipedia.org/wiki/Boraginales" TargetMode="External"/><Relationship Id="rId532" Type="http://schemas.openxmlformats.org/officeDocument/2006/relationships/hyperlink" Target="https://en.wikipedia.org/wiki/Gentianaceae" TargetMode="External"/><Relationship Id="rId171" Type="http://schemas.openxmlformats.org/officeDocument/2006/relationships/hyperlink" Target="https://en.wikipedia.org/wiki/Boraginaceae" TargetMode="External"/><Relationship Id="rId837" Type="http://schemas.openxmlformats.org/officeDocument/2006/relationships/hyperlink" Target="https://en.wikipedia.org/wiki/Ranunculales" TargetMode="External"/><Relationship Id="rId269" Type="http://schemas.openxmlformats.org/officeDocument/2006/relationships/hyperlink" Target="https://en.wikipedia.org/wiki/Boraginales" TargetMode="External"/><Relationship Id="rId476" Type="http://schemas.openxmlformats.org/officeDocument/2006/relationships/hyperlink" Target="https://en.wikipedia.org/wiki/Boraginaceae" TargetMode="External"/><Relationship Id="rId683" Type="http://schemas.openxmlformats.org/officeDocument/2006/relationships/hyperlink" Target="https://en.wikipedia.org/wiki/Boraginales" TargetMode="External"/><Relationship Id="rId890" Type="http://schemas.openxmlformats.org/officeDocument/2006/relationships/hyperlink" Target="https://en.wikipedia.org/wiki/Caprifoliaceae" TargetMode="External"/><Relationship Id="rId904" Type="http://schemas.openxmlformats.org/officeDocument/2006/relationships/hyperlink" Target="https://en.wikipedia.org/wiki/Malpighiales" TargetMode="External"/><Relationship Id="rId33" Type="http://schemas.openxmlformats.org/officeDocument/2006/relationships/hyperlink" Target="https://en.wikipedia.org/wiki/Ericales" TargetMode="External"/><Relationship Id="rId129" Type="http://schemas.openxmlformats.org/officeDocument/2006/relationships/hyperlink" Target="https://en.wikipedia.org/wiki/Boraginaceae" TargetMode="External"/><Relationship Id="rId336" Type="http://schemas.openxmlformats.org/officeDocument/2006/relationships/hyperlink" Target="https://en.wikipedia.org/wiki/Boraginales" TargetMode="External"/><Relationship Id="rId543" Type="http://schemas.openxmlformats.org/officeDocument/2006/relationships/hyperlink" Target="https://en.wikipedia.org/wiki/Gentianaceae" TargetMode="External"/><Relationship Id="rId182" Type="http://schemas.openxmlformats.org/officeDocument/2006/relationships/hyperlink" Target="https://en.wikipedia.org/wiki/Boraginaceae" TargetMode="External"/><Relationship Id="rId403" Type="http://schemas.openxmlformats.org/officeDocument/2006/relationships/hyperlink" Target="https://en.wikipedia.org/wiki/Ranunculaceae" TargetMode="External"/><Relationship Id="rId750" Type="http://schemas.openxmlformats.org/officeDocument/2006/relationships/hyperlink" Target="https://en.wikipedia.org/wiki/Boraginales" TargetMode="External"/><Relationship Id="rId848" Type="http://schemas.openxmlformats.org/officeDocument/2006/relationships/hyperlink" Target="https://en.wikipedia.org/wiki/Ranunculales" TargetMode="External"/><Relationship Id="rId487" Type="http://schemas.openxmlformats.org/officeDocument/2006/relationships/hyperlink" Target="https://en.wikipedia.org/wiki/Asterales" TargetMode="External"/><Relationship Id="rId610" Type="http://schemas.openxmlformats.org/officeDocument/2006/relationships/hyperlink" Target="https://en.wikipedia.org/wiki/Boraginaceae" TargetMode="External"/><Relationship Id="rId694" Type="http://schemas.openxmlformats.org/officeDocument/2006/relationships/hyperlink" Target="https://en.wikipedia.org/wiki/Boraginales" TargetMode="External"/><Relationship Id="rId708" Type="http://schemas.openxmlformats.org/officeDocument/2006/relationships/hyperlink" Target="https://en.wikipedia.org/wiki/Boraginales" TargetMode="External"/><Relationship Id="rId915" Type="http://schemas.openxmlformats.org/officeDocument/2006/relationships/hyperlink" Target="https://en.wikipedia.org/wiki/Salicaceae" TargetMode="External"/><Relationship Id="rId347" Type="http://schemas.openxmlformats.org/officeDocument/2006/relationships/hyperlink" Target="https://en.wikipedia.org/wiki/Malpighiales" TargetMode="External"/><Relationship Id="rId44" Type="http://schemas.openxmlformats.org/officeDocument/2006/relationships/hyperlink" Target="https://en.wikipedia.org/wiki/Asterales" TargetMode="External"/><Relationship Id="rId554" Type="http://schemas.openxmlformats.org/officeDocument/2006/relationships/hyperlink" Target="https://en.wikipedia.org/wiki/Boraginaceae" TargetMode="External"/><Relationship Id="rId761" Type="http://schemas.openxmlformats.org/officeDocument/2006/relationships/hyperlink" Target="https://en.wikipedia.org/wiki/Boraginales" TargetMode="External"/><Relationship Id="rId859" Type="http://schemas.openxmlformats.org/officeDocument/2006/relationships/hyperlink" Target="https://en.wikipedia.org/wiki/Ranunculaceae" TargetMode="External"/><Relationship Id="rId193" Type="http://schemas.openxmlformats.org/officeDocument/2006/relationships/hyperlink" Target="https://en.wikipedia.org/wiki/Boraginaceae" TargetMode="External"/><Relationship Id="rId207" Type="http://schemas.openxmlformats.org/officeDocument/2006/relationships/hyperlink" Target="https://en.wikipedia.org/wiki/Boraginales" TargetMode="External"/><Relationship Id="rId414" Type="http://schemas.openxmlformats.org/officeDocument/2006/relationships/hyperlink" Target="https://en.wikipedia.org/wiki/Boraginaceae" TargetMode="External"/><Relationship Id="rId498" Type="http://schemas.openxmlformats.org/officeDocument/2006/relationships/hyperlink" Target="https://en.wikipedia.org/wiki/Montiaceae" TargetMode="External"/><Relationship Id="rId621" Type="http://schemas.openxmlformats.org/officeDocument/2006/relationships/hyperlink" Target="https://en.wikipedia.org/wiki/Boraginaceae" TargetMode="External"/><Relationship Id="rId260" Type="http://schemas.openxmlformats.org/officeDocument/2006/relationships/hyperlink" Target="https://en.wikipedia.org/wiki/Boraginales" TargetMode="External"/><Relationship Id="rId719" Type="http://schemas.openxmlformats.org/officeDocument/2006/relationships/hyperlink" Target="https://en.wikipedia.org/wiki/Boraginales" TargetMode="External"/><Relationship Id="rId926" Type="http://schemas.openxmlformats.org/officeDocument/2006/relationships/hyperlink" Target="https://en.wikipedia.org/wiki/Salicaceae" TargetMode="External"/><Relationship Id="rId55" Type="http://schemas.openxmlformats.org/officeDocument/2006/relationships/hyperlink" Target="https://en.wikipedia.org/wiki/Geraniales" TargetMode="External"/><Relationship Id="rId120" Type="http://schemas.openxmlformats.org/officeDocument/2006/relationships/hyperlink" Target="https://en.wikipedia.org/wiki/Boraginaceae" TargetMode="External"/><Relationship Id="rId358" Type="http://schemas.openxmlformats.org/officeDocument/2006/relationships/hyperlink" Target="https://en.wikipedia.org/wiki/Ranunculaceae" TargetMode="External"/><Relationship Id="rId565" Type="http://schemas.openxmlformats.org/officeDocument/2006/relationships/hyperlink" Target="https://en.wikipedia.org/wiki/Boraginaceae" TargetMode="External"/><Relationship Id="rId772" Type="http://schemas.openxmlformats.org/officeDocument/2006/relationships/hyperlink" Target="https://en.wikipedia.org/wiki/Rosales" TargetMode="External"/><Relationship Id="rId218" Type="http://schemas.openxmlformats.org/officeDocument/2006/relationships/hyperlink" Target="https://en.wikipedia.org/wiki/Boraginales" TargetMode="External"/><Relationship Id="rId425" Type="http://schemas.openxmlformats.org/officeDocument/2006/relationships/hyperlink" Target="https://en.wikipedia.org/wiki/Boraginales" TargetMode="External"/><Relationship Id="rId632" Type="http://schemas.openxmlformats.org/officeDocument/2006/relationships/hyperlink" Target="https://en.wikipedia.org/wiki/Boraginaceae" TargetMode="External"/><Relationship Id="rId271" Type="http://schemas.openxmlformats.org/officeDocument/2006/relationships/hyperlink" Target="https://en.wikipedia.org/wiki/Boraginales" TargetMode="External"/><Relationship Id="rId937" Type="http://schemas.openxmlformats.org/officeDocument/2006/relationships/hyperlink" Target="https://en.wikipedia.org/wiki/Malpighiales" TargetMode="External"/><Relationship Id="rId66" Type="http://schemas.openxmlformats.org/officeDocument/2006/relationships/hyperlink" Target="https://en.wikipedia.org/wiki/Boraginaceae" TargetMode="External"/><Relationship Id="rId131" Type="http://schemas.openxmlformats.org/officeDocument/2006/relationships/hyperlink" Target="https://en.wikipedia.org/wiki/Boraginaceae" TargetMode="External"/><Relationship Id="rId369" Type="http://schemas.openxmlformats.org/officeDocument/2006/relationships/hyperlink" Target="https://en.wikipedia.org/wiki/Lamiaceae" TargetMode="External"/><Relationship Id="rId576" Type="http://schemas.openxmlformats.org/officeDocument/2006/relationships/hyperlink" Target="https://en.wikipedia.org/wiki/Boraginaceae" TargetMode="External"/><Relationship Id="rId783" Type="http://schemas.openxmlformats.org/officeDocument/2006/relationships/hyperlink" Target="https://en.wikipedia.org/wiki/Boraginales" TargetMode="External"/><Relationship Id="rId229" Type="http://schemas.openxmlformats.org/officeDocument/2006/relationships/hyperlink" Target="https://en.wikipedia.org/wiki/Boraginales" TargetMode="External"/><Relationship Id="rId436" Type="http://schemas.openxmlformats.org/officeDocument/2006/relationships/hyperlink" Target="https://en.wikipedia.org/wiki/Boraginales" TargetMode="External"/><Relationship Id="rId643" Type="http://schemas.openxmlformats.org/officeDocument/2006/relationships/hyperlink" Target="https://en.wikipedia.org/wiki/Boraginaceae" TargetMode="External"/><Relationship Id="rId850" Type="http://schemas.openxmlformats.org/officeDocument/2006/relationships/hyperlink" Target="https://en.wikipedia.org/wiki/Ranunculales" TargetMode="External"/><Relationship Id="rId77" Type="http://schemas.openxmlformats.org/officeDocument/2006/relationships/hyperlink" Target="https://en.wikipedia.org/wiki/Boraginaceae" TargetMode="External"/><Relationship Id="rId282" Type="http://schemas.openxmlformats.org/officeDocument/2006/relationships/hyperlink" Target="https://en.wikipedia.org/wiki/Boraginales" TargetMode="External"/><Relationship Id="rId503" Type="http://schemas.openxmlformats.org/officeDocument/2006/relationships/hyperlink" Target="https://en.wikipedia.org/wiki/Ericales" TargetMode="External"/><Relationship Id="rId587" Type="http://schemas.openxmlformats.org/officeDocument/2006/relationships/hyperlink" Target="https://en.wikipedia.org/wiki/Boraginaceae" TargetMode="External"/><Relationship Id="rId710" Type="http://schemas.openxmlformats.org/officeDocument/2006/relationships/hyperlink" Target="https://en.wikipedia.org/wiki/Boraginales" TargetMode="External"/><Relationship Id="rId808" Type="http://schemas.openxmlformats.org/officeDocument/2006/relationships/hyperlink" Target="https://en.wikipedia.org/wiki/Malpighiales" TargetMode="External"/><Relationship Id="rId8" Type="http://schemas.openxmlformats.org/officeDocument/2006/relationships/hyperlink" Target="https://en.wikipedia.org/wiki/Malpighiales" TargetMode="External"/><Relationship Id="rId142" Type="http://schemas.openxmlformats.org/officeDocument/2006/relationships/hyperlink" Target="https://en.wikipedia.org/wiki/Boraginaceae" TargetMode="External"/><Relationship Id="rId447" Type="http://schemas.openxmlformats.org/officeDocument/2006/relationships/hyperlink" Target="https://en.wikipedia.org/wiki/Boraginales" TargetMode="External"/><Relationship Id="rId794" Type="http://schemas.openxmlformats.org/officeDocument/2006/relationships/hyperlink" Target="https://en.wikipedia.org/wiki/Celastraceae" TargetMode="External"/><Relationship Id="rId654" Type="http://schemas.openxmlformats.org/officeDocument/2006/relationships/hyperlink" Target="https://en.wikipedia.org/wiki/Boraginaceae" TargetMode="External"/><Relationship Id="rId861" Type="http://schemas.openxmlformats.org/officeDocument/2006/relationships/hyperlink" Target="https://en.wikipedia.org/wiki/Ranunculaceae" TargetMode="External"/><Relationship Id="rId293" Type="http://schemas.openxmlformats.org/officeDocument/2006/relationships/hyperlink" Target="https://en.wikipedia.org/wiki/Boraginales" TargetMode="External"/><Relationship Id="rId307" Type="http://schemas.openxmlformats.org/officeDocument/2006/relationships/hyperlink" Target="https://en.wikipedia.org/wiki/Boraginales" TargetMode="External"/><Relationship Id="rId514" Type="http://schemas.openxmlformats.org/officeDocument/2006/relationships/hyperlink" Target="https://en.wikipedia.org/wiki/Gentianales" TargetMode="External"/><Relationship Id="rId721" Type="http://schemas.openxmlformats.org/officeDocument/2006/relationships/hyperlink" Target="https://en.wikipedia.org/wiki/Boraginales" TargetMode="External"/><Relationship Id="rId88" Type="http://schemas.openxmlformats.org/officeDocument/2006/relationships/hyperlink" Target="https://en.wikipedia.org/wiki/Boraginaceae" TargetMode="External"/><Relationship Id="rId153" Type="http://schemas.openxmlformats.org/officeDocument/2006/relationships/hyperlink" Target="https://en.wikipedia.org/wiki/Boraginaceae" TargetMode="External"/><Relationship Id="rId360" Type="http://schemas.openxmlformats.org/officeDocument/2006/relationships/hyperlink" Target="https://en.wikipedia.org/wiki/Ranunculaceae" TargetMode="External"/><Relationship Id="rId598" Type="http://schemas.openxmlformats.org/officeDocument/2006/relationships/hyperlink" Target="https://en.wikipedia.org/wiki/Boraginaceae" TargetMode="External"/><Relationship Id="rId819" Type="http://schemas.openxmlformats.org/officeDocument/2006/relationships/hyperlink" Target="https://en.wikipedia.org/wiki/Crassulaceae" TargetMode="External"/><Relationship Id="rId220" Type="http://schemas.openxmlformats.org/officeDocument/2006/relationships/hyperlink" Target="https://en.wikipedia.org/wiki/Boraginales" TargetMode="External"/><Relationship Id="rId458" Type="http://schemas.openxmlformats.org/officeDocument/2006/relationships/hyperlink" Target="https://en.wikipedia.org/wiki/Boraginaceae" TargetMode="External"/><Relationship Id="rId665" Type="http://schemas.openxmlformats.org/officeDocument/2006/relationships/hyperlink" Target="https://en.wikipedia.org/wiki/Boraginales" TargetMode="External"/><Relationship Id="rId872" Type="http://schemas.openxmlformats.org/officeDocument/2006/relationships/hyperlink" Target="https://en.wikipedia.org/wiki/Ranunculales" TargetMode="External"/><Relationship Id="rId15" Type="http://schemas.openxmlformats.org/officeDocument/2006/relationships/hyperlink" Target="https://en.wikipedia.org/wiki/Geraniaceae" TargetMode="External"/><Relationship Id="rId318" Type="http://schemas.openxmlformats.org/officeDocument/2006/relationships/hyperlink" Target="https://en.wikipedia.org/wiki/Boraginales" TargetMode="External"/><Relationship Id="rId525" Type="http://schemas.openxmlformats.org/officeDocument/2006/relationships/hyperlink" Target="https://en.wikipedia.org/wiki/Gentianales" TargetMode="External"/><Relationship Id="rId732" Type="http://schemas.openxmlformats.org/officeDocument/2006/relationships/hyperlink" Target="https://en.wikipedia.org/wiki/Boraginales" TargetMode="External"/><Relationship Id="rId99" Type="http://schemas.openxmlformats.org/officeDocument/2006/relationships/hyperlink" Target="https://en.wikipedia.org/wiki/Boraginaceae" TargetMode="External"/><Relationship Id="rId164" Type="http://schemas.openxmlformats.org/officeDocument/2006/relationships/hyperlink" Target="https://en.wikipedia.org/wiki/Boraginaceae" TargetMode="External"/><Relationship Id="rId371" Type="http://schemas.openxmlformats.org/officeDocument/2006/relationships/hyperlink" Target="https://en.wikipedia.org/wiki/Lamiaceae" TargetMode="External"/><Relationship Id="rId469" Type="http://schemas.openxmlformats.org/officeDocument/2006/relationships/hyperlink" Target="https://en.wikipedia.org/wiki/Boraginaceae" TargetMode="External"/><Relationship Id="rId676" Type="http://schemas.openxmlformats.org/officeDocument/2006/relationships/hyperlink" Target="https://en.wikipedia.org/wiki/Boraginales" TargetMode="External"/><Relationship Id="rId883" Type="http://schemas.openxmlformats.org/officeDocument/2006/relationships/hyperlink" Target="https://en.wikipedia.org/wiki/Ranunculaceae" TargetMode="External"/><Relationship Id="rId26" Type="http://schemas.openxmlformats.org/officeDocument/2006/relationships/hyperlink" Target="https://en.wikipedia.org/wiki/Myrtales" TargetMode="External"/><Relationship Id="rId231" Type="http://schemas.openxmlformats.org/officeDocument/2006/relationships/hyperlink" Target="https://en.wikipedia.org/wiki/Boraginales" TargetMode="External"/><Relationship Id="rId329" Type="http://schemas.openxmlformats.org/officeDocument/2006/relationships/hyperlink" Target="https://en.wikipedia.org/wiki/Boraginales" TargetMode="External"/><Relationship Id="rId536" Type="http://schemas.openxmlformats.org/officeDocument/2006/relationships/hyperlink" Target="https://en.wikipedia.org/wiki/Gentianaceae" TargetMode="External"/><Relationship Id="rId175" Type="http://schemas.openxmlformats.org/officeDocument/2006/relationships/hyperlink" Target="https://en.wikipedia.org/wiki/Boraginaceae" TargetMode="External"/><Relationship Id="rId743" Type="http://schemas.openxmlformats.org/officeDocument/2006/relationships/hyperlink" Target="https://en.wikipedia.org/wiki/Boraginales" TargetMode="External"/><Relationship Id="rId382" Type="http://schemas.openxmlformats.org/officeDocument/2006/relationships/hyperlink" Target="https://en.wikipedia.org/wiki/Ranunculales" TargetMode="External"/><Relationship Id="rId603" Type="http://schemas.openxmlformats.org/officeDocument/2006/relationships/hyperlink" Target="https://en.wikipedia.org/wiki/Boraginaceae" TargetMode="External"/><Relationship Id="rId687" Type="http://schemas.openxmlformats.org/officeDocument/2006/relationships/hyperlink" Target="https://en.wikipedia.org/wiki/Boraginales" TargetMode="External"/><Relationship Id="rId810" Type="http://schemas.openxmlformats.org/officeDocument/2006/relationships/hyperlink" Target="https://en.wikipedia.org/wiki/Salicaceae" TargetMode="External"/><Relationship Id="rId908" Type="http://schemas.openxmlformats.org/officeDocument/2006/relationships/hyperlink" Target="https://en.wikipedia.org/wiki/Violaceae" TargetMode="External"/><Relationship Id="rId242" Type="http://schemas.openxmlformats.org/officeDocument/2006/relationships/hyperlink" Target="https://en.wikipedia.org/wiki/Boraginales" TargetMode="External"/><Relationship Id="rId894" Type="http://schemas.openxmlformats.org/officeDocument/2006/relationships/hyperlink" Target="https://en.wikipedia.org/wiki/Caprifoliaceae" TargetMode="External"/><Relationship Id="rId37" Type="http://schemas.openxmlformats.org/officeDocument/2006/relationships/hyperlink" Target="https://en.wikipedia.org/wiki/Asterales" TargetMode="External"/><Relationship Id="rId102" Type="http://schemas.openxmlformats.org/officeDocument/2006/relationships/hyperlink" Target="https://en.wikipedia.org/wiki/Boraginaceae" TargetMode="External"/><Relationship Id="rId547" Type="http://schemas.openxmlformats.org/officeDocument/2006/relationships/hyperlink" Target="https://en.wikipedia.org/wiki/Saxifragales" TargetMode="External"/><Relationship Id="rId754" Type="http://schemas.openxmlformats.org/officeDocument/2006/relationships/hyperlink" Target="https://en.wikipedia.org/wiki/Boraginales" TargetMode="External"/><Relationship Id="rId90" Type="http://schemas.openxmlformats.org/officeDocument/2006/relationships/hyperlink" Target="https://en.wikipedia.org/wiki/Boraginaceae" TargetMode="External"/><Relationship Id="rId186" Type="http://schemas.openxmlformats.org/officeDocument/2006/relationships/hyperlink" Target="https://en.wikipedia.org/wiki/Boraginaceae" TargetMode="External"/><Relationship Id="rId393" Type="http://schemas.openxmlformats.org/officeDocument/2006/relationships/hyperlink" Target="https://en.wikipedia.org/wiki/Ranunculales" TargetMode="External"/><Relationship Id="rId407" Type="http://schemas.openxmlformats.org/officeDocument/2006/relationships/hyperlink" Target="https://en.wikipedia.org/wiki/Ranunculaceae" TargetMode="External"/><Relationship Id="rId614" Type="http://schemas.openxmlformats.org/officeDocument/2006/relationships/hyperlink" Target="https://en.wikipedia.org/wiki/Boraginaceae" TargetMode="External"/><Relationship Id="rId821" Type="http://schemas.openxmlformats.org/officeDocument/2006/relationships/hyperlink" Target="https://en.wikipedia.org/wiki/Caryophyllaceae" TargetMode="External"/><Relationship Id="rId253" Type="http://schemas.openxmlformats.org/officeDocument/2006/relationships/hyperlink" Target="https://en.wikipedia.org/wiki/Boraginales" TargetMode="External"/><Relationship Id="rId460" Type="http://schemas.openxmlformats.org/officeDocument/2006/relationships/hyperlink" Target="https://en.wikipedia.org/wiki/Boraginaceae" TargetMode="External"/><Relationship Id="rId698" Type="http://schemas.openxmlformats.org/officeDocument/2006/relationships/hyperlink" Target="https://en.wikipedia.org/wiki/Boraginales" TargetMode="External"/><Relationship Id="rId919" Type="http://schemas.openxmlformats.org/officeDocument/2006/relationships/hyperlink" Target="https://en.wikipedia.org/wiki/Salicaceae" TargetMode="External"/><Relationship Id="rId48" Type="http://schemas.openxmlformats.org/officeDocument/2006/relationships/hyperlink" Target="https://en.wikipedia.org/wiki/Asterales" TargetMode="External"/><Relationship Id="rId113" Type="http://schemas.openxmlformats.org/officeDocument/2006/relationships/hyperlink" Target="https://en.wikipedia.org/wiki/Boraginaceae" TargetMode="External"/><Relationship Id="rId320" Type="http://schemas.openxmlformats.org/officeDocument/2006/relationships/hyperlink" Target="https://en.wikipedia.org/wiki/Boraginales" TargetMode="External"/><Relationship Id="rId558" Type="http://schemas.openxmlformats.org/officeDocument/2006/relationships/hyperlink" Target="https://en.wikipedia.org/wiki/Boraginaceae" TargetMode="External"/><Relationship Id="rId765" Type="http://schemas.openxmlformats.org/officeDocument/2006/relationships/hyperlink" Target="https://en.wikipedia.org/wiki/Boraginales" TargetMode="External"/><Relationship Id="rId197" Type="http://schemas.openxmlformats.org/officeDocument/2006/relationships/hyperlink" Target="https://en.wikipedia.org/wiki/Boraginaceae" TargetMode="External"/><Relationship Id="rId418" Type="http://schemas.openxmlformats.org/officeDocument/2006/relationships/hyperlink" Target="https://en.wikipedia.org/wiki/Boraginales" TargetMode="External"/><Relationship Id="rId625" Type="http://schemas.openxmlformats.org/officeDocument/2006/relationships/hyperlink" Target="https://en.wikipedia.org/wiki/Boraginaceae" TargetMode="External"/><Relationship Id="rId832" Type="http://schemas.openxmlformats.org/officeDocument/2006/relationships/hyperlink" Target="https://en.wikipedia.org/wiki/Ranunculales" TargetMode="External"/><Relationship Id="rId264" Type="http://schemas.openxmlformats.org/officeDocument/2006/relationships/hyperlink" Target="https://en.wikipedia.org/wiki/Boraginales" TargetMode="External"/><Relationship Id="rId471" Type="http://schemas.openxmlformats.org/officeDocument/2006/relationships/hyperlink" Target="https://en.wikipedia.org/wiki/Boraginaceae" TargetMode="External"/><Relationship Id="rId59" Type="http://schemas.openxmlformats.org/officeDocument/2006/relationships/hyperlink" Target="https://en.wikipedia.org/wiki/Boraginaceae" TargetMode="External"/><Relationship Id="rId124" Type="http://schemas.openxmlformats.org/officeDocument/2006/relationships/hyperlink" Target="https://en.wikipedia.org/wiki/Boraginaceae" TargetMode="External"/><Relationship Id="rId569" Type="http://schemas.openxmlformats.org/officeDocument/2006/relationships/hyperlink" Target="https://en.wikipedia.org/wiki/Boraginaceae" TargetMode="External"/><Relationship Id="rId776" Type="http://schemas.openxmlformats.org/officeDocument/2006/relationships/hyperlink" Target="https://en.wikipedia.org/wiki/Linaceae" TargetMode="External"/><Relationship Id="rId331" Type="http://schemas.openxmlformats.org/officeDocument/2006/relationships/hyperlink" Target="https://en.wikipedia.org/wiki/Boraginales" TargetMode="External"/><Relationship Id="rId429" Type="http://schemas.openxmlformats.org/officeDocument/2006/relationships/hyperlink" Target="https://en.wikipedia.org/wiki/Boraginales" TargetMode="External"/><Relationship Id="rId636" Type="http://schemas.openxmlformats.org/officeDocument/2006/relationships/hyperlink" Target="https://en.wikipedia.org/wiki/Boraginaceae" TargetMode="External"/><Relationship Id="rId843" Type="http://schemas.openxmlformats.org/officeDocument/2006/relationships/hyperlink" Target="https://en.wikipedia.org/wiki/Ranunculaceae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41"/>
  <sheetViews>
    <sheetView workbookViewId="0">
      <selection activeCell="B1" sqref="B1"/>
    </sheetView>
  </sheetViews>
  <sheetFormatPr defaultColWidth="23" defaultRowHeight="14.5" x14ac:dyDescent="0.35"/>
  <cols>
    <col min="1" max="1" width="15" bestFit="1" customWidth="1"/>
    <col min="2" max="2" width="14.1796875" bestFit="1" customWidth="1"/>
    <col min="3" max="3" width="14.54296875" bestFit="1" customWidth="1"/>
    <col min="4" max="4" width="14" bestFit="1" customWidth="1"/>
  </cols>
  <sheetData>
    <row r="1" spans="1:4" x14ac:dyDescent="0.35">
      <c r="A1" t="s">
        <v>0</v>
      </c>
      <c r="B1" t="s">
        <v>1</v>
      </c>
    </row>
    <row r="2" spans="1:4" x14ac:dyDescent="0.35">
      <c r="A2" t="s">
        <v>2</v>
      </c>
      <c r="B2" t="s">
        <v>3</v>
      </c>
      <c r="C2" t="s">
        <v>4</v>
      </c>
      <c r="D2" t="s">
        <v>5</v>
      </c>
    </row>
    <row r="3" spans="1:4" x14ac:dyDescent="0.35">
      <c r="A3" t="s">
        <v>6</v>
      </c>
      <c r="B3" t="s">
        <v>3</v>
      </c>
      <c r="C3" t="s">
        <v>4</v>
      </c>
      <c r="D3" t="s">
        <v>5</v>
      </c>
    </row>
    <row r="4" spans="1:4" x14ac:dyDescent="0.35">
      <c r="A4" t="s">
        <v>7</v>
      </c>
      <c r="B4" t="s">
        <v>3</v>
      </c>
      <c r="C4" t="s">
        <v>4</v>
      </c>
      <c r="D4" t="s">
        <v>5</v>
      </c>
    </row>
    <row r="5" spans="1:4" x14ac:dyDescent="0.35">
      <c r="A5" t="s">
        <v>11</v>
      </c>
      <c r="B5" t="s">
        <v>3</v>
      </c>
      <c r="C5" t="s">
        <v>12</v>
      </c>
      <c r="D5" t="s">
        <v>13</v>
      </c>
    </row>
    <row r="6" spans="1:4" x14ac:dyDescent="0.35">
      <c r="A6" t="s">
        <v>8</v>
      </c>
      <c r="B6" t="s">
        <v>3</v>
      </c>
      <c r="C6" t="s">
        <v>9</v>
      </c>
      <c r="D6" t="s">
        <v>10</v>
      </c>
    </row>
    <row r="7" spans="1:4" x14ac:dyDescent="0.35">
      <c r="A7" t="s">
        <v>54</v>
      </c>
      <c r="B7" t="s">
        <v>55</v>
      </c>
      <c r="C7" t="s">
        <v>70</v>
      </c>
      <c r="D7" s="1" t="s">
        <v>71</v>
      </c>
    </row>
    <row r="8" spans="1:4" x14ac:dyDescent="0.35">
      <c r="A8" t="s">
        <v>56</v>
      </c>
      <c r="B8" t="s">
        <v>55</v>
      </c>
      <c r="C8" t="s">
        <v>70</v>
      </c>
      <c r="D8" s="1" t="s">
        <v>71</v>
      </c>
    </row>
    <row r="9" spans="1:4" x14ac:dyDescent="0.35">
      <c r="A9" t="s">
        <v>57</v>
      </c>
      <c r="B9" t="s">
        <v>55</v>
      </c>
      <c r="C9" t="s">
        <v>70</v>
      </c>
      <c r="D9" s="1" t="s">
        <v>71</v>
      </c>
    </row>
    <row r="10" spans="1:4" x14ac:dyDescent="0.35">
      <c r="A10" t="s">
        <v>58</v>
      </c>
      <c r="B10" t="s">
        <v>55</v>
      </c>
      <c r="C10" t="s">
        <v>70</v>
      </c>
      <c r="D10" s="1" t="s">
        <v>71</v>
      </c>
    </row>
    <row r="11" spans="1:4" x14ac:dyDescent="0.35">
      <c r="A11" t="s">
        <v>59</v>
      </c>
      <c r="B11" t="s">
        <v>55</v>
      </c>
      <c r="C11" t="s">
        <v>70</v>
      </c>
      <c r="D11" s="1" t="s">
        <v>71</v>
      </c>
    </row>
    <row r="12" spans="1:4" x14ac:dyDescent="0.35">
      <c r="A12" t="s">
        <v>60</v>
      </c>
      <c r="B12" t="s">
        <v>61</v>
      </c>
      <c r="C12" t="s">
        <v>70</v>
      </c>
      <c r="D12" s="1" t="s">
        <v>71</v>
      </c>
    </row>
    <row r="13" spans="1:4" x14ac:dyDescent="0.35">
      <c r="A13" t="s">
        <v>20</v>
      </c>
      <c r="B13" t="s">
        <v>14</v>
      </c>
      <c r="C13" t="s">
        <v>21</v>
      </c>
      <c r="D13" t="s">
        <v>22</v>
      </c>
    </row>
    <row r="14" spans="1:4" x14ac:dyDescent="0.35">
      <c r="A14" t="s">
        <v>17</v>
      </c>
      <c r="B14" t="s">
        <v>14</v>
      </c>
      <c r="C14" t="s">
        <v>18</v>
      </c>
      <c r="D14" t="s">
        <v>19</v>
      </c>
    </row>
    <row r="15" spans="1:4" x14ac:dyDescent="0.35">
      <c r="A15" t="s">
        <v>6</v>
      </c>
      <c r="B15" t="s">
        <v>14</v>
      </c>
      <c r="C15" t="s">
        <v>4</v>
      </c>
      <c r="D15" t="s">
        <v>5</v>
      </c>
    </row>
    <row r="16" spans="1:4" x14ac:dyDescent="0.35">
      <c r="A16" t="s">
        <v>15</v>
      </c>
      <c r="B16" t="s">
        <v>14</v>
      </c>
      <c r="C16" t="s">
        <v>4</v>
      </c>
      <c r="D16" t="s">
        <v>5</v>
      </c>
    </row>
    <row r="17" spans="1:4" x14ac:dyDescent="0.35">
      <c r="A17" t="s">
        <v>23</v>
      </c>
      <c r="B17" t="s">
        <v>14</v>
      </c>
      <c r="C17" t="s">
        <v>4</v>
      </c>
      <c r="D17" t="s">
        <v>5</v>
      </c>
    </row>
    <row r="18" spans="1:4" x14ac:dyDescent="0.35">
      <c r="A18" t="s">
        <v>16</v>
      </c>
      <c r="B18" t="s">
        <v>14</v>
      </c>
      <c r="C18" t="s">
        <v>12</v>
      </c>
      <c r="D18" t="s">
        <v>13</v>
      </c>
    </row>
    <row r="19" spans="1:4" x14ac:dyDescent="0.35">
      <c r="A19" t="s">
        <v>24</v>
      </c>
      <c r="B19" t="s">
        <v>14</v>
      </c>
      <c r="C19" t="s">
        <v>12</v>
      </c>
      <c r="D19" t="s">
        <v>13</v>
      </c>
    </row>
    <row r="20" spans="1:4" ht="15" thickBot="1" x14ac:dyDescent="0.4">
      <c r="A20" t="s">
        <v>42</v>
      </c>
      <c r="B20" t="s">
        <v>26</v>
      </c>
      <c r="C20" s="4" t="s">
        <v>65</v>
      </c>
      <c r="D20" s="4" t="s">
        <v>66</v>
      </c>
    </row>
    <row r="21" spans="1:4" ht="15" thickBot="1" x14ac:dyDescent="0.4">
      <c r="A21" t="s">
        <v>41</v>
      </c>
      <c r="B21" t="s">
        <v>26</v>
      </c>
      <c r="C21" s="4" t="s">
        <v>64</v>
      </c>
      <c r="D21" s="3" t="s">
        <v>63</v>
      </c>
    </row>
    <row r="22" spans="1:4" ht="15" thickBot="1" x14ac:dyDescent="0.4">
      <c r="A22" t="s">
        <v>17</v>
      </c>
      <c r="B22" t="s">
        <v>26</v>
      </c>
      <c r="C22" s="5" t="s">
        <v>18</v>
      </c>
      <c r="D22" t="s">
        <v>19</v>
      </c>
    </row>
    <row r="23" spans="1:4" ht="15" thickBot="1" x14ac:dyDescent="0.4">
      <c r="A23" t="s">
        <v>38</v>
      </c>
      <c r="B23" t="s">
        <v>26</v>
      </c>
      <c r="C23" s="2" t="s">
        <v>62</v>
      </c>
      <c r="D23" s="4" t="s">
        <v>35</v>
      </c>
    </row>
    <row r="24" spans="1:4" ht="15" thickBot="1" x14ac:dyDescent="0.4">
      <c r="A24" t="s">
        <v>36</v>
      </c>
      <c r="B24" t="s">
        <v>26</v>
      </c>
      <c r="C24" s="5" t="s">
        <v>37</v>
      </c>
      <c r="D24" s="5" t="s">
        <v>35</v>
      </c>
    </row>
    <row r="25" spans="1:4" ht="15" thickBot="1" x14ac:dyDescent="0.4">
      <c r="A25" t="s">
        <v>40</v>
      </c>
      <c r="B25" t="s">
        <v>26</v>
      </c>
      <c r="C25" s="5" t="s">
        <v>37</v>
      </c>
      <c r="D25" s="5" t="s">
        <v>35</v>
      </c>
    </row>
    <row r="26" spans="1:4" ht="15" thickBot="1" x14ac:dyDescent="0.4">
      <c r="A26" t="s">
        <v>33</v>
      </c>
      <c r="B26" t="s">
        <v>26</v>
      </c>
      <c r="C26" t="s">
        <v>34</v>
      </c>
      <c r="D26" t="s">
        <v>35</v>
      </c>
    </row>
    <row r="27" spans="1:4" ht="15" thickBot="1" x14ac:dyDescent="0.4">
      <c r="A27" t="s">
        <v>25</v>
      </c>
      <c r="B27" t="s">
        <v>26</v>
      </c>
      <c r="C27" s="5" t="s">
        <v>27</v>
      </c>
      <c r="D27" s="5" t="s">
        <v>28</v>
      </c>
    </row>
    <row r="28" spans="1:4" ht="15" thickBot="1" x14ac:dyDescent="0.4">
      <c r="A28" t="s">
        <v>31</v>
      </c>
      <c r="B28" t="s">
        <v>26</v>
      </c>
      <c r="C28" s="5" t="s">
        <v>32</v>
      </c>
      <c r="D28" s="5" t="s">
        <v>28</v>
      </c>
    </row>
    <row r="29" spans="1:4" ht="15" thickBot="1" x14ac:dyDescent="0.4">
      <c r="A29" t="s">
        <v>39</v>
      </c>
      <c r="B29" t="s">
        <v>26</v>
      </c>
      <c r="C29" s="3" t="s">
        <v>32</v>
      </c>
      <c r="D29" s="5" t="s">
        <v>28</v>
      </c>
    </row>
    <row r="30" spans="1:4" ht="15" thickBot="1" x14ac:dyDescent="0.4">
      <c r="A30" t="s">
        <v>30</v>
      </c>
      <c r="B30" t="s">
        <v>26</v>
      </c>
      <c r="C30" s="5" t="s">
        <v>12</v>
      </c>
      <c r="D30" t="s">
        <v>13</v>
      </c>
    </row>
    <row r="31" spans="1:4" ht="15" thickBot="1" x14ac:dyDescent="0.4">
      <c r="A31" t="s">
        <v>29</v>
      </c>
      <c r="B31" t="s">
        <v>26</v>
      </c>
      <c r="C31" t="s">
        <v>9</v>
      </c>
      <c r="D31" t="s">
        <v>10</v>
      </c>
    </row>
    <row r="32" spans="1:4" ht="15" thickBot="1" x14ac:dyDescent="0.4">
      <c r="A32" t="s">
        <v>43</v>
      </c>
      <c r="B32" t="s">
        <v>26</v>
      </c>
      <c r="C32" t="s">
        <v>9</v>
      </c>
      <c r="D32" s="5" t="s">
        <v>10</v>
      </c>
    </row>
    <row r="33" spans="1:4" ht="15" thickBot="1" x14ac:dyDescent="0.4">
      <c r="A33" t="s">
        <v>46</v>
      </c>
      <c r="B33" t="s">
        <v>45</v>
      </c>
      <c r="C33" s="3" t="s">
        <v>64</v>
      </c>
      <c r="D33" s="3" t="s">
        <v>63</v>
      </c>
    </row>
    <row r="34" spans="1:4" ht="15" thickBot="1" x14ac:dyDescent="0.4">
      <c r="A34" t="s">
        <v>44</v>
      </c>
      <c r="B34" t="s">
        <v>45</v>
      </c>
      <c r="C34" s="3" t="s">
        <v>67</v>
      </c>
      <c r="D34" s="4" t="s">
        <v>68</v>
      </c>
    </row>
    <row r="35" spans="1:4" ht="15" thickBot="1" x14ac:dyDescent="0.4">
      <c r="A35" t="s">
        <v>51</v>
      </c>
      <c r="B35" s="3" t="s">
        <v>72</v>
      </c>
      <c r="C35" s="3" t="s">
        <v>72</v>
      </c>
      <c r="D35" s="3" t="s">
        <v>73</v>
      </c>
    </row>
    <row r="36" spans="1:4" x14ac:dyDescent="0.35">
      <c r="A36" t="s">
        <v>52</v>
      </c>
      <c r="B36" t="s">
        <v>52</v>
      </c>
      <c r="C36" s="4" t="s">
        <v>74</v>
      </c>
      <c r="D36" t="s">
        <v>75</v>
      </c>
    </row>
    <row r="37" spans="1:4" x14ac:dyDescent="0.35">
      <c r="A37" t="s">
        <v>50</v>
      </c>
      <c r="B37" t="s">
        <v>50</v>
      </c>
      <c r="C37" t="s">
        <v>50</v>
      </c>
      <c r="D37" s="4" t="s">
        <v>19</v>
      </c>
    </row>
    <row r="38" spans="1:4" x14ac:dyDescent="0.35">
      <c r="A38" t="s">
        <v>53</v>
      </c>
      <c r="B38" t="s">
        <v>53</v>
      </c>
      <c r="C38" s="4" t="s">
        <v>76</v>
      </c>
      <c r="D38" s="4" t="s">
        <v>77</v>
      </c>
    </row>
    <row r="39" spans="1:4" x14ac:dyDescent="0.35">
      <c r="A39" t="s">
        <v>47</v>
      </c>
      <c r="B39" t="s">
        <v>47</v>
      </c>
      <c r="C39" s="4" t="s">
        <v>65</v>
      </c>
      <c r="D39" s="4" t="s">
        <v>66</v>
      </c>
    </row>
    <row r="40" spans="1:4" x14ac:dyDescent="0.35">
      <c r="A40" t="s">
        <v>49</v>
      </c>
      <c r="B40" t="s">
        <v>49</v>
      </c>
      <c r="C40" t="s">
        <v>37</v>
      </c>
      <c r="D40" t="s">
        <v>35</v>
      </c>
    </row>
    <row r="41" spans="1:4" x14ac:dyDescent="0.35">
      <c r="A41" t="s">
        <v>48</v>
      </c>
      <c r="B41" s="39" t="s">
        <v>69</v>
      </c>
      <c r="C41" s="39" t="s">
        <v>69</v>
      </c>
      <c r="D41" t="s">
        <v>10</v>
      </c>
    </row>
  </sheetData>
  <sortState xmlns:xlrd2="http://schemas.microsoft.com/office/spreadsheetml/2017/richdata2" ref="A2:D41">
    <sortCondition ref="B2:B41"/>
    <sortCondition ref="D2:D41"/>
  </sortState>
  <hyperlinks>
    <hyperlink ref="C23" r:id="rId1" tooltip="Lamiaceae" display="https://en.wikipedia.org/wiki/Lamiaceae" xr:uid="{00000000-0004-0000-0000-000000000000}"/>
    <hyperlink ref="D23" r:id="rId2" tooltip="Lamiales" display="https://en.wikipedia.org/wiki/Lamiales" xr:uid="{00000000-0004-0000-0000-000001000000}"/>
    <hyperlink ref="C29" r:id="rId3" tooltip="Ranunculaceae" display="https://en.wikipedia.org/wiki/Ranunculaceae" xr:uid="{00000000-0004-0000-0000-000002000000}"/>
    <hyperlink ref="D21" r:id="rId4" tooltip="Brassicales" display="https://en.wikipedia.org/wiki/Brassicales" xr:uid="{00000000-0004-0000-0000-000003000000}"/>
    <hyperlink ref="C21" r:id="rId5" tooltip="Brassicaceae" display="https://en.wikipedia.org/wiki/Brassicaceae" xr:uid="{00000000-0004-0000-0000-000004000000}"/>
    <hyperlink ref="C20" r:id="rId6" tooltip="Boraginaceae" display="https://en.wikipedia.org/wiki/Boraginaceae" xr:uid="{00000000-0004-0000-0000-000005000000}"/>
    <hyperlink ref="D20" r:id="rId7" tooltip="Boraginales" display="https://en.wikipedia.org/wiki/Boraginales" xr:uid="{00000000-0004-0000-0000-000006000000}"/>
    <hyperlink ref="C34" r:id="rId8" tooltip="Salicaceae" display="https://en.wikipedia.org/wiki/Salicaceae" xr:uid="{00000000-0004-0000-0000-000007000000}"/>
    <hyperlink ref="D34" r:id="rId9" tooltip="Malpighiales" display="https://en.wikipedia.org/wiki/Malpighiales" xr:uid="{00000000-0004-0000-0000-000008000000}"/>
    <hyperlink ref="D33" r:id="rId10" tooltip="Brassicales" display="https://en.wikipedia.org/wiki/Brassicales" xr:uid="{00000000-0004-0000-0000-000009000000}"/>
    <hyperlink ref="C33" r:id="rId11" tooltip="Brassicaceae" display="https://en.wikipedia.org/wiki/Brassicaceae" xr:uid="{00000000-0004-0000-0000-00000A000000}"/>
    <hyperlink ref="C39" r:id="rId12" tooltip="Boraginaceae" display="https://en.wikipedia.org/wiki/Boraginaceae" xr:uid="{00000000-0004-0000-0000-00000B000000}"/>
    <hyperlink ref="D39" r:id="rId13" tooltip="Boraginales" display="https://en.wikipedia.org/wiki/Boraginales" xr:uid="{00000000-0004-0000-0000-00000C000000}"/>
    <hyperlink ref="D37" r:id="rId14" tooltip="Ericales" display="https://en.wikipedia.org/wiki/Ericales" xr:uid="{00000000-0004-0000-0000-00000D000000}"/>
    <hyperlink ref="D7" r:id="rId15" display="https://en.wikipedia.org/wiki/Asterales" xr:uid="{00000000-0004-0000-0000-00000E000000}"/>
    <hyperlink ref="D37:D41" r:id="rId16" display="https://en.wikipedia.org/wiki/Asterales" xr:uid="{00000000-0004-0000-0000-00000F000000}"/>
    <hyperlink ref="C35" r:id="rId17" tooltip="Onagraceae" display="https://en.wikipedia.org/wiki/Onagraceae" xr:uid="{00000000-0004-0000-0000-000010000000}"/>
    <hyperlink ref="D35" r:id="rId18" tooltip="Myrtales" display="https://en.wikipedia.org/wiki/Myrtales" xr:uid="{00000000-0004-0000-0000-000011000000}"/>
    <hyperlink ref="C36" r:id="rId19" tooltip="Caryophyllaceae" display="https://en.wikipedia.org/wiki/Caryophyllaceae" xr:uid="{00000000-0004-0000-0000-000012000000}"/>
    <hyperlink ref="C38" r:id="rId20" tooltip="Geraniaceae" display="https://en.wikipedia.org/wiki/Geraniaceae" xr:uid="{00000000-0004-0000-0000-000013000000}"/>
    <hyperlink ref="D38" r:id="rId21" tooltip="Geraniales" display="https://en.wikipedia.org/wiki/Geraniales" xr:uid="{00000000-0004-0000-0000-000014000000}"/>
    <hyperlink ref="B35" r:id="rId22" tooltip="Onagraceae" display="https://en.wikipedia.org/wiki/Onagraceae" xr:uid="{9FDE8E2C-E346-4D19-BE19-0CABEB2733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C5A69-F519-47CC-A6C6-DA3783778122}">
  <sheetPr codeName="Sheet2"/>
  <dimension ref="A1:J61"/>
  <sheetViews>
    <sheetView topLeftCell="C1" workbookViewId="0">
      <selection activeCell="A43" sqref="A2:A43"/>
    </sheetView>
  </sheetViews>
  <sheetFormatPr defaultRowHeight="14.5" x14ac:dyDescent="0.35"/>
  <cols>
    <col min="1" max="1" width="15" bestFit="1" customWidth="1"/>
    <col min="2" max="2" width="25.90625" customWidth="1"/>
    <col min="3" max="3" width="20.08984375" customWidth="1"/>
    <col min="4" max="4" width="14" bestFit="1" customWidth="1"/>
    <col min="5" max="5" width="16.81640625" bestFit="1" customWidth="1"/>
    <col min="8" max="8" width="16.81640625" bestFit="1" customWidth="1"/>
  </cols>
  <sheetData>
    <row r="1" spans="1:10" x14ac:dyDescent="0.35">
      <c r="A1" t="s">
        <v>0</v>
      </c>
      <c r="B1" t="s">
        <v>1</v>
      </c>
      <c r="E1" t="s">
        <v>0</v>
      </c>
      <c r="F1" t="s">
        <v>78</v>
      </c>
      <c r="G1" t="s">
        <v>101</v>
      </c>
      <c r="H1" s="43" t="s">
        <v>190</v>
      </c>
      <c r="I1" s="43" t="s">
        <v>95</v>
      </c>
      <c r="J1" t="s">
        <v>101</v>
      </c>
    </row>
    <row r="2" spans="1:10" x14ac:dyDescent="0.35">
      <c r="A2" t="s">
        <v>11</v>
      </c>
      <c r="B2" t="s">
        <v>3</v>
      </c>
      <c r="C2" t="s">
        <v>12</v>
      </c>
      <c r="D2" t="s">
        <v>13</v>
      </c>
      <c r="E2" t="s">
        <v>11</v>
      </c>
      <c r="F2">
        <v>1</v>
      </c>
      <c r="G2">
        <v>1131</v>
      </c>
      <c r="H2" s="43" t="s">
        <v>3</v>
      </c>
      <c r="I2" s="43">
        <v>1985</v>
      </c>
      <c r="J2" s="11" t="s">
        <v>6</v>
      </c>
    </row>
    <row r="3" spans="1:10" x14ac:dyDescent="0.35">
      <c r="A3" t="s">
        <v>7</v>
      </c>
      <c r="B3" t="s">
        <v>3</v>
      </c>
      <c r="C3" t="s">
        <v>4</v>
      </c>
      <c r="D3" t="s">
        <v>5</v>
      </c>
      <c r="E3" t="s">
        <v>7</v>
      </c>
      <c r="H3" s="43"/>
      <c r="I3" s="43"/>
    </row>
    <row r="4" spans="1:10" x14ac:dyDescent="0.35">
      <c r="A4" t="s">
        <v>6</v>
      </c>
      <c r="B4" t="s">
        <v>3</v>
      </c>
      <c r="C4" t="s">
        <v>4</v>
      </c>
      <c r="D4" t="s">
        <v>5</v>
      </c>
      <c r="E4" t="s">
        <v>6</v>
      </c>
      <c r="F4">
        <v>44</v>
      </c>
      <c r="G4">
        <v>930145</v>
      </c>
      <c r="H4" s="43"/>
      <c r="I4" s="43"/>
    </row>
    <row r="5" spans="1:10" x14ac:dyDescent="0.35">
      <c r="A5" t="s">
        <v>8</v>
      </c>
      <c r="B5" t="s">
        <v>3</v>
      </c>
      <c r="C5" t="s">
        <v>9</v>
      </c>
      <c r="D5" t="s">
        <v>10</v>
      </c>
      <c r="E5" t="s">
        <v>8</v>
      </c>
      <c r="H5" s="43"/>
      <c r="I5" s="43"/>
    </row>
    <row r="6" spans="1:10" x14ac:dyDescent="0.35">
      <c r="A6" t="s">
        <v>2</v>
      </c>
      <c r="B6" t="s">
        <v>3</v>
      </c>
      <c r="C6" t="s">
        <v>4</v>
      </c>
      <c r="D6" t="s">
        <v>5</v>
      </c>
      <c r="E6" t="s">
        <v>2</v>
      </c>
      <c r="H6" s="43"/>
      <c r="I6" s="43"/>
    </row>
    <row r="7" spans="1:10" x14ac:dyDescent="0.35">
      <c r="A7" s="44" t="s">
        <v>133</v>
      </c>
      <c r="B7" s="44"/>
      <c r="C7" s="44"/>
      <c r="D7" s="44"/>
      <c r="E7" s="44"/>
      <c r="F7" s="44"/>
      <c r="G7" s="44"/>
      <c r="H7" s="45" t="s">
        <v>133</v>
      </c>
      <c r="I7" s="45">
        <v>1</v>
      </c>
    </row>
    <row r="8" spans="1:10" x14ac:dyDescent="0.35">
      <c r="A8" t="s">
        <v>54</v>
      </c>
      <c r="B8" t="s">
        <v>55</v>
      </c>
      <c r="C8" t="s">
        <v>70</v>
      </c>
      <c r="D8" s="1" t="s">
        <v>71</v>
      </c>
      <c r="E8" t="s">
        <v>54</v>
      </c>
      <c r="F8">
        <v>1</v>
      </c>
      <c r="G8">
        <v>52341</v>
      </c>
      <c r="H8" s="43" t="s">
        <v>113</v>
      </c>
      <c r="I8" s="43">
        <v>117</v>
      </c>
    </row>
    <row r="9" spans="1:10" x14ac:dyDescent="0.35">
      <c r="A9" t="s">
        <v>59</v>
      </c>
      <c r="B9" t="s">
        <v>55</v>
      </c>
      <c r="C9" t="s">
        <v>70</v>
      </c>
      <c r="D9" s="1" t="s">
        <v>71</v>
      </c>
      <c r="E9" t="s">
        <v>59</v>
      </c>
      <c r="F9">
        <v>31</v>
      </c>
      <c r="G9">
        <v>3217</v>
      </c>
      <c r="H9" s="43"/>
      <c r="I9" s="43"/>
    </row>
    <row r="10" spans="1:10" x14ac:dyDescent="0.35">
      <c r="A10" t="s">
        <v>56</v>
      </c>
      <c r="B10" t="s">
        <v>55</v>
      </c>
      <c r="C10" t="s">
        <v>70</v>
      </c>
      <c r="D10" s="1" t="s">
        <v>71</v>
      </c>
      <c r="E10" t="s">
        <v>56</v>
      </c>
      <c r="F10">
        <v>8</v>
      </c>
      <c r="H10" s="43"/>
      <c r="I10" s="43"/>
    </row>
    <row r="11" spans="1:10" x14ac:dyDescent="0.35">
      <c r="A11" t="s">
        <v>57</v>
      </c>
      <c r="B11" t="s">
        <v>55</v>
      </c>
      <c r="C11" t="s">
        <v>70</v>
      </c>
      <c r="D11" s="1" t="s">
        <v>71</v>
      </c>
      <c r="E11" t="s">
        <v>57</v>
      </c>
      <c r="G11">
        <v>11796</v>
      </c>
      <c r="H11" s="43"/>
      <c r="I11" s="43"/>
    </row>
    <row r="12" spans="1:10" x14ac:dyDescent="0.35">
      <c r="A12" t="s">
        <v>58</v>
      </c>
      <c r="B12" t="s">
        <v>55</v>
      </c>
      <c r="C12" t="s">
        <v>70</v>
      </c>
      <c r="D12" s="1" t="s">
        <v>71</v>
      </c>
      <c r="E12" t="s">
        <v>58</v>
      </c>
      <c r="F12">
        <v>1</v>
      </c>
      <c r="H12" s="43"/>
      <c r="I12" s="43"/>
    </row>
    <row r="13" spans="1:10" x14ac:dyDescent="0.35">
      <c r="A13" s="44" t="s">
        <v>60</v>
      </c>
      <c r="B13" s="44" t="s">
        <v>61</v>
      </c>
      <c r="C13" s="44" t="s">
        <v>70</v>
      </c>
      <c r="D13" s="46" t="s">
        <v>71</v>
      </c>
      <c r="E13" s="44" t="s">
        <v>60</v>
      </c>
      <c r="F13" s="44">
        <v>30</v>
      </c>
      <c r="G13" s="44">
        <v>41052</v>
      </c>
      <c r="H13" s="45" t="s">
        <v>97</v>
      </c>
      <c r="I13" s="45">
        <v>737</v>
      </c>
    </row>
    <row r="14" spans="1:10" x14ac:dyDescent="0.35">
      <c r="A14" t="s">
        <v>17</v>
      </c>
      <c r="B14" t="s">
        <v>14</v>
      </c>
      <c r="C14" t="s">
        <v>18</v>
      </c>
      <c r="D14" t="s">
        <v>19</v>
      </c>
      <c r="E14" t="s">
        <v>17</v>
      </c>
      <c r="H14" s="43" t="s">
        <v>14</v>
      </c>
      <c r="I14" s="43">
        <v>9384</v>
      </c>
      <c r="J14" s="11" t="s">
        <v>349</v>
      </c>
    </row>
    <row r="15" spans="1:10" x14ac:dyDescent="0.35">
      <c r="A15" t="s">
        <v>20</v>
      </c>
      <c r="B15" t="s">
        <v>14</v>
      </c>
      <c r="C15" t="s">
        <v>21</v>
      </c>
      <c r="D15" t="s">
        <v>22</v>
      </c>
      <c r="E15" t="s">
        <v>20</v>
      </c>
      <c r="H15" s="43"/>
      <c r="I15" s="43"/>
    </row>
    <row r="16" spans="1:10" x14ac:dyDescent="0.35">
      <c r="A16" t="s">
        <v>24</v>
      </c>
      <c r="B16" t="s">
        <v>14</v>
      </c>
      <c r="C16" t="s">
        <v>12</v>
      </c>
      <c r="D16" t="s">
        <v>13</v>
      </c>
      <c r="E16" t="s">
        <v>24</v>
      </c>
      <c r="G16">
        <v>4969</v>
      </c>
      <c r="H16" s="43"/>
      <c r="I16" s="43"/>
    </row>
    <row r="17" spans="1:10" x14ac:dyDescent="0.35">
      <c r="A17" t="s">
        <v>15</v>
      </c>
      <c r="B17" t="s">
        <v>14</v>
      </c>
      <c r="C17" t="s">
        <v>4</v>
      </c>
      <c r="D17" t="s">
        <v>5</v>
      </c>
      <c r="E17" t="s">
        <v>15</v>
      </c>
      <c r="F17">
        <v>14</v>
      </c>
      <c r="G17">
        <v>15780</v>
      </c>
      <c r="H17" s="43"/>
      <c r="I17" s="43"/>
    </row>
    <row r="18" spans="1:10" x14ac:dyDescent="0.35">
      <c r="A18" t="s">
        <v>6</v>
      </c>
      <c r="B18" t="s">
        <v>14</v>
      </c>
      <c r="C18" t="s">
        <v>4</v>
      </c>
      <c r="D18" t="s">
        <v>5</v>
      </c>
      <c r="E18" t="s">
        <v>344</v>
      </c>
      <c r="H18" s="43"/>
      <c r="I18" s="43"/>
    </row>
    <row r="19" spans="1:10" x14ac:dyDescent="0.35">
      <c r="A19" t="s">
        <v>16</v>
      </c>
      <c r="B19" t="s">
        <v>14</v>
      </c>
      <c r="C19" t="s">
        <v>12</v>
      </c>
      <c r="D19" t="s">
        <v>13</v>
      </c>
      <c r="E19" t="s">
        <v>16</v>
      </c>
      <c r="F19">
        <v>2</v>
      </c>
      <c r="G19">
        <v>498</v>
      </c>
      <c r="H19" s="43"/>
      <c r="I19" s="43"/>
    </row>
    <row r="20" spans="1:10" x14ac:dyDescent="0.35">
      <c r="A20" t="s">
        <v>23</v>
      </c>
      <c r="B20" t="s">
        <v>14</v>
      </c>
      <c r="C20" t="s">
        <v>4</v>
      </c>
      <c r="D20" t="s">
        <v>5</v>
      </c>
      <c r="E20" t="s">
        <v>23</v>
      </c>
      <c r="F20">
        <v>28</v>
      </c>
      <c r="G20">
        <v>20517</v>
      </c>
      <c r="H20" s="43"/>
      <c r="I20" s="43"/>
    </row>
    <row r="21" spans="1:10" x14ac:dyDescent="0.35">
      <c r="A21" s="48" t="s">
        <v>17</v>
      </c>
      <c r="B21" s="48" t="s">
        <v>26</v>
      </c>
      <c r="C21" s="48" t="s">
        <v>18</v>
      </c>
      <c r="D21" s="48" t="s">
        <v>19</v>
      </c>
      <c r="E21" s="48"/>
      <c r="F21" s="48"/>
      <c r="G21" s="48"/>
      <c r="H21" s="49" t="s">
        <v>26</v>
      </c>
      <c r="I21" s="49">
        <v>63647</v>
      </c>
      <c r="J21" s="11" t="s">
        <v>350</v>
      </c>
    </row>
    <row r="22" spans="1:10" x14ac:dyDescent="0.35">
      <c r="A22" t="s">
        <v>39</v>
      </c>
      <c r="B22" t="s">
        <v>26</v>
      </c>
      <c r="C22" s="4" t="s">
        <v>32</v>
      </c>
      <c r="D22" t="s">
        <v>28</v>
      </c>
      <c r="E22" t="s">
        <v>39</v>
      </c>
      <c r="F22">
        <v>1</v>
      </c>
      <c r="G22">
        <v>365018</v>
      </c>
      <c r="H22" s="43"/>
      <c r="I22" s="43"/>
    </row>
    <row r="23" spans="1:10" x14ac:dyDescent="0.35">
      <c r="A23" t="s">
        <v>40</v>
      </c>
      <c r="B23" t="s">
        <v>26</v>
      </c>
      <c r="C23" t="s">
        <v>37</v>
      </c>
      <c r="D23" t="s">
        <v>35</v>
      </c>
      <c r="E23" t="s">
        <v>40</v>
      </c>
      <c r="H23" s="43"/>
      <c r="I23" s="43"/>
    </row>
    <row r="24" spans="1:10" x14ac:dyDescent="0.35">
      <c r="A24" t="s">
        <v>31</v>
      </c>
      <c r="B24" t="s">
        <v>26</v>
      </c>
      <c r="C24" t="s">
        <v>32</v>
      </c>
      <c r="D24" t="s">
        <v>28</v>
      </c>
      <c r="E24" t="s">
        <v>31</v>
      </c>
      <c r="F24">
        <v>218</v>
      </c>
      <c r="G24">
        <v>1611450</v>
      </c>
      <c r="H24" s="43"/>
      <c r="I24" s="43"/>
    </row>
    <row r="25" spans="1:10" x14ac:dyDescent="0.35">
      <c r="A25" t="s">
        <v>41</v>
      </c>
      <c r="B25" t="s">
        <v>26</v>
      </c>
      <c r="C25" s="4" t="s">
        <v>64</v>
      </c>
      <c r="D25" s="4" t="s">
        <v>63</v>
      </c>
      <c r="E25" t="s">
        <v>41</v>
      </c>
      <c r="H25" s="43"/>
      <c r="I25" s="43"/>
    </row>
    <row r="26" spans="1:10" x14ac:dyDescent="0.35">
      <c r="A26" t="s">
        <v>42</v>
      </c>
      <c r="B26" t="s">
        <v>26</v>
      </c>
      <c r="C26" s="4" t="s">
        <v>65</v>
      </c>
      <c r="D26" s="4" t="s">
        <v>66</v>
      </c>
      <c r="E26" t="s">
        <v>42</v>
      </c>
      <c r="F26">
        <v>122</v>
      </c>
      <c r="G26">
        <v>577872</v>
      </c>
      <c r="H26" s="43"/>
      <c r="I26" s="43"/>
    </row>
    <row r="27" spans="1:10" x14ac:dyDescent="0.35">
      <c r="A27" t="s">
        <v>25</v>
      </c>
      <c r="B27" t="s">
        <v>26</v>
      </c>
      <c r="C27" t="s">
        <v>27</v>
      </c>
      <c r="D27" t="s">
        <v>28</v>
      </c>
      <c r="E27" t="s">
        <v>25</v>
      </c>
      <c r="H27" s="43"/>
      <c r="I27" s="43"/>
    </row>
    <row r="28" spans="1:10" x14ac:dyDescent="0.35">
      <c r="A28" t="s">
        <v>43</v>
      </c>
      <c r="B28" t="s">
        <v>26</v>
      </c>
      <c r="C28" t="s">
        <v>9</v>
      </c>
      <c r="D28" t="s">
        <v>10</v>
      </c>
      <c r="E28" t="s">
        <v>43</v>
      </c>
      <c r="G28">
        <v>1490</v>
      </c>
      <c r="H28" s="43"/>
      <c r="I28" s="43"/>
    </row>
    <row r="29" spans="1:10" x14ac:dyDescent="0.35">
      <c r="A29" t="s">
        <v>29</v>
      </c>
      <c r="B29" t="s">
        <v>26</v>
      </c>
      <c r="C29" t="s">
        <v>9</v>
      </c>
      <c r="D29" t="s">
        <v>10</v>
      </c>
      <c r="E29" t="s">
        <v>29</v>
      </c>
      <c r="H29" s="43"/>
      <c r="I29" s="43"/>
    </row>
    <row r="30" spans="1:10" x14ac:dyDescent="0.35">
      <c r="A30" t="s">
        <v>36</v>
      </c>
      <c r="B30" t="s">
        <v>26</v>
      </c>
      <c r="C30" t="s">
        <v>37</v>
      </c>
      <c r="D30" t="s">
        <v>35</v>
      </c>
      <c r="E30" t="s">
        <v>36</v>
      </c>
      <c r="H30" s="43"/>
      <c r="I30" s="43"/>
    </row>
    <row r="31" spans="1:10" x14ac:dyDescent="0.35">
      <c r="A31" t="s">
        <v>33</v>
      </c>
      <c r="B31" t="s">
        <v>26</v>
      </c>
      <c r="C31" t="s">
        <v>34</v>
      </c>
      <c r="D31" t="s">
        <v>35</v>
      </c>
      <c r="E31" t="s">
        <v>33</v>
      </c>
      <c r="H31" s="43"/>
      <c r="I31" s="43"/>
    </row>
    <row r="32" spans="1:10" x14ac:dyDescent="0.35">
      <c r="A32" t="s">
        <v>30</v>
      </c>
      <c r="B32" t="s">
        <v>26</v>
      </c>
      <c r="C32" t="s">
        <v>12</v>
      </c>
      <c r="D32" t="s">
        <v>13</v>
      </c>
      <c r="E32" t="s">
        <v>30</v>
      </c>
      <c r="H32" s="43"/>
      <c r="I32" s="43"/>
    </row>
    <row r="33" spans="1:10" x14ac:dyDescent="0.35">
      <c r="A33" s="50" t="s">
        <v>38</v>
      </c>
      <c r="B33" s="50" t="s">
        <v>26</v>
      </c>
      <c r="C33" s="51" t="s">
        <v>62</v>
      </c>
      <c r="D33" s="52" t="s">
        <v>35</v>
      </c>
      <c r="E33" s="50" t="s">
        <v>38</v>
      </c>
      <c r="F33" s="50"/>
      <c r="G33" s="50"/>
      <c r="H33" s="53"/>
      <c r="I33" s="53"/>
    </row>
    <row r="34" spans="1:10" x14ac:dyDescent="0.35">
      <c r="A34" s="44" t="s">
        <v>109</v>
      </c>
      <c r="B34" s="44"/>
      <c r="C34" s="54"/>
      <c r="D34" s="55"/>
      <c r="E34" s="44"/>
      <c r="F34" s="44"/>
      <c r="G34" s="44"/>
      <c r="H34" s="45" t="s">
        <v>109</v>
      </c>
      <c r="I34" s="45">
        <v>30</v>
      </c>
    </row>
    <row r="35" spans="1:10" ht="15" thickBot="1" x14ac:dyDescent="0.4">
      <c r="A35" t="s">
        <v>46</v>
      </c>
      <c r="B35" t="s">
        <v>45</v>
      </c>
      <c r="C35" s="47" t="s">
        <v>64</v>
      </c>
      <c r="D35" s="47" t="s">
        <v>63</v>
      </c>
      <c r="E35" t="s">
        <v>46</v>
      </c>
      <c r="H35" s="43" t="s">
        <v>45</v>
      </c>
      <c r="I35" s="43">
        <v>1595</v>
      </c>
      <c r="J35" t="s">
        <v>44</v>
      </c>
    </row>
    <row r="36" spans="1:10" x14ac:dyDescent="0.35">
      <c r="A36" t="s">
        <v>44</v>
      </c>
      <c r="B36" t="s">
        <v>45</v>
      </c>
      <c r="C36" s="56" t="s">
        <v>67</v>
      </c>
      <c r="D36" s="4" t="s">
        <v>68</v>
      </c>
      <c r="E36" t="s">
        <v>44</v>
      </c>
      <c r="F36">
        <v>2</v>
      </c>
      <c r="H36" s="43"/>
      <c r="I36" s="43"/>
    </row>
    <row r="37" spans="1:10" x14ac:dyDescent="0.35">
      <c r="A37" s="44" t="s">
        <v>51</v>
      </c>
      <c r="B37" s="44" t="s">
        <v>163</v>
      </c>
      <c r="C37" s="55" t="s">
        <v>72</v>
      </c>
      <c r="D37" s="55" t="s">
        <v>73</v>
      </c>
      <c r="E37" s="44" t="s">
        <v>51</v>
      </c>
      <c r="F37" s="44"/>
      <c r="G37" s="44">
        <v>60883</v>
      </c>
      <c r="H37" s="45" t="s">
        <v>163</v>
      </c>
      <c r="I37" s="45">
        <v>2</v>
      </c>
    </row>
    <row r="38" spans="1:10" x14ac:dyDescent="0.35">
      <c r="A38" s="44" t="s">
        <v>52</v>
      </c>
      <c r="B38" s="44" t="s">
        <v>52</v>
      </c>
      <c r="C38" s="55" t="s">
        <v>74</v>
      </c>
      <c r="D38" s="44" t="s">
        <v>75</v>
      </c>
      <c r="E38" s="44" t="s">
        <v>52</v>
      </c>
      <c r="F38" s="44"/>
      <c r="G38" s="44"/>
      <c r="H38" s="44" t="s">
        <v>52</v>
      </c>
      <c r="I38" s="45"/>
    </row>
    <row r="39" spans="1:10" x14ac:dyDescent="0.35">
      <c r="A39" s="44" t="s">
        <v>50</v>
      </c>
      <c r="B39" s="44" t="s">
        <v>50</v>
      </c>
      <c r="C39" s="44" t="s">
        <v>50</v>
      </c>
      <c r="D39" s="55" t="s">
        <v>19</v>
      </c>
      <c r="E39" s="44" t="s">
        <v>137</v>
      </c>
      <c r="F39" s="44"/>
      <c r="G39" s="44"/>
      <c r="H39" s="45" t="s">
        <v>137</v>
      </c>
      <c r="I39" s="45">
        <v>73</v>
      </c>
    </row>
    <row r="40" spans="1:10" x14ac:dyDescent="0.35">
      <c r="A40" s="44" t="s">
        <v>53</v>
      </c>
      <c r="B40" s="44" t="s">
        <v>53</v>
      </c>
      <c r="C40" s="55" t="s">
        <v>76</v>
      </c>
      <c r="D40" s="55" t="s">
        <v>77</v>
      </c>
      <c r="E40" s="44" t="s">
        <v>144</v>
      </c>
      <c r="F40" s="44"/>
      <c r="G40" s="44"/>
      <c r="H40" s="45" t="s">
        <v>144</v>
      </c>
      <c r="I40" s="45">
        <v>151</v>
      </c>
    </row>
    <row r="41" spans="1:10" x14ac:dyDescent="0.35">
      <c r="A41" s="44" t="s">
        <v>47</v>
      </c>
      <c r="B41" s="44" t="s">
        <v>47</v>
      </c>
      <c r="C41" s="55" t="s">
        <v>65</v>
      </c>
      <c r="D41" s="55" t="s">
        <v>66</v>
      </c>
      <c r="E41" s="44" t="s">
        <v>98</v>
      </c>
      <c r="F41" s="44">
        <v>124</v>
      </c>
      <c r="G41" s="44">
        <v>1112693</v>
      </c>
      <c r="H41" s="45" t="s">
        <v>98</v>
      </c>
      <c r="I41" s="45">
        <v>88616</v>
      </c>
    </row>
    <row r="42" spans="1:10" x14ac:dyDescent="0.35">
      <c r="A42" s="44" t="s">
        <v>49</v>
      </c>
      <c r="B42" s="44" t="s">
        <v>49</v>
      </c>
      <c r="C42" s="44" t="s">
        <v>37</v>
      </c>
      <c r="D42" s="44" t="s">
        <v>35</v>
      </c>
      <c r="E42" s="44" t="s">
        <v>96</v>
      </c>
      <c r="F42" s="44">
        <v>4</v>
      </c>
      <c r="G42" s="44"/>
      <c r="H42" s="45" t="s">
        <v>96</v>
      </c>
      <c r="I42" s="45">
        <v>3456</v>
      </c>
    </row>
    <row r="43" spans="1:10" x14ac:dyDescent="0.35">
      <c r="A43" s="44" t="s">
        <v>48</v>
      </c>
      <c r="B43" s="57" t="s">
        <v>69</v>
      </c>
      <c r="C43" s="57" t="s">
        <v>69</v>
      </c>
      <c r="D43" s="44" t="s">
        <v>10</v>
      </c>
      <c r="E43" s="44" t="s">
        <v>48</v>
      </c>
      <c r="F43" s="44"/>
      <c r="G43" s="44"/>
      <c r="H43" s="45" t="s">
        <v>175</v>
      </c>
      <c r="I43" s="45">
        <v>46</v>
      </c>
    </row>
    <row r="44" spans="1:10" x14ac:dyDescent="0.35">
      <c r="A44" s="44" t="s">
        <v>145</v>
      </c>
      <c r="B44" s="44"/>
      <c r="C44" t="s">
        <v>12</v>
      </c>
      <c r="D44" t="s">
        <v>13</v>
      </c>
      <c r="E44" s="44"/>
      <c r="F44" s="44"/>
      <c r="G44" s="44"/>
      <c r="H44" s="44" t="s">
        <v>145</v>
      </c>
      <c r="I44" s="45">
        <v>1874</v>
      </c>
    </row>
    <row r="45" spans="1:10" x14ac:dyDescent="0.35">
      <c r="A45" s="44" t="s">
        <v>99</v>
      </c>
      <c r="B45" s="44"/>
      <c r="C45" s="44"/>
      <c r="D45" s="44"/>
      <c r="E45" s="44"/>
      <c r="F45" s="44"/>
      <c r="G45" s="44"/>
      <c r="H45" s="44" t="s">
        <v>99</v>
      </c>
      <c r="I45" s="45">
        <v>2730</v>
      </c>
    </row>
    <row r="53" spans="5:7" x14ac:dyDescent="0.35">
      <c r="E53" t="s">
        <v>347</v>
      </c>
    </row>
    <row r="54" spans="5:7" x14ac:dyDescent="0.35">
      <c r="E54" t="s">
        <v>109</v>
      </c>
    </row>
    <row r="55" spans="5:7" x14ac:dyDescent="0.35">
      <c r="E55" t="s">
        <v>175</v>
      </c>
    </row>
    <row r="56" spans="5:7" x14ac:dyDescent="0.35">
      <c r="E56" t="s">
        <v>345</v>
      </c>
    </row>
    <row r="57" spans="5:7" x14ac:dyDescent="0.35">
      <c r="E57" t="s">
        <v>163</v>
      </c>
    </row>
    <row r="58" spans="5:7" x14ac:dyDescent="0.35">
      <c r="E58" t="s">
        <v>208</v>
      </c>
      <c r="G58">
        <v>9413</v>
      </c>
    </row>
    <row r="59" spans="5:7" x14ac:dyDescent="0.35">
      <c r="E59" t="s">
        <v>346</v>
      </c>
    </row>
    <row r="60" spans="5:7" x14ac:dyDescent="0.35">
      <c r="E60" t="s">
        <v>290</v>
      </c>
      <c r="G60">
        <v>1053</v>
      </c>
    </row>
    <row r="61" spans="5:7" x14ac:dyDescent="0.35">
      <c r="E61" t="s">
        <v>145</v>
      </c>
    </row>
  </sheetData>
  <sortState xmlns:xlrd2="http://schemas.microsoft.com/office/spreadsheetml/2017/richdata2" ref="H2:I22">
    <sortCondition ref="H2:H22"/>
  </sortState>
  <hyperlinks>
    <hyperlink ref="C33" r:id="rId1" tooltip="Lamiaceae" display="https://en.wikipedia.org/wiki/Lamiaceae" xr:uid="{50832885-B04E-4A04-B6B9-899667EAE807}"/>
    <hyperlink ref="D33" r:id="rId2" tooltip="Lamiales" display="https://en.wikipedia.org/wiki/Lamiales" xr:uid="{9504616D-2B56-4177-85C5-5B66211ED756}"/>
    <hyperlink ref="C22" r:id="rId3" tooltip="Ranunculaceae" display="https://en.wikipedia.org/wiki/Ranunculaceae" xr:uid="{F6AE1449-CD42-4BDF-B1A1-57B6845369D4}"/>
    <hyperlink ref="D25" r:id="rId4" tooltip="Brassicales" display="https://en.wikipedia.org/wiki/Brassicales" xr:uid="{F6993E3B-E449-4EF8-8B1F-BA7D007F20BC}"/>
    <hyperlink ref="C25" r:id="rId5" tooltip="Brassicaceae" display="https://en.wikipedia.org/wiki/Brassicaceae" xr:uid="{F79AFFB6-CACF-4C64-90B6-EE876E241C68}"/>
    <hyperlink ref="C26" r:id="rId6" tooltip="Boraginaceae" display="https://en.wikipedia.org/wiki/Boraginaceae" xr:uid="{8D3CB5B8-26D5-4757-A53C-E52A30917AA4}"/>
    <hyperlink ref="D26" r:id="rId7" tooltip="Boraginales" display="https://en.wikipedia.org/wiki/Boraginales" xr:uid="{7E86AD3E-B089-4B50-9358-EAB3780242D7}"/>
    <hyperlink ref="C36" r:id="rId8" tooltip="Salicaceae" display="https://en.wikipedia.org/wiki/Salicaceae" xr:uid="{4440C873-25C1-417F-8318-7026C458D3E5}"/>
    <hyperlink ref="D36" r:id="rId9" tooltip="Malpighiales" display="https://en.wikipedia.org/wiki/Malpighiales" xr:uid="{4CD68DA1-42BD-4A81-BB8C-81BDC082BC8D}"/>
    <hyperlink ref="D35" r:id="rId10" tooltip="Brassicales" display="https://en.wikipedia.org/wiki/Brassicales" xr:uid="{FE7A7C2C-3423-427C-8FB2-0986BDC6D501}"/>
    <hyperlink ref="C35" r:id="rId11" tooltip="Brassicaceae" display="https://en.wikipedia.org/wiki/Brassicaceae" xr:uid="{60C2FBAE-EDEF-4AA5-BD29-FDFFFA973B87}"/>
    <hyperlink ref="C41" r:id="rId12" tooltip="Boraginaceae" display="https://en.wikipedia.org/wiki/Boraginaceae" xr:uid="{C63EC327-998E-4010-A71D-84268A816E23}"/>
    <hyperlink ref="D41" r:id="rId13" tooltip="Boraginales" display="https://en.wikipedia.org/wiki/Boraginales" xr:uid="{E8FD0A83-C7FE-4885-A745-7F0F39FA9860}"/>
    <hyperlink ref="D39" r:id="rId14" tooltip="Ericales" display="https://en.wikipedia.org/wiki/Ericales" xr:uid="{0DFE764C-FA93-499B-AE03-1348492BE27F}"/>
    <hyperlink ref="D8" r:id="rId15" display="https://en.wikipedia.org/wiki/Asterales" xr:uid="{EA14E6BA-3684-44ED-9E01-420615404D0B}"/>
    <hyperlink ref="D39:D43" r:id="rId16" display="https://en.wikipedia.org/wiki/Asterales" xr:uid="{BF5078B9-7089-4CB5-901C-342205D984B7}"/>
    <hyperlink ref="C37" r:id="rId17" tooltip="Onagraceae" display="https://en.wikipedia.org/wiki/Onagraceae" xr:uid="{D97C967A-E159-4F7C-97F0-0BA68115EABD}"/>
    <hyperlink ref="D37" r:id="rId18" tooltip="Myrtales" display="https://en.wikipedia.org/wiki/Myrtales" xr:uid="{EE5763D4-62A4-42BF-9DB5-0C30B1DFD8DF}"/>
    <hyperlink ref="C38" r:id="rId19" tooltip="Caryophyllaceae" display="https://en.wikipedia.org/wiki/Caryophyllaceae" xr:uid="{96567783-EFFF-484B-8674-CBA7D1450872}"/>
    <hyperlink ref="C40" r:id="rId20" tooltip="Geraniaceae" display="https://en.wikipedia.org/wiki/Geraniaceae" xr:uid="{84384627-0AC2-4FEA-9FD1-64C5777FF19A}"/>
    <hyperlink ref="D40" r:id="rId21" tooltip="Geraniales" display="https://en.wikipedia.org/wiki/Geraniales" xr:uid="{3FEE24D2-EEAF-4046-9966-E8689C0530A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C419F-FAA7-4A61-8CA4-19B432F9E25D}">
  <dimension ref="A1:H15"/>
  <sheetViews>
    <sheetView topLeftCell="B1" workbookViewId="0">
      <selection sqref="A1:H15"/>
    </sheetView>
  </sheetViews>
  <sheetFormatPr defaultRowHeight="14.5" x14ac:dyDescent="0.35"/>
  <cols>
    <col min="1" max="1" width="8.90625" customWidth="1"/>
    <col min="2" max="2" width="9.90625" customWidth="1"/>
    <col min="5" max="5" width="18.90625" customWidth="1"/>
    <col min="7" max="7" width="13.08984375" customWidth="1"/>
    <col min="8" max="8" width="19.90625" customWidth="1"/>
  </cols>
  <sheetData>
    <row r="1" spans="1:8" x14ac:dyDescent="0.35">
      <c r="A1" t="s">
        <v>194</v>
      </c>
      <c r="B1" t="s">
        <v>193</v>
      </c>
      <c r="C1" t="s">
        <v>192</v>
      </c>
      <c r="D1" t="s">
        <v>191</v>
      </c>
      <c r="E1" t="s">
        <v>190</v>
      </c>
      <c r="F1" t="s">
        <v>189</v>
      </c>
      <c r="G1" t="s">
        <v>188</v>
      </c>
      <c r="H1" t="s">
        <v>437</v>
      </c>
    </row>
    <row r="2" spans="1:8" x14ac:dyDescent="0.35">
      <c r="A2">
        <v>10</v>
      </c>
      <c r="B2" t="s">
        <v>181</v>
      </c>
      <c r="C2" t="s">
        <v>90</v>
      </c>
      <c r="D2" s="6">
        <v>42169</v>
      </c>
      <c r="E2" t="s">
        <v>134</v>
      </c>
      <c r="F2">
        <v>1691</v>
      </c>
      <c r="G2" t="s">
        <v>101</v>
      </c>
      <c r="H2" t="s">
        <v>24</v>
      </c>
    </row>
    <row r="3" spans="1:8" x14ac:dyDescent="0.35">
      <c r="A3">
        <v>10</v>
      </c>
      <c r="B3" t="s">
        <v>181</v>
      </c>
      <c r="C3" t="s">
        <v>90</v>
      </c>
      <c r="D3" s="6">
        <v>42169</v>
      </c>
      <c r="E3" t="s">
        <v>89</v>
      </c>
      <c r="F3">
        <v>1864</v>
      </c>
      <c r="G3" t="s">
        <v>101</v>
      </c>
      <c r="H3" t="s">
        <v>6</v>
      </c>
    </row>
    <row r="4" spans="1:8" x14ac:dyDescent="0.35">
      <c r="A4">
        <v>10</v>
      </c>
      <c r="B4" t="s">
        <v>181</v>
      </c>
      <c r="C4" t="s">
        <v>90</v>
      </c>
      <c r="D4" s="6">
        <v>42169</v>
      </c>
      <c r="E4" t="s">
        <v>149</v>
      </c>
      <c r="F4">
        <v>2458</v>
      </c>
      <c r="G4" t="s">
        <v>101</v>
      </c>
      <c r="H4" t="s">
        <v>210</v>
      </c>
    </row>
    <row r="5" spans="1:8" x14ac:dyDescent="0.35">
      <c r="A5">
        <v>10</v>
      </c>
      <c r="B5" t="s">
        <v>181</v>
      </c>
      <c r="C5" t="s">
        <v>90</v>
      </c>
      <c r="D5" s="6">
        <v>42169</v>
      </c>
      <c r="E5" t="s">
        <v>173</v>
      </c>
      <c r="F5">
        <v>2765</v>
      </c>
      <c r="G5" t="s">
        <v>101</v>
      </c>
      <c r="H5" t="s">
        <v>208</v>
      </c>
    </row>
    <row r="6" spans="1:8" x14ac:dyDescent="0.35">
      <c r="A6">
        <v>10</v>
      </c>
      <c r="B6" t="s">
        <v>181</v>
      </c>
      <c r="C6" t="s">
        <v>90</v>
      </c>
      <c r="D6" s="6">
        <v>42169</v>
      </c>
      <c r="E6" t="s">
        <v>85</v>
      </c>
      <c r="F6">
        <v>2819</v>
      </c>
      <c r="G6" t="s">
        <v>101</v>
      </c>
      <c r="H6" t="s">
        <v>60</v>
      </c>
    </row>
    <row r="7" spans="1:8" x14ac:dyDescent="0.35">
      <c r="A7">
        <v>10</v>
      </c>
      <c r="B7" t="s">
        <v>181</v>
      </c>
      <c r="C7" t="s">
        <v>90</v>
      </c>
      <c r="D7" s="6">
        <v>42169</v>
      </c>
      <c r="E7" t="s">
        <v>106</v>
      </c>
      <c r="F7">
        <v>3523</v>
      </c>
      <c r="G7" t="s">
        <v>101</v>
      </c>
      <c r="H7" t="s">
        <v>54</v>
      </c>
    </row>
    <row r="8" spans="1:8" x14ac:dyDescent="0.35">
      <c r="A8">
        <v>10</v>
      </c>
      <c r="B8" t="s">
        <v>181</v>
      </c>
      <c r="C8" t="s">
        <v>90</v>
      </c>
      <c r="D8" s="6">
        <v>42169</v>
      </c>
      <c r="E8" t="s">
        <v>83</v>
      </c>
      <c r="F8">
        <v>3584</v>
      </c>
      <c r="G8" t="s">
        <v>101</v>
      </c>
      <c r="H8" t="s">
        <v>98</v>
      </c>
    </row>
    <row r="9" spans="1:8" x14ac:dyDescent="0.35">
      <c r="A9">
        <v>10</v>
      </c>
      <c r="B9" t="s">
        <v>181</v>
      </c>
      <c r="C9" t="s">
        <v>90</v>
      </c>
      <c r="D9" s="6">
        <v>42169</v>
      </c>
      <c r="E9" t="s">
        <v>93</v>
      </c>
      <c r="F9">
        <v>3888</v>
      </c>
      <c r="G9" t="s">
        <v>101</v>
      </c>
      <c r="H9" t="s">
        <v>98</v>
      </c>
    </row>
    <row r="10" spans="1:8" x14ac:dyDescent="0.35">
      <c r="A10">
        <v>10</v>
      </c>
      <c r="B10" t="s">
        <v>181</v>
      </c>
      <c r="C10" t="s">
        <v>90</v>
      </c>
      <c r="D10" s="6">
        <v>42169</v>
      </c>
      <c r="E10" t="s">
        <v>139</v>
      </c>
      <c r="F10">
        <v>10216</v>
      </c>
      <c r="G10" t="s">
        <v>101</v>
      </c>
      <c r="H10" t="s">
        <v>202</v>
      </c>
    </row>
    <row r="11" spans="1:8" x14ac:dyDescent="0.35">
      <c r="A11">
        <v>10</v>
      </c>
      <c r="B11" t="s">
        <v>181</v>
      </c>
      <c r="C11" t="s">
        <v>90</v>
      </c>
      <c r="D11" s="6">
        <v>42169</v>
      </c>
      <c r="E11" t="s">
        <v>143</v>
      </c>
      <c r="F11">
        <v>15363</v>
      </c>
      <c r="G11" t="s">
        <v>101</v>
      </c>
      <c r="H11" t="s">
        <v>51</v>
      </c>
    </row>
    <row r="12" spans="1:8" x14ac:dyDescent="0.35">
      <c r="A12">
        <v>10</v>
      </c>
      <c r="B12" t="s">
        <v>181</v>
      </c>
      <c r="C12" t="s">
        <v>90</v>
      </c>
      <c r="D12" s="6">
        <v>42169</v>
      </c>
      <c r="E12" t="s">
        <v>98</v>
      </c>
      <c r="F12">
        <v>1</v>
      </c>
      <c r="G12" t="s">
        <v>95</v>
      </c>
      <c r="H12" t="s">
        <v>98</v>
      </c>
    </row>
    <row r="13" spans="1:8" x14ac:dyDescent="0.35">
      <c r="A13">
        <v>10</v>
      </c>
      <c r="B13" t="s">
        <v>181</v>
      </c>
      <c r="C13" t="s">
        <v>90</v>
      </c>
      <c r="D13" s="6">
        <v>42169</v>
      </c>
      <c r="E13" t="s">
        <v>99</v>
      </c>
      <c r="F13">
        <v>1</v>
      </c>
      <c r="G13" t="s">
        <v>95</v>
      </c>
      <c r="H13" t="s">
        <v>99</v>
      </c>
    </row>
    <row r="14" spans="1:8" x14ac:dyDescent="0.35">
      <c r="A14">
        <v>10</v>
      </c>
      <c r="B14" t="s">
        <v>181</v>
      </c>
      <c r="C14" t="s">
        <v>90</v>
      </c>
      <c r="D14" s="6">
        <v>42169</v>
      </c>
      <c r="E14" t="s">
        <v>26</v>
      </c>
      <c r="F14">
        <v>163</v>
      </c>
      <c r="G14" t="s">
        <v>95</v>
      </c>
      <c r="H14" t="s">
        <v>26</v>
      </c>
    </row>
    <row r="15" spans="1:8" x14ac:dyDescent="0.35">
      <c r="A15">
        <v>10</v>
      </c>
      <c r="B15" t="s">
        <v>181</v>
      </c>
      <c r="C15" t="s">
        <v>90</v>
      </c>
      <c r="D15" s="6">
        <v>42169</v>
      </c>
      <c r="E15" t="s">
        <v>96</v>
      </c>
      <c r="F15">
        <v>3453</v>
      </c>
      <c r="G15" t="s">
        <v>95</v>
      </c>
      <c r="H15" t="s">
        <v>96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O1034"/>
  <sheetViews>
    <sheetView topLeftCell="A884" workbookViewId="0">
      <selection activeCell="E909" sqref="E909"/>
    </sheetView>
  </sheetViews>
  <sheetFormatPr defaultRowHeight="14.5" x14ac:dyDescent="0.35"/>
  <cols>
    <col min="1" max="1" width="6.90625" bestFit="1" customWidth="1"/>
    <col min="2" max="2" width="16.54296875" bestFit="1" customWidth="1"/>
    <col min="3" max="3" width="12.1796875" bestFit="1" customWidth="1"/>
    <col min="4" max="4" width="9.453125" bestFit="1" customWidth="1"/>
    <col min="5" max="5" width="27.36328125" bestFit="1" customWidth="1"/>
    <col min="6" max="6" width="6.81640625" bestFit="1" customWidth="1"/>
    <col min="7" max="7" width="11" bestFit="1" customWidth="1"/>
    <col min="8" max="8" width="27.36328125" bestFit="1" customWidth="1"/>
    <col min="11" max="11" width="18.453125" bestFit="1" customWidth="1"/>
    <col min="12" max="12" width="12.1796875" bestFit="1" customWidth="1"/>
    <col min="13" max="13" width="11.26953125" bestFit="1" customWidth="1"/>
    <col min="14" max="14" width="9.1796875" bestFit="1" customWidth="1"/>
    <col min="15" max="15" width="12.1796875" bestFit="1" customWidth="1"/>
  </cols>
  <sheetData>
    <row r="1" spans="1:15" x14ac:dyDescent="0.35">
      <c r="A1" t="s">
        <v>194</v>
      </c>
      <c r="B1" t="s">
        <v>193</v>
      </c>
      <c r="C1" t="s">
        <v>192</v>
      </c>
      <c r="D1" t="s">
        <v>191</v>
      </c>
      <c r="E1" t="s">
        <v>190</v>
      </c>
      <c r="F1" t="s">
        <v>189</v>
      </c>
      <c r="G1" t="s">
        <v>188</v>
      </c>
      <c r="H1" t="s">
        <v>190</v>
      </c>
    </row>
    <row r="2" spans="1:15" x14ac:dyDescent="0.35">
      <c r="A2" t="s">
        <v>82</v>
      </c>
      <c r="B2" t="s">
        <v>181</v>
      </c>
      <c r="C2" t="s">
        <v>126</v>
      </c>
      <c r="D2" s="6">
        <v>42172</v>
      </c>
      <c r="E2" t="s">
        <v>119</v>
      </c>
      <c r="F2">
        <v>5</v>
      </c>
      <c r="G2" t="s">
        <v>78</v>
      </c>
      <c r="H2" t="s">
        <v>31</v>
      </c>
      <c r="I2" t="s">
        <v>195</v>
      </c>
      <c r="K2" s="30" t="s">
        <v>193</v>
      </c>
      <c r="L2" s="30" t="s">
        <v>192</v>
      </c>
      <c r="M2" s="30" t="s">
        <v>191</v>
      </c>
      <c r="N2" s="30" t="s">
        <v>194</v>
      </c>
      <c r="O2" t="s">
        <v>343</v>
      </c>
    </row>
    <row r="3" spans="1:15" x14ac:dyDescent="0.35">
      <c r="A3" t="s">
        <v>82</v>
      </c>
      <c r="B3" t="s">
        <v>181</v>
      </c>
      <c r="C3" t="s">
        <v>126</v>
      </c>
      <c r="D3" s="6">
        <v>42181</v>
      </c>
      <c r="E3" t="s">
        <v>111</v>
      </c>
      <c r="F3">
        <v>1</v>
      </c>
      <c r="G3" t="s">
        <v>78</v>
      </c>
      <c r="H3" t="s">
        <v>15</v>
      </c>
      <c r="I3" t="s">
        <v>196</v>
      </c>
      <c r="K3" t="s">
        <v>181</v>
      </c>
      <c r="L3" t="s">
        <v>126</v>
      </c>
      <c r="M3" s="6">
        <v>42172</v>
      </c>
      <c r="N3" t="s">
        <v>82</v>
      </c>
      <c r="O3">
        <v>5</v>
      </c>
    </row>
    <row r="4" spans="1:15" x14ac:dyDescent="0.35">
      <c r="A4" t="s">
        <v>82</v>
      </c>
      <c r="B4" t="s">
        <v>181</v>
      </c>
      <c r="C4" t="s">
        <v>126</v>
      </c>
      <c r="D4" s="6">
        <v>42187</v>
      </c>
      <c r="E4" t="s">
        <v>187</v>
      </c>
      <c r="F4">
        <v>1</v>
      </c>
      <c r="G4" t="s">
        <v>78</v>
      </c>
      <c r="H4" t="s">
        <v>39</v>
      </c>
      <c r="I4" t="s">
        <v>197</v>
      </c>
      <c r="M4" s="6">
        <v>42181</v>
      </c>
      <c r="N4" t="s">
        <v>82</v>
      </c>
      <c r="O4">
        <v>1</v>
      </c>
    </row>
    <row r="5" spans="1:15" x14ac:dyDescent="0.35">
      <c r="A5" t="s">
        <v>82</v>
      </c>
      <c r="B5" t="s">
        <v>181</v>
      </c>
      <c r="C5" t="s">
        <v>126</v>
      </c>
      <c r="D5" s="6">
        <v>42187</v>
      </c>
      <c r="E5" t="s">
        <v>119</v>
      </c>
      <c r="F5">
        <v>1</v>
      </c>
      <c r="G5" t="s">
        <v>78</v>
      </c>
      <c r="H5" t="s">
        <v>31</v>
      </c>
      <c r="I5" t="s">
        <v>195</v>
      </c>
      <c r="M5" s="6">
        <v>42187</v>
      </c>
      <c r="N5">
        <v>7</v>
      </c>
      <c r="O5">
        <v>9935</v>
      </c>
    </row>
    <row r="6" spans="1:15" x14ac:dyDescent="0.35">
      <c r="A6" t="s">
        <v>82</v>
      </c>
      <c r="B6" t="s">
        <v>181</v>
      </c>
      <c r="C6" t="s">
        <v>126</v>
      </c>
      <c r="D6" s="6">
        <v>42187</v>
      </c>
      <c r="E6" t="s">
        <v>79</v>
      </c>
      <c r="F6">
        <v>1</v>
      </c>
      <c r="G6" t="s">
        <v>78</v>
      </c>
      <c r="H6" t="s">
        <v>42</v>
      </c>
      <c r="I6" t="s">
        <v>198</v>
      </c>
      <c r="N6">
        <v>8</v>
      </c>
      <c r="O6">
        <v>1663</v>
      </c>
    </row>
    <row r="7" spans="1:15" x14ac:dyDescent="0.35">
      <c r="A7" t="s">
        <v>82</v>
      </c>
      <c r="B7" t="s">
        <v>181</v>
      </c>
      <c r="C7" t="s">
        <v>126</v>
      </c>
      <c r="D7" s="6">
        <v>42187</v>
      </c>
      <c r="E7" t="s">
        <v>111</v>
      </c>
      <c r="F7">
        <v>2</v>
      </c>
      <c r="G7" t="s">
        <v>78</v>
      </c>
      <c r="H7" t="s">
        <v>15</v>
      </c>
      <c r="I7" t="s">
        <v>196</v>
      </c>
      <c r="N7" t="s">
        <v>82</v>
      </c>
      <c r="O7">
        <v>8</v>
      </c>
    </row>
    <row r="8" spans="1:15" x14ac:dyDescent="0.35">
      <c r="A8" t="s">
        <v>82</v>
      </c>
      <c r="B8" t="s">
        <v>181</v>
      </c>
      <c r="C8" t="s">
        <v>126</v>
      </c>
      <c r="D8" s="6">
        <v>42187</v>
      </c>
      <c r="E8" t="s">
        <v>123</v>
      </c>
      <c r="F8">
        <v>3</v>
      </c>
      <c r="G8" t="s">
        <v>78</v>
      </c>
      <c r="H8" t="s">
        <v>23</v>
      </c>
      <c r="I8" t="s">
        <v>199</v>
      </c>
      <c r="M8" s="6">
        <v>42195</v>
      </c>
      <c r="N8" t="s">
        <v>82</v>
      </c>
      <c r="O8">
        <v>4</v>
      </c>
    </row>
    <row r="9" spans="1:15" x14ac:dyDescent="0.35">
      <c r="A9">
        <v>7</v>
      </c>
      <c r="B9" t="s">
        <v>181</v>
      </c>
      <c r="C9" t="s">
        <v>126</v>
      </c>
      <c r="D9" s="6">
        <v>42187</v>
      </c>
      <c r="E9" t="s">
        <v>26</v>
      </c>
      <c r="F9">
        <v>9860</v>
      </c>
      <c r="G9" t="s">
        <v>95</v>
      </c>
      <c r="H9" t="s">
        <v>26</v>
      </c>
      <c r="M9" s="6">
        <v>42201</v>
      </c>
      <c r="N9" t="s">
        <v>82</v>
      </c>
      <c r="O9">
        <v>1</v>
      </c>
    </row>
    <row r="10" spans="1:15" x14ac:dyDescent="0.35">
      <c r="A10">
        <v>7</v>
      </c>
      <c r="B10" t="s">
        <v>181</v>
      </c>
      <c r="C10" t="s">
        <v>126</v>
      </c>
      <c r="D10" s="6">
        <v>42187</v>
      </c>
      <c r="E10" t="s">
        <v>14</v>
      </c>
      <c r="F10">
        <v>64</v>
      </c>
      <c r="G10" t="s">
        <v>95</v>
      </c>
      <c r="H10" t="s">
        <v>14</v>
      </c>
      <c r="L10" t="s">
        <v>90</v>
      </c>
      <c r="M10" s="6">
        <v>42163</v>
      </c>
      <c r="N10" t="s">
        <v>82</v>
      </c>
      <c r="O10">
        <v>1</v>
      </c>
    </row>
    <row r="11" spans="1:15" x14ac:dyDescent="0.35">
      <c r="A11">
        <v>7</v>
      </c>
      <c r="B11" t="s">
        <v>181</v>
      </c>
      <c r="C11" t="s">
        <v>126</v>
      </c>
      <c r="D11" s="6">
        <v>42187</v>
      </c>
      <c r="E11" t="s">
        <v>45</v>
      </c>
      <c r="F11">
        <v>2</v>
      </c>
      <c r="G11" t="s">
        <v>95</v>
      </c>
      <c r="H11" t="s">
        <v>45</v>
      </c>
      <c r="M11" s="6">
        <v>42165</v>
      </c>
      <c r="N11" t="s">
        <v>82</v>
      </c>
      <c r="O11">
        <v>3</v>
      </c>
    </row>
    <row r="12" spans="1:15" x14ac:dyDescent="0.35">
      <c r="A12">
        <v>7</v>
      </c>
      <c r="B12" t="s">
        <v>181</v>
      </c>
      <c r="C12" t="s">
        <v>126</v>
      </c>
      <c r="D12" s="6">
        <v>42187</v>
      </c>
      <c r="E12" t="s">
        <v>109</v>
      </c>
      <c r="F12">
        <v>5</v>
      </c>
      <c r="G12" t="s">
        <v>95</v>
      </c>
      <c r="H12" t="s">
        <v>109</v>
      </c>
      <c r="M12" s="6">
        <v>42169</v>
      </c>
      <c r="N12">
        <v>10</v>
      </c>
      <c r="O12">
        <v>51789</v>
      </c>
    </row>
    <row r="13" spans="1:15" x14ac:dyDescent="0.35">
      <c r="A13">
        <v>7</v>
      </c>
      <c r="B13" t="s">
        <v>181</v>
      </c>
      <c r="C13" t="s">
        <v>126</v>
      </c>
      <c r="D13" s="6">
        <v>42187</v>
      </c>
      <c r="E13" t="s">
        <v>98</v>
      </c>
      <c r="F13">
        <v>1</v>
      </c>
      <c r="G13" t="s">
        <v>95</v>
      </c>
      <c r="H13" t="s">
        <v>98</v>
      </c>
      <c r="M13" s="6">
        <v>42170</v>
      </c>
      <c r="N13" t="s">
        <v>82</v>
      </c>
      <c r="O13">
        <v>6</v>
      </c>
    </row>
    <row r="14" spans="1:15" x14ac:dyDescent="0.35">
      <c r="A14">
        <v>7</v>
      </c>
      <c r="B14" t="s">
        <v>181</v>
      </c>
      <c r="C14" t="s">
        <v>126</v>
      </c>
      <c r="D14" s="6">
        <v>42187</v>
      </c>
      <c r="E14" t="s">
        <v>113</v>
      </c>
      <c r="F14">
        <v>2</v>
      </c>
      <c r="G14" t="s">
        <v>95</v>
      </c>
      <c r="H14" t="s">
        <v>113</v>
      </c>
      <c r="M14" s="6">
        <v>42177</v>
      </c>
      <c r="N14" t="s">
        <v>82</v>
      </c>
      <c r="O14">
        <v>7</v>
      </c>
    </row>
    <row r="15" spans="1:15" x14ac:dyDescent="0.35">
      <c r="A15">
        <v>7</v>
      </c>
      <c r="B15" t="s">
        <v>181</v>
      </c>
      <c r="C15" t="s">
        <v>126</v>
      </c>
      <c r="D15" s="6">
        <v>42187</v>
      </c>
      <c r="E15" t="s">
        <v>99</v>
      </c>
      <c r="F15">
        <v>1</v>
      </c>
      <c r="G15" t="s">
        <v>95</v>
      </c>
      <c r="H15" t="s">
        <v>99</v>
      </c>
      <c r="M15" s="6">
        <v>42183</v>
      </c>
      <c r="N15" t="s">
        <v>82</v>
      </c>
      <c r="O15">
        <v>1</v>
      </c>
    </row>
    <row r="16" spans="1:15" x14ac:dyDescent="0.35">
      <c r="A16">
        <v>8</v>
      </c>
      <c r="B16" t="s">
        <v>181</v>
      </c>
      <c r="C16" t="s">
        <v>126</v>
      </c>
      <c r="D16" s="6">
        <v>42187</v>
      </c>
      <c r="E16" t="s">
        <v>26</v>
      </c>
      <c r="F16">
        <v>279</v>
      </c>
      <c r="G16" t="s">
        <v>95</v>
      </c>
      <c r="H16" t="s">
        <v>26</v>
      </c>
      <c r="M16" s="6">
        <v>42184</v>
      </c>
      <c r="N16" t="s">
        <v>82</v>
      </c>
      <c r="O16">
        <v>5</v>
      </c>
    </row>
    <row r="17" spans="1:15" x14ac:dyDescent="0.35">
      <c r="A17">
        <v>8</v>
      </c>
      <c r="B17" t="s">
        <v>181</v>
      </c>
      <c r="C17" t="s">
        <v>126</v>
      </c>
      <c r="D17" s="6">
        <v>42187</v>
      </c>
      <c r="E17" t="s">
        <v>14</v>
      </c>
      <c r="F17">
        <v>1344</v>
      </c>
      <c r="G17" t="s">
        <v>95</v>
      </c>
      <c r="H17" t="s">
        <v>14</v>
      </c>
      <c r="M17" s="6">
        <v>42194</v>
      </c>
      <c r="N17" t="s">
        <v>82</v>
      </c>
      <c r="O17">
        <v>5</v>
      </c>
    </row>
    <row r="18" spans="1:15" x14ac:dyDescent="0.35">
      <c r="A18">
        <v>8</v>
      </c>
      <c r="B18" t="s">
        <v>181</v>
      </c>
      <c r="C18" t="s">
        <v>126</v>
      </c>
      <c r="D18" s="6">
        <v>42187</v>
      </c>
      <c r="E18" t="s">
        <v>98</v>
      </c>
      <c r="F18">
        <v>22</v>
      </c>
      <c r="G18" t="s">
        <v>95</v>
      </c>
      <c r="H18" t="s">
        <v>98</v>
      </c>
      <c r="M18" s="6">
        <v>42199</v>
      </c>
      <c r="N18">
        <v>1</v>
      </c>
      <c r="O18">
        <v>336</v>
      </c>
    </row>
    <row r="19" spans="1:15" x14ac:dyDescent="0.35">
      <c r="A19">
        <v>8</v>
      </c>
      <c r="B19" t="s">
        <v>181</v>
      </c>
      <c r="C19" t="s">
        <v>126</v>
      </c>
      <c r="D19" s="6">
        <v>42187</v>
      </c>
      <c r="E19" t="s">
        <v>99</v>
      </c>
      <c r="F19">
        <v>2</v>
      </c>
      <c r="G19" t="s">
        <v>95</v>
      </c>
      <c r="H19" t="s">
        <v>99</v>
      </c>
      <c r="N19" t="s">
        <v>82</v>
      </c>
      <c r="O19">
        <v>2</v>
      </c>
    </row>
    <row r="20" spans="1:15" x14ac:dyDescent="0.35">
      <c r="A20">
        <v>8</v>
      </c>
      <c r="B20" t="s">
        <v>181</v>
      </c>
      <c r="C20" t="s">
        <v>126</v>
      </c>
      <c r="D20" s="6">
        <v>42187</v>
      </c>
      <c r="E20" t="s">
        <v>109</v>
      </c>
      <c r="F20">
        <v>4</v>
      </c>
      <c r="G20" t="s">
        <v>95</v>
      </c>
      <c r="H20" t="s">
        <v>109</v>
      </c>
      <c r="M20" s="6">
        <v>42208</v>
      </c>
      <c r="N20" t="s">
        <v>82</v>
      </c>
      <c r="O20">
        <v>6</v>
      </c>
    </row>
    <row r="21" spans="1:15" x14ac:dyDescent="0.35">
      <c r="A21">
        <v>8</v>
      </c>
      <c r="B21" t="s">
        <v>181</v>
      </c>
      <c r="C21" t="s">
        <v>126</v>
      </c>
      <c r="D21" s="6">
        <v>42187</v>
      </c>
      <c r="E21" t="s">
        <v>113</v>
      </c>
      <c r="F21">
        <v>11</v>
      </c>
      <c r="G21" t="s">
        <v>95</v>
      </c>
      <c r="H21" t="s">
        <v>113</v>
      </c>
      <c r="L21" t="s">
        <v>87</v>
      </c>
      <c r="M21" s="6">
        <v>42163</v>
      </c>
      <c r="N21" t="s">
        <v>82</v>
      </c>
      <c r="O21">
        <v>1</v>
      </c>
    </row>
    <row r="22" spans="1:15" x14ac:dyDescent="0.35">
      <c r="A22">
        <v>8</v>
      </c>
      <c r="B22" t="s">
        <v>181</v>
      </c>
      <c r="C22" t="s">
        <v>126</v>
      </c>
      <c r="D22" s="6">
        <v>42187</v>
      </c>
      <c r="E22" t="s">
        <v>96</v>
      </c>
      <c r="F22">
        <v>1</v>
      </c>
      <c r="G22" t="s">
        <v>95</v>
      </c>
      <c r="H22" t="s">
        <v>96</v>
      </c>
      <c r="M22" s="6">
        <v>42173</v>
      </c>
      <c r="N22" t="s">
        <v>82</v>
      </c>
      <c r="O22">
        <v>1</v>
      </c>
    </row>
    <row r="23" spans="1:15" x14ac:dyDescent="0.35">
      <c r="A23" t="s">
        <v>82</v>
      </c>
      <c r="B23" t="s">
        <v>181</v>
      </c>
      <c r="C23" t="s">
        <v>126</v>
      </c>
      <c r="D23" s="6">
        <v>42195</v>
      </c>
      <c r="E23" t="s">
        <v>120</v>
      </c>
      <c r="F23">
        <v>2</v>
      </c>
      <c r="G23" t="s">
        <v>78</v>
      </c>
      <c r="H23" t="s">
        <v>31</v>
      </c>
      <c r="I23" t="s">
        <v>200</v>
      </c>
      <c r="M23" s="6">
        <v>42183</v>
      </c>
      <c r="N23" t="s">
        <v>82</v>
      </c>
      <c r="O23">
        <v>4</v>
      </c>
    </row>
    <row r="24" spans="1:15" x14ac:dyDescent="0.35">
      <c r="A24" t="s">
        <v>82</v>
      </c>
      <c r="B24" t="s">
        <v>181</v>
      </c>
      <c r="C24" t="s">
        <v>126</v>
      </c>
      <c r="D24" s="6">
        <v>42195</v>
      </c>
      <c r="E24" t="s">
        <v>79</v>
      </c>
      <c r="F24">
        <v>1</v>
      </c>
      <c r="G24" t="s">
        <v>78</v>
      </c>
      <c r="H24" t="s">
        <v>42</v>
      </c>
      <c r="I24" t="s">
        <v>198</v>
      </c>
      <c r="M24" s="6">
        <v>42184</v>
      </c>
      <c r="N24" t="s">
        <v>82</v>
      </c>
      <c r="O24">
        <v>8</v>
      </c>
    </row>
    <row r="25" spans="1:15" x14ac:dyDescent="0.35">
      <c r="A25" t="s">
        <v>82</v>
      </c>
      <c r="B25" t="s">
        <v>181</v>
      </c>
      <c r="C25" t="s">
        <v>126</v>
      </c>
      <c r="D25" s="6">
        <v>42195</v>
      </c>
      <c r="E25" t="s">
        <v>123</v>
      </c>
      <c r="F25">
        <v>1</v>
      </c>
      <c r="G25" t="s">
        <v>78</v>
      </c>
      <c r="H25" t="s">
        <v>23</v>
      </c>
      <c r="I25" t="s">
        <v>199</v>
      </c>
      <c r="M25" s="6">
        <v>42194</v>
      </c>
      <c r="N25" t="s">
        <v>82</v>
      </c>
      <c r="O25">
        <v>8</v>
      </c>
    </row>
    <row r="26" spans="1:15" x14ac:dyDescent="0.35">
      <c r="A26" t="s">
        <v>82</v>
      </c>
      <c r="B26" t="s">
        <v>181</v>
      </c>
      <c r="C26" t="s">
        <v>126</v>
      </c>
      <c r="D26" s="6">
        <v>42201</v>
      </c>
      <c r="E26" t="s">
        <v>123</v>
      </c>
      <c r="F26">
        <v>1</v>
      </c>
      <c r="G26" t="s">
        <v>78</v>
      </c>
      <c r="H26" t="s">
        <v>23</v>
      </c>
      <c r="I26" t="s">
        <v>199</v>
      </c>
      <c r="M26" s="6">
        <v>42200</v>
      </c>
      <c r="N26" t="s">
        <v>82</v>
      </c>
      <c r="O26">
        <v>4</v>
      </c>
    </row>
    <row r="27" spans="1:15" x14ac:dyDescent="0.35">
      <c r="A27" t="s">
        <v>82</v>
      </c>
      <c r="B27" t="s">
        <v>181</v>
      </c>
      <c r="C27" t="s">
        <v>90</v>
      </c>
      <c r="D27" s="6">
        <v>42163</v>
      </c>
      <c r="E27" t="s">
        <v>119</v>
      </c>
      <c r="F27">
        <v>1</v>
      </c>
      <c r="G27" t="s">
        <v>78</v>
      </c>
      <c r="H27" t="s">
        <v>31</v>
      </c>
      <c r="I27" t="s">
        <v>195</v>
      </c>
      <c r="M27" s="6">
        <v>42208</v>
      </c>
      <c r="N27" t="s">
        <v>82</v>
      </c>
      <c r="O27">
        <v>4</v>
      </c>
    </row>
    <row r="28" spans="1:15" x14ac:dyDescent="0.35">
      <c r="A28" t="s">
        <v>82</v>
      </c>
      <c r="B28" t="s">
        <v>181</v>
      </c>
      <c r="C28" t="s">
        <v>90</v>
      </c>
      <c r="D28" s="6">
        <v>42165</v>
      </c>
      <c r="E28" t="s">
        <v>119</v>
      </c>
      <c r="F28">
        <v>3</v>
      </c>
      <c r="G28" t="s">
        <v>78</v>
      </c>
      <c r="H28" t="s">
        <v>31</v>
      </c>
      <c r="I28" t="s">
        <v>195</v>
      </c>
      <c r="L28" t="s">
        <v>86</v>
      </c>
      <c r="M28" s="6">
        <v>42172</v>
      </c>
      <c r="N28" t="s">
        <v>82</v>
      </c>
      <c r="O28">
        <v>5</v>
      </c>
    </row>
    <row r="29" spans="1:15" x14ac:dyDescent="0.35">
      <c r="A29">
        <v>10</v>
      </c>
      <c r="B29" t="s">
        <v>181</v>
      </c>
      <c r="C29" t="s">
        <v>90</v>
      </c>
      <c r="D29" s="6">
        <v>42169</v>
      </c>
      <c r="E29" t="s">
        <v>96</v>
      </c>
      <c r="F29">
        <v>3453</v>
      </c>
      <c r="G29" t="s">
        <v>95</v>
      </c>
      <c r="H29" t="s">
        <v>96</v>
      </c>
      <c r="M29" s="6">
        <v>42174</v>
      </c>
      <c r="N29" t="s">
        <v>82</v>
      </c>
      <c r="O29">
        <v>1</v>
      </c>
    </row>
    <row r="30" spans="1:15" x14ac:dyDescent="0.35">
      <c r="A30">
        <v>10</v>
      </c>
      <c r="B30" t="s">
        <v>181</v>
      </c>
      <c r="C30" t="s">
        <v>90</v>
      </c>
      <c r="D30" s="6">
        <v>42169</v>
      </c>
      <c r="E30" t="s">
        <v>26</v>
      </c>
      <c r="F30">
        <v>163</v>
      </c>
      <c r="G30" t="s">
        <v>95</v>
      </c>
      <c r="H30" t="s">
        <v>26</v>
      </c>
      <c r="M30" s="6">
        <v>42181</v>
      </c>
      <c r="N30" t="s">
        <v>82</v>
      </c>
      <c r="O30">
        <v>6</v>
      </c>
    </row>
    <row r="31" spans="1:15" x14ac:dyDescent="0.35">
      <c r="A31">
        <v>10</v>
      </c>
      <c r="B31" t="s">
        <v>181</v>
      </c>
      <c r="C31" t="s">
        <v>90</v>
      </c>
      <c r="D31" s="6">
        <v>42169</v>
      </c>
      <c r="E31" t="s">
        <v>99</v>
      </c>
      <c r="F31">
        <v>1</v>
      </c>
      <c r="G31" t="s">
        <v>95</v>
      </c>
      <c r="H31" t="s">
        <v>99</v>
      </c>
      <c r="M31" s="6">
        <v>42192</v>
      </c>
      <c r="N31" t="s">
        <v>82</v>
      </c>
      <c r="O31">
        <v>5</v>
      </c>
    </row>
    <row r="32" spans="1:15" x14ac:dyDescent="0.35">
      <c r="A32">
        <v>10</v>
      </c>
      <c r="B32" t="s">
        <v>181</v>
      </c>
      <c r="C32" t="s">
        <v>90</v>
      </c>
      <c r="D32" s="6">
        <v>42169</v>
      </c>
      <c r="E32" t="s">
        <v>98</v>
      </c>
      <c r="F32">
        <v>1</v>
      </c>
      <c r="G32" t="s">
        <v>95</v>
      </c>
      <c r="H32" t="s">
        <v>98</v>
      </c>
      <c r="M32" s="6">
        <v>42194</v>
      </c>
      <c r="N32">
        <v>2</v>
      </c>
      <c r="O32">
        <v>62</v>
      </c>
    </row>
    <row r="33" spans="1:15" x14ac:dyDescent="0.35">
      <c r="A33">
        <v>10</v>
      </c>
      <c r="B33" t="s">
        <v>181</v>
      </c>
      <c r="C33" t="s">
        <v>90</v>
      </c>
      <c r="D33" s="6">
        <v>42169</v>
      </c>
      <c r="E33" t="s">
        <v>143</v>
      </c>
      <c r="F33">
        <v>15363</v>
      </c>
      <c r="G33" t="s">
        <v>101</v>
      </c>
      <c r="H33" t="s">
        <v>51</v>
      </c>
      <c r="I33" t="s">
        <v>201</v>
      </c>
      <c r="M33" s="6">
        <v>42195</v>
      </c>
      <c r="N33" t="s">
        <v>82</v>
      </c>
      <c r="O33">
        <v>2</v>
      </c>
    </row>
    <row r="34" spans="1:15" x14ac:dyDescent="0.35">
      <c r="A34">
        <v>10</v>
      </c>
      <c r="B34" t="s">
        <v>181</v>
      </c>
      <c r="C34" t="s">
        <v>90</v>
      </c>
      <c r="D34" s="6">
        <v>42169</v>
      </c>
      <c r="E34" t="s">
        <v>139</v>
      </c>
      <c r="F34">
        <v>10216</v>
      </c>
      <c r="G34" t="s">
        <v>101</v>
      </c>
      <c r="H34" t="s">
        <v>202</v>
      </c>
      <c r="I34" t="s">
        <v>203</v>
      </c>
      <c r="M34" s="6">
        <v>42201</v>
      </c>
      <c r="N34" t="s">
        <v>82</v>
      </c>
      <c r="O34">
        <v>2</v>
      </c>
    </row>
    <row r="35" spans="1:15" x14ac:dyDescent="0.35">
      <c r="A35">
        <v>10</v>
      </c>
      <c r="B35" t="s">
        <v>181</v>
      </c>
      <c r="C35" t="s">
        <v>90</v>
      </c>
      <c r="D35" s="6">
        <v>42169</v>
      </c>
      <c r="E35" t="s">
        <v>93</v>
      </c>
      <c r="F35">
        <v>3888</v>
      </c>
      <c r="G35" t="s">
        <v>101</v>
      </c>
      <c r="H35" t="s">
        <v>47</v>
      </c>
      <c r="I35" t="s">
        <v>204</v>
      </c>
      <c r="M35" s="6">
        <v>42212</v>
      </c>
      <c r="N35" t="s">
        <v>82</v>
      </c>
      <c r="O35">
        <v>1</v>
      </c>
    </row>
    <row r="36" spans="1:15" x14ac:dyDescent="0.35">
      <c r="A36">
        <v>10</v>
      </c>
      <c r="B36" t="s">
        <v>181</v>
      </c>
      <c r="C36" t="s">
        <v>90</v>
      </c>
      <c r="D36" s="6">
        <v>42169</v>
      </c>
      <c r="E36" t="s">
        <v>83</v>
      </c>
      <c r="F36">
        <v>3584</v>
      </c>
      <c r="G36" t="s">
        <v>101</v>
      </c>
      <c r="H36" t="s">
        <v>47</v>
      </c>
      <c r="I36" t="s">
        <v>205</v>
      </c>
      <c r="L36" t="s">
        <v>84</v>
      </c>
      <c r="M36" s="6">
        <v>42159</v>
      </c>
      <c r="N36" t="s">
        <v>82</v>
      </c>
      <c r="O36">
        <v>1</v>
      </c>
    </row>
    <row r="37" spans="1:15" x14ac:dyDescent="0.35">
      <c r="A37">
        <v>10</v>
      </c>
      <c r="B37" t="s">
        <v>181</v>
      </c>
      <c r="C37" t="s">
        <v>90</v>
      </c>
      <c r="D37" s="6">
        <v>42169</v>
      </c>
      <c r="E37" t="s">
        <v>106</v>
      </c>
      <c r="F37">
        <v>3523</v>
      </c>
      <c r="G37" t="s">
        <v>101</v>
      </c>
      <c r="H37" t="s">
        <v>54</v>
      </c>
      <c r="I37" t="s">
        <v>206</v>
      </c>
      <c r="M37" s="6">
        <v>42169</v>
      </c>
      <c r="N37">
        <v>4</v>
      </c>
      <c r="O37">
        <v>162051</v>
      </c>
    </row>
    <row r="38" spans="1:15" x14ac:dyDescent="0.35">
      <c r="A38">
        <v>10</v>
      </c>
      <c r="B38" t="s">
        <v>181</v>
      </c>
      <c r="C38" t="s">
        <v>90</v>
      </c>
      <c r="D38" s="6">
        <v>42169</v>
      </c>
      <c r="E38" t="s">
        <v>85</v>
      </c>
      <c r="F38">
        <v>2819</v>
      </c>
      <c r="G38" t="s">
        <v>101</v>
      </c>
      <c r="H38" t="s">
        <v>60</v>
      </c>
      <c r="I38" t="s">
        <v>207</v>
      </c>
      <c r="N38" t="s">
        <v>82</v>
      </c>
      <c r="O38">
        <v>8</v>
      </c>
    </row>
    <row r="39" spans="1:15" x14ac:dyDescent="0.35">
      <c r="A39">
        <v>10</v>
      </c>
      <c r="B39" t="s">
        <v>181</v>
      </c>
      <c r="C39" t="s">
        <v>90</v>
      </c>
      <c r="D39" s="6">
        <v>42169</v>
      </c>
      <c r="E39" t="s">
        <v>173</v>
      </c>
      <c r="F39">
        <v>2765</v>
      </c>
      <c r="G39" t="s">
        <v>101</v>
      </c>
      <c r="H39" t="s">
        <v>208</v>
      </c>
      <c r="I39" t="s">
        <v>209</v>
      </c>
      <c r="M39" s="6">
        <v>42173</v>
      </c>
      <c r="N39" t="s">
        <v>82</v>
      </c>
      <c r="O39">
        <v>1</v>
      </c>
    </row>
    <row r="40" spans="1:15" x14ac:dyDescent="0.35">
      <c r="A40">
        <v>10</v>
      </c>
      <c r="B40" t="s">
        <v>181</v>
      </c>
      <c r="C40" t="s">
        <v>90</v>
      </c>
      <c r="D40" s="6">
        <v>42169</v>
      </c>
      <c r="E40" t="s">
        <v>149</v>
      </c>
      <c r="F40">
        <v>2458</v>
      </c>
      <c r="G40" t="s">
        <v>101</v>
      </c>
      <c r="H40" t="s">
        <v>210</v>
      </c>
      <c r="I40" t="s">
        <v>211</v>
      </c>
      <c r="M40" s="6">
        <v>42175</v>
      </c>
      <c r="N40" t="s">
        <v>82</v>
      </c>
      <c r="O40">
        <v>3</v>
      </c>
    </row>
    <row r="41" spans="1:15" x14ac:dyDescent="0.35">
      <c r="A41">
        <v>10</v>
      </c>
      <c r="B41" t="s">
        <v>181</v>
      </c>
      <c r="C41" t="s">
        <v>90</v>
      </c>
      <c r="D41" s="6">
        <v>42169</v>
      </c>
      <c r="E41" t="s">
        <v>89</v>
      </c>
      <c r="F41">
        <v>1864</v>
      </c>
      <c r="G41" t="s">
        <v>101</v>
      </c>
      <c r="H41" t="s">
        <v>6</v>
      </c>
      <c r="I41" t="s">
        <v>212</v>
      </c>
      <c r="M41" s="6">
        <v>42178</v>
      </c>
      <c r="N41" t="s">
        <v>82</v>
      </c>
      <c r="O41">
        <v>4</v>
      </c>
    </row>
    <row r="42" spans="1:15" x14ac:dyDescent="0.35">
      <c r="A42">
        <v>10</v>
      </c>
      <c r="B42" t="s">
        <v>181</v>
      </c>
      <c r="C42" t="s">
        <v>90</v>
      </c>
      <c r="D42" s="6">
        <v>42169</v>
      </c>
      <c r="E42" t="s">
        <v>134</v>
      </c>
      <c r="F42">
        <v>1691</v>
      </c>
      <c r="G42" t="s">
        <v>101</v>
      </c>
      <c r="H42" t="s">
        <v>24</v>
      </c>
      <c r="I42" t="s">
        <v>213</v>
      </c>
      <c r="M42" s="6">
        <v>42183</v>
      </c>
      <c r="N42" t="s">
        <v>82</v>
      </c>
      <c r="O42">
        <v>2</v>
      </c>
    </row>
    <row r="43" spans="1:15" x14ac:dyDescent="0.35">
      <c r="A43" t="s">
        <v>82</v>
      </c>
      <c r="B43" t="s">
        <v>181</v>
      </c>
      <c r="C43" t="s">
        <v>90</v>
      </c>
      <c r="D43" s="6">
        <v>42170</v>
      </c>
      <c r="E43" t="s">
        <v>119</v>
      </c>
      <c r="F43">
        <v>6</v>
      </c>
      <c r="G43" t="s">
        <v>78</v>
      </c>
      <c r="H43" t="s">
        <v>31</v>
      </c>
      <c r="I43" t="s">
        <v>195</v>
      </c>
      <c r="M43" s="6">
        <v>42185</v>
      </c>
      <c r="N43" t="s">
        <v>82</v>
      </c>
      <c r="O43">
        <v>4</v>
      </c>
    </row>
    <row r="44" spans="1:15" x14ac:dyDescent="0.35">
      <c r="A44" t="s">
        <v>82</v>
      </c>
      <c r="B44" t="s">
        <v>181</v>
      </c>
      <c r="C44" t="s">
        <v>90</v>
      </c>
      <c r="D44" s="6">
        <v>42177</v>
      </c>
      <c r="E44" t="s">
        <v>119</v>
      </c>
      <c r="F44">
        <v>7</v>
      </c>
      <c r="G44" t="s">
        <v>78</v>
      </c>
      <c r="H44" t="s">
        <v>31</v>
      </c>
      <c r="I44" t="s">
        <v>195</v>
      </c>
      <c r="M44" s="6">
        <v>42194</v>
      </c>
      <c r="N44" t="s">
        <v>82</v>
      </c>
      <c r="O44">
        <v>6</v>
      </c>
    </row>
    <row r="45" spans="1:15" x14ac:dyDescent="0.35">
      <c r="A45" t="s">
        <v>82</v>
      </c>
      <c r="B45" t="s">
        <v>181</v>
      </c>
      <c r="C45" t="s">
        <v>90</v>
      </c>
      <c r="D45" s="6">
        <v>42183</v>
      </c>
      <c r="E45" t="s">
        <v>89</v>
      </c>
      <c r="F45">
        <v>1</v>
      </c>
      <c r="G45" t="s">
        <v>78</v>
      </c>
      <c r="H45" t="s">
        <v>6</v>
      </c>
      <c r="I45" t="s">
        <v>212</v>
      </c>
      <c r="M45" s="6">
        <v>42200</v>
      </c>
      <c r="N45" t="s">
        <v>82</v>
      </c>
      <c r="O45">
        <v>5</v>
      </c>
    </row>
    <row r="46" spans="1:15" x14ac:dyDescent="0.35">
      <c r="A46" t="s">
        <v>82</v>
      </c>
      <c r="B46" t="s">
        <v>181</v>
      </c>
      <c r="C46" t="s">
        <v>90</v>
      </c>
      <c r="D46" s="6">
        <v>42184</v>
      </c>
      <c r="E46" t="s">
        <v>125</v>
      </c>
      <c r="F46">
        <v>1</v>
      </c>
      <c r="G46" t="s">
        <v>78</v>
      </c>
      <c r="H46" t="s">
        <v>214</v>
      </c>
      <c r="I46" t="s">
        <v>215</v>
      </c>
      <c r="M46" s="6">
        <v>42207</v>
      </c>
      <c r="N46" t="s">
        <v>82</v>
      </c>
      <c r="O46">
        <v>2</v>
      </c>
    </row>
    <row r="47" spans="1:15" x14ac:dyDescent="0.35">
      <c r="A47" t="s">
        <v>82</v>
      </c>
      <c r="B47" t="s">
        <v>181</v>
      </c>
      <c r="C47" t="s">
        <v>90</v>
      </c>
      <c r="D47" s="6">
        <v>42184</v>
      </c>
      <c r="E47" t="s">
        <v>89</v>
      </c>
      <c r="F47">
        <v>2</v>
      </c>
      <c r="G47" t="s">
        <v>78</v>
      </c>
      <c r="H47" t="s">
        <v>6</v>
      </c>
      <c r="I47" t="s">
        <v>212</v>
      </c>
      <c r="L47" t="s">
        <v>80</v>
      </c>
      <c r="M47" s="6">
        <v>42168</v>
      </c>
      <c r="N47" t="s">
        <v>82</v>
      </c>
      <c r="O47">
        <v>3</v>
      </c>
    </row>
    <row r="48" spans="1:15" x14ac:dyDescent="0.35">
      <c r="A48" t="s">
        <v>82</v>
      </c>
      <c r="B48" t="s">
        <v>181</v>
      </c>
      <c r="C48" t="s">
        <v>90</v>
      </c>
      <c r="D48" s="6">
        <v>42184</v>
      </c>
      <c r="E48" t="s">
        <v>123</v>
      </c>
      <c r="F48">
        <v>2</v>
      </c>
      <c r="G48" t="s">
        <v>78</v>
      </c>
      <c r="H48" t="s">
        <v>23</v>
      </c>
      <c r="I48" t="s">
        <v>199</v>
      </c>
      <c r="M48" s="6">
        <v>42173</v>
      </c>
      <c r="N48" t="s">
        <v>82</v>
      </c>
      <c r="O48">
        <v>2</v>
      </c>
    </row>
    <row r="49" spans="1:15" x14ac:dyDescent="0.35">
      <c r="A49" t="s">
        <v>82</v>
      </c>
      <c r="B49" t="s">
        <v>181</v>
      </c>
      <c r="C49" t="s">
        <v>90</v>
      </c>
      <c r="D49" s="6">
        <v>42194</v>
      </c>
      <c r="E49" t="s">
        <v>120</v>
      </c>
      <c r="F49">
        <v>2</v>
      </c>
      <c r="G49" t="s">
        <v>78</v>
      </c>
      <c r="H49" t="s">
        <v>31</v>
      </c>
      <c r="I49" t="s">
        <v>200</v>
      </c>
      <c r="M49" s="6">
        <v>42176</v>
      </c>
      <c r="N49">
        <v>3</v>
      </c>
      <c r="O49">
        <v>18612</v>
      </c>
    </row>
    <row r="50" spans="1:15" x14ac:dyDescent="0.35">
      <c r="A50" t="s">
        <v>82</v>
      </c>
      <c r="B50" t="s">
        <v>181</v>
      </c>
      <c r="C50" t="s">
        <v>90</v>
      </c>
      <c r="D50" s="6">
        <v>42194</v>
      </c>
      <c r="E50" t="s">
        <v>124</v>
      </c>
      <c r="F50">
        <v>2</v>
      </c>
      <c r="G50" t="s">
        <v>78</v>
      </c>
      <c r="H50" t="s">
        <v>59</v>
      </c>
      <c r="I50" t="s">
        <v>216</v>
      </c>
      <c r="N50">
        <v>5</v>
      </c>
      <c r="O50">
        <v>1135</v>
      </c>
    </row>
    <row r="51" spans="1:15" x14ac:dyDescent="0.35">
      <c r="A51" t="s">
        <v>82</v>
      </c>
      <c r="B51" t="s">
        <v>181</v>
      </c>
      <c r="C51" t="s">
        <v>90</v>
      </c>
      <c r="D51" s="6">
        <v>42194</v>
      </c>
      <c r="E51" t="s">
        <v>123</v>
      </c>
      <c r="F51">
        <v>1</v>
      </c>
      <c r="G51" t="s">
        <v>78</v>
      </c>
      <c r="H51" t="s">
        <v>23</v>
      </c>
      <c r="I51" t="s">
        <v>199</v>
      </c>
      <c r="N51" t="s">
        <v>82</v>
      </c>
      <c r="O51">
        <v>16</v>
      </c>
    </row>
    <row r="52" spans="1:15" x14ac:dyDescent="0.35">
      <c r="A52" t="s">
        <v>82</v>
      </c>
      <c r="B52" t="s">
        <v>181</v>
      </c>
      <c r="C52" t="s">
        <v>90</v>
      </c>
      <c r="D52" s="6">
        <v>42199</v>
      </c>
      <c r="E52" t="s">
        <v>120</v>
      </c>
      <c r="F52">
        <v>1</v>
      </c>
      <c r="G52" t="s">
        <v>78</v>
      </c>
      <c r="H52" t="s">
        <v>31</v>
      </c>
      <c r="I52" t="s">
        <v>200</v>
      </c>
      <c r="M52" s="6">
        <v>42177</v>
      </c>
      <c r="N52">
        <v>6</v>
      </c>
      <c r="O52">
        <v>63062</v>
      </c>
    </row>
    <row r="53" spans="1:15" x14ac:dyDescent="0.35">
      <c r="A53" t="s">
        <v>82</v>
      </c>
      <c r="B53" t="s">
        <v>181</v>
      </c>
      <c r="C53" t="s">
        <v>90</v>
      </c>
      <c r="D53" s="6">
        <v>42199</v>
      </c>
      <c r="E53" t="s">
        <v>186</v>
      </c>
      <c r="F53">
        <v>1</v>
      </c>
      <c r="G53" t="s">
        <v>78</v>
      </c>
      <c r="H53" t="s">
        <v>49</v>
      </c>
      <c r="I53" t="s">
        <v>217</v>
      </c>
      <c r="M53" s="6">
        <v>42180</v>
      </c>
      <c r="N53">
        <v>9</v>
      </c>
      <c r="O53">
        <v>78188</v>
      </c>
    </row>
    <row r="54" spans="1:15" x14ac:dyDescent="0.35">
      <c r="A54">
        <v>1</v>
      </c>
      <c r="B54" t="s">
        <v>181</v>
      </c>
      <c r="C54" t="s">
        <v>90</v>
      </c>
      <c r="D54" s="6">
        <v>42199</v>
      </c>
      <c r="E54" t="s">
        <v>26</v>
      </c>
      <c r="F54">
        <v>336</v>
      </c>
      <c r="G54" t="s">
        <v>95</v>
      </c>
      <c r="H54" t="s">
        <v>26</v>
      </c>
      <c r="N54" t="s">
        <v>82</v>
      </c>
      <c r="O54">
        <v>6</v>
      </c>
    </row>
    <row r="55" spans="1:15" x14ac:dyDescent="0.35">
      <c r="A55" t="s">
        <v>82</v>
      </c>
      <c r="B55" t="s">
        <v>181</v>
      </c>
      <c r="C55" t="s">
        <v>90</v>
      </c>
      <c r="D55" s="6">
        <v>42208</v>
      </c>
      <c r="E55" t="s">
        <v>185</v>
      </c>
      <c r="F55">
        <v>1</v>
      </c>
      <c r="G55" t="s">
        <v>78</v>
      </c>
      <c r="H55" t="s">
        <v>218</v>
      </c>
      <c r="I55" t="s">
        <v>219</v>
      </c>
      <c r="M55" s="6">
        <v>42185</v>
      </c>
      <c r="N55" t="s">
        <v>82</v>
      </c>
      <c r="O55">
        <v>2</v>
      </c>
    </row>
    <row r="56" spans="1:15" x14ac:dyDescent="0.35">
      <c r="A56" t="s">
        <v>82</v>
      </c>
      <c r="B56" t="s">
        <v>181</v>
      </c>
      <c r="C56" t="s">
        <v>90</v>
      </c>
      <c r="D56" s="6">
        <v>42208</v>
      </c>
      <c r="E56" t="s">
        <v>120</v>
      </c>
      <c r="F56">
        <v>2</v>
      </c>
      <c r="G56" t="s">
        <v>78</v>
      </c>
      <c r="H56" t="s">
        <v>31</v>
      </c>
      <c r="I56" t="s">
        <v>200</v>
      </c>
      <c r="M56" s="6">
        <v>42198</v>
      </c>
      <c r="N56" t="s">
        <v>82</v>
      </c>
      <c r="O56">
        <v>4</v>
      </c>
    </row>
    <row r="57" spans="1:15" x14ac:dyDescent="0.35">
      <c r="A57" t="s">
        <v>82</v>
      </c>
      <c r="B57" t="s">
        <v>181</v>
      </c>
      <c r="C57" t="s">
        <v>90</v>
      </c>
      <c r="D57" s="6">
        <v>42208</v>
      </c>
      <c r="E57" t="s">
        <v>184</v>
      </c>
      <c r="F57">
        <v>1</v>
      </c>
      <c r="G57" t="s">
        <v>78</v>
      </c>
      <c r="H57" t="s">
        <v>54</v>
      </c>
      <c r="I57" t="s">
        <v>220</v>
      </c>
      <c r="M57" s="6">
        <v>42201</v>
      </c>
      <c r="N57" t="s">
        <v>82</v>
      </c>
      <c r="O57">
        <v>2</v>
      </c>
    </row>
    <row r="58" spans="1:15" x14ac:dyDescent="0.35">
      <c r="A58" t="s">
        <v>82</v>
      </c>
      <c r="B58" t="s">
        <v>181</v>
      </c>
      <c r="C58" t="s">
        <v>90</v>
      </c>
      <c r="D58" s="6">
        <v>42208</v>
      </c>
      <c r="E58" t="s">
        <v>164</v>
      </c>
      <c r="F58">
        <v>2</v>
      </c>
      <c r="G58" t="s">
        <v>78</v>
      </c>
      <c r="H58" t="s">
        <v>49</v>
      </c>
      <c r="I58" t="s">
        <v>221</v>
      </c>
      <c r="K58" t="s">
        <v>169</v>
      </c>
      <c r="L58" t="s">
        <v>126</v>
      </c>
      <c r="M58" s="6">
        <v>42153</v>
      </c>
      <c r="N58" t="s">
        <v>82</v>
      </c>
      <c r="O58">
        <v>1</v>
      </c>
    </row>
    <row r="59" spans="1:15" x14ac:dyDescent="0.35">
      <c r="A59" t="s">
        <v>82</v>
      </c>
      <c r="B59" t="s">
        <v>181</v>
      </c>
      <c r="C59" t="s">
        <v>87</v>
      </c>
      <c r="D59" s="6">
        <v>42163</v>
      </c>
      <c r="E59" t="s">
        <v>93</v>
      </c>
      <c r="F59">
        <v>1</v>
      </c>
      <c r="G59" t="s">
        <v>78</v>
      </c>
      <c r="H59" t="s">
        <v>47</v>
      </c>
      <c r="I59" t="s">
        <v>204</v>
      </c>
      <c r="M59" s="6">
        <v>42157</v>
      </c>
      <c r="N59" t="s">
        <v>82</v>
      </c>
      <c r="O59">
        <v>2</v>
      </c>
    </row>
    <row r="60" spans="1:15" x14ac:dyDescent="0.35">
      <c r="A60" t="s">
        <v>82</v>
      </c>
      <c r="B60" t="s">
        <v>181</v>
      </c>
      <c r="C60" t="s">
        <v>87</v>
      </c>
      <c r="D60" s="6">
        <v>42173</v>
      </c>
      <c r="E60" t="s">
        <v>125</v>
      </c>
      <c r="F60">
        <v>1</v>
      </c>
      <c r="G60" t="s">
        <v>78</v>
      </c>
      <c r="H60" t="s">
        <v>214</v>
      </c>
      <c r="I60" t="s">
        <v>215</v>
      </c>
      <c r="M60" s="6">
        <v>42162</v>
      </c>
      <c r="N60" t="s">
        <v>82</v>
      </c>
      <c r="O60">
        <v>1</v>
      </c>
    </row>
    <row r="61" spans="1:15" x14ac:dyDescent="0.35">
      <c r="A61" t="s">
        <v>82</v>
      </c>
      <c r="B61" t="s">
        <v>181</v>
      </c>
      <c r="C61" t="s">
        <v>87</v>
      </c>
      <c r="D61" s="6">
        <v>42183</v>
      </c>
      <c r="E61" t="s">
        <v>120</v>
      </c>
      <c r="F61">
        <v>1</v>
      </c>
      <c r="G61" t="s">
        <v>78</v>
      </c>
      <c r="H61" t="s">
        <v>31</v>
      </c>
      <c r="I61" t="s">
        <v>200</v>
      </c>
      <c r="M61" s="6">
        <v>42169</v>
      </c>
      <c r="N61">
        <v>20</v>
      </c>
      <c r="O61">
        <v>46798</v>
      </c>
    </row>
    <row r="62" spans="1:15" x14ac:dyDescent="0.35">
      <c r="A62" t="s">
        <v>82</v>
      </c>
      <c r="B62" t="s">
        <v>181</v>
      </c>
      <c r="C62" t="s">
        <v>87</v>
      </c>
      <c r="D62" s="6">
        <v>42183</v>
      </c>
      <c r="E62" t="s">
        <v>125</v>
      </c>
      <c r="F62">
        <v>2</v>
      </c>
      <c r="G62" t="s">
        <v>78</v>
      </c>
      <c r="H62" t="s">
        <v>214</v>
      </c>
      <c r="I62" t="s">
        <v>215</v>
      </c>
      <c r="M62" s="6">
        <v>42212</v>
      </c>
      <c r="N62" t="s">
        <v>82</v>
      </c>
      <c r="O62">
        <v>1</v>
      </c>
    </row>
    <row r="63" spans="1:15" x14ac:dyDescent="0.35">
      <c r="A63" t="s">
        <v>82</v>
      </c>
      <c r="B63" t="s">
        <v>181</v>
      </c>
      <c r="C63" t="s">
        <v>87</v>
      </c>
      <c r="D63" s="6">
        <v>42183</v>
      </c>
      <c r="E63" t="s">
        <v>89</v>
      </c>
      <c r="F63">
        <v>1</v>
      </c>
      <c r="G63" t="s">
        <v>78</v>
      </c>
      <c r="H63" t="s">
        <v>6</v>
      </c>
      <c r="I63" t="s">
        <v>212</v>
      </c>
      <c r="L63" t="s">
        <v>90</v>
      </c>
      <c r="M63" s="6">
        <v>42156</v>
      </c>
      <c r="N63" t="s">
        <v>82</v>
      </c>
      <c r="O63">
        <v>10</v>
      </c>
    </row>
    <row r="64" spans="1:15" x14ac:dyDescent="0.35">
      <c r="A64" t="s">
        <v>82</v>
      </c>
      <c r="B64" t="s">
        <v>181</v>
      </c>
      <c r="C64" t="s">
        <v>87</v>
      </c>
      <c r="D64" s="6">
        <v>42184</v>
      </c>
      <c r="E64" t="s">
        <v>120</v>
      </c>
      <c r="F64">
        <v>2</v>
      </c>
      <c r="G64" t="s">
        <v>78</v>
      </c>
      <c r="H64" t="s">
        <v>31</v>
      </c>
      <c r="I64" t="s">
        <v>200</v>
      </c>
      <c r="M64" s="6">
        <v>42159</v>
      </c>
      <c r="N64" t="s">
        <v>82</v>
      </c>
      <c r="O64">
        <v>3</v>
      </c>
    </row>
    <row r="65" spans="1:15" x14ac:dyDescent="0.35">
      <c r="A65" t="s">
        <v>82</v>
      </c>
      <c r="B65" t="s">
        <v>181</v>
      </c>
      <c r="C65" t="s">
        <v>87</v>
      </c>
      <c r="D65" s="6">
        <v>42184</v>
      </c>
      <c r="E65" t="s">
        <v>125</v>
      </c>
      <c r="F65">
        <v>6</v>
      </c>
      <c r="G65" t="s">
        <v>78</v>
      </c>
      <c r="H65" t="s">
        <v>214</v>
      </c>
      <c r="I65" t="s">
        <v>215</v>
      </c>
      <c r="M65" s="6">
        <v>42163</v>
      </c>
      <c r="N65" t="s">
        <v>82</v>
      </c>
      <c r="O65">
        <v>1</v>
      </c>
    </row>
    <row r="66" spans="1:15" x14ac:dyDescent="0.35">
      <c r="A66" t="s">
        <v>82</v>
      </c>
      <c r="B66" t="s">
        <v>181</v>
      </c>
      <c r="C66" t="s">
        <v>87</v>
      </c>
      <c r="D66" s="6">
        <v>42194</v>
      </c>
      <c r="E66" t="s">
        <v>120</v>
      </c>
      <c r="F66">
        <v>7</v>
      </c>
      <c r="G66" t="s">
        <v>78</v>
      </c>
      <c r="H66" t="s">
        <v>31</v>
      </c>
      <c r="I66" t="s">
        <v>200</v>
      </c>
      <c r="M66" s="6">
        <v>42169</v>
      </c>
      <c r="N66">
        <v>13</v>
      </c>
      <c r="O66">
        <v>631</v>
      </c>
    </row>
    <row r="67" spans="1:15" x14ac:dyDescent="0.35">
      <c r="A67" t="s">
        <v>82</v>
      </c>
      <c r="B67" t="s">
        <v>181</v>
      </c>
      <c r="C67" t="s">
        <v>87</v>
      </c>
      <c r="D67" s="6">
        <v>42194</v>
      </c>
      <c r="E67" t="s">
        <v>125</v>
      </c>
      <c r="F67">
        <v>1</v>
      </c>
      <c r="G67" t="s">
        <v>78</v>
      </c>
      <c r="H67" t="s">
        <v>214</v>
      </c>
      <c r="I67" t="s">
        <v>215</v>
      </c>
      <c r="M67" s="6">
        <v>42170</v>
      </c>
      <c r="N67" t="s">
        <v>82</v>
      </c>
      <c r="O67">
        <v>5</v>
      </c>
    </row>
    <row r="68" spans="1:15" x14ac:dyDescent="0.35">
      <c r="A68" t="s">
        <v>82</v>
      </c>
      <c r="B68" t="s">
        <v>181</v>
      </c>
      <c r="C68" t="s">
        <v>87</v>
      </c>
      <c r="D68" s="6">
        <v>42200</v>
      </c>
      <c r="E68" t="s">
        <v>120</v>
      </c>
      <c r="F68">
        <v>3</v>
      </c>
      <c r="G68" t="s">
        <v>78</v>
      </c>
      <c r="H68" t="s">
        <v>31</v>
      </c>
      <c r="I68" t="s">
        <v>200</v>
      </c>
      <c r="M68" s="6">
        <v>42177</v>
      </c>
      <c r="N68" t="s">
        <v>82</v>
      </c>
      <c r="O68">
        <v>1</v>
      </c>
    </row>
    <row r="69" spans="1:15" x14ac:dyDescent="0.35">
      <c r="A69" t="s">
        <v>82</v>
      </c>
      <c r="B69" t="s">
        <v>181</v>
      </c>
      <c r="C69" t="s">
        <v>87</v>
      </c>
      <c r="D69" s="6">
        <v>42200</v>
      </c>
      <c r="E69" t="s">
        <v>89</v>
      </c>
      <c r="F69">
        <v>1</v>
      </c>
      <c r="G69" t="s">
        <v>78</v>
      </c>
      <c r="H69" t="s">
        <v>6</v>
      </c>
      <c r="I69" t="s">
        <v>212</v>
      </c>
      <c r="M69" s="6">
        <v>42184</v>
      </c>
      <c r="N69" t="s">
        <v>82</v>
      </c>
      <c r="O69">
        <v>1</v>
      </c>
    </row>
    <row r="70" spans="1:15" x14ac:dyDescent="0.35">
      <c r="A70" t="s">
        <v>82</v>
      </c>
      <c r="B70" t="s">
        <v>181</v>
      </c>
      <c r="C70" t="s">
        <v>87</v>
      </c>
      <c r="D70" s="6">
        <v>42208</v>
      </c>
      <c r="E70" t="s">
        <v>120</v>
      </c>
      <c r="F70">
        <v>4</v>
      </c>
      <c r="G70" t="s">
        <v>78</v>
      </c>
      <c r="H70" t="s">
        <v>31</v>
      </c>
      <c r="I70" t="s">
        <v>200</v>
      </c>
      <c r="M70" s="6">
        <v>42194</v>
      </c>
      <c r="N70" t="s">
        <v>82</v>
      </c>
      <c r="O70">
        <v>3</v>
      </c>
    </row>
    <row r="71" spans="1:15" x14ac:dyDescent="0.35">
      <c r="A71" t="s">
        <v>82</v>
      </c>
      <c r="B71" t="s">
        <v>181</v>
      </c>
      <c r="C71" t="s">
        <v>86</v>
      </c>
      <c r="D71" s="6">
        <v>42172</v>
      </c>
      <c r="E71" t="s">
        <v>119</v>
      </c>
      <c r="F71">
        <v>5</v>
      </c>
      <c r="G71" t="s">
        <v>78</v>
      </c>
      <c r="H71" t="s">
        <v>31</v>
      </c>
      <c r="I71" t="s">
        <v>195</v>
      </c>
      <c r="M71" s="6">
        <v>42199</v>
      </c>
      <c r="N71" t="s">
        <v>82</v>
      </c>
      <c r="O71">
        <v>1</v>
      </c>
    </row>
    <row r="72" spans="1:15" x14ac:dyDescent="0.35">
      <c r="A72" t="s">
        <v>82</v>
      </c>
      <c r="B72" t="s">
        <v>181</v>
      </c>
      <c r="C72" t="s">
        <v>86</v>
      </c>
      <c r="D72" s="6">
        <v>42174</v>
      </c>
      <c r="E72" t="s">
        <v>119</v>
      </c>
      <c r="F72">
        <v>1</v>
      </c>
      <c r="G72" t="s">
        <v>78</v>
      </c>
      <c r="H72" t="s">
        <v>31</v>
      </c>
      <c r="I72" t="s">
        <v>195</v>
      </c>
      <c r="M72" s="6">
        <v>42208</v>
      </c>
      <c r="N72" t="s">
        <v>82</v>
      </c>
      <c r="O72">
        <v>1</v>
      </c>
    </row>
    <row r="73" spans="1:15" x14ac:dyDescent="0.35">
      <c r="A73" t="s">
        <v>82</v>
      </c>
      <c r="B73" t="s">
        <v>181</v>
      </c>
      <c r="C73" t="s">
        <v>86</v>
      </c>
      <c r="D73" s="6">
        <v>42181</v>
      </c>
      <c r="E73" t="s">
        <v>183</v>
      </c>
      <c r="F73">
        <v>2</v>
      </c>
      <c r="G73" t="s">
        <v>78</v>
      </c>
      <c r="H73" t="s">
        <v>222</v>
      </c>
      <c r="I73" t="s">
        <v>223</v>
      </c>
      <c r="L73" t="s">
        <v>87</v>
      </c>
      <c r="M73" s="6">
        <v>42151</v>
      </c>
      <c r="N73" t="s">
        <v>82</v>
      </c>
      <c r="O73">
        <v>7</v>
      </c>
    </row>
    <row r="74" spans="1:15" x14ac:dyDescent="0.35">
      <c r="A74" t="s">
        <v>82</v>
      </c>
      <c r="B74" t="s">
        <v>181</v>
      </c>
      <c r="C74" t="s">
        <v>86</v>
      </c>
      <c r="D74" s="6">
        <v>42181</v>
      </c>
      <c r="E74" t="s">
        <v>119</v>
      </c>
      <c r="F74">
        <v>4</v>
      </c>
      <c r="G74" t="s">
        <v>78</v>
      </c>
      <c r="H74" t="s">
        <v>31</v>
      </c>
      <c r="I74" t="s">
        <v>195</v>
      </c>
      <c r="M74" s="6">
        <v>42155</v>
      </c>
      <c r="N74" t="s">
        <v>82</v>
      </c>
      <c r="O74">
        <v>4</v>
      </c>
    </row>
    <row r="75" spans="1:15" x14ac:dyDescent="0.35">
      <c r="A75" t="s">
        <v>82</v>
      </c>
      <c r="B75" t="s">
        <v>181</v>
      </c>
      <c r="C75" t="s">
        <v>86</v>
      </c>
      <c r="D75" s="6">
        <v>42192</v>
      </c>
      <c r="E75" t="s">
        <v>120</v>
      </c>
      <c r="F75">
        <v>5</v>
      </c>
      <c r="G75" t="s">
        <v>78</v>
      </c>
      <c r="H75" t="s">
        <v>31</v>
      </c>
      <c r="I75" t="s">
        <v>200</v>
      </c>
      <c r="M75" s="6">
        <v>42157</v>
      </c>
      <c r="N75" t="s">
        <v>82</v>
      </c>
      <c r="O75">
        <v>9</v>
      </c>
    </row>
    <row r="76" spans="1:15" x14ac:dyDescent="0.35">
      <c r="A76">
        <v>2</v>
      </c>
      <c r="B76" t="s">
        <v>181</v>
      </c>
      <c r="C76" t="s">
        <v>86</v>
      </c>
      <c r="D76" s="6">
        <v>42194</v>
      </c>
      <c r="E76" t="s">
        <v>26</v>
      </c>
      <c r="F76">
        <v>6</v>
      </c>
      <c r="G76" t="s">
        <v>95</v>
      </c>
      <c r="H76" t="s">
        <v>26</v>
      </c>
      <c r="M76" s="6">
        <v>42167</v>
      </c>
      <c r="N76" t="s">
        <v>82</v>
      </c>
      <c r="O76">
        <v>3</v>
      </c>
    </row>
    <row r="77" spans="1:15" x14ac:dyDescent="0.35">
      <c r="A77">
        <v>2</v>
      </c>
      <c r="B77" t="s">
        <v>181</v>
      </c>
      <c r="C77" t="s">
        <v>86</v>
      </c>
      <c r="D77" s="6">
        <v>42194</v>
      </c>
      <c r="E77" t="s">
        <v>113</v>
      </c>
      <c r="F77">
        <v>56</v>
      </c>
      <c r="G77" t="s">
        <v>95</v>
      </c>
      <c r="H77" t="s">
        <v>113</v>
      </c>
      <c r="M77" s="6">
        <v>42170</v>
      </c>
      <c r="N77">
        <v>18</v>
      </c>
      <c r="O77">
        <v>546839</v>
      </c>
    </row>
    <row r="78" spans="1:15" x14ac:dyDescent="0.35">
      <c r="A78" t="s">
        <v>82</v>
      </c>
      <c r="B78" t="s">
        <v>181</v>
      </c>
      <c r="C78" t="s">
        <v>86</v>
      </c>
      <c r="D78" s="6">
        <v>42195</v>
      </c>
      <c r="E78" t="s">
        <v>120</v>
      </c>
      <c r="F78">
        <v>2</v>
      </c>
      <c r="G78" t="s">
        <v>78</v>
      </c>
      <c r="H78" t="s">
        <v>31</v>
      </c>
      <c r="I78" t="s">
        <v>200</v>
      </c>
      <c r="N78" t="s">
        <v>82</v>
      </c>
      <c r="O78">
        <v>6</v>
      </c>
    </row>
    <row r="79" spans="1:15" x14ac:dyDescent="0.35">
      <c r="A79" t="s">
        <v>82</v>
      </c>
      <c r="B79" t="s">
        <v>181</v>
      </c>
      <c r="C79" t="s">
        <v>86</v>
      </c>
      <c r="D79" s="6">
        <v>42201</v>
      </c>
      <c r="E79" t="s">
        <v>120</v>
      </c>
      <c r="F79">
        <v>2</v>
      </c>
      <c r="G79" t="s">
        <v>78</v>
      </c>
      <c r="H79" t="s">
        <v>31</v>
      </c>
      <c r="I79" t="s">
        <v>200</v>
      </c>
      <c r="M79" s="6">
        <v>42173</v>
      </c>
      <c r="N79">
        <v>19</v>
      </c>
      <c r="O79">
        <v>134472</v>
      </c>
    </row>
    <row r="80" spans="1:15" x14ac:dyDescent="0.35">
      <c r="A80" t="s">
        <v>82</v>
      </c>
      <c r="B80" t="s">
        <v>181</v>
      </c>
      <c r="C80" t="s">
        <v>86</v>
      </c>
      <c r="D80" s="6">
        <v>42212</v>
      </c>
      <c r="E80" t="s">
        <v>120</v>
      </c>
      <c r="F80">
        <v>1</v>
      </c>
      <c r="G80" t="s">
        <v>78</v>
      </c>
      <c r="H80" t="s">
        <v>31</v>
      </c>
      <c r="I80" t="s">
        <v>200</v>
      </c>
      <c r="N80" t="s">
        <v>82</v>
      </c>
      <c r="O80">
        <v>5</v>
      </c>
    </row>
    <row r="81" spans="1:15" x14ac:dyDescent="0.35">
      <c r="A81" t="s">
        <v>82</v>
      </c>
      <c r="B81" t="s">
        <v>181</v>
      </c>
      <c r="C81" t="s">
        <v>84</v>
      </c>
      <c r="D81" s="6">
        <v>42159</v>
      </c>
      <c r="E81" t="s">
        <v>119</v>
      </c>
      <c r="F81">
        <v>1</v>
      </c>
      <c r="G81" t="s">
        <v>78</v>
      </c>
      <c r="H81" t="s">
        <v>31</v>
      </c>
      <c r="I81" t="s">
        <v>195</v>
      </c>
      <c r="M81" s="6">
        <v>42184</v>
      </c>
      <c r="N81" t="s">
        <v>82</v>
      </c>
      <c r="O81">
        <v>2</v>
      </c>
    </row>
    <row r="82" spans="1:15" x14ac:dyDescent="0.35">
      <c r="A82" t="s">
        <v>82</v>
      </c>
      <c r="B82" t="s">
        <v>181</v>
      </c>
      <c r="C82" t="s">
        <v>84</v>
      </c>
      <c r="D82" s="6">
        <v>42169</v>
      </c>
      <c r="E82" t="s">
        <v>119</v>
      </c>
      <c r="F82">
        <v>8</v>
      </c>
      <c r="G82" t="s">
        <v>78</v>
      </c>
      <c r="H82" t="s">
        <v>31</v>
      </c>
      <c r="I82" t="s">
        <v>195</v>
      </c>
      <c r="M82" s="6">
        <v>42194</v>
      </c>
      <c r="N82" t="s">
        <v>82</v>
      </c>
      <c r="O82">
        <v>1</v>
      </c>
    </row>
    <row r="83" spans="1:15" x14ac:dyDescent="0.35">
      <c r="A83">
        <v>4</v>
      </c>
      <c r="B83" t="s">
        <v>181</v>
      </c>
      <c r="C83" t="s">
        <v>84</v>
      </c>
      <c r="D83" s="6">
        <v>42169</v>
      </c>
      <c r="E83" t="s">
        <v>26</v>
      </c>
      <c r="F83">
        <v>5403</v>
      </c>
      <c r="G83" t="s">
        <v>95</v>
      </c>
      <c r="H83" t="s">
        <v>26</v>
      </c>
      <c r="M83" s="6">
        <v>42200</v>
      </c>
      <c r="N83" t="s">
        <v>82</v>
      </c>
      <c r="O83">
        <v>1</v>
      </c>
    </row>
    <row r="84" spans="1:15" x14ac:dyDescent="0.35">
      <c r="A84">
        <v>4</v>
      </c>
      <c r="B84" t="s">
        <v>181</v>
      </c>
      <c r="C84" t="s">
        <v>84</v>
      </c>
      <c r="D84" s="6">
        <v>42169</v>
      </c>
      <c r="E84" t="s">
        <v>45</v>
      </c>
      <c r="F84">
        <v>2</v>
      </c>
      <c r="G84" t="s">
        <v>95</v>
      </c>
      <c r="H84" t="s">
        <v>45</v>
      </c>
      <c r="M84" s="6">
        <v>42208</v>
      </c>
      <c r="N84" t="s">
        <v>82</v>
      </c>
      <c r="O84">
        <v>1</v>
      </c>
    </row>
    <row r="85" spans="1:15" x14ac:dyDescent="0.35">
      <c r="A85">
        <v>4</v>
      </c>
      <c r="B85" t="s">
        <v>181</v>
      </c>
      <c r="C85" t="s">
        <v>84</v>
      </c>
      <c r="D85" s="6">
        <v>42169</v>
      </c>
      <c r="E85" t="s">
        <v>99</v>
      </c>
      <c r="F85">
        <v>4</v>
      </c>
      <c r="G85" t="s">
        <v>95</v>
      </c>
      <c r="H85" t="s">
        <v>99</v>
      </c>
      <c r="L85" t="s">
        <v>86</v>
      </c>
      <c r="M85" s="6">
        <v>42153</v>
      </c>
      <c r="N85" t="s">
        <v>82</v>
      </c>
      <c r="O85">
        <v>6</v>
      </c>
    </row>
    <row r="86" spans="1:15" x14ac:dyDescent="0.35">
      <c r="A86">
        <v>4</v>
      </c>
      <c r="B86" t="s">
        <v>181</v>
      </c>
      <c r="C86" t="s">
        <v>84</v>
      </c>
      <c r="D86" s="6">
        <v>42169</v>
      </c>
      <c r="E86" t="s">
        <v>120</v>
      </c>
      <c r="F86">
        <v>72446</v>
      </c>
      <c r="G86" t="s">
        <v>101</v>
      </c>
      <c r="H86" t="s">
        <v>31</v>
      </c>
      <c r="I86" t="s">
        <v>200</v>
      </c>
      <c r="M86" s="6">
        <v>42157</v>
      </c>
      <c r="N86" t="s">
        <v>82</v>
      </c>
      <c r="O86">
        <v>4</v>
      </c>
    </row>
    <row r="87" spans="1:15" x14ac:dyDescent="0.35">
      <c r="A87">
        <v>4</v>
      </c>
      <c r="B87" t="s">
        <v>181</v>
      </c>
      <c r="C87" t="s">
        <v>84</v>
      </c>
      <c r="D87" s="6">
        <v>42169</v>
      </c>
      <c r="E87" t="s">
        <v>119</v>
      </c>
      <c r="F87">
        <v>48259</v>
      </c>
      <c r="G87" t="s">
        <v>101</v>
      </c>
      <c r="H87" t="s">
        <v>31</v>
      </c>
      <c r="I87" t="s">
        <v>195</v>
      </c>
      <c r="M87" s="6">
        <v>42162</v>
      </c>
      <c r="N87" t="s">
        <v>82</v>
      </c>
      <c r="O87">
        <v>11</v>
      </c>
    </row>
    <row r="88" spans="1:15" x14ac:dyDescent="0.35">
      <c r="A88">
        <v>4</v>
      </c>
      <c r="B88" t="s">
        <v>181</v>
      </c>
      <c r="C88" t="s">
        <v>84</v>
      </c>
      <c r="D88" s="6">
        <v>42169</v>
      </c>
      <c r="E88" t="s">
        <v>132</v>
      </c>
      <c r="F88">
        <v>24639</v>
      </c>
      <c r="G88" t="s">
        <v>101</v>
      </c>
      <c r="H88" t="s">
        <v>31</v>
      </c>
      <c r="I88" t="s">
        <v>224</v>
      </c>
      <c r="M88" s="6">
        <v>42169</v>
      </c>
      <c r="N88">
        <v>14</v>
      </c>
      <c r="O88">
        <v>63437</v>
      </c>
    </row>
    <row r="89" spans="1:15" x14ac:dyDescent="0.35">
      <c r="A89">
        <v>4</v>
      </c>
      <c r="B89" t="s">
        <v>181</v>
      </c>
      <c r="C89" t="s">
        <v>84</v>
      </c>
      <c r="D89" s="6">
        <v>42169</v>
      </c>
      <c r="E89" t="s">
        <v>116</v>
      </c>
      <c r="F89">
        <v>2995</v>
      </c>
      <c r="G89" t="s">
        <v>101</v>
      </c>
      <c r="H89" t="s">
        <v>57</v>
      </c>
      <c r="I89" t="s">
        <v>225</v>
      </c>
      <c r="N89">
        <v>15</v>
      </c>
      <c r="O89">
        <v>63235</v>
      </c>
    </row>
    <row r="90" spans="1:15" x14ac:dyDescent="0.35">
      <c r="A90">
        <v>4</v>
      </c>
      <c r="B90" t="s">
        <v>181</v>
      </c>
      <c r="C90" t="s">
        <v>84</v>
      </c>
      <c r="D90" s="6">
        <v>42169</v>
      </c>
      <c r="E90" t="s">
        <v>129</v>
      </c>
      <c r="F90">
        <v>2473</v>
      </c>
      <c r="G90" t="s">
        <v>101</v>
      </c>
      <c r="H90" t="s">
        <v>226</v>
      </c>
      <c r="I90" t="s">
        <v>227</v>
      </c>
      <c r="N90">
        <v>21</v>
      </c>
      <c r="O90">
        <v>29153</v>
      </c>
    </row>
    <row r="91" spans="1:15" x14ac:dyDescent="0.35">
      <c r="A91">
        <v>4</v>
      </c>
      <c r="B91" t="s">
        <v>181</v>
      </c>
      <c r="C91" t="s">
        <v>84</v>
      </c>
      <c r="D91" s="6">
        <v>42169</v>
      </c>
      <c r="E91" t="s">
        <v>128</v>
      </c>
      <c r="F91">
        <v>1676</v>
      </c>
      <c r="G91" t="s">
        <v>101</v>
      </c>
      <c r="H91" t="s">
        <v>228</v>
      </c>
      <c r="I91" t="s">
        <v>229</v>
      </c>
      <c r="M91" s="6">
        <v>42172</v>
      </c>
      <c r="N91" t="s">
        <v>82</v>
      </c>
      <c r="O91">
        <v>6</v>
      </c>
    </row>
    <row r="92" spans="1:15" x14ac:dyDescent="0.35">
      <c r="A92">
        <v>4</v>
      </c>
      <c r="B92" t="s">
        <v>181</v>
      </c>
      <c r="C92" t="s">
        <v>84</v>
      </c>
      <c r="D92" s="6">
        <v>42169</v>
      </c>
      <c r="E92" t="s">
        <v>153</v>
      </c>
      <c r="F92">
        <v>1316</v>
      </c>
      <c r="G92" t="s">
        <v>101</v>
      </c>
      <c r="H92" t="s">
        <v>230</v>
      </c>
      <c r="I92" t="s">
        <v>231</v>
      </c>
      <c r="M92" s="6">
        <v>42174</v>
      </c>
      <c r="N92" t="s">
        <v>82</v>
      </c>
      <c r="O92">
        <v>1</v>
      </c>
    </row>
    <row r="93" spans="1:15" x14ac:dyDescent="0.35">
      <c r="A93">
        <v>4</v>
      </c>
      <c r="B93" t="s">
        <v>181</v>
      </c>
      <c r="C93" t="s">
        <v>84</v>
      </c>
      <c r="D93" s="6">
        <v>42169</v>
      </c>
      <c r="E93" t="s">
        <v>112</v>
      </c>
      <c r="F93">
        <v>1118</v>
      </c>
      <c r="G93" t="s">
        <v>101</v>
      </c>
      <c r="H93" t="s">
        <v>39</v>
      </c>
      <c r="I93" t="s">
        <v>232</v>
      </c>
      <c r="M93" s="6">
        <v>42181</v>
      </c>
      <c r="N93" t="s">
        <v>82</v>
      </c>
      <c r="O93">
        <v>5</v>
      </c>
    </row>
    <row r="94" spans="1:15" x14ac:dyDescent="0.35">
      <c r="A94">
        <v>4</v>
      </c>
      <c r="B94" t="s">
        <v>181</v>
      </c>
      <c r="C94" t="s">
        <v>84</v>
      </c>
      <c r="D94" s="6">
        <v>42169</v>
      </c>
      <c r="E94" t="s">
        <v>152</v>
      </c>
      <c r="F94">
        <v>950</v>
      </c>
      <c r="G94" t="s">
        <v>101</v>
      </c>
      <c r="H94" t="s">
        <v>230</v>
      </c>
      <c r="I94" t="s">
        <v>233</v>
      </c>
      <c r="M94" s="6">
        <v>42195</v>
      </c>
      <c r="N94" t="s">
        <v>82</v>
      </c>
      <c r="O94">
        <v>1</v>
      </c>
    </row>
    <row r="95" spans="1:15" x14ac:dyDescent="0.35">
      <c r="A95">
        <v>4</v>
      </c>
      <c r="B95" t="s">
        <v>181</v>
      </c>
      <c r="C95" t="s">
        <v>84</v>
      </c>
      <c r="D95" s="6">
        <v>42169</v>
      </c>
      <c r="E95" t="s">
        <v>108</v>
      </c>
      <c r="F95">
        <v>770</v>
      </c>
      <c r="G95" t="s">
        <v>101</v>
      </c>
      <c r="H95" t="s">
        <v>234</v>
      </c>
      <c r="I95" t="s">
        <v>235</v>
      </c>
      <c r="L95" t="s">
        <v>82</v>
      </c>
      <c r="M95" s="6">
        <v>42170</v>
      </c>
      <c r="N95">
        <v>22</v>
      </c>
      <c r="O95">
        <v>2109</v>
      </c>
    </row>
    <row r="96" spans="1:15" x14ac:dyDescent="0.35">
      <c r="A96" t="s">
        <v>82</v>
      </c>
      <c r="B96" t="s">
        <v>181</v>
      </c>
      <c r="C96" t="s">
        <v>84</v>
      </c>
      <c r="D96" s="6">
        <v>42173</v>
      </c>
      <c r="E96" t="s">
        <v>119</v>
      </c>
      <c r="F96">
        <v>1</v>
      </c>
      <c r="G96" t="s">
        <v>78</v>
      </c>
      <c r="H96" t="s">
        <v>31</v>
      </c>
      <c r="I96" t="s">
        <v>195</v>
      </c>
      <c r="L96" t="s">
        <v>84</v>
      </c>
      <c r="M96" s="6">
        <v>42152</v>
      </c>
      <c r="N96" t="s">
        <v>82</v>
      </c>
      <c r="O96">
        <v>8</v>
      </c>
    </row>
    <row r="97" spans="1:15" x14ac:dyDescent="0.35">
      <c r="A97" t="s">
        <v>82</v>
      </c>
      <c r="B97" t="s">
        <v>181</v>
      </c>
      <c r="C97" t="s">
        <v>84</v>
      </c>
      <c r="D97" s="6">
        <v>42175</v>
      </c>
      <c r="E97" t="s">
        <v>119</v>
      </c>
      <c r="F97">
        <v>3</v>
      </c>
      <c r="G97" t="s">
        <v>78</v>
      </c>
      <c r="H97" t="s">
        <v>31</v>
      </c>
      <c r="I97" t="s">
        <v>195</v>
      </c>
      <c r="M97" s="6">
        <v>42155</v>
      </c>
      <c r="N97" t="s">
        <v>82</v>
      </c>
      <c r="O97">
        <v>4</v>
      </c>
    </row>
    <row r="98" spans="1:15" x14ac:dyDescent="0.35">
      <c r="A98" t="s">
        <v>82</v>
      </c>
      <c r="B98" t="s">
        <v>181</v>
      </c>
      <c r="C98" t="s">
        <v>84</v>
      </c>
      <c r="D98" s="6">
        <v>42178</v>
      </c>
      <c r="E98" t="s">
        <v>119</v>
      </c>
      <c r="F98">
        <v>4</v>
      </c>
      <c r="G98" t="s">
        <v>78</v>
      </c>
      <c r="H98" t="s">
        <v>31</v>
      </c>
      <c r="I98" t="s">
        <v>195</v>
      </c>
      <c r="M98" s="6">
        <v>42157</v>
      </c>
      <c r="N98" t="s">
        <v>82</v>
      </c>
      <c r="O98">
        <v>3</v>
      </c>
    </row>
    <row r="99" spans="1:15" x14ac:dyDescent="0.35">
      <c r="A99" t="s">
        <v>82</v>
      </c>
      <c r="B99" t="s">
        <v>181</v>
      </c>
      <c r="C99" t="s">
        <v>84</v>
      </c>
      <c r="D99" s="6">
        <v>42183</v>
      </c>
      <c r="E99" t="s">
        <v>79</v>
      </c>
      <c r="F99">
        <v>1</v>
      </c>
      <c r="G99" t="s">
        <v>78</v>
      </c>
      <c r="H99" t="s">
        <v>42</v>
      </c>
      <c r="I99" t="s">
        <v>198</v>
      </c>
      <c r="M99" s="6">
        <v>42159</v>
      </c>
      <c r="N99" t="s">
        <v>82</v>
      </c>
      <c r="O99">
        <v>3</v>
      </c>
    </row>
    <row r="100" spans="1:15" x14ac:dyDescent="0.35">
      <c r="A100" t="s">
        <v>82</v>
      </c>
      <c r="B100" t="s">
        <v>181</v>
      </c>
      <c r="C100" t="s">
        <v>84</v>
      </c>
      <c r="D100" s="6">
        <v>42183</v>
      </c>
      <c r="E100" t="s">
        <v>111</v>
      </c>
      <c r="F100">
        <v>1</v>
      </c>
      <c r="G100" t="s">
        <v>78</v>
      </c>
      <c r="H100" t="s">
        <v>15</v>
      </c>
      <c r="I100" t="s">
        <v>196</v>
      </c>
      <c r="M100" s="6">
        <v>42163</v>
      </c>
      <c r="N100" t="s">
        <v>82</v>
      </c>
      <c r="O100">
        <v>4</v>
      </c>
    </row>
    <row r="101" spans="1:15" x14ac:dyDescent="0.35">
      <c r="A101" t="s">
        <v>82</v>
      </c>
      <c r="B101" t="s">
        <v>181</v>
      </c>
      <c r="C101" t="s">
        <v>84</v>
      </c>
      <c r="D101" s="6">
        <v>42185</v>
      </c>
      <c r="E101" t="s">
        <v>120</v>
      </c>
      <c r="F101">
        <v>1</v>
      </c>
      <c r="G101" t="s">
        <v>78</v>
      </c>
      <c r="H101" t="s">
        <v>31</v>
      </c>
      <c r="I101" t="s">
        <v>200</v>
      </c>
      <c r="M101" s="6">
        <v>42169</v>
      </c>
      <c r="N101" t="s">
        <v>82</v>
      </c>
      <c r="O101">
        <v>1</v>
      </c>
    </row>
    <row r="102" spans="1:15" x14ac:dyDescent="0.35">
      <c r="A102" t="s">
        <v>82</v>
      </c>
      <c r="B102" t="s">
        <v>181</v>
      </c>
      <c r="C102" t="s">
        <v>84</v>
      </c>
      <c r="D102" s="6">
        <v>42185</v>
      </c>
      <c r="E102" t="s">
        <v>123</v>
      </c>
      <c r="F102">
        <v>3</v>
      </c>
      <c r="G102" t="s">
        <v>78</v>
      </c>
      <c r="H102" t="s">
        <v>23</v>
      </c>
      <c r="I102" t="s">
        <v>199</v>
      </c>
      <c r="M102" s="6">
        <v>42175</v>
      </c>
      <c r="N102">
        <v>16</v>
      </c>
      <c r="O102">
        <v>309</v>
      </c>
    </row>
    <row r="103" spans="1:15" x14ac:dyDescent="0.35">
      <c r="A103" t="s">
        <v>82</v>
      </c>
      <c r="B103" t="s">
        <v>181</v>
      </c>
      <c r="C103" t="s">
        <v>84</v>
      </c>
      <c r="D103" s="6">
        <v>42194</v>
      </c>
      <c r="E103" t="s">
        <v>154</v>
      </c>
      <c r="F103">
        <v>2</v>
      </c>
      <c r="G103" t="s">
        <v>78</v>
      </c>
      <c r="H103" t="s">
        <v>236</v>
      </c>
      <c r="I103" t="s">
        <v>237</v>
      </c>
      <c r="N103" t="s">
        <v>82</v>
      </c>
      <c r="O103">
        <v>1</v>
      </c>
    </row>
    <row r="104" spans="1:15" x14ac:dyDescent="0.35">
      <c r="A104" t="s">
        <v>82</v>
      </c>
      <c r="B104" t="s">
        <v>181</v>
      </c>
      <c r="C104" t="s">
        <v>84</v>
      </c>
      <c r="D104" s="6">
        <v>42194</v>
      </c>
      <c r="E104" t="s">
        <v>120</v>
      </c>
      <c r="F104">
        <v>3</v>
      </c>
      <c r="G104" t="s">
        <v>78</v>
      </c>
      <c r="H104" t="s">
        <v>31</v>
      </c>
      <c r="I104" t="s">
        <v>200</v>
      </c>
      <c r="M104" s="6">
        <v>42194</v>
      </c>
      <c r="N104" t="s">
        <v>82</v>
      </c>
      <c r="O104">
        <v>3</v>
      </c>
    </row>
    <row r="105" spans="1:15" x14ac:dyDescent="0.35">
      <c r="A105" t="s">
        <v>82</v>
      </c>
      <c r="B105" t="s">
        <v>181</v>
      </c>
      <c r="C105" t="s">
        <v>84</v>
      </c>
      <c r="D105" s="6">
        <v>42194</v>
      </c>
      <c r="E105" t="s">
        <v>124</v>
      </c>
      <c r="F105">
        <v>1</v>
      </c>
      <c r="G105" t="s">
        <v>78</v>
      </c>
      <c r="H105" t="s">
        <v>59</v>
      </c>
      <c r="I105" t="s">
        <v>216</v>
      </c>
      <c r="M105" s="6">
        <v>42200</v>
      </c>
      <c r="N105" t="s">
        <v>82</v>
      </c>
      <c r="O105">
        <v>1</v>
      </c>
    </row>
    <row r="106" spans="1:15" x14ac:dyDescent="0.35">
      <c r="A106" t="s">
        <v>82</v>
      </c>
      <c r="B106" t="s">
        <v>181</v>
      </c>
      <c r="C106" t="s">
        <v>84</v>
      </c>
      <c r="D106" s="6">
        <v>42200</v>
      </c>
      <c r="E106" t="s">
        <v>120</v>
      </c>
      <c r="F106">
        <v>2</v>
      </c>
      <c r="G106" t="s">
        <v>78</v>
      </c>
      <c r="H106" t="s">
        <v>31</v>
      </c>
      <c r="I106" t="s">
        <v>200</v>
      </c>
      <c r="M106" s="6">
        <v>42207</v>
      </c>
      <c r="N106" t="s">
        <v>82</v>
      </c>
      <c r="O106">
        <v>2</v>
      </c>
    </row>
    <row r="107" spans="1:15" x14ac:dyDescent="0.35">
      <c r="A107" t="s">
        <v>82</v>
      </c>
      <c r="B107" t="s">
        <v>181</v>
      </c>
      <c r="C107" t="s">
        <v>84</v>
      </c>
      <c r="D107" s="6">
        <v>42200</v>
      </c>
      <c r="E107" t="s">
        <v>124</v>
      </c>
      <c r="F107">
        <v>1</v>
      </c>
      <c r="G107" t="s">
        <v>78</v>
      </c>
      <c r="H107" t="s">
        <v>59</v>
      </c>
      <c r="I107" t="s">
        <v>216</v>
      </c>
      <c r="L107" t="s">
        <v>80</v>
      </c>
      <c r="M107" s="6">
        <v>42154</v>
      </c>
      <c r="N107" t="s">
        <v>82</v>
      </c>
      <c r="O107">
        <v>3</v>
      </c>
    </row>
    <row r="108" spans="1:15" x14ac:dyDescent="0.35">
      <c r="A108" t="s">
        <v>82</v>
      </c>
      <c r="B108" t="s">
        <v>181</v>
      </c>
      <c r="C108" t="s">
        <v>84</v>
      </c>
      <c r="D108" s="6">
        <v>42200</v>
      </c>
      <c r="E108" t="s">
        <v>89</v>
      </c>
      <c r="F108">
        <v>1</v>
      </c>
      <c r="G108" t="s">
        <v>78</v>
      </c>
      <c r="H108" t="s">
        <v>6</v>
      </c>
      <c r="I108" t="s">
        <v>212</v>
      </c>
      <c r="M108" s="6">
        <v>42159</v>
      </c>
      <c r="N108" t="s">
        <v>82</v>
      </c>
      <c r="O108">
        <v>1</v>
      </c>
    </row>
    <row r="109" spans="1:15" x14ac:dyDescent="0.35">
      <c r="A109" t="s">
        <v>82</v>
      </c>
      <c r="B109" t="s">
        <v>181</v>
      </c>
      <c r="C109" t="s">
        <v>84</v>
      </c>
      <c r="D109" s="6">
        <v>42200</v>
      </c>
      <c r="E109" t="s">
        <v>123</v>
      </c>
      <c r="F109">
        <v>1</v>
      </c>
      <c r="G109" t="s">
        <v>78</v>
      </c>
      <c r="H109" t="s">
        <v>23</v>
      </c>
      <c r="I109" t="s">
        <v>199</v>
      </c>
      <c r="M109" s="6">
        <v>42163</v>
      </c>
      <c r="N109" t="s">
        <v>82</v>
      </c>
      <c r="O109">
        <v>1</v>
      </c>
    </row>
    <row r="110" spans="1:15" x14ac:dyDescent="0.35">
      <c r="A110" t="s">
        <v>82</v>
      </c>
      <c r="B110" t="s">
        <v>181</v>
      </c>
      <c r="C110" t="s">
        <v>84</v>
      </c>
      <c r="D110" s="6">
        <v>42207</v>
      </c>
      <c r="E110" t="s">
        <v>182</v>
      </c>
      <c r="F110">
        <v>1</v>
      </c>
      <c r="G110" t="s">
        <v>78</v>
      </c>
      <c r="H110" t="s">
        <v>202</v>
      </c>
      <c r="I110" t="s">
        <v>238</v>
      </c>
      <c r="M110" s="6">
        <v>42168</v>
      </c>
      <c r="N110" t="s">
        <v>82</v>
      </c>
      <c r="O110">
        <v>2</v>
      </c>
    </row>
    <row r="111" spans="1:15" x14ac:dyDescent="0.35">
      <c r="A111" t="s">
        <v>82</v>
      </c>
      <c r="B111" t="s">
        <v>181</v>
      </c>
      <c r="C111" t="s">
        <v>84</v>
      </c>
      <c r="D111" s="6">
        <v>42207</v>
      </c>
      <c r="E111" t="s">
        <v>120</v>
      </c>
      <c r="F111">
        <v>1</v>
      </c>
      <c r="G111" t="s">
        <v>78</v>
      </c>
      <c r="H111" t="s">
        <v>31</v>
      </c>
      <c r="I111" t="s">
        <v>200</v>
      </c>
      <c r="M111" s="6">
        <v>42180</v>
      </c>
      <c r="N111" t="s">
        <v>82</v>
      </c>
      <c r="O111">
        <v>3</v>
      </c>
    </row>
    <row r="112" spans="1:15" x14ac:dyDescent="0.35">
      <c r="A112" t="s">
        <v>82</v>
      </c>
      <c r="B112" t="s">
        <v>181</v>
      </c>
      <c r="C112" t="s">
        <v>80</v>
      </c>
      <c r="D112" s="6">
        <v>42168</v>
      </c>
      <c r="E112" t="s">
        <v>119</v>
      </c>
      <c r="F112">
        <v>3</v>
      </c>
      <c r="G112" t="s">
        <v>78</v>
      </c>
      <c r="H112" t="s">
        <v>31</v>
      </c>
      <c r="I112" t="s">
        <v>195</v>
      </c>
      <c r="M112" s="6">
        <v>42185</v>
      </c>
      <c r="N112" t="s">
        <v>82</v>
      </c>
      <c r="O112">
        <v>1</v>
      </c>
    </row>
    <row r="113" spans="1:15" x14ac:dyDescent="0.35">
      <c r="A113" t="s">
        <v>82</v>
      </c>
      <c r="B113" t="s">
        <v>181</v>
      </c>
      <c r="C113" t="s">
        <v>80</v>
      </c>
      <c r="D113" s="6">
        <v>42173</v>
      </c>
      <c r="E113" t="s">
        <v>119</v>
      </c>
      <c r="F113">
        <v>2</v>
      </c>
      <c r="G113" t="s">
        <v>78</v>
      </c>
      <c r="H113" t="s">
        <v>31</v>
      </c>
      <c r="I113" t="s">
        <v>195</v>
      </c>
      <c r="M113" s="6">
        <v>42198</v>
      </c>
      <c r="N113" t="s">
        <v>82</v>
      </c>
      <c r="O113">
        <v>1</v>
      </c>
    </row>
    <row r="114" spans="1:15" x14ac:dyDescent="0.35">
      <c r="A114" t="s">
        <v>82</v>
      </c>
      <c r="B114" t="s">
        <v>181</v>
      </c>
      <c r="C114" t="s">
        <v>80</v>
      </c>
      <c r="D114" s="6">
        <v>42176</v>
      </c>
      <c r="E114" t="s">
        <v>119</v>
      </c>
      <c r="F114">
        <v>15</v>
      </c>
      <c r="G114" t="s">
        <v>78</v>
      </c>
      <c r="H114" t="s">
        <v>31</v>
      </c>
      <c r="I114" t="s">
        <v>195</v>
      </c>
      <c r="K114" t="s">
        <v>162</v>
      </c>
      <c r="L114" t="s">
        <v>90</v>
      </c>
      <c r="M114" s="6">
        <v>42156</v>
      </c>
      <c r="N114" t="s">
        <v>82</v>
      </c>
      <c r="O114">
        <v>1</v>
      </c>
    </row>
    <row r="115" spans="1:15" x14ac:dyDescent="0.35">
      <c r="A115" t="s">
        <v>82</v>
      </c>
      <c r="B115" t="s">
        <v>181</v>
      </c>
      <c r="C115" t="s">
        <v>80</v>
      </c>
      <c r="D115" s="6">
        <v>42176</v>
      </c>
      <c r="E115" t="s">
        <v>111</v>
      </c>
      <c r="F115">
        <v>1</v>
      </c>
      <c r="G115" t="s">
        <v>78</v>
      </c>
      <c r="H115" t="s">
        <v>15</v>
      </c>
      <c r="I115" t="s">
        <v>196</v>
      </c>
      <c r="M115" s="6">
        <v>42159</v>
      </c>
      <c r="N115" t="s">
        <v>82</v>
      </c>
      <c r="O115">
        <v>3</v>
      </c>
    </row>
    <row r="116" spans="1:15" x14ac:dyDescent="0.35">
      <c r="A116">
        <v>3</v>
      </c>
      <c r="B116" t="s">
        <v>181</v>
      </c>
      <c r="C116" t="s">
        <v>80</v>
      </c>
      <c r="D116" s="6">
        <v>42176</v>
      </c>
      <c r="E116" t="s">
        <v>26</v>
      </c>
      <c r="F116">
        <v>2707</v>
      </c>
      <c r="G116" t="s">
        <v>95</v>
      </c>
      <c r="H116" t="s">
        <v>26</v>
      </c>
      <c r="M116" s="6">
        <v>42163</v>
      </c>
      <c r="N116" t="s">
        <v>82</v>
      </c>
      <c r="O116">
        <v>1</v>
      </c>
    </row>
    <row r="117" spans="1:15" x14ac:dyDescent="0.35">
      <c r="A117">
        <v>3</v>
      </c>
      <c r="B117" t="s">
        <v>181</v>
      </c>
      <c r="C117" t="s">
        <v>80</v>
      </c>
      <c r="D117" s="6">
        <v>42176</v>
      </c>
      <c r="E117" t="s">
        <v>109</v>
      </c>
      <c r="F117">
        <v>5</v>
      </c>
      <c r="G117" t="s">
        <v>95</v>
      </c>
      <c r="H117" t="s">
        <v>109</v>
      </c>
      <c r="M117" s="6">
        <v>42165</v>
      </c>
      <c r="N117" t="s">
        <v>82</v>
      </c>
      <c r="O117">
        <v>5</v>
      </c>
    </row>
    <row r="118" spans="1:15" x14ac:dyDescent="0.35">
      <c r="A118">
        <v>3</v>
      </c>
      <c r="B118" t="s">
        <v>181</v>
      </c>
      <c r="C118" t="s">
        <v>80</v>
      </c>
      <c r="D118" s="6">
        <v>42176</v>
      </c>
      <c r="E118" t="s">
        <v>97</v>
      </c>
      <c r="F118">
        <v>1</v>
      </c>
      <c r="G118" t="s">
        <v>95</v>
      </c>
      <c r="H118" t="s">
        <v>97</v>
      </c>
      <c r="M118" s="6">
        <v>42167</v>
      </c>
      <c r="N118">
        <v>24</v>
      </c>
      <c r="O118">
        <v>14915</v>
      </c>
    </row>
    <row r="119" spans="1:15" x14ac:dyDescent="0.35">
      <c r="A119">
        <v>3</v>
      </c>
      <c r="B119" t="s">
        <v>181</v>
      </c>
      <c r="C119" t="s">
        <v>80</v>
      </c>
      <c r="D119" s="6">
        <v>42176</v>
      </c>
      <c r="E119" t="s">
        <v>98</v>
      </c>
      <c r="F119">
        <v>1</v>
      </c>
      <c r="G119" t="s">
        <v>95</v>
      </c>
      <c r="H119" t="s">
        <v>98</v>
      </c>
      <c r="N119">
        <v>25</v>
      </c>
      <c r="O119">
        <v>53171</v>
      </c>
    </row>
    <row r="120" spans="1:15" x14ac:dyDescent="0.35">
      <c r="A120">
        <v>5</v>
      </c>
      <c r="B120" t="s">
        <v>181</v>
      </c>
      <c r="C120" t="s">
        <v>80</v>
      </c>
      <c r="D120" s="6">
        <v>42176</v>
      </c>
      <c r="E120" t="s">
        <v>26</v>
      </c>
      <c r="F120">
        <v>1130</v>
      </c>
      <c r="G120" t="s">
        <v>95</v>
      </c>
      <c r="H120" t="s">
        <v>26</v>
      </c>
      <c r="M120" s="6">
        <v>42169</v>
      </c>
      <c r="N120">
        <v>23</v>
      </c>
      <c r="O120">
        <v>64538</v>
      </c>
    </row>
    <row r="121" spans="1:15" x14ac:dyDescent="0.35">
      <c r="A121">
        <v>5</v>
      </c>
      <c r="B121" t="s">
        <v>181</v>
      </c>
      <c r="C121" t="s">
        <v>80</v>
      </c>
      <c r="D121" s="6">
        <v>42176</v>
      </c>
      <c r="E121" t="s">
        <v>109</v>
      </c>
      <c r="F121">
        <v>2</v>
      </c>
      <c r="G121" t="s">
        <v>95</v>
      </c>
      <c r="H121" t="s">
        <v>109</v>
      </c>
      <c r="N121">
        <v>26</v>
      </c>
      <c r="O121">
        <v>364205</v>
      </c>
    </row>
    <row r="122" spans="1:15" x14ac:dyDescent="0.35">
      <c r="A122">
        <v>5</v>
      </c>
      <c r="B122" t="s">
        <v>181</v>
      </c>
      <c r="C122" t="s">
        <v>80</v>
      </c>
      <c r="D122" s="6">
        <v>42176</v>
      </c>
      <c r="E122" t="s">
        <v>99</v>
      </c>
      <c r="F122">
        <v>1</v>
      </c>
      <c r="G122" t="s">
        <v>95</v>
      </c>
      <c r="H122" t="s">
        <v>99</v>
      </c>
      <c r="M122" s="6">
        <v>42170</v>
      </c>
      <c r="N122">
        <v>27</v>
      </c>
      <c r="O122">
        <v>55497</v>
      </c>
    </row>
    <row r="123" spans="1:15" x14ac:dyDescent="0.35">
      <c r="A123">
        <v>5</v>
      </c>
      <c r="B123" t="s">
        <v>181</v>
      </c>
      <c r="C123" t="s">
        <v>80</v>
      </c>
      <c r="D123" s="6">
        <v>42176</v>
      </c>
      <c r="E123" t="s">
        <v>98</v>
      </c>
      <c r="F123">
        <v>1</v>
      </c>
      <c r="G123" t="s">
        <v>95</v>
      </c>
      <c r="H123" t="s">
        <v>98</v>
      </c>
      <c r="N123">
        <v>28</v>
      </c>
      <c r="O123">
        <v>68883</v>
      </c>
    </row>
    <row r="124" spans="1:15" x14ac:dyDescent="0.35">
      <c r="A124">
        <v>5</v>
      </c>
      <c r="B124" t="s">
        <v>181</v>
      </c>
      <c r="C124" t="s">
        <v>80</v>
      </c>
      <c r="D124" s="6">
        <v>42176</v>
      </c>
      <c r="E124" t="s">
        <v>45</v>
      </c>
      <c r="F124">
        <v>1</v>
      </c>
      <c r="G124" t="s">
        <v>95</v>
      </c>
      <c r="H124" t="s">
        <v>45</v>
      </c>
      <c r="N124">
        <v>29</v>
      </c>
      <c r="O124">
        <v>125631</v>
      </c>
    </row>
    <row r="125" spans="1:15" x14ac:dyDescent="0.35">
      <c r="A125">
        <v>3</v>
      </c>
      <c r="B125" t="s">
        <v>181</v>
      </c>
      <c r="C125" t="s">
        <v>80</v>
      </c>
      <c r="D125" s="6">
        <v>42176</v>
      </c>
      <c r="E125" t="s">
        <v>120</v>
      </c>
      <c r="F125">
        <v>4681</v>
      </c>
      <c r="G125" t="s">
        <v>101</v>
      </c>
      <c r="H125" t="s">
        <v>31</v>
      </c>
      <c r="I125" t="s">
        <v>200</v>
      </c>
      <c r="N125" t="s">
        <v>82</v>
      </c>
      <c r="O125">
        <v>9</v>
      </c>
    </row>
    <row r="126" spans="1:15" x14ac:dyDescent="0.35">
      <c r="A126">
        <v>3</v>
      </c>
      <c r="B126" t="s">
        <v>181</v>
      </c>
      <c r="C126" t="s">
        <v>80</v>
      </c>
      <c r="D126" s="6">
        <v>42176</v>
      </c>
      <c r="E126" t="s">
        <v>143</v>
      </c>
      <c r="F126">
        <v>4381</v>
      </c>
      <c r="G126" t="s">
        <v>101</v>
      </c>
      <c r="H126" t="s">
        <v>51</v>
      </c>
      <c r="I126" t="s">
        <v>201</v>
      </c>
      <c r="M126" s="6">
        <v>42183</v>
      </c>
      <c r="N126" t="s">
        <v>82</v>
      </c>
      <c r="O126">
        <v>2</v>
      </c>
    </row>
    <row r="127" spans="1:15" x14ac:dyDescent="0.35">
      <c r="A127">
        <v>3</v>
      </c>
      <c r="B127" t="s">
        <v>181</v>
      </c>
      <c r="C127" t="s">
        <v>80</v>
      </c>
      <c r="D127" s="6">
        <v>42176</v>
      </c>
      <c r="E127" t="s">
        <v>119</v>
      </c>
      <c r="F127">
        <v>3306</v>
      </c>
      <c r="G127" t="s">
        <v>101</v>
      </c>
      <c r="H127" t="s">
        <v>31</v>
      </c>
      <c r="I127" t="s">
        <v>195</v>
      </c>
      <c r="M127" s="6">
        <v>42194</v>
      </c>
      <c r="N127" t="s">
        <v>82</v>
      </c>
      <c r="O127">
        <v>1</v>
      </c>
    </row>
    <row r="128" spans="1:15" x14ac:dyDescent="0.35">
      <c r="A128">
        <v>3</v>
      </c>
      <c r="B128" t="s">
        <v>181</v>
      </c>
      <c r="C128" t="s">
        <v>80</v>
      </c>
      <c r="D128" s="6">
        <v>42176</v>
      </c>
      <c r="E128" t="s">
        <v>132</v>
      </c>
      <c r="F128">
        <v>1059</v>
      </c>
      <c r="G128" t="s">
        <v>101</v>
      </c>
      <c r="H128" t="s">
        <v>31</v>
      </c>
      <c r="I128" t="s">
        <v>224</v>
      </c>
      <c r="M128" s="6">
        <v>42199</v>
      </c>
      <c r="N128" t="s">
        <v>82</v>
      </c>
      <c r="O128">
        <v>2</v>
      </c>
    </row>
    <row r="129" spans="1:15" x14ac:dyDescent="0.35">
      <c r="A129">
        <v>3</v>
      </c>
      <c r="B129" t="s">
        <v>181</v>
      </c>
      <c r="C129" t="s">
        <v>80</v>
      </c>
      <c r="D129" s="6">
        <v>42176</v>
      </c>
      <c r="E129" t="s">
        <v>173</v>
      </c>
      <c r="F129">
        <v>1045</v>
      </c>
      <c r="G129" t="s">
        <v>101</v>
      </c>
      <c r="H129" t="s">
        <v>208</v>
      </c>
      <c r="I129" t="s">
        <v>209</v>
      </c>
      <c r="L129" t="s">
        <v>87</v>
      </c>
      <c r="M129" s="6">
        <v>42155</v>
      </c>
      <c r="N129" t="s">
        <v>82</v>
      </c>
      <c r="O129">
        <v>1</v>
      </c>
    </row>
    <row r="130" spans="1:15" x14ac:dyDescent="0.35">
      <c r="A130">
        <v>3</v>
      </c>
      <c r="B130" t="s">
        <v>181</v>
      </c>
      <c r="C130" t="s">
        <v>80</v>
      </c>
      <c r="D130" s="6">
        <v>42176</v>
      </c>
      <c r="E130" t="s">
        <v>118</v>
      </c>
      <c r="F130">
        <v>413</v>
      </c>
      <c r="G130" t="s">
        <v>101</v>
      </c>
      <c r="H130" t="s">
        <v>239</v>
      </c>
      <c r="I130" t="s">
        <v>240</v>
      </c>
      <c r="M130" s="6">
        <v>42157</v>
      </c>
      <c r="N130" t="s">
        <v>82</v>
      </c>
      <c r="O130">
        <v>2</v>
      </c>
    </row>
    <row r="131" spans="1:15" x14ac:dyDescent="0.35">
      <c r="A131">
        <v>3</v>
      </c>
      <c r="B131" t="s">
        <v>181</v>
      </c>
      <c r="C131" t="s">
        <v>80</v>
      </c>
      <c r="D131" s="6">
        <v>42176</v>
      </c>
      <c r="E131" t="s">
        <v>118</v>
      </c>
      <c r="F131">
        <v>413</v>
      </c>
      <c r="G131" t="s">
        <v>101</v>
      </c>
      <c r="H131" t="s">
        <v>239</v>
      </c>
      <c r="I131" t="s">
        <v>240</v>
      </c>
      <c r="M131" s="6">
        <v>42159</v>
      </c>
      <c r="N131" t="s">
        <v>82</v>
      </c>
      <c r="O131">
        <v>3</v>
      </c>
    </row>
    <row r="132" spans="1:15" x14ac:dyDescent="0.35">
      <c r="A132">
        <v>3</v>
      </c>
      <c r="B132" t="s">
        <v>181</v>
      </c>
      <c r="C132" t="s">
        <v>80</v>
      </c>
      <c r="D132" s="6">
        <v>42176</v>
      </c>
      <c r="E132" t="s">
        <v>130</v>
      </c>
      <c r="F132">
        <v>246</v>
      </c>
      <c r="G132" t="s">
        <v>101</v>
      </c>
      <c r="H132" t="s">
        <v>241</v>
      </c>
      <c r="I132" t="s">
        <v>242</v>
      </c>
      <c r="M132" s="6">
        <v>42163</v>
      </c>
      <c r="N132" t="s">
        <v>82</v>
      </c>
      <c r="O132">
        <v>3</v>
      </c>
    </row>
    <row r="133" spans="1:15" x14ac:dyDescent="0.35">
      <c r="A133">
        <v>3</v>
      </c>
      <c r="B133" t="s">
        <v>181</v>
      </c>
      <c r="C133" t="s">
        <v>80</v>
      </c>
      <c r="D133" s="6">
        <v>42176</v>
      </c>
      <c r="E133" t="s">
        <v>149</v>
      </c>
      <c r="F133">
        <v>158</v>
      </c>
      <c r="G133" t="s">
        <v>101</v>
      </c>
      <c r="H133" t="s">
        <v>210</v>
      </c>
      <c r="I133" t="s">
        <v>211</v>
      </c>
      <c r="M133" s="6">
        <v>42170</v>
      </c>
      <c r="N133" t="s">
        <v>82</v>
      </c>
      <c r="O133">
        <v>2</v>
      </c>
    </row>
    <row r="134" spans="1:15" x14ac:dyDescent="0.35">
      <c r="A134">
        <v>3</v>
      </c>
      <c r="B134" t="s">
        <v>181</v>
      </c>
      <c r="C134" t="s">
        <v>80</v>
      </c>
      <c r="D134" s="6">
        <v>42176</v>
      </c>
      <c r="E134" t="s">
        <v>172</v>
      </c>
      <c r="F134">
        <v>98</v>
      </c>
      <c r="G134" t="s">
        <v>101</v>
      </c>
      <c r="H134" t="s">
        <v>243</v>
      </c>
      <c r="I134" t="s">
        <v>244</v>
      </c>
      <c r="M134" s="6">
        <v>42177</v>
      </c>
      <c r="N134" t="s">
        <v>82</v>
      </c>
      <c r="O134">
        <v>1</v>
      </c>
    </row>
    <row r="135" spans="1:15" x14ac:dyDescent="0.35">
      <c r="A135">
        <v>3</v>
      </c>
      <c r="B135" t="s">
        <v>181</v>
      </c>
      <c r="C135" t="s">
        <v>80</v>
      </c>
      <c r="D135" s="6">
        <v>42176</v>
      </c>
      <c r="E135" t="s">
        <v>172</v>
      </c>
      <c r="F135">
        <v>98</v>
      </c>
      <c r="G135" t="s">
        <v>101</v>
      </c>
      <c r="H135" t="s">
        <v>243</v>
      </c>
      <c r="I135" t="s">
        <v>244</v>
      </c>
      <c r="L135" t="s">
        <v>86</v>
      </c>
      <c r="M135" s="6">
        <v>42153</v>
      </c>
      <c r="N135" t="s">
        <v>82</v>
      </c>
      <c r="O135">
        <v>1</v>
      </c>
    </row>
    <row r="136" spans="1:15" x14ac:dyDescent="0.35">
      <c r="A136">
        <v>6</v>
      </c>
      <c r="B136" t="s">
        <v>181</v>
      </c>
      <c r="C136" t="s">
        <v>80</v>
      </c>
      <c r="D136" s="6">
        <v>42177</v>
      </c>
      <c r="E136" t="s">
        <v>26</v>
      </c>
      <c r="F136">
        <v>1584</v>
      </c>
      <c r="G136" t="s">
        <v>95</v>
      </c>
      <c r="H136" t="s">
        <v>26</v>
      </c>
      <c r="M136" s="6">
        <v>42157</v>
      </c>
      <c r="N136" t="s">
        <v>82</v>
      </c>
      <c r="O136">
        <v>1</v>
      </c>
    </row>
    <row r="137" spans="1:15" x14ac:dyDescent="0.35">
      <c r="A137">
        <v>6</v>
      </c>
      <c r="B137" t="s">
        <v>181</v>
      </c>
      <c r="C137" t="s">
        <v>80</v>
      </c>
      <c r="D137" s="6">
        <v>42177</v>
      </c>
      <c r="E137" t="s">
        <v>99</v>
      </c>
      <c r="F137">
        <v>2</v>
      </c>
      <c r="G137" t="s">
        <v>95</v>
      </c>
      <c r="H137" t="s">
        <v>99</v>
      </c>
      <c r="M137" s="6">
        <v>42159</v>
      </c>
      <c r="N137">
        <v>30</v>
      </c>
      <c r="O137">
        <v>278509</v>
      </c>
    </row>
    <row r="138" spans="1:15" x14ac:dyDescent="0.35">
      <c r="A138">
        <v>6</v>
      </c>
      <c r="B138" t="s">
        <v>181</v>
      </c>
      <c r="C138" t="s">
        <v>80</v>
      </c>
      <c r="D138" s="6">
        <v>42177</v>
      </c>
      <c r="E138" t="s">
        <v>98</v>
      </c>
      <c r="F138">
        <v>3</v>
      </c>
      <c r="G138" t="s">
        <v>95</v>
      </c>
      <c r="H138" t="s">
        <v>98</v>
      </c>
      <c r="M138" s="6">
        <v>42192</v>
      </c>
      <c r="N138" t="s">
        <v>82</v>
      </c>
      <c r="O138">
        <v>1</v>
      </c>
    </row>
    <row r="139" spans="1:15" x14ac:dyDescent="0.35">
      <c r="A139">
        <v>6</v>
      </c>
      <c r="B139" t="s">
        <v>181</v>
      </c>
      <c r="C139" t="s">
        <v>80</v>
      </c>
      <c r="D139" s="6">
        <v>42177</v>
      </c>
      <c r="E139" t="s">
        <v>14</v>
      </c>
      <c r="F139">
        <v>1</v>
      </c>
      <c r="G139" t="s">
        <v>95</v>
      </c>
      <c r="H139" t="s">
        <v>14</v>
      </c>
      <c r="L139" t="s">
        <v>84</v>
      </c>
      <c r="M139" s="6">
        <v>42155</v>
      </c>
      <c r="N139" t="s">
        <v>82</v>
      </c>
      <c r="O139">
        <v>2</v>
      </c>
    </row>
    <row r="140" spans="1:15" x14ac:dyDescent="0.35">
      <c r="A140">
        <v>6</v>
      </c>
      <c r="B140" t="s">
        <v>181</v>
      </c>
      <c r="C140" t="s">
        <v>80</v>
      </c>
      <c r="D140" s="6">
        <v>42177</v>
      </c>
      <c r="E140" t="s">
        <v>120</v>
      </c>
      <c r="F140">
        <v>28089</v>
      </c>
      <c r="G140" t="s">
        <v>101</v>
      </c>
      <c r="H140" t="s">
        <v>31</v>
      </c>
      <c r="I140" t="s">
        <v>200</v>
      </c>
      <c r="M140" s="6">
        <v>42157</v>
      </c>
      <c r="N140" t="s">
        <v>82</v>
      </c>
      <c r="O140">
        <v>2</v>
      </c>
    </row>
    <row r="141" spans="1:15" x14ac:dyDescent="0.35">
      <c r="A141">
        <v>6</v>
      </c>
      <c r="B141" t="s">
        <v>181</v>
      </c>
      <c r="C141" t="s">
        <v>80</v>
      </c>
      <c r="D141" s="6">
        <v>42177</v>
      </c>
      <c r="E141" t="s">
        <v>119</v>
      </c>
      <c r="F141">
        <v>18261</v>
      </c>
      <c r="G141" t="s">
        <v>101</v>
      </c>
      <c r="H141" t="s">
        <v>31</v>
      </c>
      <c r="I141" t="s">
        <v>195</v>
      </c>
      <c r="M141" s="6">
        <v>42163</v>
      </c>
      <c r="N141" t="s">
        <v>82</v>
      </c>
      <c r="O141">
        <v>3</v>
      </c>
    </row>
    <row r="142" spans="1:15" x14ac:dyDescent="0.35">
      <c r="A142">
        <v>6</v>
      </c>
      <c r="B142" t="s">
        <v>181</v>
      </c>
      <c r="C142" t="s">
        <v>80</v>
      </c>
      <c r="D142" s="6">
        <v>42177</v>
      </c>
      <c r="E142" t="s">
        <v>132</v>
      </c>
      <c r="F142">
        <v>8231</v>
      </c>
      <c r="G142" t="s">
        <v>101</v>
      </c>
      <c r="H142" t="s">
        <v>31</v>
      </c>
      <c r="I142" t="s">
        <v>224</v>
      </c>
      <c r="M142" s="6">
        <v>42169</v>
      </c>
      <c r="N142" t="s">
        <v>82</v>
      </c>
      <c r="O142">
        <v>8</v>
      </c>
    </row>
    <row r="143" spans="1:15" x14ac:dyDescent="0.35">
      <c r="A143">
        <v>6</v>
      </c>
      <c r="B143" t="s">
        <v>181</v>
      </c>
      <c r="C143" t="s">
        <v>80</v>
      </c>
      <c r="D143" s="6">
        <v>42177</v>
      </c>
      <c r="E143" t="s">
        <v>116</v>
      </c>
      <c r="F143">
        <v>3684</v>
      </c>
      <c r="G143" t="s">
        <v>101</v>
      </c>
      <c r="H143" t="s">
        <v>57</v>
      </c>
      <c r="I143" t="s">
        <v>225</v>
      </c>
      <c r="M143" s="6">
        <v>42173</v>
      </c>
      <c r="N143" t="s">
        <v>82</v>
      </c>
      <c r="O143">
        <v>5</v>
      </c>
    </row>
    <row r="144" spans="1:15" x14ac:dyDescent="0.35">
      <c r="A144">
        <v>6</v>
      </c>
      <c r="B144" t="s">
        <v>181</v>
      </c>
      <c r="C144" t="s">
        <v>80</v>
      </c>
      <c r="D144" s="6">
        <v>42177</v>
      </c>
      <c r="E144" t="s">
        <v>129</v>
      </c>
      <c r="F144">
        <v>751</v>
      </c>
      <c r="G144" t="s">
        <v>101</v>
      </c>
      <c r="H144" t="s">
        <v>226</v>
      </c>
      <c r="I144" t="s">
        <v>227</v>
      </c>
      <c r="M144" s="6">
        <v>42175</v>
      </c>
      <c r="N144" t="s">
        <v>82</v>
      </c>
      <c r="O144">
        <v>1</v>
      </c>
    </row>
    <row r="145" spans="1:15" x14ac:dyDescent="0.35">
      <c r="A145">
        <v>6</v>
      </c>
      <c r="B145" t="s">
        <v>181</v>
      </c>
      <c r="C145" t="s">
        <v>80</v>
      </c>
      <c r="D145" s="6">
        <v>42177</v>
      </c>
      <c r="E145" t="s">
        <v>128</v>
      </c>
      <c r="F145">
        <v>720</v>
      </c>
      <c r="G145" t="s">
        <v>101</v>
      </c>
      <c r="H145" t="s">
        <v>228</v>
      </c>
      <c r="I145" t="s">
        <v>229</v>
      </c>
      <c r="M145" s="6">
        <v>42178</v>
      </c>
      <c r="N145" t="s">
        <v>82</v>
      </c>
      <c r="O145">
        <v>4</v>
      </c>
    </row>
    <row r="146" spans="1:15" x14ac:dyDescent="0.35">
      <c r="A146">
        <v>6</v>
      </c>
      <c r="B146" t="s">
        <v>181</v>
      </c>
      <c r="C146" t="s">
        <v>80</v>
      </c>
      <c r="D146" s="6">
        <v>42177</v>
      </c>
      <c r="E146" t="s">
        <v>153</v>
      </c>
      <c r="F146">
        <v>452</v>
      </c>
      <c r="G146" t="s">
        <v>101</v>
      </c>
      <c r="H146" t="s">
        <v>230</v>
      </c>
      <c r="I146" t="s">
        <v>231</v>
      </c>
      <c r="M146" s="6">
        <v>42194</v>
      </c>
      <c r="N146" t="s">
        <v>82</v>
      </c>
      <c r="O146">
        <v>1</v>
      </c>
    </row>
    <row r="147" spans="1:15" x14ac:dyDescent="0.35">
      <c r="A147">
        <v>6</v>
      </c>
      <c r="B147" t="s">
        <v>181</v>
      </c>
      <c r="C147" t="s">
        <v>80</v>
      </c>
      <c r="D147" s="6">
        <v>42177</v>
      </c>
      <c r="E147" t="s">
        <v>112</v>
      </c>
      <c r="F147">
        <v>441</v>
      </c>
      <c r="G147" t="s">
        <v>101</v>
      </c>
      <c r="H147" t="s">
        <v>39</v>
      </c>
      <c r="I147" t="s">
        <v>232</v>
      </c>
      <c r="L147" t="s">
        <v>80</v>
      </c>
      <c r="M147" s="6">
        <v>42176</v>
      </c>
      <c r="N147" t="s">
        <v>82</v>
      </c>
      <c r="O147">
        <v>1</v>
      </c>
    </row>
    <row r="148" spans="1:15" x14ac:dyDescent="0.35">
      <c r="A148">
        <v>6</v>
      </c>
      <c r="B148" t="s">
        <v>181</v>
      </c>
      <c r="C148" t="s">
        <v>80</v>
      </c>
      <c r="D148" s="6">
        <v>42177</v>
      </c>
      <c r="E148" t="s">
        <v>134</v>
      </c>
      <c r="F148">
        <v>438</v>
      </c>
      <c r="G148" t="s">
        <v>101</v>
      </c>
      <c r="H148" t="s">
        <v>24</v>
      </c>
      <c r="I148" t="s">
        <v>213</v>
      </c>
      <c r="M148" s="6">
        <v>42185</v>
      </c>
      <c r="N148" t="s">
        <v>82</v>
      </c>
      <c r="O148">
        <v>1</v>
      </c>
    </row>
    <row r="149" spans="1:15" x14ac:dyDescent="0.35">
      <c r="A149">
        <v>6</v>
      </c>
      <c r="B149" t="s">
        <v>181</v>
      </c>
      <c r="C149" t="s">
        <v>80</v>
      </c>
      <c r="D149" s="6">
        <v>42177</v>
      </c>
      <c r="E149" t="s">
        <v>110</v>
      </c>
      <c r="F149">
        <v>405</v>
      </c>
      <c r="G149" t="s">
        <v>101</v>
      </c>
      <c r="H149" t="s">
        <v>42</v>
      </c>
      <c r="I149" t="s">
        <v>245</v>
      </c>
      <c r="K149" t="s">
        <v>161</v>
      </c>
      <c r="L149" t="s">
        <v>87</v>
      </c>
      <c r="M149" s="6">
        <v>42170</v>
      </c>
      <c r="N149" t="s">
        <v>82</v>
      </c>
      <c r="O149">
        <v>1</v>
      </c>
    </row>
    <row r="150" spans="1:15" x14ac:dyDescent="0.35">
      <c r="A150" t="s">
        <v>82</v>
      </c>
      <c r="B150" t="s">
        <v>181</v>
      </c>
      <c r="C150" t="s">
        <v>80</v>
      </c>
      <c r="D150" s="6">
        <v>42180</v>
      </c>
      <c r="E150" t="s">
        <v>119</v>
      </c>
      <c r="F150">
        <v>4</v>
      </c>
      <c r="G150" t="s">
        <v>78</v>
      </c>
      <c r="H150" t="s">
        <v>31</v>
      </c>
      <c r="I150" t="s">
        <v>195</v>
      </c>
      <c r="L150" t="s">
        <v>84</v>
      </c>
      <c r="M150" s="6">
        <v>42169</v>
      </c>
      <c r="N150" t="s">
        <v>82</v>
      </c>
      <c r="O150">
        <v>1</v>
      </c>
    </row>
    <row r="151" spans="1:15" x14ac:dyDescent="0.35">
      <c r="A151" t="s">
        <v>82</v>
      </c>
      <c r="B151" t="s">
        <v>181</v>
      </c>
      <c r="C151" t="s">
        <v>80</v>
      </c>
      <c r="D151" s="6">
        <v>42180</v>
      </c>
      <c r="E151" t="s">
        <v>79</v>
      </c>
      <c r="F151">
        <v>1</v>
      </c>
      <c r="G151" t="s">
        <v>78</v>
      </c>
      <c r="H151" t="s">
        <v>42</v>
      </c>
      <c r="I151" t="s">
        <v>198</v>
      </c>
      <c r="K151" t="s">
        <v>148</v>
      </c>
      <c r="L151" t="s">
        <v>126</v>
      </c>
      <c r="M151" s="6">
        <v>42162</v>
      </c>
      <c r="N151" t="s">
        <v>82</v>
      </c>
      <c r="O151">
        <v>2</v>
      </c>
    </row>
    <row r="152" spans="1:15" x14ac:dyDescent="0.35">
      <c r="A152" t="s">
        <v>82</v>
      </c>
      <c r="B152" t="s">
        <v>181</v>
      </c>
      <c r="C152" t="s">
        <v>80</v>
      </c>
      <c r="D152" s="6">
        <v>42180</v>
      </c>
      <c r="E152" t="s">
        <v>111</v>
      </c>
      <c r="F152">
        <v>1</v>
      </c>
      <c r="G152" t="s">
        <v>78</v>
      </c>
      <c r="H152" t="s">
        <v>15</v>
      </c>
      <c r="I152" t="s">
        <v>196</v>
      </c>
      <c r="M152" s="6">
        <v>42172</v>
      </c>
      <c r="N152" t="s">
        <v>82</v>
      </c>
      <c r="O152">
        <v>9</v>
      </c>
    </row>
    <row r="153" spans="1:15" x14ac:dyDescent="0.35">
      <c r="A153">
        <v>9</v>
      </c>
      <c r="B153" t="s">
        <v>181</v>
      </c>
      <c r="C153" t="s">
        <v>80</v>
      </c>
      <c r="D153" s="6">
        <v>42180</v>
      </c>
      <c r="E153" t="s">
        <v>26</v>
      </c>
      <c r="F153">
        <v>1514</v>
      </c>
      <c r="G153" t="s">
        <v>95</v>
      </c>
      <c r="H153" t="s">
        <v>26</v>
      </c>
      <c r="M153" s="6">
        <v>42174</v>
      </c>
      <c r="N153">
        <v>32</v>
      </c>
      <c r="O153">
        <v>127321</v>
      </c>
    </row>
    <row r="154" spans="1:15" x14ac:dyDescent="0.35">
      <c r="A154">
        <v>9</v>
      </c>
      <c r="B154" t="s">
        <v>181</v>
      </c>
      <c r="C154" t="s">
        <v>80</v>
      </c>
      <c r="D154" s="6">
        <v>42180</v>
      </c>
      <c r="E154" t="s">
        <v>14</v>
      </c>
      <c r="F154">
        <v>234</v>
      </c>
      <c r="G154" t="s">
        <v>95</v>
      </c>
      <c r="H154" t="s">
        <v>14</v>
      </c>
      <c r="N154">
        <v>35</v>
      </c>
      <c r="O154">
        <v>173829</v>
      </c>
    </row>
    <row r="155" spans="1:15" x14ac:dyDescent="0.35">
      <c r="A155">
        <v>9</v>
      </c>
      <c r="B155" t="s">
        <v>181</v>
      </c>
      <c r="C155" t="s">
        <v>80</v>
      </c>
      <c r="D155" s="6">
        <v>42180</v>
      </c>
      <c r="E155" t="s">
        <v>99</v>
      </c>
      <c r="F155">
        <v>4</v>
      </c>
      <c r="G155" t="s">
        <v>95</v>
      </c>
      <c r="H155" t="s">
        <v>99</v>
      </c>
      <c r="N155" t="s">
        <v>82</v>
      </c>
      <c r="O155">
        <v>5</v>
      </c>
    </row>
    <row r="156" spans="1:15" x14ac:dyDescent="0.35">
      <c r="A156">
        <v>9</v>
      </c>
      <c r="B156" t="s">
        <v>181</v>
      </c>
      <c r="C156" t="s">
        <v>80</v>
      </c>
      <c r="D156" s="6">
        <v>42180</v>
      </c>
      <c r="E156" t="s">
        <v>98</v>
      </c>
      <c r="F156">
        <v>2</v>
      </c>
      <c r="G156" t="s">
        <v>95</v>
      </c>
      <c r="H156" t="s">
        <v>98</v>
      </c>
      <c r="M156" s="6">
        <v>42175</v>
      </c>
      <c r="N156">
        <v>43</v>
      </c>
      <c r="O156">
        <v>123273</v>
      </c>
    </row>
    <row r="157" spans="1:15" x14ac:dyDescent="0.35">
      <c r="A157">
        <v>9</v>
      </c>
      <c r="B157" t="s">
        <v>181</v>
      </c>
      <c r="C157" t="s">
        <v>80</v>
      </c>
      <c r="D157" s="6">
        <v>42180</v>
      </c>
      <c r="E157" t="s">
        <v>109</v>
      </c>
      <c r="F157">
        <v>5</v>
      </c>
      <c r="G157" t="s">
        <v>95</v>
      </c>
      <c r="H157" t="s">
        <v>109</v>
      </c>
      <c r="M157" s="6">
        <v>42181</v>
      </c>
      <c r="N157" t="s">
        <v>82</v>
      </c>
      <c r="O157">
        <v>4</v>
      </c>
    </row>
    <row r="158" spans="1:15" x14ac:dyDescent="0.35">
      <c r="A158">
        <v>9</v>
      </c>
      <c r="B158" t="s">
        <v>181</v>
      </c>
      <c r="C158" t="s">
        <v>80</v>
      </c>
      <c r="D158" s="6">
        <v>42180</v>
      </c>
      <c r="E158" t="s">
        <v>120</v>
      </c>
      <c r="F158">
        <v>29693</v>
      </c>
      <c r="G158" t="s">
        <v>101</v>
      </c>
      <c r="H158" t="s">
        <v>31</v>
      </c>
      <c r="I158" t="s">
        <v>200</v>
      </c>
      <c r="M158" s="6">
        <v>42187</v>
      </c>
      <c r="N158" t="s">
        <v>82</v>
      </c>
      <c r="O158">
        <v>3</v>
      </c>
    </row>
    <row r="159" spans="1:15" x14ac:dyDescent="0.35">
      <c r="A159">
        <v>9</v>
      </c>
      <c r="B159" t="s">
        <v>181</v>
      </c>
      <c r="C159" t="s">
        <v>80</v>
      </c>
      <c r="D159" s="6">
        <v>42180</v>
      </c>
      <c r="E159" t="s">
        <v>119</v>
      </c>
      <c r="F159">
        <v>19805</v>
      </c>
      <c r="G159" t="s">
        <v>101</v>
      </c>
      <c r="H159" t="s">
        <v>31</v>
      </c>
      <c r="I159" t="s">
        <v>195</v>
      </c>
      <c r="M159" s="6">
        <v>42195</v>
      </c>
      <c r="N159" t="s">
        <v>82</v>
      </c>
      <c r="O159">
        <v>6</v>
      </c>
    </row>
    <row r="160" spans="1:15" x14ac:dyDescent="0.35">
      <c r="A160">
        <v>9</v>
      </c>
      <c r="B160" t="s">
        <v>181</v>
      </c>
      <c r="C160" t="s">
        <v>80</v>
      </c>
      <c r="D160" s="6">
        <v>42180</v>
      </c>
      <c r="E160" t="s">
        <v>110</v>
      </c>
      <c r="F160">
        <v>10287</v>
      </c>
      <c r="G160" t="s">
        <v>101</v>
      </c>
      <c r="H160" t="s">
        <v>42</v>
      </c>
      <c r="I160" t="s">
        <v>245</v>
      </c>
      <c r="M160" s="6">
        <v>42201</v>
      </c>
      <c r="N160" t="s">
        <v>82</v>
      </c>
      <c r="O160">
        <v>2</v>
      </c>
    </row>
    <row r="161" spans="1:15" x14ac:dyDescent="0.35">
      <c r="A161">
        <v>9</v>
      </c>
      <c r="B161" t="s">
        <v>181</v>
      </c>
      <c r="C161" t="s">
        <v>80</v>
      </c>
      <c r="D161" s="6">
        <v>42180</v>
      </c>
      <c r="E161" t="s">
        <v>132</v>
      </c>
      <c r="F161">
        <v>8956</v>
      </c>
      <c r="G161" t="s">
        <v>101</v>
      </c>
      <c r="H161" t="s">
        <v>31</v>
      </c>
      <c r="I161" t="s">
        <v>224</v>
      </c>
      <c r="M161" s="6">
        <v>42212</v>
      </c>
      <c r="N161" t="s">
        <v>82</v>
      </c>
      <c r="O161">
        <v>1</v>
      </c>
    </row>
    <row r="162" spans="1:15" x14ac:dyDescent="0.35">
      <c r="A162">
        <v>9</v>
      </c>
      <c r="B162" t="s">
        <v>181</v>
      </c>
      <c r="C162" t="s">
        <v>80</v>
      </c>
      <c r="D162" s="6">
        <v>42180</v>
      </c>
      <c r="E162" t="s">
        <v>123</v>
      </c>
      <c r="F162">
        <v>3501</v>
      </c>
      <c r="G162" t="s">
        <v>101</v>
      </c>
      <c r="H162" t="s">
        <v>23</v>
      </c>
      <c r="I162" t="s">
        <v>199</v>
      </c>
      <c r="L162" t="s">
        <v>90</v>
      </c>
      <c r="M162" s="6">
        <v>42159</v>
      </c>
      <c r="N162" t="s">
        <v>82</v>
      </c>
      <c r="O162">
        <v>2</v>
      </c>
    </row>
    <row r="163" spans="1:15" x14ac:dyDescent="0.35">
      <c r="A163">
        <v>9</v>
      </c>
      <c r="B163" t="s">
        <v>181</v>
      </c>
      <c r="C163" t="s">
        <v>80</v>
      </c>
      <c r="D163" s="6">
        <v>42180</v>
      </c>
      <c r="E163" t="s">
        <v>102</v>
      </c>
      <c r="F163">
        <v>1335</v>
      </c>
      <c r="G163" t="s">
        <v>101</v>
      </c>
      <c r="H163" t="s">
        <v>42</v>
      </c>
      <c r="I163" t="s">
        <v>246</v>
      </c>
      <c r="M163" s="6">
        <v>42170</v>
      </c>
      <c r="N163">
        <v>33</v>
      </c>
      <c r="O163">
        <v>964</v>
      </c>
    </row>
    <row r="164" spans="1:15" x14ac:dyDescent="0.35">
      <c r="A164">
        <v>9</v>
      </c>
      <c r="B164" t="s">
        <v>181</v>
      </c>
      <c r="C164" t="s">
        <v>80</v>
      </c>
      <c r="D164" s="6">
        <v>42180</v>
      </c>
      <c r="E164" t="s">
        <v>116</v>
      </c>
      <c r="F164">
        <v>902</v>
      </c>
      <c r="G164" t="s">
        <v>101</v>
      </c>
      <c r="H164" t="s">
        <v>57</v>
      </c>
      <c r="I164" t="s">
        <v>225</v>
      </c>
      <c r="N164" t="s">
        <v>82</v>
      </c>
      <c r="O164">
        <v>5</v>
      </c>
    </row>
    <row r="165" spans="1:15" x14ac:dyDescent="0.35">
      <c r="A165">
        <v>9</v>
      </c>
      <c r="B165" t="s">
        <v>181</v>
      </c>
      <c r="C165" t="s">
        <v>80</v>
      </c>
      <c r="D165" s="6">
        <v>42180</v>
      </c>
      <c r="E165" t="s">
        <v>129</v>
      </c>
      <c r="F165">
        <v>775</v>
      </c>
      <c r="G165" t="s">
        <v>101</v>
      </c>
      <c r="H165" t="s">
        <v>226</v>
      </c>
      <c r="I165" t="s">
        <v>227</v>
      </c>
      <c r="M165" s="6">
        <v>42177</v>
      </c>
      <c r="N165">
        <v>36</v>
      </c>
      <c r="O165">
        <v>50160</v>
      </c>
    </row>
    <row r="166" spans="1:15" x14ac:dyDescent="0.35">
      <c r="A166">
        <v>9</v>
      </c>
      <c r="B166" t="s">
        <v>181</v>
      </c>
      <c r="C166" t="s">
        <v>80</v>
      </c>
      <c r="D166" s="6">
        <v>42180</v>
      </c>
      <c r="E166" t="s">
        <v>128</v>
      </c>
      <c r="F166">
        <v>699</v>
      </c>
      <c r="G166" t="s">
        <v>101</v>
      </c>
      <c r="H166" t="s">
        <v>228</v>
      </c>
      <c r="I166" t="s">
        <v>229</v>
      </c>
      <c r="N166" t="s">
        <v>82</v>
      </c>
      <c r="O166">
        <v>3</v>
      </c>
    </row>
    <row r="167" spans="1:15" x14ac:dyDescent="0.35">
      <c r="A167">
        <v>9</v>
      </c>
      <c r="B167" t="s">
        <v>181</v>
      </c>
      <c r="C167" t="s">
        <v>80</v>
      </c>
      <c r="D167" s="6">
        <v>42180</v>
      </c>
      <c r="E167" t="s">
        <v>153</v>
      </c>
      <c r="F167">
        <v>476</v>
      </c>
      <c r="G167" t="s">
        <v>101</v>
      </c>
      <c r="H167" t="s">
        <v>230</v>
      </c>
      <c r="I167" t="s">
        <v>231</v>
      </c>
      <c r="M167" s="6">
        <v>42183</v>
      </c>
      <c r="N167" t="s">
        <v>82</v>
      </c>
      <c r="O167">
        <v>5</v>
      </c>
    </row>
    <row r="168" spans="1:15" x14ac:dyDescent="0.35">
      <c r="A168" t="s">
        <v>82</v>
      </c>
      <c r="B168" t="s">
        <v>181</v>
      </c>
      <c r="C168" t="s">
        <v>80</v>
      </c>
      <c r="D168" s="6">
        <v>42185</v>
      </c>
      <c r="E168" t="s">
        <v>119</v>
      </c>
      <c r="F168">
        <v>1</v>
      </c>
      <c r="G168" t="s">
        <v>78</v>
      </c>
      <c r="H168" t="s">
        <v>31</v>
      </c>
      <c r="I168" t="s">
        <v>195</v>
      </c>
      <c r="M168" s="6">
        <v>42194</v>
      </c>
      <c r="N168" t="s">
        <v>82</v>
      </c>
      <c r="O168">
        <v>3</v>
      </c>
    </row>
    <row r="169" spans="1:15" x14ac:dyDescent="0.35">
      <c r="A169" t="s">
        <v>82</v>
      </c>
      <c r="B169" t="s">
        <v>181</v>
      </c>
      <c r="C169" t="s">
        <v>80</v>
      </c>
      <c r="D169" s="6">
        <v>42185</v>
      </c>
      <c r="E169" t="s">
        <v>111</v>
      </c>
      <c r="F169">
        <v>1</v>
      </c>
      <c r="G169" t="s">
        <v>78</v>
      </c>
      <c r="H169" t="s">
        <v>15</v>
      </c>
      <c r="I169" t="s">
        <v>196</v>
      </c>
      <c r="M169" s="6">
        <v>42199</v>
      </c>
      <c r="N169" t="s">
        <v>82</v>
      </c>
      <c r="O169">
        <v>3</v>
      </c>
    </row>
    <row r="170" spans="1:15" x14ac:dyDescent="0.35">
      <c r="A170" t="s">
        <v>82</v>
      </c>
      <c r="B170" t="s">
        <v>181</v>
      </c>
      <c r="C170" t="s">
        <v>80</v>
      </c>
      <c r="D170" s="6">
        <v>42198</v>
      </c>
      <c r="E170" t="s">
        <v>120</v>
      </c>
      <c r="F170">
        <v>4</v>
      </c>
      <c r="G170" t="s">
        <v>78</v>
      </c>
      <c r="H170" t="s">
        <v>31</v>
      </c>
      <c r="I170" t="s">
        <v>200</v>
      </c>
      <c r="M170" s="6">
        <v>42208</v>
      </c>
      <c r="N170" t="s">
        <v>82</v>
      </c>
      <c r="O170">
        <v>1</v>
      </c>
    </row>
    <row r="171" spans="1:15" x14ac:dyDescent="0.35">
      <c r="A171" t="s">
        <v>82</v>
      </c>
      <c r="B171" t="s">
        <v>181</v>
      </c>
      <c r="C171" t="s">
        <v>80</v>
      </c>
      <c r="D171" s="6">
        <v>42201</v>
      </c>
      <c r="E171" t="s">
        <v>120</v>
      </c>
      <c r="F171">
        <v>2</v>
      </c>
      <c r="G171" t="s">
        <v>78</v>
      </c>
      <c r="H171" t="s">
        <v>31</v>
      </c>
      <c r="I171" t="s">
        <v>200</v>
      </c>
      <c r="L171" t="s">
        <v>87</v>
      </c>
      <c r="M171" s="6">
        <v>42157</v>
      </c>
      <c r="N171" t="s">
        <v>82</v>
      </c>
      <c r="O171">
        <v>2</v>
      </c>
    </row>
    <row r="172" spans="1:15" x14ac:dyDescent="0.35">
      <c r="A172" t="s">
        <v>82</v>
      </c>
      <c r="B172" t="s">
        <v>169</v>
      </c>
      <c r="C172" t="s">
        <v>126</v>
      </c>
      <c r="D172" s="6">
        <v>42153</v>
      </c>
      <c r="E172" t="s">
        <v>93</v>
      </c>
      <c r="F172">
        <v>1</v>
      </c>
      <c r="G172" t="s">
        <v>78</v>
      </c>
      <c r="H172" t="s">
        <v>47</v>
      </c>
      <c r="I172" t="s">
        <v>204</v>
      </c>
      <c r="M172" s="6">
        <v>42159</v>
      </c>
      <c r="N172" t="s">
        <v>82</v>
      </c>
      <c r="O172">
        <v>4</v>
      </c>
    </row>
    <row r="173" spans="1:15" x14ac:dyDescent="0.35">
      <c r="A173" t="s">
        <v>82</v>
      </c>
      <c r="B173" t="s">
        <v>169</v>
      </c>
      <c r="C173" t="s">
        <v>126</v>
      </c>
      <c r="D173" s="6">
        <v>42157</v>
      </c>
      <c r="E173" t="s">
        <v>93</v>
      </c>
      <c r="F173">
        <v>2</v>
      </c>
      <c r="G173" t="s">
        <v>78</v>
      </c>
      <c r="H173" t="s">
        <v>47</v>
      </c>
      <c r="I173" t="s">
        <v>204</v>
      </c>
      <c r="M173" s="6">
        <v>42163</v>
      </c>
      <c r="N173" t="s">
        <v>82</v>
      </c>
      <c r="O173">
        <v>3</v>
      </c>
    </row>
    <row r="174" spans="1:15" x14ac:dyDescent="0.35">
      <c r="A174" t="s">
        <v>82</v>
      </c>
      <c r="B174" t="s">
        <v>169</v>
      </c>
      <c r="C174" t="s">
        <v>126</v>
      </c>
      <c r="D174" s="6">
        <v>42162</v>
      </c>
      <c r="E174" t="s">
        <v>93</v>
      </c>
      <c r="F174">
        <v>1</v>
      </c>
      <c r="G174" t="s">
        <v>78</v>
      </c>
      <c r="H174" t="s">
        <v>47</v>
      </c>
      <c r="I174" t="s">
        <v>204</v>
      </c>
      <c r="M174" s="6">
        <v>42166</v>
      </c>
      <c r="N174">
        <v>37</v>
      </c>
      <c r="O174">
        <v>380</v>
      </c>
    </row>
    <row r="175" spans="1:15" x14ac:dyDescent="0.35">
      <c r="A175">
        <v>20</v>
      </c>
      <c r="B175" t="s">
        <v>169</v>
      </c>
      <c r="C175" t="s">
        <v>126</v>
      </c>
      <c r="D175" s="6">
        <v>42169</v>
      </c>
      <c r="E175" t="s">
        <v>98</v>
      </c>
      <c r="F175">
        <v>2258</v>
      </c>
      <c r="G175" t="s">
        <v>95</v>
      </c>
      <c r="H175" t="s">
        <v>98</v>
      </c>
      <c r="M175" s="6">
        <v>42167</v>
      </c>
      <c r="N175" t="s">
        <v>82</v>
      </c>
      <c r="O175">
        <v>6</v>
      </c>
    </row>
    <row r="176" spans="1:15" x14ac:dyDescent="0.35">
      <c r="A176">
        <v>20</v>
      </c>
      <c r="B176" t="s">
        <v>169</v>
      </c>
      <c r="C176" t="s">
        <v>126</v>
      </c>
      <c r="D176" s="6">
        <v>42169</v>
      </c>
      <c r="E176" t="s">
        <v>99</v>
      </c>
      <c r="F176">
        <v>3</v>
      </c>
      <c r="G176" t="s">
        <v>95</v>
      </c>
      <c r="H176" t="s">
        <v>99</v>
      </c>
      <c r="M176" s="6">
        <v>42170</v>
      </c>
      <c r="N176" t="s">
        <v>82</v>
      </c>
      <c r="O176">
        <v>6</v>
      </c>
    </row>
    <row r="177" spans="1:15" x14ac:dyDescent="0.35">
      <c r="A177">
        <v>20</v>
      </c>
      <c r="B177" t="s">
        <v>169</v>
      </c>
      <c r="C177" t="s">
        <v>126</v>
      </c>
      <c r="D177" s="6">
        <v>42169</v>
      </c>
      <c r="E177" t="s">
        <v>26</v>
      </c>
      <c r="F177">
        <v>128</v>
      </c>
      <c r="G177" t="s">
        <v>95</v>
      </c>
      <c r="H177" t="s">
        <v>26</v>
      </c>
      <c r="M177" s="6">
        <v>42173</v>
      </c>
      <c r="N177" t="s">
        <v>82</v>
      </c>
      <c r="O177">
        <v>5</v>
      </c>
    </row>
    <row r="178" spans="1:15" x14ac:dyDescent="0.35">
      <c r="A178">
        <v>20</v>
      </c>
      <c r="B178" t="s">
        <v>169</v>
      </c>
      <c r="C178" t="s">
        <v>126</v>
      </c>
      <c r="D178" s="6">
        <v>42169</v>
      </c>
      <c r="E178" t="s">
        <v>97</v>
      </c>
      <c r="F178">
        <v>5</v>
      </c>
      <c r="G178" t="s">
        <v>95</v>
      </c>
      <c r="H178" t="s">
        <v>97</v>
      </c>
      <c r="M178" s="6">
        <v>42177</v>
      </c>
      <c r="N178" t="s">
        <v>82</v>
      </c>
      <c r="O178">
        <v>2</v>
      </c>
    </row>
    <row r="179" spans="1:15" x14ac:dyDescent="0.35">
      <c r="A179">
        <v>20</v>
      </c>
      <c r="B179" t="s">
        <v>169</v>
      </c>
      <c r="C179" t="s">
        <v>126</v>
      </c>
      <c r="D179" s="6">
        <v>42169</v>
      </c>
      <c r="E179" t="s">
        <v>83</v>
      </c>
      <c r="F179">
        <v>15434</v>
      </c>
      <c r="G179" t="s">
        <v>101</v>
      </c>
      <c r="H179" t="s">
        <v>47</v>
      </c>
      <c r="I179" t="s">
        <v>205</v>
      </c>
      <c r="M179" s="6">
        <v>42183</v>
      </c>
      <c r="N179">
        <v>41</v>
      </c>
      <c r="O179">
        <v>476056</v>
      </c>
    </row>
    <row r="180" spans="1:15" x14ac:dyDescent="0.35">
      <c r="A180">
        <v>20</v>
      </c>
      <c r="B180" t="s">
        <v>169</v>
      </c>
      <c r="C180" t="s">
        <v>126</v>
      </c>
      <c r="D180" s="6">
        <v>42169</v>
      </c>
      <c r="E180" t="s">
        <v>93</v>
      </c>
      <c r="F180">
        <v>15386</v>
      </c>
      <c r="G180" t="s">
        <v>101</v>
      </c>
      <c r="H180" t="s">
        <v>47</v>
      </c>
      <c r="I180" t="s">
        <v>204</v>
      </c>
      <c r="N180" t="s">
        <v>82</v>
      </c>
      <c r="O180">
        <v>1</v>
      </c>
    </row>
    <row r="181" spans="1:15" x14ac:dyDescent="0.35">
      <c r="A181">
        <v>20</v>
      </c>
      <c r="B181" t="s">
        <v>169</v>
      </c>
      <c r="C181" t="s">
        <v>126</v>
      </c>
      <c r="D181" s="6">
        <v>42169</v>
      </c>
      <c r="E181" t="s">
        <v>167</v>
      </c>
      <c r="F181">
        <v>3811</v>
      </c>
      <c r="G181" t="s">
        <v>101</v>
      </c>
      <c r="H181" t="s">
        <v>247</v>
      </c>
      <c r="I181" t="s">
        <v>229</v>
      </c>
      <c r="M181" s="6">
        <v>42200</v>
      </c>
      <c r="N181" t="s">
        <v>82</v>
      </c>
      <c r="O181">
        <v>3</v>
      </c>
    </row>
    <row r="182" spans="1:15" x14ac:dyDescent="0.35">
      <c r="A182">
        <v>20</v>
      </c>
      <c r="B182" t="s">
        <v>169</v>
      </c>
      <c r="C182" t="s">
        <v>126</v>
      </c>
      <c r="D182" s="6">
        <v>42169</v>
      </c>
      <c r="E182" t="s">
        <v>79</v>
      </c>
      <c r="F182">
        <v>3119</v>
      </c>
      <c r="G182" t="s">
        <v>101</v>
      </c>
      <c r="H182" t="s">
        <v>42</v>
      </c>
      <c r="I182" t="s">
        <v>198</v>
      </c>
      <c r="M182" s="6">
        <v>42208</v>
      </c>
      <c r="N182" t="s">
        <v>82</v>
      </c>
      <c r="O182">
        <v>4</v>
      </c>
    </row>
    <row r="183" spans="1:15" x14ac:dyDescent="0.35">
      <c r="A183">
        <v>20</v>
      </c>
      <c r="B183" t="s">
        <v>169</v>
      </c>
      <c r="C183" t="s">
        <v>126</v>
      </c>
      <c r="D183" s="6">
        <v>42169</v>
      </c>
      <c r="E183" t="s">
        <v>107</v>
      </c>
      <c r="F183">
        <v>2006</v>
      </c>
      <c r="G183" t="s">
        <v>101</v>
      </c>
      <c r="H183" t="s">
        <v>6</v>
      </c>
      <c r="I183" t="s">
        <v>248</v>
      </c>
      <c r="L183" t="s">
        <v>86</v>
      </c>
      <c r="M183" s="6">
        <v>42157</v>
      </c>
      <c r="N183" t="s">
        <v>82</v>
      </c>
      <c r="O183">
        <v>1</v>
      </c>
    </row>
    <row r="184" spans="1:15" x14ac:dyDescent="0.35">
      <c r="A184">
        <v>20</v>
      </c>
      <c r="B184" t="s">
        <v>169</v>
      </c>
      <c r="C184" t="s">
        <v>126</v>
      </c>
      <c r="D184" s="6">
        <v>42169</v>
      </c>
      <c r="E184" t="s">
        <v>106</v>
      </c>
      <c r="F184">
        <v>1530</v>
      </c>
      <c r="G184" t="s">
        <v>101</v>
      </c>
      <c r="H184" t="s">
        <v>54</v>
      </c>
      <c r="I184" t="s">
        <v>206</v>
      </c>
      <c r="M184" s="6">
        <v>42169</v>
      </c>
      <c r="N184">
        <v>42</v>
      </c>
      <c r="O184">
        <v>51735</v>
      </c>
    </row>
    <row r="185" spans="1:15" x14ac:dyDescent="0.35">
      <c r="A185">
        <v>20</v>
      </c>
      <c r="B185" t="s">
        <v>169</v>
      </c>
      <c r="C185" t="s">
        <v>126</v>
      </c>
      <c r="D185" s="6">
        <v>42169</v>
      </c>
      <c r="E185" t="s">
        <v>170</v>
      </c>
      <c r="F185">
        <v>831</v>
      </c>
      <c r="G185" t="s">
        <v>101</v>
      </c>
      <c r="H185" t="s">
        <v>11</v>
      </c>
      <c r="I185" t="s">
        <v>249</v>
      </c>
      <c r="M185" s="6">
        <v>42172</v>
      </c>
      <c r="N185" t="s">
        <v>82</v>
      </c>
      <c r="O185">
        <v>7</v>
      </c>
    </row>
    <row r="186" spans="1:15" x14ac:dyDescent="0.35">
      <c r="A186">
        <v>20</v>
      </c>
      <c r="B186" t="s">
        <v>169</v>
      </c>
      <c r="C186" t="s">
        <v>126</v>
      </c>
      <c r="D186" s="6">
        <v>42169</v>
      </c>
      <c r="E186" t="s">
        <v>89</v>
      </c>
      <c r="F186">
        <v>829</v>
      </c>
      <c r="G186" t="s">
        <v>101</v>
      </c>
      <c r="H186" t="s">
        <v>6</v>
      </c>
      <c r="I186" t="s">
        <v>212</v>
      </c>
      <c r="M186" s="6">
        <v>42173</v>
      </c>
      <c r="N186">
        <v>39</v>
      </c>
      <c r="O186">
        <v>90314</v>
      </c>
    </row>
    <row r="187" spans="1:15" x14ac:dyDescent="0.35">
      <c r="A187">
        <v>20</v>
      </c>
      <c r="B187" t="s">
        <v>169</v>
      </c>
      <c r="C187" t="s">
        <v>126</v>
      </c>
      <c r="D187" s="6">
        <v>42169</v>
      </c>
      <c r="E187" t="s">
        <v>85</v>
      </c>
      <c r="F187">
        <v>753</v>
      </c>
      <c r="G187" t="s">
        <v>101</v>
      </c>
      <c r="H187" t="s">
        <v>60</v>
      </c>
      <c r="I187" t="s">
        <v>207</v>
      </c>
      <c r="M187" s="6">
        <v>42174</v>
      </c>
      <c r="N187" t="s">
        <v>82</v>
      </c>
      <c r="O187">
        <v>3</v>
      </c>
    </row>
    <row r="188" spans="1:15" x14ac:dyDescent="0.35">
      <c r="A188">
        <v>20</v>
      </c>
      <c r="B188" t="s">
        <v>169</v>
      </c>
      <c r="C188" t="s">
        <v>126</v>
      </c>
      <c r="D188" s="6">
        <v>42169</v>
      </c>
      <c r="E188" t="s">
        <v>102</v>
      </c>
      <c r="F188">
        <v>705</v>
      </c>
      <c r="G188" t="s">
        <v>101</v>
      </c>
      <c r="H188" t="s">
        <v>42</v>
      </c>
      <c r="I188" t="s">
        <v>246</v>
      </c>
      <c r="M188" s="6">
        <v>42181</v>
      </c>
      <c r="N188" t="s">
        <v>82</v>
      </c>
      <c r="O188">
        <v>2</v>
      </c>
    </row>
    <row r="189" spans="1:15" x14ac:dyDescent="0.35">
      <c r="A189" t="s">
        <v>82</v>
      </c>
      <c r="B189" t="s">
        <v>169</v>
      </c>
      <c r="C189" t="s">
        <v>126</v>
      </c>
      <c r="D189" s="6">
        <v>42212</v>
      </c>
      <c r="E189" t="s">
        <v>159</v>
      </c>
      <c r="F189">
        <v>1</v>
      </c>
      <c r="G189" t="s">
        <v>78</v>
      </c>
      <c r="H189" t="s">
        <v>56</v>
      </c>
      <c r="I189" t="s">
        <v>250</v>
      </c>
      <c r="M189" s="6">
        <v>42192</v>
      </c>
      <c r="N189" t="s">
        <v>82</v>
      </c>
      <c r="O189">
        <v>8</v>
      </c>
    </row>
    <row r="190" spans="1:15" x14ac:dyDescent="0.35">
      <c r="A190" t="s">
        <v>82</v>
      </c>
      <c r="B190" t="s">
        <v>169</v>
      </c>
      <c r="C190" t="s">
        <v>90</v>
      </c>
      <c r="D190" s="6">
        <v>42156</v>
      </c>
      <c r="E190" t="s">
        <v>177</v>
      </c>
      <c r="F190">
        <v>1</v>
      </c>
      <c r="G190" t="s">
        <v>78</v>
      </c>
      <c r="H190" t="s">
        <v>251</v>
      </c>
      <c r="I190" t="s">
        <v>252</v>
      </c>
      <c r="M190" s="6">
        <v>42195</v>
      </c>
      <c r="N190" t="s">
        <v>82</v>
      </c>
      <c r="O190">
        <v>5</v>
      </c>
    </row>
    <row r="191" spans="1:15" x14ac:dyDescent="0.35">
      <c r="A191" t="s">
        <v>82</v>
      </c>
      <c r="B191" t="s">
        <v>169</v>
      </c>
      <c r="C191" t="s">
        <v>90</v>
      </c>
      <c r="D191" s="6">
        <v>42156</v>
      </c>
      <c r="E191" t="s">
        <v>158</v>
      </c>
      <c r="F191">
        <v>1</v>
      </c>
      <c r="G191" t="s">
        <v>78</v>
      </c>
      <c r="H191" t="s">
        <v>253</v>
      </c>
      <c r="I191" t="s">
        <v>254</v>
      </c>
      <c r="M191" s="6">
        <v>42201</v>
      </c>
      <c r="N191" t="s">
        <v>82</v>
      </c>
      <c r="O191">
        <v>2</v>
      </c>
    </row>
    <row r="192" spans="1:15" x14ac:dyDescent="0.35">
      <c r="A192" t="s">
        <v>82</v>
      </c>
      <c r="B192" t="s">
        <v>169</v>
      </c>
      <c r="C192" t="s">
        <v>90</v>
      </c>
      <c r="D192" s="6">
        <v>42156</v>
      </c>
      <c r="E192" t="s">
        <v>110</v>
      </c>
      <c r="F192">
        <v>2</v>
      </c>
      <c r="G192" t="s">
        <v>78</v>
      </c>
      <c r="H192" t="s">
        <v>42</v>
      </c>
      <c r="I192" t="s">
        <v>245</v>
      </c>
      <c r="M192" s="6">
        <v>42212</v>
      </c>
      <c r="N192" t="s">
        <v>82</v>
      </c>
      <c r="O192">
        <v>1</v>
      </c>
    </row>
    <row r="193" spans="1:15" x14ac:dyDescent="0.35">
      <c r="A193" t="s">
        <v>82</v>
      </c>
      <c r="B193" t="s">
        <v>169</v>
      </c>
      <c r="C193" t="s">
        <v>90</v>
      </c>
      <c r="D193" s="6">
        <v>42156</v>
      </c>
      <c r="E193" t="s">
        <v>93</v>
      </c>
      <c r="F193">
        <v>6</v>
      </c>
      <c r="G193" t="s">
        <v>78</v>
      </c>
      <c r="H193" t="s">
        <v>47</v>
      </c>
      <c r="I193" t="s">
        <v>204</v>
      </c>
      <c r="L193" t="s">
        <v>84</v>
      </c>
      <c r="M193" s="6">
        <v>42159</v>
      </c>
      <c r="N193" t="s">
        <v>82</v>
      </c>
      <c r="O193">
        <v>1</v>
      </c>
    </row>
    <row r="194" spans="1:15" x14ac:dyDescent="0.35">
      <c r="A194" t="s">
        <v>82</v>
      </c>
      <c r="B194" t="s">
        <v>169</v>
      </c>
      <c r="C194" t="s">
        <v>90</v>
      </c>
      <c r="D194" s="6">
        <v>42159</v>
      </c>
      <c r="E194" t="s">
        <v>110</v>
      </c>
      <c r="F194">
        <v>1</v>
      </c>
      <c r="G194" t="s">
        <v>78</v>
      </c>
      <c r="H194" t="s">
        <v>42</v>
      </c>
      <c r="I194" t="s">
        <v>245</v>
      </c>
      <c r="M194" s="6">
        <v>42163</v>
      </c>
      <c r="N194" t="s">
        <v>82</v>
      </c>
      <c r="O194">
        <v>4</v>
      </c>
    </row>
    <row r="195" spans="1:15" x14ac:dyDescent="0.35">
      <c r="A195" t="s">
        <v>82</v>
      </c>
      <c r="B195" t="s">
        <v>169</v>
      </c>
      <c r="C195" t="s">
        <v>90</v>
      </c>
      <c r="D195" s="6">
        <v>42159</v>
      </c>
      <c r="E195" t="s">
        <v>93</v>
      </c>
      <c r="F195">
        <v>1</v>
      </c>
      <c r="G195" t="s">
        <v>78</v>
      </c>
      <c r="H195" t="s">
        <v>47</v>
      </c>
      <c r="I195" t="s">
        <v>204</v>
      </c>
      <c r="M195" s="6">
        <v>42169</v>
      </c>
      <c r="N195" t="s">
        <v>82</v>
      </c>
      <c r="O195">
        <v>10</v>
      </c>
    </row>
    <row r="196" spans="1:15" x14ac:dyDescent="0.35">
      <c r="A196" t="s">
        <v>82</v>
      </c>
      <c r="B196" t="s">
        <v>169</v>
      </c>
      <c r="C196" t="s">
        <v>90</v>
      </c>
      <c r="D196" s="6">
        <v>42159</v>
      </c>
      <c r="E196" t="s">
        <v>85</v>
      </c>
      <c r="F196">
        <v>1</v>
      </c>
      <c r="G196" t="s">
        <v>78</v>
      </c>
      <c r="H196" t="s">
        <v>60</v>
      </c>
      <c r="I196" t="s">
        <v>207</v>
      </c>
      <c r="M196" s="6">
        <v>42173</v>
      </c>
      <c r="N196" t="s">
        <v>82</v>
      </c>
      <c r="O196">
        <v>4</v>
      </c>
    </row>
    <row r="197" spans="1:15" x14ac:dyDescent="0.35">
      <c r="A197" t="s">
        <v>82</v>
      </c>
      <c r="B197" t="s">
        <v>169</v>
      </c>
      <c r="C197" t="s">
        <v>90</v>
      </c>
      <c r="D197" s="6">
        <v>42163</v>
      </c>
      <c r="E197" t="s">
        <v>110</v>
      </c>
      <c r="F197">
        <v>1</v>
      </c>
      <c r="G197" t="s">
        <v>78</v>
      </c>
      <c r="H197" t="s">
        <v>42</v>
      </c>
      <c r="I197" t="s">
        <v>245</v>
      </c>
      <c r="M197" s="6">
        <v>42175</v>
      </c>
      <c r="N197" t="s">
        <v>82</v>
      </c>
      <c r="O197">
        <v>1</v>
      </c>
    </row>
    <row r="198" spans="1:15" x14ac:dyDescent="0.35">
      <c r="A198">
        <v>13</v>
      </c>
      <c r="B198" t="s">
        <v>169</v>
      </c>
      <c r="C198" t="s">
        <v>90</v>
      </c>
      <c r="D198" s="6">
        <v>42169</v>
      </c>
      <c r="E198" t="s">
        <v>145</v>
      </c>
      <c r="F198">
        <v>603</v>
      </c>
      <c r="G198" t="s">
        <v>95</v>
      </c>
      <c r="H198" t="s">
        <v>145</v>
      </c>
      <c r="M198" s="6">
        <v>42183</v>
      </c>
      <c r="N198">
        <v>40</v>
      </c>
      <c r="O198">
        <v>660326</v>
      </c>
    </row>
    <row r="199" spans="1:15" x14ac:dyDescent="0.35">
      <c r="A199">
        <v>13</v>
      </c>
      <c r="B199" t="s">
        <v>169</v>
      </c>
      <c r="C199" t="s">
        <v>90</v>
      </c>
      <c r="D199" s="6">
        <v>42169</v>
      </c>
      <c r="E199" t="s">
        <v>97</v>
      </c>
      <c r="F199">
        <v>11</v>
      </c>
      <c r="G199" t="s">
        <v>95</v>
      </c>
      <c r="H199" t="s">
        <v>97</v>
      </c>
      <c r="N199" t="s">
        <v>82</v>
      </c>
      <c r="O199">
        <v>3</v>
      </c>
    </row>
    <row r="200" spans="1:15" x14ac:dyDescent="0.35">
      <c r="A200">
        <v>13</v>
      </c>
      <c r="B200" t="s">
        <v>169</v>
      </c>
      <c r="C200" t="s">
        <v>90</v>
      </c>
      <c r="D200" s="6">
        <v>42169</v>
      </c>
      <c r="E200" t="s">
        <v>26</v>
      </c>
      <c r="F200">
        <v>1</v>
      </c>
      <c r="G200" t="s">
        <v>95</v>
      </c>
      <c r="H200" t="s">
        <v>26</v>
      </c>
      <c r="M200" s="6">
        <v>42185</v>
      </c>
      <c r="N200" t="s">
        <v>82</v>
      </c>
      <c r="O200">
        <v>1</v>
      </c>
    </row>
    <row r="201" spans="1:15" x14ac:dyDescent="0.35">
      <c r="A201">
        <v>13</v>
      </c>
      <c r="B201" t="s">
        <v>169</v>
      </c>
      <c r="C201" t="s">
        <v>90</v>
      </c>
      <c r="D201" s="6">
        <v>42169</v>
      </c>
      <c r="E201" t="s">
        <v>98</v>
      </c>
      <c r="F201">
        <v>16</v>
      </c>
      <c r="G201" t="s">
        <v>95</v>
      </c>
      <c r="H201" t="s">
        <v>98</v>
      </c>
      <c r="M201" s="6">
        <v>42194</v>
      </c>
      <c r="N201" t="s">
        <v>82</v>
      </c>
      <c r="O201">
        <v>1</v>
      </c>
    </row>
    <row r="202" spans="1:15" x14ac:dyDescent="0.35">
      <c r="A202">
        <v>13</v>
      </c>
      <c r="B202" t="s">
        <v>169</v>
      </c>
      <c r="C202" t="s">
        <v>90</v>
      </c>
      <c r="D202" s="6">
        <v>42169</v>
      </c>
      <c r="E202" t="s">
        <v>99</v>
      </c>
      <c r="F202">
        <v>0</v>
      </c>
      <c r="G202" t="s">
        <v>95</v>
      </c>
      <c r="H202" t="s">
        <v>99</v>
      </c>
      <c r="L202" t="s">
        <v>80</v>
      </c>
      <c r="M202" s="6">
        <v>42163</v>
      </c>
      <c r="N202" t="s">
        <v>82</v>
      </c>
      <c r="O202">
        <v>1</v>
      </c>
    </row>
    <row r="203" spans="1:15" x14ac:dyDescent="0.35">
      <c r="A203" t="s">
        <v>82</v>
      </c>
      <c r="B203" t="s">
        <v>169</v>
      </c>
      <c r="C203" t="s">
        <v>90</v>
      </c>
      <c r="D203" s="6">
        <v>42170</v>
      </c>
      <c r="E203" t="s">
        <v>180</v>
      </c>
      <c r="F203">
        <v>1</v>
      </c>
      <c r="G203" t="s">
        <v>78</v>
      </c>
      <c r="H203" t="s">
        <v>11</v>
      </c>
      <c r="I203" t="s">
        <v>255</v>
      </c>
      <c r="M203" s="6">
        <v>42168</v>
      </c>
      <c r="N203" t="s">
        <v>82</v>
      </c>
      <c r="O203">
        <v>7</v>
      </c>
    </row>
    <row r="204" spans="1:15" x14ac:dyDescent="0.35">
      <c r="A204" t="s">
        <v>82</v>
      </c>
      <c r="B204" t="s">
        <v>169</v>
      </c>
      <c r="C204" t="s">
        <v>90</v>
      </c>
      <c r="D204" s="6">
        <v>42170</v>
      </c>
      <c r="E204" t="s">
        <v>110</v>
      </c>
      <c r="F204">
        <v>2</v>
      </c>
      <c r="G204" t="s">
        <v>78</v>
      </c>
      <c r="H204" t="s">
        <v>42</v>
      </c>
      <c r="I204" t="s">
        <v>245</v>
      </c>
      <c r="M204" s="6">
        <v>42173</v>
      </c>
      <c r="N204">
        <v>34</v>
      </c>
      <c r="O204">
        <v>1836</v>
      </c>
    </row>
    <row r="205" spans="1:15" x14ac:dyDescent="0.35">
      <c r="A205" t="s">
        <v>82</v>
      </c>
      <c r="B205" t="s">
        <v>169</v>
      </c>
      <c r="C205" t="s">
        <v>90</v>
      </c>
      <c r="D205" s="6">
        <v>42170</v>
      </c>
      <c r="E205" t="s">
        <v>79</v>
      </c>
      <c r="F205">
        <v>2</v>
      </c>
      <c r="G205" t="s">
        <v>78</v>
      </c>
      <c r="H205" t="s">
        <v>42</v>
      </c>
      <c r="I205" t="s">
        <v>198</v>
      </c>
      <c r="N205" t="s">
        <v>82</v>
      </c>
      <c r="O205">
        <v>6</v>
      </c>
    </row>
    <row r="206" spans="1:15" x14ac:dyDescent="0.35">
      <c r="A206" t="s">
        <v>82</v>
      </c>
      <c r="B206" t="s">
        <v>169</v>
      </c>
      <c r="C206" t="s">
        <v>90</v>
      </c>
      <c r="D206" s="6">
        <v>42177</v>
      </c>
      <c r="E206" t="s">
        <v>125</v>
      </c>
      <c r="F206">
        <v>1</v>
      </c>
      <c r="G206" t="s">
        <v>78</v>
      </c>
      <c r="H206" t="s">
        <v>214</v>
      </c>
      <c r="I206" t="s">
        <v>215</v>
      </c>
      <c r="M206" s="6">
        <v>42176</v>
      </c>
      <c r="N206" t="s">
        <v>82</v>
      </c>
      <c r="O206">
        <v>2</v>
      </c>
    </row>
    <row r="207" spans="1:15" x14ac:dyDescent="0.35">
      <c r="A207" t="s">
        <v>82</v>
      </c>
      <c r="B207" t="s">
        <v>169</v>
      </c>
      <c r="C207" t="s">
        <v>90</v>
      </c>
      <c r="D207" s="6">
        <v>42184</v>
      </c>
      <c r="E207" t="s">
        <v>79</v>
      </c>
      <c r="F207">
        <v>1</v>
      </c>
      <c r="G207" t="s">
        <v>78</v>
      </c>
      <c r="H207" t="s">
        <v>42</v>
      </c>
      <c r="I207" t="s">
        <v>198</v>
      </c>
      <c r="M207" s="6">
        <v>42180</v>
      </c>
      <c r="N207" t="s">
        <v>82</v>
      </c>
      <c r="O207">
        <v>5</v>
      </c>
    </row>
    <row r="208" spans="1:15" x14ac:dyDescent="0.35">
      <c r="A208" t="s">
        <v>82</v>
      </c>
      <c r="B208" t="s">
        <v>169</v>
      </c>
      <c r="C208" t="s">
        <v>90</v>
      </c>
      <c r="D208" s="6">
        <v>42194</v>
      </c>
      <c r="E208" t="s">
        <v>124</v>
      </c>
      <c r="F208">
        <v>2</v>
      </c>
      <c r="G208" t="s">
        <v>78</v>
      </c>
      <c r="H208" t="s">
        <v>59</v>
      </c>
      <c r="I208" t="s">
        <v>216</v>
      </c>
      <c r="M208" s="6">
        <v>42185</v>
      </c>
      <c r="N208" t="s">
        <v>82</v>
      </c>
      <c r="O208">
        <v>5</v>
      </c>
    </row>
    <row r="209" spans="1:15" x14ac:dyDescent="0.35">
      <c r="A209" t="s">
        <v>82</v>
      </c>
      <c r="B209" t="s">
        <v>169</v>
      </c>
      <c r="C209" t="s">
        <v>90</v>
      </c>
      <c r="D209" s="6">
        <v>42194</v>
      </c>
      <c r="E209" t="s">
        <v>89</v>
      </c>
      <c r="F209">
        <v>1</v>
      </c>
      <c r="G209" t="s">
        <v>78</v>
      </c>
      <c r="H209" t="s">
        <v>6</v>
      </c>
      <c r="I209" t="s">
        <v>212</v>
      </c>
      <c r="M209" s="6">
        <v>42198</v>
      </c>
      <c r="N209" t="s">
        <v>82</v>
      </c>
      <c r="O209">
        <v>1</v>
      </c>
    </row>
    <row r="210" spans="1:15" x14ac:dyDescent="0.35">
      <c r="A210" t="s">
        <v>82</v>
      </c>
      <c r="B210" t="s">
        <v>169</v>
      </c>
      <c r="C210" t="s">
        <v>90</v>
      </c>
      <c r="D210" s="6">
        <v>42199</v>
      </c>
      <c r="E210" t="s">
        <v>124</v>
      </c>
      <c r="F210">
        <v>1</v>
      </c>
      <c r="G210" t="s">
        <v>78</v>
      </c>
      <c r="H210" t="s">
        <v>59</v>
      </c>
      <c r="I210" t="s">
        <v>216</v>
      </c>
      <c r="M210" s="6">
        <v>42201</v>
      </c>
      <c r="N210" t="s">
        <v>82</v>
      </c>
      <c r="O210">
        <v>4</v>
      </c>
    </row>
    <row r="211" spans="1:15" x14ac:dyDescent="0.35">
      <c r="A211" t="s">
        <v>82</v>
      </c>
      <c r="B211" t="s">
        <v>169</v>
      </c>
      <c r="C211" t="s">
        <v>90</v>
      </c>
      <c r="D211" s="6">
        <v>42208</v>
      </c>
      <c r="E211" t="s">
        <v>159</v>
      </c>
      <c r="F211">
        <v>1</v>
      </c>
      <c r="G211" t="s">
        <v>78</v>
      </c>
      <c r="H211" t="s">
        <v>56</v>
      </c>
      <c r="I211" t="s">
        <v>250</v>
      </c>
      <c r="M211" s="6">
        <v>42208</v>
      </c>
      <c r="N211" t="s">
        <v>82</v>
      </c>
      <c r="O211">
        <v>4</v>
      </c>
    </row>
    <row r="212" spans="1:15" x14ac:dyDescent="0.35">
      <c r="A212" t="s">
        <v>82</v>
      </c>
      <c r="B212" t="s">
        <v>169</v>
      </c>
      <c r="C212" t="s">
        <v>87</v>
      </c>
      <c r="D212" s="6">
        <v>42151</v>
      </c>
      <c r="E212" t="s">
        <v>93</v>
      </c>
      <c r="F212">
        <v>7</v>
      </c>
      <c r="G212" t="s">
        <v>78</v>
      </c>
      <c r="H212" t="s">
        <v>47</v>
      </c>
      <c r="I212" t="s">
        <v>204</v>
      </c>
      <c r="K212" t="s">
        <v>147</v>
      </c>
      <c r="L212" t="s">
        <v>90</v>
      </c>
      <c r="M212" s="6">
        <v>42194</v>
      </c>
      <c r="N212" t="s">
        <v>82</v>
      </c>
      <c r="O212">
        <v>4</v>
      </c>
    </row>
    <row r="213" spans="1:15" x14ac:dyDescent="0.35">
      <c r="A213" t="s">
        <v>82</v>
      </c>
      <c r="B213" t="s">
        <v>169</v>
      </c>
      <c r="C213" t="s">
        <v>87</v>
      </c>
      <c r="D213" s="6">
        <v>42155</v>
      </c>
      <c r="E213" t="s">
        <v>93</v>
      </c>
      <c r="F213">
        <v>4</v>
      </c>
      <c r="G213" t="s">
        <v>78</v>
      </c>
      <c r="H213" t="s">
        <v>47</v>
      </c>
      <c r="I213" t="s">
        <v>204</v>
      </c>
      <c r="M213" s="6">
        <v>42199</v>
      </c>
      <c r="N213" t="s">
        <v>82</v>
      </c>
      <c r="O213">
        <v>2</v>
      </c>
    </row>
    <row r="214" spans="1:15" x14ac:dyDescent="0.35">
      <c r="A214" t="s">
        <v>82</v>
      </c>
      <c r="B214" t="s">
        <v>169</v>
      </c>
      <c r="C214" t="s">
        <v>87</v>
      </c>
      <c r="D214" s="6">
        <v>42157</v>
      </c>
      <c r="E214" t="s">
        <v>93</v>
      </c>
      <c r="F214">
        <v>9</v>
      </c>
      <c r="G214" t="s">
        <v>78</v>
      </c>
      <c r="H214" t="s">
        <v>47</v>
      </c>
      <c r="I214" t="s">
        <v>204</v>
      </c>
      <c r="L214" t="s">
        <v>87</v>
      </c>
      <c r="M214" s="6">
        <v>42167</v>
      </c>
      <c r="N214" t="s">
        <v>82</v>
      </c>
      <c r="O214">
        <v>1</v>
      </c>
    </row>
    <row r="215" spans="1:15" x14ac:dyDescent="0.35">
      <c r="A215" t="s">
        <v>82</v>
      </c>
      <c r="B215" t="s">
        <v>169</v>
      </c>
      <c r="C215" t="s">
        <v>87</v>
      </c>
      <c r="D215" s="6">
        <v>42167</v>
      </c>
      <c r="E215" t="s">
        <v>125</v>
      </c>
      <c r="F215">
        <v>1</v>
      </c>
      <c r="G215" t="s">
        <v>78</v>
      </c>
      <c r="H215" t="s">
        <v>214</v>
      </c>
      <c r="I215" t="s">
        <v>215</v>
      </c>
      <c r="L215" t="s">
        <v>86</v>
      </c>
      <c r="M215" s="6">
        <v>42181</v>
      </c>
      <c r="N215" t="s">
        <v>82</v>
      </c>
      <c r="O215">
        <v>1</v>
      </c>
    </row>
    <row r="216" spans="1:15" x14ac:dyDescent="0.35">
      <c r="A216" t="s">
        <v>82</v>
      </c>
      <c r="B216" t="s">
        <v>169</v>
      </c>
      <c r="C216" t="s">
        <v>87</v>
      </c>
      <c r="D216" s="6">
        <v>42167</v>
      </c>
      <c r="E216" t="s">
        <v>79</v>
      </c>
      <c r="F216">
        <v>1</v>
      </c>
      <c r="G216" t="s">
        <v>78</v>
      </c>
      <c r="H216" t="s">
        <v>42</v>
      </c>
      <c r="I216" t="s">
        <v>198</v>
      </c>
      <c r="M216" s="6">
        <v>42195</v>
      </c>
      <c r="N216" t="s">
        <v>82</v>
      </c>
      <c r="O216">
        <v>1</v>
      </c>
    </row>
    <row r="217" spans="1:15" x14ac:dyDescent="0.35">
      <c r="A217" t="s">
        <v>82</v>
      </c>
      <c r="B217" t="s">
        <v>169</v>
      </c>
      <c r="C217" t="s">
        <v>87</v>
      </c>
      <c r="D217" s="6">
        <v>42167</v>
      </c>
      <c r="E217" t="s">
        <v>85</v>
      </c>
      <c r="F217">
        <v>1</v>
      </c>
      <c r="G217" t="s">
        <v>78</v>
      </c>
      <c r="H217" t="s">
        <v>60</v>
      </c>
      <c r="I217" t="s">
        <v>207</v>
      </c>
      <c r="L217" t="s">
        <v>84</v>
      </c>
      <c r="M217" s="6">
        <v>42200</v>
      </c>
      <c r="N217" t="s">
        <v>82</v>
      </c>
      <c r="O217">
        <v>1</v>
      </c>
    </row>
    <row r="218" spans="1:15" x14ac:dyDescent="0.35">
      <c r="A218" t="s">
        <v>82</v>
      </c>
      <c r="B218" t="s">
        <v>169</v>
      </c>
      <c r="C218" t="s">
        <v>87</v>
      </c>
      <c r="D218" s="6">
        <v>42170</v>
      </c>
      <c r="E218" t="s">
        <v>79</v>
      </c>
      <c r="F218">
        <v>1</v>
      </c>
      <c r="G218" t="s">
        <v>78</v>
      </c>
      <c r="H218" t="s">
        <v>42</v>
      </c>
      <c r="I218" t="s">
        <v>198</v>
      </c>
      <c r="K218" t="s">
        <v>142</v>
      </c>
      <c r="L218" t="s">
        <v>80</v>
      </c>
      <c r="M218" s="6">
        <v>42185</v>
      </c>
      <c r="N218">
        <v>44</v>
      </c>
      <c r="O218">
        <v>210616</v>
      </c>
    </row>
    <row r="219" spans="1:15" x14ac:dyDescent="0.35">
      <c r="A219" t="s">
        <v>82</v>
      </c>
      <c r="B219" t="s">
        <v>169</v>
      </c>
      <c r="C219" t="s">
        <v>87</v>
      </c>
      <c r="D219" s="6">
        <v>42170</v>
      </c>
      <c r="E219" t="s">
        <v>89</v>
      </c>
      <c r="F219">
        <v>5</v>
      </c>
      <c r="G219" t="s">
        <v>78</v>
      </c>
      <c r="H219" t="s">
        <v>6</v>
      </c>
      <c r="I219" t="s">
        <v>212</v>
      </c>
      <c r="N219" t="s">
        <v>82</v>
      </c>
      <c r="O219">
        <v>1</v>
      </c>
    </row>
    <row r="220" spans="1:15" x14ac:dyDescent="0.35">
      <c r="A220">
        <v>18</v>
      </c>
      <c r="B220" t="s">
        <v>169</v>
      </c>
      <c r="C220" t="s">
        <v>87</v>
      </c>
      <c r="D220" s="6">
        <v>42170</v>
      </c>
      <c r="E220" t="s">
        <v>26</v>
      </c>
      <c r="F220">
        <v>72</v>
      </c>
      <c r="G220" t="s">
        <v>95</v>
      </c>
      <c r="H220" t="s">
        <v>26</v>
      </c>
      <c r="K220" t="s">
        <v>141</v>
      </c>
      <c r="L220" t="s">
        <v>90</v>
      </c>
      <c r="M220" s="6">
        <v>42194</v>
      </c>
      <c r="N220" t="s">
        <v>82</v>
      </c>
      <c r="O220">
        <v>1</v>
      </c>
    </row>
    <row r="221" spans="1:15" x14ac:dyDescent="0.35">
      <c r="A221">
        <v>18</v>
      </c>
      <c r="B221" t="s">
        <v>169</v>
      </c>
      <c r="C221" t="s">
        <v>87</v>
      </c>
      <c r="D221" s="6">
        <v>42170</v>
      </c>
      <c r="E221" t="s">
        <v>3</v>
      </c>
      <c r="F221">
        <v>577</v>
      </c>
      <c r="G221" t="s">
        <v>95</v>
      </c>
      <c r="H221" t="s">
        <v>3</v>
      </c>
      <c r="K221" t="s">
        <v>136</v>
      </c>
      <c r="L221" t="s">
        <v>126</v>
      </c>
      <c r="M221" s="6">
        <v>42201</v>
      </c>
      <c r="N221" t="s">
        <v>82</v>
      </c>
      <c r="O221">
        <v>1</v>
      </c>
    </row>
    <row r="222" spans="1:15" x14ac:dyDescent="0.35">
      <c r="A222">
        <v>18</v>
      </c>
      <c r="B222" t="s">
        <v>169</v>
      </c>
      <c r="C222" t="s">
        <v>87</v>
      </c>
      <c r="D222" s="6">
        <v>42170</v>
      </c>
      <c r="E222" t="s">
        <v>98</v>
      </c>
      <c r="F222">
        <v>2487</v>
      </c>
      <c r="G222" t="s">
        <v>95</v>
      </c>
      <c r="H222" t="s">
        <v>98</v>
      </c>
      <c r="L222" t="s">
        <v>87</v>
      </c>
      <c r="M222" s="6">
        <v>42167</v>
      </c>
      <c r="N222">
        <v>45</v>
      </c>
      <c r="O222">
        <v>91</v>
      </c>
    </row>
    <row r="223" spans="1:15" x14ac:dyDescent="0.35">
      <c r="A223">
        <v>18</v>
      </c>
      <c r="B223" t="s">
        <v>169</v>
      </c>
      <c r="C223" t="s">
        <v>87</v>
      </c>
      <c r="D223" s="6">
        <v>42170</v>
      </c>
      <c r="E223" t="s">
        <v>137</v>
      </c>
      <c r="F223">
        <v>64</v>
      </c>
      <c r="G223" t="s">
        <v>95</v>
      </c>
      <c r="H223" t="s">
        <v>137</v>
      </c>
      <c r="N223">
        <v>46</v>
      </c>
      <c r="O223">
        <v>825243</v>
      </c>
    </row>
    <row r="224" spans="1:15" x14ac:dyDescent="0.35">
      <c r="A224">
        <v>18</v>
      </c>
      <c r="B224" t="s">
        <v>169</v>
      </c>
      <c r="C224" t="s">
        <v>87</v>
      </c>
      <c r="D224" s="6">
        <v>42170</v>
      </c>
      <c r="E224" t="s">
        <v>99</v>
      </c>
      <c r="F224">
        <v>16</v>
      </c>
      <c r="G224" t="s">
        <v>95</v>
      </c>
      <c r="H224" t="s">
        <v>99</v>
      </c>
      <c r="N224" t="s">
        <v>82</v>
      </c>
      <c r="O224">
        <v>1</v>
      </c>
    </row>
    <row r="225" spans="1:15" x14ac:dyDescent="0.35">
      <c r="A225">
        <v>18</v>
      </c>
      <c r="B225" t="s">
        <v>169</v>
      </c>
      <c r="C225" t="s">
        <v>87</v>
      </c>
      <c r="D225" s="6">
        <v>42170</v>
      </c>
      <c r="E225" t="s">
        <v>113</v>
      </c>
      <c r="F225">
        <v>11</v>
      </c>
      <c r="G225" t="s">
        <v>95</v>
      </c>
      <c r="H225" t="s">
        <v>113</v>
      </c>
      <c r="L225" t="s">
        <v>80</v>
      </c>
      <c r="M225" s="6">
        <v>42173</v>
      </c>
      <c r="N225" t="s">
        <v>82</v>
      </c>
      <c r="O225">
        <v>1</v>
      </c>
    </row>
    <row r="226" spans="1:15" x14ac:dyDescent="0.35">
      <c r="A226">
        <v>18</v>
      </c>
      <c r="B226" t="s">
        <v>169</v>
      </c>
      <c r="C226" t="s">
        <v>87</v>
      </c>
      <c r="D226" s="6">
        <v>42170</v>
      </c>
      <c r="E226" t="s">
        <v>45</v>
      </c>
      <c r="F226">
        <v>4</v>
      </c>
      <c r="G226" t="s">
        <v>95</v>
      </c>
      <c r="H226" t="s">
        <v>45</v>
      </c>
      <c r="M226" s="6">
        <v>42176</v>
      </c>
      <c r="N226">
        <v>47</v>
      </c>
      <c r="O226">
        <v>17519</v>
      </c>
    </row>
    <row r="227" spans="1:15" x14ac:dyDescent="0.35">
      <c r="A227">
        <v>18</v>
      </c>
      <c r="B227" t="s">
        <v>169</v>
      </c>
      <c r="C227" t="s">
        <v>87</v>
      </c>
      <c r="D227" s="6">
        <v>42170</v>
      </c>
      <c r="E227" t="s">
        <v>107</v>
      </c>
      <c r="F227">
        <v>160507</v>
      </c>
      <c r="G227" t="s">
        <v>101</v>
      </c>
      <c r="H227" t="s">
        <v>6</v>
      </c>
      <c r="I227" t="s">
        <v>248</v>
      </c>
      <c r="N227" t="s">
        <v>82</v>
      </c>
      <c r="O227">
        <v>2</v>
      </c>
    </row>
    <row r="228" spans="1:15" x14ac:dyDescent="0.35">
      <c r="A228">
        <v>18</v>
      </c>
      <c r="B228" t="s">
        <v>169</v>
      </c>
      <c r="C228" t="s">
        <v>87</v>
      </c>
      <c r="D228" s="6">
        <v>42170</v>
      </c>
      <c r="E228" t="s">
        <v>93</v>
      </c>
      <c r="F228">
        <v>102535</v>
      </c>
      <c r="G228" t="s">
        <v>101</v>
      </c>
      <c r="H228" t="s">
        <v>47</v>
      </c>
      <c r="I228" t="s">
        <v>204</v>
      </c>
      <c r="M228" s="6">
        <v>42185</v>
      </c>
      <c r="N228" t="s">
        <v>82</v>
      </c>
      <c r="O228">
        <v>1</v>
      </c>
    </row>
    <row r="229" spans="1:15" x14ac:dyDescent="0.35">
      <c r="A229">
        <v>18</v>
      </c>
      <c r="B229" t="s">
        <v>169</v>
      </c>
      <c r="C229" t="s">
        <v>87</v>
      </c>
      <c r="D229" s="6">
        <v>42170</v>
      </c>
      <c r="E229" t="s">
        <v>179</v>
      </c>
      <c r="F229">
        <v>89055</v>
      </c>
      <c r="G229" t="s">
        <v>101</v>
      </c>
      <c r="H229" t="s">
        <v>256</v>
      </c>
      <c r="I229" t="s">
        <v>257</v>
      </c>
      <c r="K229" t="s">
        <v>127</v>
      </c>
      <c r="L229" t="s">
        <v>126</v>
      </c>
      <c r="M229" s="6">
        <v>42167</v>
      </c>
      <c r="N229">
        <v>52</v>
      </c>
      <c r="O229">
        <v>104912</v>
      </c>
    </row>
    <row r="230" spans="1:15" x14ac:dyDescent="0.35">
      <c r="A230">
        <v>18</v>
      </c>
      <c r="B230" t="s">
        <v>169</v>
      </c>
      <c r="C230" t="s">
        <v>87</v>
      </c>
      <c r="D230" s="6">
        <v>42170</v>
      </c>
      <c r="E230" t="s">
        <v>104</v>
      </c>
      <c r="F230">
        <v>61979</v>
      </c>
      <c r="G230" t="s">
        <v>101</v>
      </c>
      <c r="H230" t="s">
        <v>258</v>
      </c>
      <c r="I230" t="s">
        <v>259</v>
      </c>
      <c r="M230" s="6">
        <v>42181</v>
      </c>
      <c r="N230" t="s">
        <v>82</v>
      </c>
      <c r="O230">
        <v>1</v>
      </c>
    </row>
    <row r="231" spans="1:15" x14ac:dyDescent="0.35">
      <c r="A231">
        <v>18</v>
      </c>
      <c r="B231" t="s">
        <v>169</v>
      </c>
      <c r="C231" t="s">
        <v>87</v>
      </c>
      <c r="D231" s="6">
        <v>42170</v>
      </c>
      <c r="E231" t="s">
        <v>89</v>
      </c>
      <c r="F231">
        <v>58005</v>
      </c>
      <c r="G231" t="s">
        <v>101</v>
      </c>
      <c r="H231" t="s">
        <v>6</v>
      </c>
      <c r="I231" t="s">
        <v>212</v>
      </c>
      <c r="L231" t="s">
        <v>90</v>
      </c>
      <c r="M231" s="6">
        <v>42170</v>
      </c>
      <c r="N231">
        <v>51</v>
      </c>
      <c r="O231">
        <v>49841</v>
      </c>
    </row>
    <row r="232" spans="1:15" x14ac:dyDescent="0.35">
      <c r="A232">
        <v>18</v>
      </c>
      <c r="B232" t="s">
        <v>169</v>
      </c>
      <c r="C232" t="s">
        <v>87</v>
      </c>
      <c r="D232" s="6">
        <v>42170</v>
      </c>
      <c r="E232" t="s">
        <v>83</v>
      </c>
      <c r="F232">
        <v>35762</v>
      </c>
      <c r="G232" t="s">
        <v>101</v>
      </c>
      <c r="H232" t="s">
        <v>47</v>
      </c>
      <c r="I232" t="s">
        <v>205</v>
      </c>
      <c r="N232" t="s">
        <v>82</v>
      </c>
      <c r="O232">
        <v>2</v>
      </c>
    </row>
    <row r="233" spans="1:15" x14ac:dyDescent="0.35">
      <c r="A233">
        <v>18</v>
      </c>
      <c r="B233" t="s">
        <v>169</v>
      </c>
      <c r="C233" t="s">
        <v>87</v>
      </c>
      <c r="D233" s="6">
        <v>42170</v>
      </c>
      <c r="E233" t="s">
        <v>118</v>
      </c>
      <c r="F233">
        <v>10269</v>
      </c>
      <c r="G233" t="s">
        <v>101</v>
      </c>
      <c r="H233" t="s">
        <v>239</v>
      </c>
      <c r="I233" t="s">
        <v>240</v>
      </c>
      <c r="M233" s="6">
        <v>42199</v>
      </c>
      <c r="N233">
        <v>48</v>
      </c>
      <c r="O233">
        <v>881</v>
      </c>
    </row>
    <row r="234" spans="1:15" x14ac:dyDescent="0.35">
      <c r="A234">
        <v>18</v>
      </c>
      <c r="B234" t="s">
        <v>169</v>
      </c>
      <c r="C234" t="s">
        <v>87</v>
      </c>
      <c r="D234" s="6">
        <v>42170</v>
      </c>
      <c r="E234" t="s">
        <v>118</v>
      </c>
      <c r="F234">
        <v>10269</v>
      </c>
      <c r="G234" t="s">
        <v>101</v>
      </c>
      <c r="H234" t="s">
        <v>239</v>
      </c>
      <c r="I234" t="s">
        <v>240</v>
      </c>
      <c r="N234" t="s">
        <v>82</v>
      </c>
      <c r="O234">
        <v>4</v>
      </c>
    </row>
    <row r="235" spans="1:15" x14ac:dyDescent="0.35">
      <c r="A235">
        <v>18</v>
      </c>
      <c r="B235" t="s">
        <v>169</v>
      </c>
      <c r="C235" t="s">
        <v>87</v>
      </c>
      <c r="D235" s="6">
        <v>42170</v>
      </c>
      <c r="E235" t="s">
        <v>178</v>
      </c>
      <c r="F235">
        <v>7709</v>
      </c>
      <c r="G235" t="s">
        <v>101</v>
      </c>
      <c r="H235" t="s">
        <v>260</v>
      </c>
      <c r="I235" t="s">
        <v>261</v>
      </c>
      <c r="M235" s="6">
        <v>42208</v>
      </c>
      <c r="N235" t="s">
        <v>82</v>
      </c>
      <c r="O235">
        <v>1</v>
      </c>
    </row>
    <row r="236" spans="1:15" x14ac:dyDescent="0.35">
      <c r="A236">
        <v>18</v>
      </c>
      <c r="B236" t="s">
        <v>169</v>
      </c>
      <c r="C236" t="s">
        <v>87</v>
      </c>
      <c r="D236" s="6">
        <v>42170</v>
      </c>
      <c r="E236" t="s">
        <v>102</v>
      </c>
      <c r="F236">
        <v>7518</v>
      </c>
      <c r="G236" t="s">
        <v>101</v>
      </c>
      <c r="H236" t="s">
        <v>42</v>
      </c>
      <c r="I236" t="s">
        <v>246</v>
      </c>
      <c r="L236" t="s">
        <v>87</v>
      </c>
      <c r="M236" s="6">
        <v>42159</v>
      </c>
      <c r="N236" t="s">
        <v>82</v>
      </c>
      <c r="O236">
        <v>1</v>
      </c>
    </row>
    <row r="237" spans="1:15" x14ac:dyDescent="0.35">
      <c r="A237" t="s">
        <v>82</v>
      </c>
      <c r="B237" t="s">
        <v>169</v>
      </c>
      <c r="C237" t="s">
        <v>87</v>
      </c>
      <c r="D237" s="6">
        <v>42173</v>
      </c>
      <c r="E237" t="s">
        <v>125</v>
      </c>
      <c r="F237">
        <v>1</v>
      </c>
      <c r="G237" t="s">
        <v>78</v>
      </c>
      <c r="H237" t="s">
        <v>214</v>
      </c>
      <c r="I237" t="s">
        <v>215</v>
      </c>
      <c r="M237" s="6">
        <v>42170</v>
      </c>
      <c r="N237" t="s">
        <v>82</v>
      </c>
      <c r="O237">
        <v>1</v>
      </c>
    </row>
    <row r="238" spans="1:15" x14ac:dyDescent="0.35">
      <c r="A238" t="s">
        <v>82</v>
      </c>
      <c r="B238" t="s">
        <v>169</v>
      </c>
      <c r="C238" t="s">
        <v>87</v>
      </c>
      <c r="D238" s="6">
        <v>42173</v>
      </c>
      <c r="E238" t="s">
        <v>89</v>
      </c>
      <c r="F238">
        <v>1</v>
      </c>
      <c r="G238" t="s">
        <v>78</v>
      </c>
      <c r="H238" t="s">
        <v>6</v>
      </c>
      <c r="I238" t="s">
        <v>212</v>
      </c>
      <c r="M238" s="6">
        <v>42173</v>
      </c>
      <c r="N238" t="s">
        <v>82</v>
      </c>
      <c r="O238">
        <v>2</v>
      </c>
    </row>
    <row r="239" spans="1:15" x14ac:dyDescent="0.35">
      <c r="A239" t="s">
        <v>82</v>
      </c>
      <c r="B239" t="s">
        <v>169</v>
      </c>
      <c r="C239" t="s">
        <v>87</v>
      </c>
      <c r="D239" s="6">
        <v>42173</v>
      </c>
      <c r="E239" t="s">
        <v>88</v>
      </c>
      <c r="F239">
        <v>3</v>
      </c>
      <c r="G239" t="s">
        <v>78</v>
      </c>
      <c r="H239" t="s">
        <v>56</v>
      </c>
      <c r="I239" t="s">
        <v>262</v>
      </c>
      <c r="M239" s="6">
        <v>42177</v>
      </c>
      <c r="N239" t="s">
        <v>82</v>
      </c>
      <c r="O239">
        <v>1</v>
      </c>
    </row>
    <row r="240" spans="1:15" x14ac:dyDescent="0.35">
      <c r="A240">
        <v>19</v>
      </c>
      <c r="B240" t="s">
        <v>169</v>
      </c>
      <c r="C240" t="s">
        <v>87</v>
      </c>
      <c r="D240" s="6">
        <v>42173</v>
      </c>
      <c r="E240" t="s">
        <v>26</v>
      </c>
      <c r="F240">
        <v>1136</v>
      </c>
      <c r="G240" t="s">
        <v>95</v>
      </c>
      <c r="H240" t="s">
        <v>26</v>
      </c>
      <c r="M240" s="6">
        <v>42183</v>
      </c>
      <c r="N240" t="s">
        <v>82</v>
      </c>
      <c r="O240">
        <v>3</v>
      </c>
    </row>
    <row r="241" spans="1:15" x14ac:dyDescent="0.35">
      <c r="A241">
        <v>19</v>
      </c>
      <c r="B241" t="s">
        <v>169</v>
      </c>
      <c r="C241" t="s">
        <v>87</v>
      </c>
      <c r="D241" s="6">
        <v>42173</v>
      </c>
      <c r="E241" t="s">
        <v>3</v>
      </c>
      <c r="F241">
        <v>14</v>
      </c>
      <c r="G241" t="s">
        <v>95</v>
      </c>
      <c r="H241" t="s">
        <v>3</v>
      </c>
      <c r="M241" s="6">
        <v>42184</v>
      </c>
      <c r="N241" t="s">
        <v>82</v>
      </c>
      <c r="O241">
        <v>4</v>
      </c>
    </row>
    <row r="242" spans="1:15" x14ac:dyDescent="0.35">
      <c r="A242">
        <v>19</v>
      </c>
      <c r="B242" t="s">
        <v>169</v>
      </c>
      <c r="C242" t="s">
        <v>87</v>
      </c>
      <c r="D242" s="6">
        <v>42173</v>
      </c>
      <c r="E242" t="s">
        <v>98</v>
      </c>
      <c r="F242">
        <v>90</v>
      </c>
      <c r="G242" t="s">
        <v>95</v>
      </c>
      <c r="H242" t="s">
        <v>98</v>
      </c>
      <c r="M242" s="6">
        <v>42194</v>
      </c>
      <c r="N242">
        <v>49</v>
      </c>
      <c r="O242">
        <v>50228</v>
      </c>
    </row>
    <row r="243" spans="1:15" x14ac:dyDescent="0.35">
      <c r="A243">
        <v>19</v>
      </c>
      <c r="B243" t="s">
        <v>169</v>
      </c>
      <c r="C243" t="s">
        <v>87</v>
      </c>
      <c r="D243" s="6">
        <v>42173</v>
      </c>
      <c r="E243" t="s">
        <v>113</v>
      </c>
      <c r="F243">
        <v>1</v>
      </c>
      <c r="G243" t="s">
        <v>95</v>
      </c>
      <c r="H243" t="s">
        <v>113</v>
      </c>
      <c r="N243" t="s">
        <v>82</v>
      </c>
      <c r="O243">
        <v>1</v>
      </c>
    </row>
    <row r="244" spans="1:15" x14ac:dyDescent="0.35">
      <c r="A244">
        <v>19</v>
      </c>
      <c r="B244" t="s">
        <v>169</v>
      </c>
      <c r="C244" t="s">
        <v>87</v>
      </c>
      <c r="D244" s="6">
        <v>42173</v>
      </c>
      <c r="E244" t="s">
        <v>99</v>
      </c>
      <c r="F244">
        <v>2</v>
      </c>
      <c r="G244" t="s">
        <v>95</v>
      </c>
      <c r="H244" t="s">
        <v>99</v>
      </c>
      <c r="M244" s="6">
        <v>42200</v>
      </c>
      <c r="N244">
        <v>50</v>
      </c>
      <c r="O244">
        <v>897</v>
      </c>
    </row>
    <row r="245" spans="1:15" x14ac:dyDescent="0.35">
      <c r="A245">
        <v>19</v>
      </c>
      <c r="B245" t="s">
        <v>169</v>
      </c>
      <c r="C245" t="s">
        <v>87</v>
      </c>
      <c r="D245" s="6">
        <v>42173</v>
      </c>
      <c r="E245" t="s">
        <v>45</v>
      </c>
      <c r="F245">
        <v>2</v>
      </c>
      <c r="G245" t="s">
        <v>95</v>
      </c>
      <c r="H245" t="s">
        <v>45</v>
      </c>
      <c r="N245" t="s">
        <v>82</v>
      </c>
      <c r="O245">
        <v>1</v>
      </c>
    </row>
    <row r="246" spans="1:15" x14ac:dyDescent="0.35">
      <c r="A246">
        <v>19</v>
      </c>
      <c r="B246" t="s">
        <v>169</v>
      </c>
      <c r="C246" t="s">
        <v>87</v>
      </c>
      <c r="D246" s="6">
        <v>42173</v>
      </c>
      <c r="E246" t="s">
        <v>137</v>
      </c>
      <c r="F246">
        <v>2</v>
      </c>
      <c r="G246" t="s">
        <v>95</v>
      </c>
      <c r="H246" t="s">
        <v>137</v>
      </c>
      <c r="L246" t="s">
        <v>86</v>
      </c>
      <c r="M246" s="6">
        <v>42172</v>
      </c>
      <c r="N246" t="s">
        <v>82</v>
      </c>
      <c r="O246">
        <v>1</v>
      </c>
    </row>
    <row r="247" spans="1:15" x14ac:dyDescent="0.35">
      <c r="A247">
        <v>19</v>
      </c>
      <c r="B247" t="s">
        <v>169</v>
      </c>
      <c r="C247" t="s">
        <v>87</v>
      </c>
      <c r="D247" s="6">
        <v>42173</v>
      </c>
      <c r="E247" t="s">
        <v>102</v>
      </c>
      <c r="F247">
        <v>101079</v>
      </c>
      <c r="G247" t="s">
        <v>101</v>
      </c>
      <c r="H247" t="s">
        <v>42</v>
      </c>
      <c r="I247" t="s">
        <v>246</v>
      </c>
      <c r="M247" s="6">
        <v>42192</v>
      </c>
      <c r="N247" t="s">
        <v>82</v>
      </c>
      <c r="O247">
        <v>2</v>
      </c>
    </row>
    <row r="248" spans="1:15" x14ac:dyDescent="0.35">
      <c r="A248">
        <v>19</v>
      </c>
      <c r="B248" t="s">
        <v>169</v>
      </c>
      <c r="C248" t="s">
        <v>87</v>
      </c>
      <c r="D248" s="6">
        <v>42173</v>
      </c>
      <c r="E248" t="s">
        <v>79</v>
      </c>
      <c r="F248">
        <v>11234</v>
      </c>
      <c r="G248" t="s">
        <v>101</v>
      </c>
      <c r="H248" t="s">
        <v>42</v>
      </c>
      <c r="I248" t="s">
        <v>198</v>
      </c>
      <c r="L248" t="s">
        <v>84</v>
      </c>
      <c r="M248" s="6">
        <v>42173</v>
      </c>
      <c r="N248" t="s">
        <v>82</v>
      </c>
      <c r="O248">
        <v>1</v>
      </c>
    </row>
    <row r="249" spans="1:15" x14ac:dyDescent="0.35">
      <c r="A249">
        <v>19</v>
      </c>
      <c r="B249" t="s">
        <v>169</v>
      </c>
      <c r="C249" t="s">
        <v>87</v>
      </c>
      <c r="D249" s="6">
        <v>42173</v>
      </c>
      <c r="E249" t="s">
        <v>111</v>
      </c>
      <c r="F249">
        <v>9072</v>
      </c>
      <c r="G249" t="s">
        <v>101</v>
      </c>
      <c r="H249" t="s">
        <v>15</v>
      </c>
      <c r="I249" t="s">
        <v>196</v>
      </c>
      <c r="M249" s="6">
        <v>42175</v>
      </c>
      <c r="N249" t="s">
        <v>82</v>
      </c>
      <c r="O249">
        <v>1</v>
      </c>
    </row>
    <row r="250" spans="1:15" x14ac:dyDescent="0.35">
      <c r="A250">
        <v>19</v>
      </c>
      <c r="B250" t="s">
        <v>169</v>
      </c>
      <c r="C250" t="s">
        <v>87</v>
      </c>
      <c r="D250" s="6">
        <v>42173</v>
      </c>
      <c r="E250" t="s">
        <v>143</v>
      </c>
      <c r="F250">
        <v>4027</v>
      </c>
      <c r="G250" t="s">
        <v>101</v>
      </c>
      <c r="H250" t="s">
        <v>51</v>
      </c>
      <c r="I250" t="s">
        <v>201</v>
      </c>
      <c r="M250" s="6">
        <v>42178</v>
      </c>
      <c r="N250" t="s">
        <v>82</v>
      </c>
      <c r="O250">
        <v>1</v>
      </c>
    </row>
    <row r="251" spans="1:15" x14ac:dyDescent="0.35">
      <c r="A251">
        <v>19</v>
      </c>
      <c r="B251" t="s">
        <v>169</v>
      </c>
      <c r="C251" t="s">
        <v>87</v>
      </c>
      <c r="D251" s="6">
        <v>42173</v>
      </c>
      <c r="E251" t="s">
        <v>107</v>
      </c>
      <c r="F251">
        <v>2447</v>
      </c>
      <c r="G251" t="s">
        <v>101</v>
      </c>
      <c r="H251" t="s">
        <v>6</v>
      </c>
      <c r="I251" t="s">
        <v>248</v>
      </c>
      <c r="K251" t="s">
        <v>122</v>
      </c>
      <c r="L251" t="s">
        <v>126</v>
      </c>
      <c r="M251" s="6">
        <v>42187</v>
      </c>
      <c r="N251" t="s">
        <v>82</v>
      </c>
      <c r="O251">
        <v>1</v>
      </c>
    </row>
    <row r="252" spans="1:15" x14ac:dyDescent="0.35">
      <c r="A252">
        <v>19</v>
      </c>
      <c r="B252" t="s">
        <v>169</v>
      </c>
      <c r="C252" t="s">
        <v>87</v>
      </c>
      <c r="D252" s="6">
        <v>42173</v>
      </c>
      <c r="E252" t="s">
        <v>174</v>
      </c>
      <c r="F252">
        <v>1412</v>
      </c>
      <c r="G252" t="s">
        <v>101</v>
      </c>
      <c r="H252" t="s">
        <v>263</v>
      </c>
      <c r="I252" t="s">
        <v>264</v>
      </c>
      <c r="M252" s="6">
        <v>42195</v>
      </c>
      <c r="N252" t="s">
        <v>82</v>
      </c>
      <c r="O252">
        <v>1</v>
      </c>
    </row>
    <row r="253" spans="1:15" x14ac:dyDescent="0.35">
      <c r="A253">
        <v>19</v>
      </c>
      <c r="B253" t="s">
        <v>169</v>
      </c>
      <c r="C253" t="s">
        <v>87</v>
      </c>
      <c r="D253" s="6">
        <v>42173</v>
      </c>
      <c r="E253" t="s">
        <v>115</v>
      </c>
      <c r="F253">
        <v>1216</v>
      </c>
      <c r="G253" t="s">
        <v>101</v>
      </c>
      <c r="H253" t="s">
        <v>265</v>
      </c>
      <c r="I253" t="s">
        <v>266</v>
      </c>
      <c r="L253" t="s">
        <v>90</v>
      </c>
      <c r="M253" s="6">
        <v>42159</v>
      </c>
      <c r="N253" t="s">
        <v>82</v>
      </c>
      <c r="O253">
        <v>1</v>
      </c>
    </row>
    <row r="254" spans="1:15" x14ac:dyDescent="0.35">
      <c r="A254">
        <v>19</v>
      </c>
      <c r="B254" t="s">
        <v>169</v>
      </c>
      <c r="C254" t="s">
        <v>87</v>
      </c>
      <c r="D254" s="6">
        <v>42173</v>
      </c>
      <c r="E254" t="s">
        <v>89</v>
      </c>
      <c r="F254">
        <v>1132</v>
      </c>
      <c r="G254" t="s">
        <v>101</v>
      </c>
      <c r="H254" t="s">
        <v>6</v>
      </c>
      <c r="I254" t="s">
        <v>212</v>
      </c>
      <c r="M254" s="6">
        <v>42163</v>
      </c>
      <c r="N254" t="s">
        <v>82</v>
      </c>
      <c r="O254">
        <v>1</v>
      </c>
    </row>
    <row r="255" spans="1:15" x14ac:dyDescent="0.35">
      <c r="A255">
        <v>19</v>
      </c>
      <c r="B255" t="s">
        <v>169</v>
      </c>
      <c r="C255" t="s">
        <v>87</v>
      </c>
      <c r="D255" s="6">
        <v>42173</v>
      </c>
      <c r="E255" t="s">
        <v>173</v>
      </c>
      <c r="F255">
        <v>837</v>
      </c>
      <c r="G255" t="s">
        <v>101</v>
      </c>
      <c r="H255" t="s">
        <v>208</v>
      </c>
      <c r="I255" t="s">
        <v>209</v>
      </c>
      <c r="M255" s="6">
        <v>42177</v>
      </c>
      <c r="N255" t="s">
        <v>82</v>
      </c>
      <c r="O255">
        <v>3</v>
      </c>
    </row>
    <row r="256" spans="1:15" x14ac:dyDescent="0.35">
      <c r="A256">
        <v>19</v>
      </c>
      <c r="B256" t="s">
        <v>169</v>
      </c>
      <c r="C256" t="s">
        <v>87</v>
      </c>
      <c r="D256" s="6">
        <v>42173</v>
      </c>
      <c r="E256" t="s">
        <v>85</v>
      </c>
      <c r="F256">
        <v>769</v>
      </c>
      <c r="G256" t="s">
        <v>101</v>
      </c>
      <c r="H256" t="s">
        <v>60</v>
      </c>
      <c r="I256" t="s">
        <v>207</v>
      </c>
      <c r="M256" s="6">
        <v>42183</v>
      </c>
      <c r="N256" t="s">
        <v>82</v>
      </c>
      <c r="O256">
        <v>1</v>
      </c>
    </row>
    <row r="257" spans="1:15" x14ac:dyDescent="0.35">
      <c r="A257" t="s">
        <v>82</v>
      </c>
      <c r="B257" t="s">
        <v>169</v>
      </c>
      <c r="C257" t="s">
        <v>87</v>
      </c>
      <c r="D257" s="6">
        <v>42184</v>
      </c>
      <c r="E257" t="s">
        <v>79</v>
      </c>
      <c r="F257">
        <v>1</v>
      </c>
      <c r="G257" t="s">
        <v>78</v>
      </c>
      <c r="H257" t="s">
        <v>42</v>
      </c>
      <c r="I257" t="s">
        <v>198</v>
      </c>
      <c r="M257" s="6">
        <v>42199</v>
      </c>
      <c r="N257" t="s">
        <v>82</v>
      </c>
      <c r="O257">
        <v>1</v>
      </c>
    </row>
    <row r="258" spans="1:15" x14ac:dyDescent="0.35">
      <c r="A258" t="s">
        <v>82</v>
      </c>
      <c r="B258" t="s">
        <v>169</v>
      </c>
      <c r="C258" t="s">
        <v>87</v>
      </c>
      <c r="D258" s="6">
        <v>42184</v>
      </c>
      <c r="E258" t="s">
        <v>89</v>
      </c>
      <c r="F258">
        <v>1</v>
      </c>
      <c r="G258" t="s">
        <v>78</v>
      </c>
      <c r="H258" t="s">
        <v>6</v>
      </c>
      <c r="I258" t="s">
        <v>212</v>
      </c>
      <c r="L258" t="s">
        <v>87</v>
      </c>
      <c r="M258" s="6">
        <v>42157</v>
      </c>
      <c r="N258" t="s">
        <v>82</v>
      </c>
      <c r="O258">
        <v>1</v>
      </c>
    </row>
    <row r="259" spans="1:15" x14ac:dyDescent="0.35">
      <c r="A259" t="s">
        <v>82</v>
      </c>
      <c r="B259" t="s">
        <v>169</v>
      </c>
      <c r="C259" t="s">
        <v>87</v>
      </c>
      <c r="D259" s="6">
        <v>42194</v>
      </c>
      <c r="E259" t="s">
        <v>124</v>
      </c>
      <c r="F259">
        <v>1</v>
      </c>
      <c r="G259" t="s">
        <v>78</v>
      </c>
      <c r="H259" t="s">
        <v>59</v>
      </c>
      <c r="I259" t="s">
        <v>216</v>
      </c>
      <c r="M259" s="6">
        <v>42163</v>
      </c>
      <c r="N259" t="s">
        <v>82</v>
      </c>
      <c r="O259">
        <v>1</v>
      </c>
    </row>
    <row r="260" spans="1:15" x14ac:dyDescent="0.35">
      <c r="A260" t="s">
        <v>82</v>
      </c>
      <c r="B260" t="s">
        <v>169</v>
      </c>
      <c r="C260" t="s">
        <v>87</v>
      </c>
      <c r="D260" s="6">
        <v>42200</v>
      </c>
      <c r="E260" t="s">
        <v>124</v>
      </c>
      <c r="F260">
        <v>1</v>
      </c>
      <c r="G260" t="s">
        <v>78</v>
      </c>
      <c r="H260" t="s">
        <v>59</v>
      </c>
      <c r="I260" t="s">
        <v>216</v>
      </c>
      <c r="M260" s="6">
        <v>42167</v>
      </c>
      <c r="N260" t="s">
        <v>82</v>
      </c>
      <c r="O260">
        <v>2</v>
      </c>
    </row>
    <row r="261" spans="1:15" x14ac:dyDescent="0.35">
      <c r="A261" t="s">
        <v>82</v>
      </c>
      <c r="B261" t="s">
        <v>169</v>
      </c>
      <c r="C261" t="s">
        <v>87</v>
      </c>
      <c r="D261" s="6">
        <v>42208</v>
      </c>
      <c r="E261" t="s">
        <v>124</v>
      </c>
      <c r="F261">
        <v>1</v>
      </c>
      <c r="G261" t="s">
        <v>78</v>
      </c>
      <c r="H261" t="s">
        <v>59</v>
      </c>
      <c r="I261" t="s">
        <v>216</v>
      </c>
      <c r="M261" s="6">
        <v>42170</v>
      </c>
      <c r="N261" t="s">
        <v>82</v>
      </c>
      <c r="O261">
        <v>2</v>
      </c>
    </row>
    <row r="262" spans="1:15" x14ac:dyDescent="0.35">
      <c r="A262" t="s">
        <v>82</v>
      </c>
      <c r="B262" t="s">
        <v>169</v>
      </c>
      <c r="C262" t="s">
        <v>86</v>
      </c>
      <c r="D262" s="6">
        <v>42153</v>
      </c>
      <c r="E262" t="s">
        <v>177</v>
      </c>
      <c r="F262">
        <v>2</v>
      </c>
      <c r="G262" t="s">
        <v>78</v>
      </c>
      <c r="H262" t="s">
        <v>251</v>
      </c>
      <c r="I262" t="s">
        <v>252</v>
      </c>
      <c r="M262" s="6">
        <v>42173</v>
      </c>
      <c r="N262">
        <v>53</v>
      </c>
      <c r="O262">
        <v>769</v>
      </c>
    </row>
    <row r="263" spans="1:15" x14ac:dyDescent="0.35">
      <c r="A263" t="s">
        <v>82</v>
      </c>
      <c r="B263" t="s">
        <v>169</v>
      </c>
      <c r="C263" t="s">
        <v>86</v>
      </c>
      <c r="D263" s="6">
        <v>42153</v>
      </c>
      <c r="E263" t="s">
        <v>176</v>
      </c>
      <c r="F263">
        <v>2</v>
      </c>
      <c r="G263" t="s">
        <v>78</v>
      </c>
      <c r="H263" t="s">
        <v>44</v>
      </c>
      <c r="I263" t="s">
        <v>267</v>
      </c>
      <c r="N263" t="s">
        <v>82</v>
      </c>
      <c r="O263">
        <v>6</v>
      </c>
    </row>
    <row r="264" spans="1:15" x14ac:dyDescent="0.35">
      <c r="A264" t="s">
        <v>82</v>
      </c>
      <c r="B264" t="s">
        <v>169</v>
      </c>
      <c r="C264" t="s">
        <v>86</v>
      </c>
      <c r="D264" s="6">
        <v>42153</v>
      </c>
      <c r="E264" t="s">
        <v>85</v>
      </c>
      <c r="F264">
        <v>2</v>
      </c>
      <c r="G264" t="s">
        <v>78</v>
      </c>
      <c r="H264" t="s">
        <v>60</v>
      </c>
      <c r="I264" t="s">
        <v>207</v>
      </c>
      <c r="M264" s="6">
        <v>42177</v>
      </c>
      <c r="N264" t="s">
        <v>82</v>
      </c>
      <c r="O264">
        <v>7</v>
      </c>
    </row>
    <row r="265" spans="1:15" x14ac:dyDescent="0.35">
      <c r="A265" t="s">
        <v>82</v>
      </c>
      <c r="B265" t="s">
        <v>169</v>
      </c>
      <c r="C265" t="s">
        <v>86</v>
      </c>
      <c r="D265" s="6">
        <v>42157</v>
      </c>
      <c r="E265" t="s">
        <v>158</v>
      </c>
      <c r="F265">
        <v>1</v>
      </c>
      <c r="G265" t="s">
        <v>78</v>
      </c>
      <c r="H265" t="s">
        <v>253</v>
      </c>
      <c r="I265" t="s">
        <v>254</v>
      </c>
      <c r="M265" s="6">
        <v>42183</v>
      </c>
      <c r="N265" t="s">
        <v>82</v>
      </c>
      <c r="O265">
        <v>1</v>
      </c>
    </row>
    <row r="266" spans="1:15" x14ac:dyDescent="0.35">
      <c r="A266" t="s">
        <v>82</v>
      </c>
      <c r="B266" t="s">
        <v>169</v>
      </c>
      <c r="C266" t="s">
        <v>86</v>
      </c>
      <c r="D266" s="6">
        <v>42157</v>
      </c>
      <c r="E266" t="s">
        <v>110</v>
      </c>
      <c r="F266">
        <v>1</v>
      </c>
      <c r="G266" t="s">
        <v>78</v>
      </c>
      <c r="H266" t="s">
        <v>42</v>
      </c>
      <c r="I266" t="s">
        <v>245</v>
      </c>
      <c r="M266" s="6">
        <v>42184</v>
      </c>
      <c r="N266" t="s">
        <v>82</v>
      </c>
      <c r="O266">
        <v>10</v>
      </c>
    </row>
    <row r="267" spans="1:15" x14ac:dyDescent="0.35">
      <c r="A267" t="s">
        <v>82</v>
      </c>
      <c r="B267" t="s">
        <v>169</v>
      </c>
      <c r="C267" t="s">
        <v>86</v>
      </c>
      <c r="D267" s="6">
        <v>42157</v>
      </c>
      <c r="E267" t="s">
        <v>85</v>
      </c>
      <c r="F267">
        <v>2</v>
      </c>
      <c r="G267" t="s">
        <v>78</v>
      </c>
      <c r="H267" t="s">
        <v>60</v>
      </c>
      <c r="I267" t="s">
        <v>207</v>
      </c>
      <c r="M267" s="6">
        <v>42194</v>
      </c>
      <c r="N267" t="s">
        <v>82</v>
      </c>
      <c r="O267">
        <v>1</v>
      </c>
    </row>
    <row r="268" spans="1:15" x14ac:dyDescent="0.35">
      <c r="A268" t="s">
        <v>82</v>
      </c>
      <c r="B268" t="s">
        <v>169</v>
      </c>
      <c r="C268" t="s">
        <v>86</v>
      </c>
      <c r="D268" s="6">
        <v>42162</v>
      </c>
      <c r="E268" t="s">
        <v>110</v>
      </c>
      <c r="F268">
        <v>1</v>
      </c>
      <c r="G268" t="s">
        <v>78</v>
      </c>
      <c r="H268" t="s">
        <v>42</v>
      </c>
      <c r="I268" t="s">
        <v>245</v>
      </c>
      <c r="M268" s="6">
        <v>42200</v>
      </c>
      <c r="N268" t="s">
        <v>82</v>
      </c>
      <c r="O268">
        <v>2</v>
      </c>
    </row>
    <row r="269" spans="1:15" x14ac:dyDescent="0.35">
      <c r="A269" t="s">
        <v>82</v>
      </c>
      <c r="B269" t="s">
        <v>169</v>
      </c>
      <c r="C269" t="s">
        <v>86</v>
      </c>
      <c r="D269" s="6">
        <v>42162</v>
      </c>
      <c r="E269" t="s">
        <v>93</v>
      </c>
      <c r="F269">
        <v>1</v>
      </c>
      <c r="G269" t="s">
        <v>78</v>
      </c>
      <c r="H269" t="s">
        <v>47</v>
      </c>
      <c r="I269" t="s">
        <v>204</v>
      </c>
      <c r="L269" t="s">
        <v>86</v>
      </c>
      <c r="M269" s="6">
        <v>42157</v>
      </c>
      <c r="N269" t="s">
        <v>82</v>
      </c>
      <c r="O269">
        <v>1</v>
      </c>
    </row>
    <row r="270" spans="1:15" x14ac:dyDescent="0.35">
      <c r="A270" t="s">
        <v>82</v>
      </c>
      <c r="B270" t="s">
        <v>169</v>
      </c>
      <c r="C270" t="s">
        <v>86</v>
      </c>
      <c r="D270" s="6">
        <v>42162</v>
      </c>
      <c r="E270" t="s">
        <v>85</v>
      </c>
      <c r="F270">
        <v>9</v>
      </c>
      <c r="G270" t="s">
        <v>78</v>
      </c>
      <c r="H270" t="s">
        <v>60</v>
      </c>
      <c r="I270" t="s">
        <v>207</v>
      </c>
      <c r="M270" s="6">
        <v>42162</v>
      </c>
      <c r="N270" t="s">
        <v>82</v>
      </c>
      <c r="O270">
        <v>1</v>
      </c>
    </row>
    <row r="271" spans="1:15" x14ac:dyDescent="0.35">
      <c r="A271">
        <v>14</v>
      </c>
      <c r="B271" t="s">
        <v>169</v>
      </c>
      <c r="C271" t="s">
        <v>86</v>
      </c>
      <c r="D271" s="6">
        <v>42169</v>
      </c>
      <c r="E271" t="s">
        <v>26</v>
      </c>
      <c r="F271">
        <v>3352</v>
      </c>
      <c r="G271" t="s">
        <v>95</v>
      </c>
      <c r="H271" t="s">
        <v>26</v>
      </c>
      <c r="M271" s="6">
        <v>42172</v>
      </c>
      <c r="N271" t="s">
        <v>82</v>
      </c>
      <c r="O271">
        <v>1</v>
      </c>
    </row>
    <row r="272" spans="1:15" x14ac:dyDescent="0.35">
      <c r="A272">
        <v>14</v>
      </c>
      <c r="B272" t="s">
        <v>169</v>
      </c>
      <c r="C272" t="s">
        <v>86</v>
      </c>
      <c r="D272" s="6">
        <v>42169</v>
      </c>
      <c r="E272" t="s">
        <v>98</v>
      </c>
      <c r="F272">
        <v>114</v>
      </c>
      <c r="G272" t="s">
        <v>95</v>
      </c>
      <c r="H272" t="s">
        <v>98</v>
      </c>
      <c r="M272" s="6">
        <v>42174</v>
      </c>
      <c r="N272" t="s">
        <v>82</v>
      </c>
      <c r="O272">
        <v>1</v>
      </c>
    </row>
    <row r="273" spans="1:15" x14ac:dyDescent="0.35">
      <c r="A273">
        <v>14</v>
      </c>
      <c r="B273" t="s">
        <v>169</v>
      </c>
      <c r="C273" t="s">
        <v>86</v>
      </c>
      <c r="D273" s="6">
        <v>42169</v>
      </c>
      <c r="E273" t="s">
        <v>97</v>
      </c>
      <c r="F273">
        <v>27</v>
      </c>
      <c r="G273" t="s">
        <v>95</v>
      </c>
      <c r="H273" t="s">
        <v>97</v>
      </c>
      <c r="L273" t="s">
        <v>84</v>
      </c>
      <c r="M273" s="6">
        <v>42159</v>
      </c>
      <c r="N273" t="s">
        <v>82</v>
      </c>
      <c r="O273">
        <v>1</v>
      </c>
    </row>
    <row r="274" spans="1:15" x14ac:dyDescent="0.35">
      <c r="A274">
        <v>14</v>
      </c>
      <c r="B274" t="s">
        <v>169</v>
      </c>
      <c r="C274" t="s">
        <v>86</v>
      </c>
      <c r="D274" s="6">
        <v>42169</v>
      </c>
      <c r="E274" t="s">
        <v>45</v>
      </c>
      <c r="F274">
        <v>1</v>
      </c>
      <c r="G274" t="s">
        <v>95</v>
      </c>
      <c r="H274" t="s">
        <v>45</v>
      </c>
      <c r="M274" s="6">
        <v>42169</v>
      </c>
      <c r="N274" t="s">
        <v>82</v>
      </c>
      <c r="O274">
        <v>2</v>
      </c>
    </row>
    <row r="275" spans="1:15" x14ac:dyDescent="0.35">
      <c r="A275">
        <v>14</v>
      </c>
      <c r="B275" t="s">
        <v>169</v>
      </c>
      <c r="C275" t="s">
        <v>86</v>
      </c>
      <c r="D275" s="6">
        <v>42169</v>
      </c>
      <c r="E275" t="s">
        <v>113</v>
      </c>
      <c r="F275">
        <v>1</v>
      </c>
      <c r="G275" t="s">
        <v>95</v>
      </c>
      <c r="H275" t="s">
        <v>113</v>
      </c>
      <c r="M275" s="6">
        <v>42173</v>
      </c>
      <c r="N275" t="s">
        <v>82</v>
      </c>
      <c r="O275">
        <v>4</v>
      </c>
    </row>
    <row r="276" spans="1:15" x14ac:dyDescent="0.35">
      <c r="A276">
        <v>14</v>
      </c>
      <c r="B276" t="s">
        <v>169</v>
      </c>
      <c r="C276" t="s">
        <v>86</v>
      </c>
      <c r="D276" s="6">
        <v>42169</v>
      </c>
      <c r="E276" t="s">
        <v>99</v>
      </c>
      <c r="F276">
        <v>2</v>
      </c>
      <c r="G276" t="s">
        <v>95</v>
      </c>
      <c r="H276" t="s">
        <v>99</v>
      </c>
      <c r="M276" s="6">
        <v>42175</v>
      </c>
      <c r="N276" t="s">
        <v>82</v>
      </c>
      <c r="O276">
        <v>2</v>
      </c>
    </row>
    <row r="277" spans="1:15" x14ac:dyDescent="0.35">
      <c r="A277">
        <v>14</v>
      </c>
      <c r="B277" t="s">
        <v>169</v>
      </c>
      <c r="C277" t="s">
        <v>86</v>
      </c>
      <c r="D277" s="6">
        <v>42169</v>
      </c>
      <c r="E277" t="s">
        <v>109</v>
      </c>
      <c r="F277">
        <v>2</v>
      </c>
      <c r="G277" t="s">
        <v>95</v>
      </c>
      <c r="H277" t="s">
        <v>109</v>
      </c>
      <c r="M277" s="6">
        <v>42178</v>
      </c>
      <c r="N277" t="s">
        <v>82</v>
      </c>
      <c r="O277">
        <v>2</v>
      </c>
    </row>
    <row r="278" spans="1:15" x14ac:dyDescent="0.35">
      <c r="A278">
        <v>15</v>
      </c>
      <c r="B278" t="s">
        <v>169</v>
      </c>
      <c r="C278" t="s">
        <v>86</v>
      </c>
      <c r="D278" s="6">
        <v>42169</v>
      </c>
      <c r="E278" t="s">
        <v>97</v>
      </c>
      <c r="F278">
        <v>584</v>
      </c>
      <c r="G278" t="s">
        <v>95</v>
      </c>
      <c r="H278" t="s">
        <v>97</v>
      </c>
      <c r="M278" s="6">
        <v>42183</v>
      </c>
      <c r="N278" t="s">
        <v>82</v>
      </c>
      <c r="O278">
        <v>1</v>
      </c>
    </row>
    <row r="279" spans="1:15" x14ac:dyDescent="0.35">
      <c r="A279">
        <v>15</v>
      </c>
      <c r="B279" t="s">
        <v>169</v>
      </c>
      <c r="C279" t="s">
        <v>86</v>
      </c>
      <c r="D279" s="6">
        <v>42169</v>
      </c>
      <c r="E279" t="s">
        <v>3</v>
      </c>
      <c r="F279">
        <v>158</v>
      </c>
      <c r="G279" t="s">
        <v>95</v>
      </c>
      <c r="H279" t="s">
        <v>3</v>
      </c>
      <c r="M279" s="6">
        <v>42194</v>
      </c>
      <c r="N279" t="s">
        <v>82</v>
      </c>
      <c r="O279">
        <v>3</v>
      </c>
    </row>
    <row r="280" spans="1:15" x14ac:dyDescent="0.35">
      <c r="A280">
        <v>15</v>
      </c>
      <c r="B280" t="s">
        <v>169</v>
      </c>
      <c r="C280" t="s">
        <v>86</v>
      </c>
      <c r="D280" s="6">
        <v>42169</v>
      </c>
      <c r="E280" t="s">
        <v>99</v>
      </c>
      <c r="F280">
        <v>49</v>
      </c>
      <c r="G280" t="s">
        <v>95</v>
      </c>
      <c r="H280" t="s">
        <v>99</v>
      </c>
      <c r="L280" t="s">
        <v>80</v>
      </c>
      <c r="M280" s="6">
        <v>42168</v>
      </c>
      <c r="N280" t="s">
        <v>82</v>
      </c>
      <c r="O280">
        <v>1</v>
      </c>
    </row>
    <row r="281" spans="1:15" x14ac:dyDescent="0.35">
      <c r="A281">
        <v>15</v>
      </c>
      <c r="B281" t="s">
        <v>169</v>
      </c>
      <c r="C281" t="s">
        <v>86</v>
      </c>
      <c r="D281" s="6">
        <v>42169</v>
      </c>
      <c r="E281" t="s">
        <v>175</v>
      </c>
      <c r="F281">
        <v>46</v>
      </c>
      <c r="G281" t="s">
        <v>95</v>
      </c>
      <c r="H281" t="s">
        <v>175</v>
      </c>
      <c r="M281" s="6">
        <v>42180</v>
      </c>
      <c r="N281" t="s">
        <v>82</v>
      </c>
      <c r="O281">
        <v>2</v>
      </c>
    </row>
    <row r="282" spans="1:15" x14ac:dyDescent="0.35">
      <c r="A282">
        <v>15</v>
      </c>
      <c r="B282" t="s">
        <v>169</v>
      </c>
      <c r="C282" t="s">
        <v>86</v>
      </c>
      <c r="D282" s="6">
        <v>42169</v>
      </c>
      <c r="E282" t="s">
        <v>26</v>
      </c>
      <c r="F282">
        <v>35</v>
      </c>
      <c r="G282" t="s">
        <v>95</v>
      </c>
      <c r="H282" t="s">
        <v>26</v>
      </c>
      <c r="M282" s="6">
        <v>42185</v>
      </c>
      <c r="N282" t="s">
        <v>82</v>
      </c>
      <c r="O282">
        <v>1</v>
      </c>
    </row>
    <row r="283" spans="1:15" x14ac:dyDescent="0.35">
      <c r="A283">
        <v>15</v>
      </c>
      <c r="B283" t="s">
        <v>169</v>
      </c>
      <c r="C283" t="s">
        <v>86</v>
      </c>
      <c r="D283" s="6">
        <v>42169</v>
      </c>
      <c r="E283" t="s">
        <v>98</v>
      </c>
      <c r="F283">
        <v>6</v>
      </c>
      <c r="G283" t="s">
        <v>95</v>
      </c>
      <c r="H283" t="s">
        <v>98</v>
      </c>
      <c r="M283" s="6">
        <v>42198</v>
      </c>
      <c r="N283" t="s">
        <v>82</v>
      </c>
      <c r="O283">
        <v>1</v>
      </c>
    </row>
    <row r="284" spans="1:15" x14ac:dyDescent="0.35">
      <c r="A284">
        <v>15</v>
      </c>
      <c r="B284" t="s">
        <v>169</v>
      </c>
      <c r="C284" t="s">
        <v>86</v>
      </c>
      <c r="D284" s="6">
        <v>42169</v>
      </c>
      <c r="E284" t="s">
        <v>113</v>
      </c>
      <c r="F284">
        <v>1</v>
      </c>
      <c r="G284" t="s">
        <v>95</v>
      </c>
      <c r="H284" t="s">
        <v>113</v>
      </c>
      <c r="M284" s="6">
        <v>42201</v>
      </c>
      <c r="N284" t="s">
        <v>82</v>
      </c>
      <c r="O284">
        <v>1</v>
      </c>
    </row>
    <row r="285" spans="1:15" x14ac:dyDescent="0.35">
      <c r="A285">
        <v>15</v>
      </c>
      <c r="B285" t="s">
        <v>169</v>
      </c>
      <c r="C285" t="s">
        <v>86</v>
      </c>
      <c r="D285" s="6">
        <v>42169</v>
      </c>
      <c r="E285" t="s">
        <v>109</v>
      </c>
      <c r="F285">
        <v>1</v>
      </c>
      <c r="G285" t="s">
        <v>95</v>
      </c>
      <c r="H285" t="s">
        <v>109</v>
      </c>
      <c r="M285" s="6">
        <v>42208</v>
      </c>
      <c r="N285" t="s">
        <v>82</v>
      </c>
      <c r="O285">
        <v>1</v>
      </c>
    </row>
    <row r="286" spans="1:15" x14ac:dyDescent="0.35">
      <c r="A286">
        <v>21</v>
      </c>
      <c r="B286" t="s">
        <v>169</v>
      </c>
      <c r="C286" t="s">
        <v>86</v>
      </c>
      <c r="D286" s="6">
        <v>42169</v>
      </c>
      <c r="E286" t="s">
        <v>26</v>
      </c>
      <c r="F286">
        <v>2707</v>
      </c>
      <c r="G286" t="s">
        <v>95</v>
      </c>
      <c r="H286" t="s">
        <v>26</v>
      </c>
      <c r="K286" t="s">
        <v>114</v>
      </c>
      <c r="L286" t="s">
        <v>87</v>
      </c>
      <c r="M286" s="6">
        <v>42173</v>
      </c>
      <c r="N286">
        <v>55</v>
      </c>
      <c r="O286">
        <v>428915</v>
      </c>
    </row>
    <row r="287" spans="1:15" x14ac:dyDescent="0.35">
      <c r="A287">
        <v>21</v>
      </c>
      <c r="B287" t="s">
        <v>169</v>
      </c>
      <c r="C287" t="s">
        <v>86</v>
      </c>
      <c r="D287" s="6">
        <v>42169</v>
      </c>
      <c r="E287" t="s">
        <v>97</v>
      </c>
      <c r="F287">
        <v>11</v>
      </c>
      <c r="G287" t="s">
        <v>95</v>
      </c>
      <c r="H287" t="s">
        <v>97</v>
      </c>
      <c r="N287">
        <v>56</v>
      </c>
      <c r="O287">
        <v>227485</v>
      </c>
    </row>
    <row r="288" spans="1:15" x14ac:dyDescent="0.35">
      <c r="A288">
        <v>21</v>
      </c>
      <c r="B288" t="s">
        <v>169</v>
      </c>
      <c r="C288" t="s">
        <v>86</v>
      </c>
      <c r="D288" s="6">
        <v>42169</v>
      </c>
      <c r="E288" t="s">
        <v>98</v>
      </c>
      <c r="F288">
        <v>7</v>
      </c>
      <c r="G288" t="s">
        <v>95</v>
      </c>
      <c r="H288" t="s">
        <v>98</v>
      </c>
      <c r="M288" s="6">
        <v>42177</v>
      </c>
      <c r="N288">
        <v>57</v>
      </c>
      <c r="O288">
        <v>1067</v>
      </c>
    </row>
    <row r="289" spans="1:15" x14ac:dyDescent="0.35">
      <c r="A289">
        <v>21</v>
      </c>
      <c r="B289" t="s">
        <v>169</v>
      </c>
      <c r="C289" t="s">
        <v>86</v>
      </c>
      <c r="D289" s="6">
        <v>42169</v>
      </c>
      <c r="E289" t="s">
        <v>99</v>
      </c>
      <c r="F289">
        <v>5</v>
      </c>
      <c r="G289" t="s">
        <v>95</v>
      </c>
      <c r="H289" t="s">
        <v>99</v>
      </c>
      <c r="M289" s="6">
        <v>42184</v>
      </c>
      <c r="N289">
        <v>58</v>
      </c>
      <c r="O289">
        <v>742</v>
      </c>
    </row>
    <row r="290" spans="1:15" x14ac:dyDescent="0.35">
      <c r="A290">
        <v>14</v>
      </c>
      <c r="B290" t="s">
        <v>169</v>
      </c>
      <c r="C290" t="s">
        <v>86</v>
      </c>
      <c r="D290" s="6">
        <v>42169</v>
      </c>
      <c r="E290" t="s">
        <v>102</v>
      </c>
      <c r="F290">
        <v>36918</v>
      </c>
      <c r="G290" t="s">
        <v>101</v>
      </c>
      <c r="H290" t="s">
        <v>42</v>
      </c>
      <c r="I290" t="s">
        <v>246</v>
      </c>
      <c r="L290" t="s">
        <v>84</v>
      </c>
      <c r="M290" s="6">
        <v>42173</v>
      </c>
      <c r="N290">
        <v>59</v>
      </c>
      <c r="O290">
        <v>418</v>
      </c>
    </row>
    <row r="291" spans="1:15" x14ac:dyDescent="0.35">
      <c r="A291">
        <v>14</v>
      </c>
      <c r="B291" t="s">
        <v>169</v>
      </c>
      <c r="C291" t="s">
        <v>86</v>
      </c>
      <c r="D291" s="6">
        <v>42169</v>
      </c>
      <c r="E291" t="s">
        <v>79</v>
      </c>
      <c r="F291">
        <v>11722</v>
      </c>
      <c r="G291" t="s">
        <v>101</v>
      </c>
      <c r="H291" t="s">
        <v>42</v>
      </c>
      <c r="I291" t="s">
        <v>198</v>
      </c>
      <c r="K291" t="s">
        <v>103</v>
      </c>
      <c r="L291" t="s">
        <v>87</v>
      </c>
      <c r="M291" s="6">
        <v>42170</v>
      </c>
      <c r="N291">
        <v>61</v>
      </c>
      <c r="O291">
        <v>2260</v>
      </c>
    </row>
    <row r="292" spans="1:15" x14ac:dyDescent="0.35">
      <c r="A292">
        <v>14</v>
      </c>
      <c r="B292" t="s">
        <v>169</v>
      </c>
      <c r="C292" t="s">
        <v>86</v>
      </c>
      <c r="D292" s="6">
        <v>42169</v>
      </c>
      <c r="E292" t="s">
        <v>111</v>
      </c>
      <c r="F292">
        <v>3012</v>
      </c>
      <c r="G292" t="s">
        <v>101</v>
      </c>
      <c r="H292" t="s">
        <v>15</v>
      </c>
      <c r="I292" t="s">
        <v>196</v>
      </c>
      <c r="M292" s="6">
        <v>42173</v>
      </c>
      <c r="N292">
        <v>62</v>
      </c>
      <c r="O292">
        <v>1416</v>
      </c>
    </row>
    <row r="293" spans="1:15" x14ac:dyDescent="0.35">
      <c r="A293">
        <v>14</v>
      </c>
      <c r="B293" t="s">
        <v>169</v>
      </c>
      <c r="C293" t="s">
        <v>86</v>
      </c>
      <c r="D293" s="6">
        <v>42169</v>
      </c>
      <c r="E293" t="s">
        <v>116</v>
      </c>
      <c r="F293">
        <v>2178</v>
      </c>
      <c r="G293" t="s">
        <v>101</v>
      </c>
      <c r="H293" t="s">
        <v>57</v>
      </c>
      <c r="I293" t="s">
        <v>225</v>
      </c>
      <c r="M293" s="6">
        <v>42177</v>
      </c>
      <c r="N293">
        <v>63</v>
      </c>
      <c r="O293">
        <v>840</v>
      </c>
    </row>
    <row r="294" spans="1:15" x14ac:dyDescent="0.35">
      <c r="A294">
        <v>14</v>
      </c>
      <c r="B294" t="s">
        <v>169</v>
      </c>
      <c r="C294" t="s">
        <v>86</v>
      </c>
      <c r="D294" s="6">
        <v>42169</v>
      </c>
      <c r="E294" t="s">
        <v>85</v>
      </c>
      <c r="F294">
        <v>1690</v>
      </c>
      <c r="G294" t="s">
        <v>101</v>
      </c>
      <c r="H294" t="s">
        <v>60</v>
      </c>
      <c r="I294" t="s">
        <v>207</v>
      </c>
      <c r="M294" s="6">
        <v>42179</v>
      </c>
      <c r="N294">
        <v>64</v>
      </c>
      <c r="O294">
        <v>505</v>
      </c>
    </row>
    <row r="295" spans="1:15" x14ac:dyDescent="0.35">
      <c r="A295">
        <v>14</v>
      </c>
      <c r="B295" t="s">
        <v>169</v>
      </c>
      <c r="C295" t="s">
        <v>86</v>
      </c>
      <c r="D295" s="6">
        <v>42169</v>
      </c>
      <c r="E295" t="s">
        <v>93</v>
      </c>
      <c r="F295">
        <v>1481</v>
      </c>
      <c r="G295" t="s">
        <v>101</v>
      </c>
      <c r="H295" t="s">
        <v>47</v>
      </c>
      <c r="I295" t="s">
        <v>204</v>
      </c>
      <c r="M295" s="6">
        <v>42184</v>
      </c>
      <c r="N295">
        <v>60</v>
      </c>
      <c r="O295">
        <v>195426</v>
      </c>
    </row>
    <row r="296" spans="1:15" x14ac:dyDescent="0.35">
      <c r="A296">
        <v>14</v>
      </c>
      <c r="B296" t="s">
        <v>169</v>
      </c>
      <c r="C296" t="s">
        <v>86</v>
      </c>
      <c r="D296" s="6">
        <v>42169</v>
      </c>
      <c r="E296" t="s">
        <v>83</v>
      </c>
      <c r="F296">
        <v>871</v>
      </c>
      <c r="G296" t="s">
        <v>101</v>
      </c>
      <c r="H296" t="s">
        <v>47</v>
      </c>
      <c r="I296" t="s">
        <v>205</v>
      </c>
      <c r="L296" t="s">
        <v>80</v>
      </c>
      <c r="M296" s="6">
        <v>42180</v>
      </c>
      <c r="N296">
        <v>65</v>
      </c>
      <c r="O296">
        <v>124829</v>
      </c>
    </row>
    <row r="297" spans="1:15" x14ac:dyDescent="0.35">
      <c r="A297">
        <v>14</v>
      </c>
      <c r="B297" t="s">
        <v>169</v>
      </c>
      <c r="C297" t="s">
        <v>86</v>
      </c>
      <c r="D297" s="6">
        <v>42169</v>
      </c>
      <c r="E297" t="s">
        <v>110</v>
      </c>
      <c r="F297">
        <v>796</v>
      </c>
      <c r="G297" t="s">
        <v>101</v>
      </c>
      <c r="H297" t="s">
        <v>42</v>
      </c>
      <c r="I297" t="s">
        <v>245</v>
      </c>
      <c r="K297" t="s">
        <v>94</v>
      </c>
      <c r="L297" t="s">
        <v>86</v>
      </c>
      <c r="M297" s="6">
        <v>42181</v>
      </c>
      <c r="N297" t="s">
        <v>82</v>
      </c>
      <c r="O297">
        <v>2</v>
      </c>
    </row>
    <row r="298" spans="1:15" x14ac:dyDescent="0.35">
      <c r="A298">
        <v>14</v>
      </c>
      <c r="B298" t="s">
        <v>169</v>
      </c>
      <c r="C298" t="s">
        <v>86</v>
      </c>
      <c r="D298" s="6">
        <v>42169</v>
      </c>
      <c r="E298" t="s">
        <v>174</v>
      </c>
      <c r="F298">
        <v>664</v>
      </c>
      <c r="G298" t="s">
        <v>101</v>
      </c>
      <c r="H298" t="s">
        <v>263</v>
      </c>
      <c r="I298" t="s">
        <v>264</v>
      </c>
      <c r="M298" s="6">
        <v>43651</v>
      </c>
      <c r="N298">
        <v>66</v>
      </c>
      <c r="O298">
        <v>5930</v>
      </c>
    </row>
    <row r="299" spans="1:15" x14ac:dyDescent="0.35">
      <c r="A299">
        <v>14</v>
      </c>
      <c r="B299" t="s">
        <v>169</v>
      </c>
      <c r="C299" t="s">
        <v>86</v>
      </c>
      <c r="D299" s="6">
        <v>42169</v>
      </c>
      <c r="E299" t="s">
        <v>107</v>
      </c>
      <c r="F299">
        <v>606</v>
      </c>
      <c r="G299" t="s">
        <v>101</v>
      </c>
      <c r="H299" t="s">
        <v>6</v>
      </c>
      <c r="I299" t="s">
        <v>248</v>
      </c>
      <c r="L299" t="s">
        <v>84</v>
      </c>
      <c r="M299" s="6">
        <v>42159</v>
      </c>
      <c r="N299" t="s">
        <v>82</v>
      </c>
      <c r="O299">
        <v>1</v>
      </c>
    </row>
    <row r="300" spans="1:15" x14ac:dyDescent="0.35">
      <c r="A300">
        <v>15</v>
      </c>
      <c r="B300" t="s">
        <v>169</v>
      </c>
      <c r="C300" t="s">
        <v>86</v>
      </c>
      <c r="D300" s="6">
        <v>42169</v>
      </c>
      <c r="E300" t="s">
        <v>143</v>
      </c>
      <c r="F300">
        <v>27119</v>
      </c>
      <c r="G300" t="s">
        <v>101</v>
      </c>
      <c r="H300" t="s">
        <v>51</v>
      </c>
      <c r="I300" t="s">
        <v>201</v>
      </c>
      <c r="M300" s="6">
        <v>42169</v>
      </c>
      <c r="N300" t="s">
        <v>82</v>
      </c>
      <c r="O300">
        <v>1</v>
      </c>
    </row>
    <row r="301" spans="1:15" x14ac:dyDescent="0.35">
      <c r="A301">
        <v>15</v>
      </c>
      <c r="B301" t="s">
        <v>169</v>
      </c>
      <c r="C301" t="s">
        <v>86</v>
      </c>
      <c r="D301" s="6">
        <v>42169</v>
      </c>
      <c r="E301" t="s">
        <v>85</v>
      </c>
      <c r="F301">
        <v>10455</v>
      </c>
      <c r="G301" t="s">
        <v>101</v>
      </c>
      <c r="H301" t="s">
        <v>60</v>
      </c>
      <c r="I301" t="s">
        <v>207</v>
      </c>
      <c r="K301" t="s">
        <v>81</v>
      </c>
      <c r="L301" t="s">
        <v>90</v>
      </c>
      <c r="M301" s="6">
        <v>42163</v>
      </c>
      <c r="N301" t="s">
        <v>82</v>
      </c>
      <c r="O301">
        <v>1</v>
      </c>
    </row>
    <row r="302" spans="1:15" x14ac:dyDescent="0.35">
      <c r="A302">
        <v>15</v>
      </c>
      <c r="B302" t="s">
        <v>169</v>
      </c>
      <c r="C302" t="s">
        <v>86</v>
      </c>
      <c r="D302" s="6">
        <v>42169</v>
      </c>
      <c r="E302" t="s">
        <v>173</v>
      </c>
      <c r="F302">
        <v>4766</v>
      </c>
      <c r="G302" t="s">
        <v>101</v>
      </c>
      <c r="H302" t="s">
        <v>208</v>
      </c>
      <c r="I302" t="s">
        <v>209</v>
      </c>
      <c r="M302" s="6">
        <v>42170</v>
      </c>
      <c r="N302" t="s">
        <v>82</v>
      </c>
      <c r="O302">
        <v>1</v>
      </c>
    </row>
    <row r="303" spans="1:15" x14ac:dyDescent="0.35">
      <c r="A303">
        <v>15</v>
      </c>
      <c r="B303" t="s">
        <v>169</v>
      </c>
      <c r="C303" t="s">
        <v>86</v>
      </c>
      <c r="D303" s="6">
        <v>42169</v>
      </c>
      <c r="E303" t="s">
        <v>172</v>
      </c>
      <c r="F303">
        <v>4123</v>
      </c>
      <c r="G303" t="s">
        <v>101</v>
      </c>
      <c r="H303" t="s">
        <v>243</v>
      </c>
      <c r="I303" t="s">
        <v>244</v>
      </c>
      <c r="M303" s="6">
        <v>42177</v>
      </c>
      <c r="N303" t="s">
        <v>82</v>
      </c>
      <c r="O303">
        <v>2</v>
      </c>
    </row>
    <row r="304" spans="1:15" x14ac:dyDescent="0.35">
      <c r="A304">
        <v>15</v>
      </c>
      <c r="B304" t="s">
        <v>169</v>
      </c>
      <c r="C304" t="s">
        <v>86</v>
      </c>
      <c r="D304" s="6">
        <v>42169</v>
      </c>
      <c r="E304" t="s">
        <v>172</v>
      </c>
      <c r="F304">
        <v>4123</v>
      </c>
      <c r="G304" t="s">
        <v>101</v>
      </c>
      <c r="H304" t="s">
        <v>243</v>
      </c>
      <c r="I304" t="s">
        <v>244</v>
      </c>
      <c r="L304" t="s">
        <v>87</v>
      </c>
      <c r="M304" s="6">
        <v>42170</v>
      </c>
      <c r="N304" t="s">
        <v>82</v>
      </c>
      <c r="O304">
        <v>1</v>
      </c>
    </row>
    <row r="305" spans="1:15" x14ac:dyDescent="0.35">
      <c r="A305">
        <v>15</v>
      </c>
      <c r="B305" t="s">
        <v>169</v>
      </c>
      <c r="C305" t="s">
        <v>86</v>
      </c>
      <c r="D305" s="6">
        <v>42169</v>
      </c>
      <c r="E305" t="s">
        <v>118</v>
      </c>
      <c r="F305">
        <v>2672</v>
      </c>
      <c r="G305" t="s">
        <v>101</v>
      </c>
      <c r="H305" t="s">
        <v>239</v>
      </c>
      <c r="I305" t="s">
        <v>240</v>
      </c>
      <c r="M305" s="6">
        <v>42173</v>
      </c>
      <c r="N305" t="s">
        <v>82</v>
      </c>
      <c r="O305">
        <v>1</v>
      </c>
    </row>
    <row r="306" spans="1:15" x14ac:dyDescent="0.35">
      <c r="A306">
        <v>15</v>
      </c>
      <c r="B306" t="s">
        <v>169</v>
      </c>
      <c r="C306" t="s">
        <v>86</v>
      </c>
      <c r="D306" s="6">
        <v>42169</v>
      </c>
      <c r="E306" t="s">
        <v>118</v>
      </c>
      <c r="F306">
        <v>2672</v>
      </c>
      <c r="G306" t="s">
        <v>101</v>
      </c>
      <c r="H306" t="s">
        <v>239</v>
      </c>
      <c r="I306" t="s">
        <v>240</v>
      </c>
      <c r="L306" t="s">
        <v>86</v>
      </c>
      <c r="M306" s="6">
        <v>42162</v>
      </c>
      <c r="N306" t="s">
        <v>82</v>
      </c>
      <c r="O306">
        <v>1</v>
      </c>
    </row>
    <row r="307" spans="1:15" x14ac:dyDescent="0.35">
      <c r="A307">
        <v>15</v>
      </c>
      <c r="B307" t="s">
        <v>169</v>
      </c>
      <c r="C307" t="s">
        <v>86</v>
      </c>
      <c r="D307" s="6">
        <v>42169</v>
      </c>
      <c r="E307" t="s">
        <v>79</v>
      </c>
      <c r="F307">
        <v>2213</v>
      </c>
      <c r="G307" t="s">
        <v>101</v>
      </c>
      <c r="H307" t="s">
        <v>42</v>
      </c>
      <c r="I307" t="s">
        <v>198</v>
      </c>
      <c r="M307" s="6">
        <v>42172</v>
      </c>
      <c r="N307" t="s">
        <v>82</v>
      </c>
      <c r="O307">
        <v>2</v>
      </c>
    </row>
    <row r="308" spans="1:15" x14ac:dyDescent="0.35">
      <c r="A308">
        <v>15</v>
      </c>
      <c r="B308" t="s">
        <v>169</v>
      </c>
      <c r="C308" t="s">
        <v>86</v>
      </c>
      <c r="D308" s="6">
        <v>42169</v>
      </c>
      <c r="E308" t="s">
        <v>171</v>
      </c>
      <c r="F308">
        <v>2106</v>
      </c>
      <c r="G308" t="s">
        <v>101</v>
      </c>
      <c r="H308" t="s">
        <v>268</v>
      </c>
      <c r="I308" t="s">
        <v>269</v>
      </c>
      <c r="M308" s="6">
        <v>42181</v>
      </c>
      <c r="N308" t="s">
        <v>82</v>
      </c>
      <c r="O308">
        <v>1</v>
      </c>
    </row>
    <row r="309" spans="1:15" x14ac:dyDescent="0.35">
      <c r="A309">
        <v>15</v>
      </c>
      <c r="B309" t="s">
        <v>169</v>
      </c>
      <c r="C309" t="s">
        <v>86</v>
      </c>
      <c r="D309" s="6">
        <v>42169</v>
      </c>
      <c r="E309" t="s">
        <v>171</v>
      </c>
      <c r="F309">
        <v>2106</v>
      </c>
      <c r="G309" t="s">
        <v>101</v>
      </c>
      <c r="H309" t="s">
        <v>268</v>
      </c>
      <c r="I309" t="s">
        <v>269</v>
      </c>
      <c r="L309" t="s">
        <v>84</v>
      </c>
      <c r="M309" s="6">
        <v>42173</v>
      </c>
      <c r="N309" t="s">
        <v>82</v>
      </c>
      <c r="O309">
        <v>1</v>
      </c>
    </row>
    <row r="310" spans="1:15" x14ac:dyDescent="0.35">
      <c r="A310">
        <v>21</v>
      </c>
      <c r="B310" t="s">
        <v>169</v>
      </c>
      <c r="C310" t="s">
        <v>86</v>
      </c>
      <c r="D310" s="6">
        <v>42169</v>
      </c>
      <c r="E310" t="s">
        <v>79</v>
      </c>
      <c r="F310">
        <v>17841</v>
      </c>
      <c r="G310" t="s">
        <v>101</v>
      </c>
      <c r="H310" t="s">
        <v>42</v>
      </c>
      <c r="I310" t="s">
        <v>198</v>
      </c>
      <c r="L310" t="s">
        <v>80</v>
      </c>
      <c r="M310" s="6">
        <v>42173</v>
      </c>
      <c r="N310" t="s">
        <v>82</v>
      </c>
      <c r="O310">
        <v>1</v>
      </c>
    </row>
    <row r="311" spans="1:15" x14ac:dyDescent="0.35">
      <c r="A311">
        <v>21</v>
      </c>
      <c r="B311" t="s">
        <v>169</v>
      </c>
      <c r="C311" t="s">
        <v>86</v>
      </c>
      <c r="D311" s="6">
        <v>42169</v>
      </c>
      <c r="E311" t="s">
        <v>102</v>
      </c>
      <c r="F311">
        <v>4249</v>
      </c>
      <c r="G311" t="s">
        <v>101</v>
      </c>
      <c r="H311" t="s">
        <v>42</v>
      </c>
      <c r="I311" t="s">
        <v>246</v>
      </c>
      <c r="M311" s="6">
        <v>42176</v>
      </c>
      <c r="N311" t="s">
        <v>82</v>
      </c>
      <c r="O311">
        <v>1</v>
      </c>
    </row>
    <row r="312" spans="1:15" x14ac:dyDescent="0.35">
      <c r="A312">
        <v>21</v>
      </c>
      <c r="B312" t="s">
        <v>169</v>
      </c>
      <c r="C312" t="s">
        <v>86</v>
      </c>
      <c r="D312" s="6">
        <v>42169</v>
      </c>
      <c r="E312" t="s">
        <v>167</v>
      </c>
      <c r="F312">
        <v>1761</v>
      </c>
      <c r="G312" t="s">
        <v>101</v>
      </c>
      <c r="H312" t="s">
        <v>247</v>
      </c>
      <c r="I312" t="s">
        <v>229</v>
      </c>
      <c r="M312" s="6">
        <v>42185</v>
      </c>
      <c r="N312" t="s">
        <v>82</v>
      </c>
      <c r="O312">
        <v>1</v>
      </c>
    </row>
    <row r="313" spans="1:15" x14ac:dyDescent="0.35">
      <c r="A313">
        <v>21</v>
      </c>
      <c r="B313" t="s">
        <v>169</v>
      </c>
      <c r="C313" t="s">
        <v>86</v>
      </c>
      <c r="D313" s="6">
        <v>42169</v>
      </c>
      <c r="E313" t="s">
        <v>110</v>
      </c>
      <c r="F313">
        <v>709</v>
      </c>
      <c r="G313" t="s">
        <v>101</v>
      </c>
      <c r="H313" t="s">
        <v>42</v>
      </c>
      <c r="I313" t="s">
        <v>245</v>
      </c>
      <c r="K313" t="s">
        <v>326</v>
      </c>
      <c r="L313" t="s">
        <v>326</v>
      </c>
      <c r="M313" t="s">
        <v>326</v>
      </c>
      <c r="N313" t="s">
        <v>326</v>
      </c>
    </row>
    <row r="314" spans="1:15" x14ac:dyDescent="0.35">
      <c r="A314">
        <v>21</v>
      </c>
      <c r="B314" t="s">
        <v>169</v>
      </c>
      <c r="C314" t="s">
        <v>86</v>
      </c>
      <c r="D314" s="6">
        <v>42169</v>
      </c>
      <c r="E314" t="s">
        <v>106</v>
      </c>
      <c r="F314">
        <v>346</v>
      </c>
      <c r="G314" t="s">
        <v>101</v>
      </c>
      <c r="H314" t="s">
        <v>54</v>
      </c>
      <c r="I314" t="s">
        <v>206</v>
      </c>
    </row>
    <row r="315" spans="1:15" x14ac:dyDescent="0.35">
      <c r="A315">
        <v>21</v>
      </c>
      <c r="B315" t="s">
        <v>169</v>
      </c>
      <c r="C315" t="s">
        <v>86</v>
      </c>
      <c r="D315" s="6">
        <v>42169</v>
      </c>
      <c r="E315" t="s">
        <v>85</v>
      </c>
      <c r="F315">
        <v>337</v>
      </c>
      <c r="G315" t="s">
        <v>101</v>
      </c>
      <c r="H315" t="s">
        <v>60</v>
      </c>
      <c r="I315" t="s">
        <v>207</v>
      </c>
    </row>
    <row r="316" spans="1:15" x14ac:dyDescent="0.35">
      <c r="A316">
        <v>21</v>
      </c>
      <c r="B316" t="s">
        <v>169</v>
      </c>
      <c r="C316" t="s">
        <v>86</v>
      </c>
      <c r="D316" s="6">
        <v>42169</v>
      </c>
      <c r="E316" t="s">
        <v>89</v>
      </c>
      <c r="F316">
        <v>321</v>
      </c>
      <c r="G316" t="s">
        <v>101</v>
      </c>
      <c r="H316" t="s">
        <v>6</v>
      </c>
      <c r="I316" t="s">
        <v>212</v>
      </c>
    </row>
    <row r="317" spans="1:15" x14ac:dyDescent="0.35">
      <c r="A317">
        <v>21</v>
      </c>
      <c r="B317" t="s">
        <v>169</v>
      </c>
      <c r="C317" t="s">
        <v>86</v>
      </c>
      <c r="D317" s="6">
        <v>42169</v>
      </c>
      <c r="E317" t="s">
        <v>170</v>
      </c>
      <c r="F317">
        <v>300</v>
      </c>
      <c r="G317" t="s">
        <v>101</v>
      </c>
      <c r="H317" t="s">
        <v>11</v>
      </c>
      <c r="I317" t="s">
        <v>249</v>
      </c>
    </row>
    <row r="318" spans="1:15" x14ac:dyDescent="0.35">
      <c r="A318">
        <v>21</v>
      </c>
      <c r="B318" t="s">
        <v>169</v>
      </c>
      <c r="C318" t="s">
        <v>86</v>
      </c>
      <c r="D318" s="6">
        <v>42169</v>
      </c>
      <c r="E318" t="s">
        <v>93</v>
      </c>
      <c r="F318">
        <v>299</v>
      </c>
      <c r="G318" t="s">
        <v>101</v>
      </c>
      <c r="H318" t="s">
        <v>47</v>
      </c>
      <c r="I318" t="s">
        <v>204</v>
      </c>
    </row>
    <row r="319" spans="1:15" x14ac:dyDescent="0.35">
      <c r="A319">
        <v>21</v>
      </c>
      <c r="B319" t="s">
        <v>169</v>
      </c>
      <c r="C319" t="s">
        <v>86</v>
      </c>
      <c r="D319" s="6">
        <v>42169</v>
      </c>
      <c r="E319" t="s">
        <v>149</v>
      </c>
      <c r="F319">
        <v>260</v>
      </c>
      <c r="G319" t="s">
        <v>101</v>
      </c>
      <c r="H319" t="s">
        <v>210</v>
      </c>
      <c r="I319" t="s">
        <v>211</v>
      </c>
    </row>
    <row r="320" spans="1:15" x14ac:dyDescent="0.35">
      <c r="A320" t="s">
        <v>82</v>
      </c>
      <c r="B320" t="s">
        <v>169</v>
      </c>
      <c r="C320" t="s">
        <v>86</v>
      </c>
      <c r="D320" s="6">
        <v>42172</v>
      </c>
      <c r="E320" t="s">
        <v>83</v>
      </c>
      <c r="F320">
        <v>1</v>
      </c>
      <c r="G320" t="s">
        <v>78</v>
      </c>
      <c r="H320" t="s">
        <v>47</v>
      </c>
      <c r="I320" t="s">
        <v>205</v>
      </c>
    </row>
    <row r="321" spans="1:9" x14ac:dyDescent="0.35">
      <c r="A321" t="s">
        <v>82</v>
      </c>
      <c r="B321" t="s">
        <v>169</v>
      </c>
      <c r="C321" t="s">
        <v>86</v>
      </c>
      <c r="D321" s="6">
        <v>42172</v>
      </c>
      <c r="E321" t="s">
        <v>85</v>
      </c>
      <c r="F321">
        <v>5</v>
      </c>
      <c r="G321" t="s">
        <v>78</v>
      </c>
      <c r="H321" t="s">
        <v>60</v>
      </c>
      <c r="I321" t="s">
        <v>207</v>
      </c>
    </row>
    <row r="322" spans="1:9" x14ac:dyDescent="0.35">
      <c r="A322" t="s">
        <v>82</v>
      </c>
      <c r="B322" t="s">
        <v>169</v>
      </c>
      <c r="C322" t="s">
        <v>86</v>
      </c>
      <c r="D322" s="6">
        <v>42174</v>
      </c>
      <c r="E322" t="s">
        <v>88</v>
      </c>
      <c r="F322">
        <v>1</v>
      </c>
      <c r="G322" t="s">
        <v>78</v>
      </c>
      <c r="H322" t="s">
        <v>56</v>
      </c>
      <c r="I322" t="s">
        <v>262</v>
      </c>
    </row>
    <row r="323" spans="1:9" x14ac:dyDescent="0.35">
      <c r="A323" t="s">
        <v>82</v>
      </c>
      <c r="B323" t="s">
        <v>169</v>
      </c>
      <c r="C323" t="s">
        <v>86</v>
      </c>
      <c r="D323" s="6">
        <v>42181</v>
      </c>
      <c r="E323" t="s">
        <v>100</v>
      </c>
      <c r="F323">
        <v>3</v>
      </c>
      <c r="G323" t="s">
        <v>78</v>
      </c>
      <c r="H323" t="s">
        <v>270</v>
      </c>
      <c r="I323" t="s">
        <v>271</v>
      </c>
    </row>
    <row r="324" spans="1:9" x14ac:dyDescent="0.35">
      <c r="A324" t="s">
        <v>82</v>
      </c>
      <c r="B324" t="s">
        <v>169</v>
      </c>
      <c r="C324" t="s">
        <v>86</v>
      </c>
      <c r="D324" s="6">
        <v>42181</v>
      </c>
      <c r="E324" t="s">
        <v>79</v>
      </c>
      <c r="F324">
        <v>2</v>
      </c>
      <c r="G324" t="s">
        <v>78</v>
      </c>
      <c r="H324" t="s">
        <v>42</v>
      </c>
      <c r="I324" t="s">
        <v>198</v>
      </c>
    </row>
    <row r="325" spans="1:9" x14ac:dyDescent="0.35">
      <c r="A325" t="s">
        <v>82</v>
      </c>
      <c r="B325" t="s">
        <v>169</v>
      </c>
      <c r="C325" t="s">
        <v>86</v>
      </c>
      <c r="D325" s="6">
        <v>42195</v>
      </c>
      <c r="E325" t="s">
        <v>124</v>
      </c>
      <c r="F325">
        <v>1</v>
      </c>
      <c r="G325" t="s">
        <v>78</v>
      </c>
      <c r="H325" t="s">
        <v>59</v>
      </c>
      <c r="I325" t="s">
        <v>216</v>
      </c>
    </row>
    <row r="326" spans="1:9" x14ac:dyDescent="0.35">
      <c r="A326" t="s">
        <v>82</v>
      </c>
      <c r="B326" t="s">
        <v>169</v>
      </c>
      <c r="C326" t="s">
        <v>84</v>
      </c>
      <c r="D326" s="6">
        <v>42152</v>
      </c>
      <c r="E326" t="s">
        <v>93</v>
      </c>
      <c r="F326">
        <v>8</v>
      </c>
      <c r="G326" t="s">
        <v>78</v>
      </c>
      <c r="H326" t="s">
        <v>47</v>
      </c>
      <c r="I326" t="s">
        <v>204</v>
      </c>
    </row>
    <row r="327" spans="1:9" x14ac:dyDescent="0.35">
      <c r="A327" t="s">
        <v>82</v>
      </c>
      <c r="B327" t="s">
        <v>169</v>
      </c>
      <c r="C327" t="s">
        <v>84</v>
      </c>
      <c r="D327" s="6">
        <v>42155</v>
      </c>
      <c r="E327" t="s">
        <v>93</v>
      </c>
      <c r="F327">
        <v>4</v>
      </c>
      <c r="G327" t="s">
        <v>78</v>
      </c>
      <c r="H327" t="s">
        <v>47</v>
      </c>
      <c r="I327" t="s">
        <v>204</v>
      </c>
    </row>
    <row r="328" spans="1:9" x14ac:dyDescent="0.35">
      <c r="A328" t="s">
        <v>82</v>
      </c>
      <c r="B328" t="s">
        <v>169</v>
      </c>
      <c r="C328" t="s">
        <v>84</v>
      </c>
      <c r="D328" s="6">
        <v>42157</v>
      </c>
      <c r="E328" t="s">
        <v>93</v>
      </c>
      <c r="F328">
        <v>3</v>
      </c>
      <c r="G328" t="s">
        <v>78</v>
      </c>
      <c r="H328" t="s">
        <v>47</v>
      </c>
      <c r="I328" t="s">
        <v>204</v>
      </c>
    </row>
    <row r="329" spans="1:9" x14ac:dyDescent="0.35">
      <c r="A329" t="s">
        <v>82</v>
      </c>
      <c r="B329" t="s">
        <v>169</v>
      </c>
      <c r="C329" t="s">
        <v>84</v>
      </c>
      <c r="D329" s="6">
        <v>42159</v>
      </c>
      <c r="E329" t="s">
        <v>93</v>
      </c>
      <c r="F329">
        <v>3</v>
      </c>
      <c r="G329" t="s">
        <v>78</v>
      </c>
      <c r="H329" t="s">
        <v>47</v>
      </c>
      <c r="I329" t="s">
        <v>204</v>
      </c>
    </row>
    <row r="330" spans="1:9" x14ac:dyDescent="0.35">
      <c r="A330" t="s">
        <v>82</v>
      </c>
      <c r="B330" t="s">
        <v>169</v>
      </c>
      <c r="C330" t="s">
        <v>84</v>
      </c>
      <c r="D330" s="6">
        <v>42163</v>
      </c>
      <c r="E330" t="s">
        <v>93</v>
      </c>
      <c r="F330">
        <v>4</v>
      </c>
      <c r="G330" t="s">
        <v>78</v>
      </c>
      <c r="H330" t="s">
        <v>47</v>
      </c>
      <c r="I330" t="s">
        <v>204</v>
      </c>
    </row>
    <row r="331" spans="1:9" x14ac:dyDescent="0.35">
      <c r="A331" t="s">
        <v>82</v>
      </c>
      <c r="B331" t="s">
        <v>169</v>
      </c>
      <c r="C331" t="s">
        <v>84</v>
      </c>
      <c r="D331" s="6">
        <v>42169</v>
      </c>
      <c r="E331" t="s">
        <v>93</v>
      </c>
      <c r="F331">
        <v>1</v>
      </c>
      <c r="G331" t="s">
        <v>78</v>
      </c>
      <c r="H331" t="s">
        <v>47</v>
      </c>
      <c r="I331" t="s">
        <v>204</v>
      </c>
    </row>
    <row r="332" spans="1:9" x14ac:dyDescent="0.35">
      <c r="A332" t="s">
        <v>82</v>
      </c>
      <c r="B332" t="s">
        <v>169</v>
      </c>
      <c r="C332" t="s">
        <v>84</v>
      </c>
      <c r="D332" s="6">
        <v>42175</v>
      </c>
      <c r="E332" t="s">
        <v>79</v>
      </c>
      <c r="F332">
        <v>1</v>
      </c>
      <c r="G332" t="s">
        <v>78</v>
      </c>
      <c r="H332" t="s">
        <v>42</v>
      </c>
      <c r="I332" t="s">
        <v>198</v>
      </c>
    </row>
    <row r="333" spans="1:9" x14ac:dyDescent="0.35">
      <c r="A333">
        <v>16</v>
      </c>
      <c r="B333" t="s">
        <v>169</v>
      </c>
      <c r="C333" t="s">
        <v>84</v>
      </c>
      <c r="D333" s="6">
        <v>42175</v>
      </c>
      <c r="E333" t="s">
        <v>99</v>
      </c>
      <c r="F333">
        <v>93</v>
      </c>
      <c r="G333" t="s">
        <v>95</v>
      </c>
      <c r="H333" t="s">
        <v>99</v>
      </c>
    </row>
    <row r="334" spans="1:9" x14ac:dyDescent="0.35">
      <c r="A334">
        <v>16</v>
      </c>
      <c r="B334" t="s">
        <v>169</v>
      </c>
      <c r="C334" t="s">
        <v>84</v>
      </c>
      <c r="D334" s="6">
        <v>42175</v>
      </c>
      <c r="E334" t="s">
        <v>26</v>
      </c>
      <c r="F334">
        <v>216</v>
      </c>
      <c r="G334" t="s">
        <v>95</v>
      </c>
      <c r="H334" t="s">
        <v>26</v>
      </c>
    </row>
    <row r="335" spans="1:9" x14ac:dyDescent="0.35">
      <c r="A335" t="s">
        <v>82</v>
      </c>
      <c r="B335" t="s">
        <v>169</v>
      </c>
      <c r="C335" t="s">
        <v>84</v>
      </c>
      <c r="D335" s="6">
        <v>42194</v>
      </c>
      <c r="E335" t="s">
        <v>121</v>
      </c>
      <c r="F335">
        <v>1</v>
      </c>
      <c r="G335" t="s">
        <v>78</v>
      </c>
      <c r="H335" t="s">
        <v>272</v>
      </c>
      <c r="I335" t="s">
        <v>273</v>
      </c>
    </row>
    <row r="336" spans="1:9" x14ac:dyDescent="0.35">
      <c r="A336" t="s">
        <v>82</v>
      </c>
      <c r="B336" t="s">
        <v>169</v>
      </c>
      <c r="C336" t="s">
        <v>84</v>
      </c>
      <c r="D336" s="6">
        <v>42194</v>
      </c>
      <c r="E336" t="s">
        <v>124</v>
      </c>
      <c r="F336">
        <v>2</v>
      </c>
      <c r="G336" t="s">
        <v>78</v>
      </c>
      <c r="H336" t="s">
        <v>59</v>
      </c>
      <c r="I336" t="s">
        <v>216</v>
      </c>
    </row>
    <row r="337" spans="1:9" x14ac:dyDescent="0.35">
      <c r="A337" t="s">
        <v>82</v>
      </c>
      <c r="B337" t="s">
        <v>169</v>
      </c>
      <c r="C337" t="s">
        <v>84</v>
      </c>
      <c r="D337" s="6">
        <v>42200</v>
      </c>
      <c r="E337" t="s">
        <v>124</v>
      </c>
      <c r="F337">
        <v>1</v>
      </c>
      <c r="G337" t="s">
        <v>78</v>
      </c>
      <c r="H337" t="s">
        <v>59</v>
      </c>
      <c r="I337" t="s">
        <v>216</v>
      </c>
    </row>
    <row r="338" spans="1:9" x14ac:dyDescent="0.35">
      <c r="A338" t="s">
        <v>82</v>
      </c>
      <c r="B338" t="s">
        <v>169</v>
      </c>
      <c r="C338" t="s">
        <v>84</v>
      </c>
      <c r="D338" s="6">
        <v>42207</v>
      </c>
      <c r="E338" t="s">
        <v>124</v>
      </c>
      <c r="F338">
        <v>2</v>
      </c>
      <c r="G338" t="s">
        <v>78</v>
      </c>
      <c r="H338" t="s">
        <v>59</v>
      </c>
      <c r="I338" t="s">
        <v>216</v>
      </c>
    </row>
    <row r="339" spans="1:9" x14ac:dyDescent="0.35">
      <c r="A339" t="s">
        <v>82</v>
      </c>
      <c r="B339" t="s">
        <v>169</v>
      </c>
      <c r="C339" t="s">
        <v>80</v>
      </c>
      <c r="D339" s="6">
        <v>42154</v>
      </c>
      <c r="E339" t="s">
        <v>93</v>
      </c>
      <c r="F339">
        <v>3</v>
      </c>
      <c r="G339" t="s">
        <v>78</v>
      </c>
      <c r="H339" t="s">
        <v>47</v>
      </c>
      <c r="I339" t="s">
        <v>204</v>
      </c>
    </row>
    <row r="340" spans="1:9" x14ac:dyDescent="0.35">
      <c r="A340" t="s">
        <v>82</v>
      </c>
      <c r="B340" t="s">
        <v>169</v>
      </c>
      <c r="C340" t="s">
        <v>80</v>
      </c>
      <c r="D340" s="6">
        <v>42159</v>
      </c>
      <c r="E340" t="s">
        <v>93</v>
      </c>
      <c r="F340">
        <v>1</v>
      </c>
      <c r="G340" t="s">
        <v>78</v>
      </c>
      <c r="H340" t="s">
        <v>47</v>
      </c>
      <c r="I340" t="s">
        <v>204</v>
      </c>
    </row>
    <row r="341" spans="1:9" x14ac:dyDescent="0.35">
      <c r="A341" t="s">
        <v>82</v>
      </c>
      <c r="B341" t="s">
        <v>169</v>
      </c>
      <c r="C341" t="s">
        <v>80</v>
      </c>
      <c r="D341" s="6">
        <v>42163</v>
      </c>
      <c r="E341" t="s">
        <v>93</v>
      </c>
      <c r="F341">
        <v>1</v>
      </c>
      <c r="G341" t="s">
        <v>78</v>
      </c>
      <c r="H341" t="s">
        <v>47</v>
      </c>
      <c r="I341" t="s">
        <v>204</v>
      </c>
    </row>
    <row r="342" spans="1:9" x14ac:dyDescent="0.35">
      <c r="A342" t="s">
        <v>82</v>
      </c>
      <c r="B342" t="s">
        <v>169</v>
      </c>
      <c r="C342" t="s">
        <v>80</v>
      </c>
      <c r="D342" s="6">
        <v>42168</v>
      </c>
      <c r="E342" t="s">
        <v>79</v>
      </c>
      <c r="F342">
        <v>1</v>
      </c>
      <c r="G342" t="s">
        <v>78</v>
      </c>
      <c r="H342" t="s">
        <v>42</v>
      </c>
      <c r="I342" t="s">
        <v>198</v>
      </c>
    </row>
    <row r="343" spans="1:9" x14ac:dyDescent="0.35">
      <c r="A343" t="s">
        <v>82</v>
      </c>
      <c r="B343" t="s">
        <v>169</v>
      </c>
      <c r="C343" t="s">
        <v>80</v>
      </c>
      <c r="D343" s="6">
        <v>42168</v>
      </c>
      <c r="E343" t="s">
        <v>85</v>
      </c>
      <c r="F343">
        <v>1</v>
      </c>
      <c r="G343" t="s">
        <v>78</v>
      </c>
      <c r="H343" t="s">
        <v>60</v>
      </c>
      <c r="I343" t="s">
        <v>207</v>
      </c>
    </row>
    <row r="344" spans="1:9" x14ac:dyDescent="0.35">
      <c r="A344" t="s">
        <v>82</v>
      </c>
      <c r="B344" t="s">
        <v>169</v>
      </c>
      <c r="C344" t="s">
        <v>80</v>
      </c>
      <c r="D344" s="6">
        <v>42180</v>
      </c>
      <c r="E344" t="s">
        <v>79</v>
      </c>
      <c r="F344">
        <v>2</v>
      </c>
      <c r="G344" t="s">
        <v>78</v>
      </c>
      <c r="H344" t="s">
        <v>42</v>
      </c>
      <c r="I344" t="s">
        <v>198</v>
      </c>
    </row>
    <row r="345" spans="1:9" x14ac:dyDescent="0.35">
      <c r="A345" t="s">
        <v>82</v>
      </c>
      <c r="B345" t="s">
        <v>169</v>
      </c>
      <c r="C345" t="s">
        <v>80</v>
      </c>
      <c r="D345" s="6">
        <v>42180</v>
      </c>
      <c r="E345" t="s">
        <v>83</v>
      </c>
      <c r="F345">
        <v>1</v>
      </c>
      <c r="G345" t="s">
        <v>78</v>
      </c>
      <c r="H345" t="s">
        <v>47</v>
      </c>
      <c r="I345" t="s">
        <v>205</v>
      </c>
    </row>
    <row r="346" spans="1:9" x14ac:dyDescent="0.35">
      <c r="A346" t="s">
        <v>82</v>
      </c>
      <c r="B346" t="s">
        <v>169</v>
      </c>
      <c r="C346" t="s">
        <v>80</v>
      </c>
      <c r="D346" s="6">
        <v>42185</v>
      </c>
      <c r="E346" t="s">
        <v>79</v>
      </c>
      <c r="F346">
        <v>1</v>
      </c>
      <c r="G346" t="s">
        <v>78</v>
      </c>
      <c r="H346" t="s">
        <v>42</v>
      </c>
      <c r="I346" t="s">
        <v>198</v>
      </c>
    </row>
    <row r="347" spans="1:9" x14ac:dyDescent="0.35">
      <c r="A347" t="s">
        <v>82</v>
      </c>
      <c r="B347" t="s">
        <v>169</v>
      </c>
      <c r="C347" t="s">
        <v>80</v>
      </c>
      <c r="D347" s="6">
        <v>42198</v>
      </c>
      <c r="E347" t="s">
        <v>121</v>
      </c>
      <c r="F347">
        <v>1</v>
      </c>
      <c r="G347" t="s">
        <v>78</v>
      </c>
      <c r="H347" t="s">
        <v>272</v>
      </c>
      <c r="I347" t="s">
        <v>273</v>
      </c>
    </row>
    <row r="348" spans="1:9" x14ac:dyDescent="0.35">
      <c r="A348">
        <v>22</v>
      </c>
      <c r="B348" t="s">
        <v>169</v>
      </c>
      <c r="C348" t="s">
        <v>82</v>
      </c>
      <c r="D348" s="6">
        <v>42170</v>
      </c>
      <c r="E348" t="s">
        <v>26</v>
      </c>
      <c r="F348">
        <v>1843</v>
      </c>
      <c r="G348" t="s">
        <v>95</v>
      </c>
      <c r="H348" t="s">
        <v>26</v>
      </c>
    </row>
    <row r="349" spans="1:9" x14ac:dyDescent="0.35">
      <c r="A349">
        <v>22</v>
      </c>
      <c r="B349" t="s">
        <v>169</v>
      </c>
      <c r="C349" t="s">
        <v>82</v>
      </c>
      <c r="D349" s="6">
        <v>42170</v>
      </c>
      <c r="E349" t="s">
        <v>3</v>
      </c>
      <c r="F349">
        <v>228</v>
      </c>
      <c r="G349" t="s">
        <v>95</v>
      </c>
      <c r="H349" t="s">
        <v>3</v>
      </c>
    </row>
    <row r="350" spans="1:9" x14ac:dyDescent="0.35">
      <c r="A350">
        <v>22</v>
      </c>
      <c r="B350" t="s">
        <v>169</v>
      </c>
      <c r="C350" t="s">
        <v>82</v>
      </c>
      <c r="D350" s="6">
        <v>42170</v>
      </c>
      <c r="E350" t="s">
        <v>99</v>
      </c>
      <c r="F350">
        <v>7</v>
      </c>
      <c r="G350" t="s">
        <v>95</v>
      </c>
      <c r="H350" t="s">
        <v>99</v>
      </c>
    </row>
    <row r="351" spans="1:9" x14ac:dyDescent="0.35">
      <c r="A351">
        <v>22</v>
      </c>
      <c r="B351" t="s">
        <v>169</v>
      </c>
      <c r="C351" t="s">
        <v>82</v>
      </c>
      <c r="D351" s="6">
        <v>42170</v>
      </c>
      <c r="E351" t="s">
        <v>98</v>
      </c>
      <c r="F351">
        <v>30</v>
      </c>
      <c r="G351" t="s">
        <v>95</v>
      </c>
      <c r="H351" t="s">
        <v>98</v>
      </c>
    </row>
    <row r="352" spans="1:9" x14ac:dyDescent="0.35">
      <c r="A352">
        <v>22</v>
      </c>
      <c r="B352" t="s">
        <v>169</v>
      </c>
      <c r="C352" t="s">
        <v>82</v>
      </c>
      <c r="D352" s="6">
        <v>42170</v>
      </c>
      <c r="E352" t="s">
        <v>97</v>
      </c>
      <c r="F352">
        <v>1</v>
      </c>
      <c r="G352" t="s">
        <v>95</v>
      </c>
      <c r="H352" t="s">
        <v>97</v>
      </c>
    </row>
    <row r="353" spans="1:9" x14ac:dyDescent="0.35">
      <c r="A353" t="s">
        <v>82</v>
      </c>
      <c r="B353" t="s">
        <v>162</v>
      </c>
      <c r="C353" t="s">
        <v>90</v>
      </c>
      <c r="D353" s="6">
        <v>42156</v>
      </c>
      <c r="E353" t="s">
        <v>93</v>
      </c>
      <c r="F353">
        <v>1</v>
      </c>
      <c r="G353" t="s">
        <v>78</v>
      </c>
      <c r="H353" t="s">
        <v>47</v>
      </c>
      <c r="I353" t="s">
        <v>204</v>
      </c>
    </row>
    <row r="354" spans="1:9" x14ac:dyDescent="0.35">
      <c r="A354" t="s">
        <v>82</v>
      </c>
      <c r="B354" t="s">
        <v>162</v>
      </c>
      <c r="C354" t="s">
        <v>90</v>
      </c>
      <c r="D354" s="6">
        <v>42159</v>
      </c>
      <c r="E354" t="s">
        <v>119</v>
      </c>
      <c r="F354">
        <v>1</v>
      </c>
      <c r="G354" t="s">
        <v>78</v>
      </c>
      <c r="H354" t="s">
        <v>31</v>
      </c>
      <c r="I354" t="s">
        <v>195</v>
      </c>
    </row>
    <row r="355" spans="1:9" x14ac:dyDescent="0.35">
      <c r="A355" t="s">
        <v>82</v>
      </c>
      <c r="B355" t="s">
        <v>162</v>
      </c>
      <c r="C355" t="s">
        <v>90</v>
      </c>
      <c r="D355" s="6">
        <v>42159</v>
      </c>
      <c r="E355" t="s">
        <v>158</v>
      </c>
      <c r="F355">
        <v>1</v>
      </c>
      <c r="G355" t="s">
        <v>78</v>
      </c>
      <c r="H355" t="s">
        <v>253</v>
      </c>
      <c r="I355" t="s">
        <v>254</v>
      </c>
    </row>
    <row r="356" spans="1:9" x14ac:dyDescent="0.35">
      <c r="A356" t="s">
        <v>82</v>
      </c>
      <c r="B356" t="s">
        <v>162</v>
      </c>
      <c r="C356" t="s">
        <v>90</v>
      </c>
      <c r="D356" s="6">
        <v>42159</v>
      </c>
      <c r="E356" t="s">
        <v>93</v>
      </c>
      <c r="F356">
        <v>1</v>
      </c>
      <c r="G356" t="s">
        <v>78</v>
      </c>
      <c r="H356" t="s">
        <v>47</v>
      </c>
      <c r="I356" t="s">
        <v>204</v>
      </c>
    </row>
    <row r="357" spans="1:9" x14ac:dyDescent="0.35">
      <c r="A357" t="s">
        <v>82</v>
      </c>
      <c r="B357" t="s">
        <v>162</v>
      </c>
      <c r="C357" t="s">
        <v>90</v>
      </c>
      <c r="D357" s="6">
        <v>42163</v>
      </c>
      <c r="E357" t="s">
        <v>119</v>
      </c>
      <c r="F357">
        <v>1</v>
      </c>
      <c r="G357" t="s">
        <v>78</v>
      </c>
      <c r="H357" t="s">
        <v>31</v>
      </c>
      <c r="I357" t="s">
        <v>195</v>
      </c>
    </row>
    <row r="358" spans="1:9" x14ac:dyDescent="0.35">
      <c r="A358" t="s">
        <v>82</v>
      </c>
      <c r="B358" t="s">
        <v>162</v>
      </c>
      <c r="C358" t="s">
        <v>90</v>
      </c>
      <c r="D358" s="6">
        <v>42165</v>
      </c>
      <c r="E358" t="s">
        <v>119</v>
      </c>
      <c r="F358">
        <v>3</v>
      </c>
      <c r="G358" t="s">
        <v>78</v>
      </c>
      <c r="H358" t="s">
        <v>31</v>
      </c>
      <c r="I358" t="s">
        <v>195</v>
      </c>
    </row>
    <row r="359" spans="1:9" x14ac:dyDescent="0.35">
      <c r="A359" t="s">
        <v>82</v>
      </c>
      <c r="B359" t="s">
        <v>162</v>
      </c>
      <c r="C359" t="s">
        <v>90</v>
      </c>
      <c r="D359" s="6">
        <v>42165</v>
      </c>
      <c r="E359" t="s">
        <v>110</v>
      </c>
      <c r="F359">
        <v>1</v>
      </c>
      <c r="G359" t="s">
        <v>78</v>
      </c>
      <c r="H359" t="s">
        <v>42</v>
      </c>
      <c r="I359" t="s">
        <v>245</v>
      </c>
    </row>
    <row r="360" spans="1:9" x14ac:dyDescent="0.35">
      <c r="A360" t="s">
        <v>82</v>
      </c>
      <c r="B360" t="s">
        <v>162</v>
      </c>
      <c r="C360" t="s">
        <v>90</v>
      </c>
      <c r="D360" s="6">
        <v>42165</v>
      </c>
      <c r="E360" t="s">
        <v>93</v>
      </c>
      <c r="F360">
        <v>1</v>
      </c>
      <c r="G360" t="s">
        <v>78</v>
      </c>
      <c r="H360" t="s">
        <v>47</v>
      </c>
      <c r="I360" t="s">
        <v>204</v>
      </c>
    </row>
    <row r="361" spans="1:9" x14ac:dyDescent="0.35">
      <c r="A361">
        <v>24</v>
      </c>
      <c r="B361" t="s">
        <v>162</v>
      </c>
      <c r="C361" t="s">
        <v>90</v>
      </c>
      <c r="D361" s="6">
        <v>42167</v>
      </c>
      <c r="E361" t="s">
        <v>26</v>
      </c>
      <c r="F361">
        <v>3685</v>
      </c>
      <c r="G361" t="s">
        <v>95</v>
      </c>
      <c r="H361" t="s">
        <v>26</v>
      </c>
    </row>
    <row r="362" spans="1:9" x14ac:dyDescent="0.35">
      <c r="A362">
        <v>24</v>
      </c>
      <c r="B362" t="s">
        <v>162</v>
      </c>
      <c r="C362" t="s">
        <v>90</v>
      </c>
      <c r="D362" s="6">
        <v>42167</v>
      </c>
      <c r="E362" t="s">
        <v>99</v>
      </c>
      <c r="F362">
        <v>1</v>
      </c>
      <c r="G362" t="s">
        <v>95</v>
      </c>
      <c r="H362" t="s">
        <v>99</v>
      </c>
    </row>
    <row r="363" spans="1:9" x14ac:dyDescent="0.35">
      <c r="A363">
        <v>24</v>
      </c>
      <c r="B363" t="s">
        <v>162</v>
      </c>
      <c r="C363" t="s">
        <v>90</v>
      </c>
      <c r="D363" s="6">
        <v>42167</v>
      </c>
      <c r="E363" t="s">
        <v>97</v>
      </c>
      <c r="F363">
        <v>3</v>
      </c>
      <c r="G363" t="s">
        <v>95</v>
      </c>
      <c r="H363" t="s">
        <v>97</v>
      </c>
    </row>
    <row r="364" spans="1:9" x14ac:dyDescent="0.35">
      <c r="A364">
        <v>24</v>
      </c>
      <c r="B364" t="s">
        <v>162</v>
      </c>
      <c r="C364" t="s">
        <v>90</v>
      </c>
      <c r="D364" s="6">
        <v>42167</v>
      </c>
      <c r="E364" t="s">
        <v>3</v>
      </c>
      <c r="F364">
        <v>1</v>
      </c>
      <c r="G364" t="s">
        <v>95</v>
      </c>
      <c r="H364" t="s">
        <v>3</v>
      </c>
    </row>
    <row r="365" spans="1:9" x14ac:dyDescent="0.35">
      <c r="A365">
        <v>24</v>
      </c>
      <c r="B365" t="s">
        <v>162</v>
      </c>
      <c r="C365" t="s">
        <v>90</v>
      </c>
      <c r="D365" s="6">
        <v>42167</v>
      </c>
      <c r="E365" t="s">
        <v>98</v>
      </c>
      <c r="F365">
        <v>2</v>
      </c>
      <c r="G365" t="s">
        <v>95</v>
      </c>
      <c r="H365" t="s">
        <v>98</v>
      </c>
    </row>
    <row r="366" spans="1:9" x14ac:dyDescent="0.35">
      <c r="A366">
        <v>25</v>
      </c>
      <c r="B366" t="s">
        <v>162</v>
      </c>
      <c r="C366" t="s">
        <v>90</v>
      </c>
      <c r="D366" s="6">
        <v>42167</v>
      </c>
      <c r="E366" t="s">
        <v>26</v>
      </c>
      <c r="F366">
        <v>2611</v>
      </c>
      <c r="G366" t="s">
        <v>95</v>
      </c>
      <c r="H366" t="s">
        <v>26</v>
      </c>
    </row>
    <row r="367" spans="1:9" x14ac:dyDescent="0.35">
      <c r="A367">
        <v>25</v>
      </c>
      <c r="B367" t="s">
        <v>162</v>
      </c>
      <c r="C367" t="s">
        <v>90</v>
      </c>
      <c r="D367" s="6">
        <v>42167</v>
      </c>
      <c r="E367" t="s">
        <v>97</v>
      </c>
      <c r="F367">
        <v>18</v>
      </c>
      <c r="G367" t="s">
        <v>95</v>
      </c>
      <c r="H367" t="s">
        <v>97</v>
      </c>
    </row>
    <row r="368" spans="1:9" x14ac:dyDescent="0.35">
      <c r="A368">
        <v>25</v>
      </c>
      <c r="B368" t="s">
        <v>162</v>
      </c>
      <c r="C368" t="s">
        <v>90</v>
      </c>
      <c r="D368" s="6">
        <v>42167</v>
      </c>
      <c r="E368" t="s">
        <v>99</v>
      </c>
      <c r="F368">
        <v>1</v>
      </c>
      <c r="G368" t="s">
        <v>95</v>
      </c>
      <c r="H368" t="s">
        <v>99</v>
      </c>
    </row>
    <row r="369" spans="1:9" x14ac:dyDescent="0.35">
      <c r="A369">
        <v>24</v>
      </c>
      <c r="B369" t="s">
        <v>162</v>
      </c>
      <c r="C369" t="s">
        <v>90</v>
      </c>
      <c r="D369" s="6">
        <v>42167</v>
      </c>
      <c r="E369" t="s">
        <v>120</v>
      </c>
      <c r="F369">
        <v>5159</v>
      </c>
      <c r="G369" t="s">
        <v>101</v>
      </c>
      <c r="H369" t="s">
        <v>31</v>
      </c>
      <c r="I369" t="s">
        <v>200</v>
      </c>
    </row>
    <row r="370" spans="1:9" x14ac:dyDescent="0.35">
      <c r="A370">
        <v>24</v>
      </c>
      <c r="B370" t="s">
        <v>162</v>
      </c>
      <c r="C370" t="s">
        <v>90</v>
      </c>
      <c r="D370" s="6">
        <v>42167</v>
      </c>
      <c r="E370" t="s">
        <v>119</v>
      </c>
      <c r="F370">
        <v>3219</v>
      </c>
      <c r="G370" t="s">
        <v>101</v>
      </c>
      <c r="H370" t="s">
        <v>31</v>
      </c>
      <c r="I370" t="s">
        <v>195</v>
      </c>
    </row>
    <row r="371" spans="1:9" x14ac:dyDescent="0.35">
      <c r="A371">
        <v>24</v>
      </c>
      <c r="B371" t="s">
        <v>162</v>
      </c>
      <c r="C371" t="s">
        <v>90</v>
      </c>
      <c r="D371" s="6">
        <v>42167</v>
      </c>
      <c r="E371" t="s">
        <v>132</v>
      </c>
      <c r="F371">
        <v>1652</v>
      </c>
      <c r="G371" t="s">
        <v>101</v>
      </c>
      <c r="H371" t="s">
        <v>31</v>
      </c>
      <c r="I371" t="s">
        <v>224</v>
      </c>
    </row>
    <row r="372" spans="1:9" x14ac:dyDescent="0.35">
      <c r="A372">
        <v>24</v>
      </c>
      <c r="B372" t="s">
        <v>162</v>
      </c>
      <c r="C372" t="s">
        <v>90</v>
      </c>
      <c r="D372" s="6">
        <v>42167</v>
      </c>
      <c r="E372" t="s">
        <v>85</v>
      </c>
      <c r="F372">
        <v>430</v>
      </c>
      <c r="G372" t="s">
        <v>101</v>
      </c>
      <c r="H372" t="s">
        <v>60</v>
      </c>
      <c r="I372" t="s">
        <v>207</v>
      </c>
    </row>
    <row r="373" spans="1:9" x14ac:dyDescent="0.35">
      <c r="A373">
        <v>24</v>
      </c>
      <c r="B373" t="s">
        <v>162</v>
      </c>
      <c r="C373" t="s">
        <v>90</v>
      </c>
      <c r="D373" s="6">
        <v>42167</v>
      </c>
      <c r="E373" t="s">
        <v>129</v>
      </c>
      <c r="F373">
        <v>166</v>
      </c>
      <c r="G373" t="s">
        <v>101</v>
      </c>
      <c r="H373" t="s">
        <v>226</v>
      </c>
      <c r="I373" t="s">
        <v>227</v>
      </c>
    </row>
    <row r="374" spans="1:9" x14ac:dyDescent="0.35">
      <c r="A374">
        <v>24</v>
      </c>
      <c r="B374" t="s">
        <v>162</v>
      </c>
      <c r="C374" t="s">
        <v>90</v>
      </c>
      <c r="D374" s="6">
        <v>42167</v>
      </c>
      <c r="E374" t="s">
        <v>134</v>
      </c>
      <c r="F374">
        <v>150</v>
      </c>
      <c r="G374" t="s">
        <v>101</v>
      </c>
      <c r="H374" t="s">
        <v>24</v>
      </c>
      <c r="I374" t="s">
        <v>213</v>
      </c>
    </row>
    <row r="375" spans="1:9" x14ac:dyDescent="0.35">
      <c r="A375">
        <v>24</v>
      </c>
      <c r="B375" t="s">
        <v>162</v>
      </c>
      <c r="C375" t="s">
        <v>90</v>
      </c>
      <c r="D375" s="6">
        <v>42167</v>
      </c>
      <c r="E375" t="s">
        <v>128</v>
      </c>
      <c r="F375">
        <v>147</v>
      </c>
      <c r="G375" t="s">
        <v>101</v>
      </c>
      <c r="H375" t="s">
        <v>228</v>
      </c>
      <c r="I375" t="s">
        <v>229</v>
      </c>
    </row>
    <row r="376" spans="1:9" x14ac:dyDescent="0.35">
      <c r="A376">
        <v>24</v>
      </c>
      <c r="B376" t="s">
        <v>162</v>
      </c>
      <c r="C376" t="s">
        <v>90</v>
      </c>
      <c r="D376" s="6">
        <v>42167</v>
      </c>
      <c r="E376" t="s">
        <v>167</v>
      </c>
      <c r="F376">
        <v>119</v>
      </c>
      <c r="G376" t="s">
        <v>101</v>
      </c>
      <c r="H376" t="s">
        <v>247</v>
      </c>
      <c r="I376" t="s">
        <v>229</v>
      </c>
    </row>
    <row r="377" spans="1:9" x14ac:dyDescent="0.35">
      <c r="A377">
        <v>24</v>
      </c>
      <c r="B377" t="s">
        <v>162</v>
      </c>
      <c r="C377" t="s">
        <v>90</v>
      </c>
      <c r="D377" s="6">
        <v>42167</v>
      </c>
      <c r="E377" t="s">
        <v>112</v>
      </c>
      <c r="F377">
        <v>96</v>
      </c>
      <c r="G377" t="s">
        <v>101</v>
      </c>
      <c r="H377" t="s">
        <v>39</v>
      </c>
      <c r="I377" t="s">
        <v>232</v>
      </c>
    </row>
    <row r="378" spans="1:9" x14ac:dyDescent="0.35">
      <c r="A378">
        <v>24</v>
      </c>
      <c r="B378" t="s">
        <v>162</v>
      </c>
      <c r="C378" t="s">
        <v>90</v>
      </c>
      <c r="D378" s="6">
        <v>42167</v>
      </c>
      <c r="E378" t="s">
        <v>168</v>
      </c>
      <c r="F378">
        <v>85</v>
      </c>
      <c r="G378" t="s">
        <v>101</v>
      </c>
      <c r="H378" t="s">
        <v>60</v>
      </c>
      <c r="I378" t="s">
        <v>274</v>
      </c>
    </row>
    <row r="379" spans="1:9" x14ac:dyDescent="0.35">
      <c r="A379">
        <v>25</v>
      </c>
      <c r="B379" t="s">
        <v>162</v>
      </c>
      <c r="C379" t="s">
        <v>90</v>
      </c>
      <c r="D379" s="6">
        <v>42167</v>
      </c>
      <c r="E379" t="s">
        <v>120</v>
      </c>
      <c r="F379">
        <v>24322</v>
      </c>
      <c r="G379" t="s">
        <v>101</v>
      </c>
      <c r="H379" t="s">
        <v>31</v>
      </c>
      <c r="I379" t="s">
        <v>200</v>
      </c>
    </row>
    <row r="380" spans="1:9" x14ac:dyDescent="0.35">
      <c r="A380">
        <v>25</v>
      </c>
      <c r="B380" t="s">
        <v>162</v>
      </c>
      <c r="C380" t="s">
        <v>90</v>
      </c>
      <c r="D380" s="6">
        <v>42167</v>
      </c>
      <c r="E380" t="s">
        <v>119</v>
      </c>
      <c r="F380">
        <v>14397</v>
      </c>
      <c r="G380" t="s">
        <v>101</v>
      </c>
      <c r="H380" t="s">
        <v>31</v>
      </c>
      <c r="I380" t="s">
        <v>195</v>
      </c>
    </row>
    <row r="381" spans="1:9" x14ac:dyDescent="0.35">
      <c r="A381">
        <v>25</v>
      </c>
      <c r="B381" t="s">
        <v>162</v>
      </c>
      <c r="C381" t="s">
        <v>90</v>
      </c>
      <c r="D381" s="6">
        <v>42167</v>
      </c>
      <c r="E381" t="s">
        <v>132</v>
      </c>
      <c r="F381">
        <v>8440</v>
      </c>
      <c r="G381" t="s">
        <v>101</v>
      </c>
      <c r="H381" t="s">
        <v>31</v>
      </c>
      <c r="I381" t="s">
        <v>224</v>
      </c>
    </row>
    <row r="382" spans="1:9" x14ac:dyDescent="0.35">
      <c r="A382">
        <v>25</v>
      </c>
      <c r="B382" t="s">
        <v>162</v>
      </c>
      <c r="C382" t="s">
        <v>90</v>
      </c>
      <c r="D382" s="6">
        <v>42167</v>
      </c>
      <c r="E382" t="s">
        <v>129</v>
      </c>
      <c r="F382">
        <v>947</v>
      </c>
      <c r="G382" t="s">
        <v>101</v>
      </c>
      <c r="H382" t="s">
        <v>226</v>
      </c>
      <c r="I382" t="s">
        <v>227</v>
      </c>
    </row>
    <row r="383" spans="1:9" x14ac:dyDescent="0.35">
      <c r="A383">
        <v>25</v>
      </c>
      <c r="B383" t="s">
        <v>162</v>
      </c>
      <c r="C383" t="s">
        <v>90</v>
      </c>
      <c r="D383" s="6">
        <v>42167</v>
      </c>
      <c r="E383" t="s">
        <v>128</v>
      </c>
      <c r="F383">
        <v>593</v>
      </c>
      <c r="G383" t="s">
        <v>101</v>
      </c>
      <c r="H383" t="s">
        <v>228</v>
      </c>
      <c r="I383" t="s">
        <v>229</v>
      </c>
    </row>
    <row r="384" spans="1:9" x14ac:dyDescent="0.35">
      <c r="A384">
        <v>25</v>
      </c>
      <c r="B384" t="s">
        <v>162</v>
      </c>
      <c r="C384" t="s">
        <v>90</v>
      </c>
      <c r="D384" s="6">
        <v>42167</v>
      </c>
      <c r="E384" t="s">
        <v>85</v>
      </c>
      <c r="F384">
        <v>464</v>
      </c>
      <c r="G384" t="s">
        <v>101</v>
      </c>
      <c r="H384" t="s">
        <v>60</v>
      </c>
      <c r="I384" t="s">
        <v>207</v>
      </c>
    </row>
    <row r="385" spans="1:9" x14ac:dyDescent="0.35">
      <c r="A385">
        <v>25</v>
      </c>
      <c r="B385" t="s">
        <v>162</v>
      </c>
      <c r="C385" t="s">
        <v>90</v>
      </c>
      <c r="D385" s="6">
        <v>42167</v>
      </c>
      <c r="E385" t="s">
        <v>112</v>
      </c>
      <c r="F385">
        <v>411</v>
      </c>
      <c r="G385" t="s">
        <v>101</v>
      </c>
      <c r="H385" t="s">
        <v>39</v>
      </c>
      <c r="I385" t="s">
        <v>232</v>
      </c>
    </row>
    <row r="386" spans="1:9" x14ac:dyDescent="0.35">
      <c r="A386">
        <v>25</v>
      </c>
      <c r="B386" t="s">
        <v>162</v>
      </c>
      <c r="C386" t="s">
        <v>90</v>
      </c>
      <c r="D386" s="6">
        <v>42167</v>
      </c>
      <c r="E386" t="s">
        <v>167</v>
      </c>
      <c r="F386">
        <v>364</v>
      </c>
      <c r="G386" t="s">
        <v>101</v>
      </c>
      <c r="H386" t="s">
        <v>247</v>
      </c>
      <c r="I386" t="s">
        <v>229</v>
      </c>
    </row>
    <row r="387" spans="1:9" x14ac:dyDescent="0.35">
      <c r="A387">
        <v>25</v>
      </c>
      <c r="B387" t="s">
        <v>162</v>
      </c>
      <c r="C387" t="s">
        <v>90</v>
      </c>
      <c r="D387" s="6">
        <v>42167</v>
      </c>
      <c r="E387" t="s">
        <v>153</v>
      </c>
      <c r="F387">
        <v>328</v>
      </c>
      <c r="G387" t="s">
        <v>101</v>
      </c>
      <c r="H387" t="s">
        <v>230</v>
      </c>
      <c r="I387" t="s">
        <v>231</v>
      </c>
    </row>
    <row r="388" spans="1:9" x14ac:dyDescent="0.35">
      <c r="A388">
        <v>25</v>
      </c>
      <c r="B388" t="s">
        <v>162</v>
      </c>
      <c r="C388" t="s">
        <v>90</v>
      </c>
      <c r="D388" s="6">
        <v>42167</v>
      </c>
      <c r="E388" t="s">
        <v>134</v>
      </c>
      <c r="F388">
        <v>275</v>
      </c>
      <c r="G388" t="s">
        <v>101</v>
      </c>
      <c r="H388" t="s">
        <v>24</v>
      </c>
      <c r="I388" t="s">
        <v>213</v>
      </c>
    </row>
    <row r="389" spans="1:9" x14ac:dyDescent="0.35">
      <c r="A389">
        <v>23</v>
      </c>
      <c r="B389" t="s">
        <v>162</v>
      </c>
      <c r="C389" t="s">
        <v>90</v>
      </c>
      <c r="D389" s="6">
        <v>42169</v>
      </c>
      <c r="E389" t="s">
        <v>26</v>
      </c>
      <c r="F389">
        <v>1534</v>
      </c>
      <c r="G389" t="s">
        <v>95</v>
      </c>
      <c r="H389" t="s">
        <v>26</v>
      </c>
    </row>
    <row r="390" spans="1:9" x14ac:dyDescent="0.35">
      <c r="A390">
        <v>23</v>
      </c>
      <c r="B390" t="s">
        <v>162</v>
      </c>
      <c r="C390" t="s">
        <v>90</v>
      </c>
      <c r="D390" s="6">
        <v>42169</v>
      </c>
      <c r="E390" t="s">
        <v>99</v>
      </c>
      <c r="F390">
        <v>3</v>
      </c>
      <c r="G390" t="s">
        <v>95</v>
      </c>
      <c r="H390" t="s">
        <v>99</v>
      </c>
    </row>
    <row r="391" spans="1:9" x14ac:dyDescent="0.35">
      <c r="A391">
        <v>23</v>
      </c>
      <c r="B391" t="s">
        <v>162</v>
      </c>
      <c r="C391" t="s">
        <v>90</v>
      </c>
      <c r="D391" s="6">
        <v>42169</v>
      </c>
      <c r="E391" t="s">
        <v>3</v>
      </c>
      <c r="F391">
        <v>1</v>
      </c>
      <c r="G391" t="s">
        <v>95</v>
      </c>
      <c r="H391" t="s">
        <v>3</v>
      </c>
    </row>
    <row r="392" spans="1:9" x14ac:dyDescent="0.35">
      <c r="A392">
        <v>23</v>
      </c>
      <c r="B392" t="s">
        <v>162</v>
      </c>
      <c r="C392" t="s">
        <v>90</v>
      </c>
      <c r="D392" s="6">
        <v>42169</v>
      </c>
      <c r="E392" t="s">
        <v>98</v>
      </c>
      <c r="F392">
        <v>2</v>
      </c>
      <c r="G392" t="s">
        <v>95</v>
      </c>
      <c r="H392" t="s">
        <v>98</v>
      </c>
    </row>
    <row r="393" spans="1:9" x14ac:dyDescent="0.35">
      <c r="A393">
        <v>26</v>
      </c>
      <c r="B393" t="s">
        <v>162</v>
      </c>
      <c r="C393" t="s">
        <v>90</v>
      </c>
      <c r="D393" s="6">
        <v>42169</v>
      </c>
      <c r="E393" t="s">
        <v>26</v>
      </c>
      <c r="F393">
        <v>865</v>
      </c>
      <c r="G393" t="s">
        <v>95</v>
      </c>
      <c r="H393" t="s">
        <v>26</v>
      </c>
    </row>
    <row r="394" spans="1:9" x14ac:dyDescent="0.35">
      <c r="A394">
        <v>26</v>
      </c>
      <c r="B394" t="s">
        <v>162</v>
      </c>
      <c r="C394" t="s">
        <v>90</v>
      </c>
      <c r="D394" s="6">
        <v>42169</v>
      </c>
      <c r="E394" t="s">
        <v>98</v>
      </c>
      <c r="F394">
        <v>1090</v>
      </c>
      <c r="G394" t="s">
        <v>95</v>
      </c>
      <c r="H394" t="s">
        <v>98</v>
      </c>
    </row>
    <row r="395" spans="1:9" x14ac:dyDescent="0.35">
      <c r="A395">
        <v>26</v>
      </c>
      <c r="B395" t="s">
        <v>162</v>
      </c>
      <c r="C395" t="s">
        <v>90</v>
      </c>
      <c r="D395" s="6">
        <v>42169</v>
      </c>
      <c r="E395" t="s">
        <v>99</v>
      </c>
      <c r="F395">
        <v>5</v>
      </c>
      <c r="G395" t="s">
        <v>95</v>
      </c>
      <c r="H395" t="s">
        <v>99</v>
      </c>
    </row>
    <row r="396" spans="1:9" x14ac:dyDescent="0.35">
      <c r="A396">
        <v>26</v>
      </c>
      <c r="B396" t="s">
        <v>162</v>
      </c>
      <c r="C396" t="s">
        <v>90</v>
      </c>
      <c r="D396" s="6">
        <v>42169</v>
      </c>
      <c r="E396" t="s">
        <v>97</v>
      </c>
      <c r="F396">
        <v>15</v>
      </c>
      <c r="G396" t="s">
        <v>95</v>
      </c>
      <c r="H396" t="s">
        <v>97</v>
      </c>
    </row>
    <row r="397" spans="1:9" x14ac:dyDescent="0.35">
      <c r="A397">
        <v>26</v>
      </c>
      <c r="B397" t="s">
        <v>162</v>
      </c>
      <c r="C397" t="s">
        <v>90</v>
      </c>
      <c r="D397" s="6">
        <v>42169</v>
      </c>
      <c r="E397" t="s">
        <v>137</v>
      </c>
      <c r="F397">
        <v>2</v>
      </c>
      <c r="G397" t="s">
        <v>95</v>
      </c>
      <c r="H397" t="s">
        <v>137</v>
      </c>
    </row>
    <row r="398" spans="1:9" x14ac:dyDescent="0.35">
      <c r="A398">
        <v>26</v>
      </c>
      <c r="B398" t="s">
        <v>162</v>
      </c>
      <c r="C398" t="s">
        <v>90</v>
      </c>
      <c r="D398" s="6">
        <v>42169</v>
      </c>
      <c r="E398" t="s">
        <v>14</v>
      </c>
      <c r="F398">
        <v>1</v>
      </c>
      <c r="G398" t="s">
        <v>95</v>
      </c>
      <c r="H398" t="s">
        <v>14</v>
      </c>
    </row>
    <row r="399" spans="1:9" x14ac:dyDescent="0.35">
      <c r="A399">
        <v>26</v>
      </c>
      <c r="B399" t="s">
        <v>162</v>
      </c>
      <c r="C399" t="s">
        <v>90</v>
      </c>
      <c r="D399" s="6">
        <v>42169</v>
      </c>
      <c r="E399" t="s">
        <v>3</v>
      </c>
      <c r="F399">
        <v>2</v>
      </c>
      <c r="G399" t="s">
        <v>95</v>
      </c>
      <c r="H399" t="s">
        <v>3</v>
      </c>
    </row>
    <row r="400" spans="1:9" x14ac:dyDescent="0.35">
      <c r="A400">
        <v>23</v>
      </c>
      <c r="B400" t="s">
        <v>162</v>
      </c>
      <c r="C400" t="s">
        <v>90</v>
      </c>
      <c r="D400" s="6">
        <v>42169</v>
      </c>
      <c r="E400" t="s">
        <v>120</v>
      </c>
      <c r="F400">
        <v>38912</v>
      </c>
      <c r="G400" t="s">
        <v>101</v>
      </c>
      <c r="H400" t="s">
        <v>31</v>
      </c>
      <c r="I400" t="s">
        <v>200</v>
      </c>
    </row>
    <row r="401" spans="1:9" x14ac:dyDescent="0.35">
      <c r="A401">
        <v>23</v>
      </c>
      <c r="B401" t="s">
        <v>162</v>
      </c>
      <c r="C401" t="s">
        <v>90</v>
      </c>
      <c r="D401" s="6">
        <v>42169</v>
      </c>
      <c r="E401" t="s">
        <v>119</v>
      </c>
      <c r="F401">
        <v>11475</v>
      </c>
      <c r="G401" t="s">
        <v>101</v>
      </c>
      <c r="H401" t="s">
        <v>31</v>
      </c>
      <c r="I401" t="s">
        <v>195</v>
      </c>
    </row>
    <row r="402" spans="1:9" x14ac:dyDescent="0.35">
      <c r="A402">
        <v>23</v>
      </c>
      <c r="B402" t="s">
        <v>162</v>
      </c>
      <c r="C402" t="s">
        <v>90</v>
      </c>
      <c r="D402" s="6">
        <v>42169</v>
      </c>
      <c r="E402" t="s">
        <v>132</v>
      </c>
      <c r="F402">
        <v>6116</v>
      </c>
      <c r="G402" t="s">
        <v>101</v>
      </c>
      <c r="H402" t="s">
        <v>31</v>
      </c>
      <c r="I402" t="s">
        <v>224</v>
      </c>
    </row>
    <row r="403" spans="1:9" x14ac:dyDescent="0.35">
      <c r="A403">
        <v>23</v>
      </c>
      <c r="B403" t="s">
        <v>162</v>
      </c>
      <c r="C403" t="s">
        <v>90</v>
      </c>
      <c r="D403" s="6">
        <v>42169</v>
      </c>
      <c r="E403" t="s">
        <v>108</v>
      </c>
      <c r="F403">
        <v>3796</v>
      </c>
      <c r="G403" t="s">
        <v>101</v>
      </c>
      <c r="H403" t="s">
        <v>234</v>
      </c>
      <c r="I403" t="s">
        <v>235</v>
      </c>
    </row>
    <row r="404" spans="1:9" x14ac:dyDescent="0.35">
      <c r="A404">
        <v>23</v>
      </c>
      <c r="B404" t="s">
        <v>162</v>
      </c>
      <c r="C404" t="s">
        <v>90</v>
      </c>
      <c r="D404" s="6">
        <v>42169</v>
      </c>
      <c r="E404" t="s">
        <v>129</v>
      </c>
      <c r="F404">
        <v>552</v>
      </c>
      <c r="G404" t="s">
        <v>101</v>
      </c>
      <c r="H404" t="s">
        <v>226</v>
      </c>
      <c r="I404" t="s">
        <v>227</v>
      </c>
    </row>
    <row r="405" spans="1:9" x14ac:dyDescent="0.35">
      <c r="A405">
        <v>23</v>
      </c>
      <c r="B405" t="s">
        <v>162</v>
      </c>
      <c r="C405" t="s">
        <v>90</v>
      </c>
      <c r="D405" s="6">
        <v>42169</v>
      </c>
      <c r="E405" t="s">
        <v>128</v>
      </c>
      <c r="F405">
        <v>525</v>
      </c>
      <c r="G405" t="s">
        <v>101</v>
      </c>
      <c r="H405" t="s">
        <v>228</v>
      </c>
      <c r="I405" t="s">
        <v>229</v>
      </c>
    </row>
    <row r="406" spans="1:9" x14ac:dyDescent="0.35">
      <c r="A406">
        <v>23</v>
      </c>
      <c r="B406" t="s">
        <v>162</v>
      </c>
      <c r="C406" t="s">
        <v>90</v>
      </c>
      <c r="D406" s="6">
        <v>42169</v>
      </c>
      <c r="E406" t="s">
        <v>151</v>
      </c>
      <c r="F406">
        <v>498</v>
      </c>
      <c r="G406" t="s">
        <v>101</v>
      </c>
      <c r="H406" t="s">
        <v>16</v>
      </c>
      <c r="I406" t="s">
        <v>275</v>
      </c>
    </row>
    <row r="407" spans="1:9" x14ac:dyDescent="0.35">
      <c r="A407">
        <v>23</v>
      </c>
      <c r="B407" t="s">
        <v>162</v>
      </c>
      <c r="C407" t="s">
        <v>90</v>
      </c>
      <c r="D407" s="6">
        <v>42169</v>
      </c>
      <c r="E407" t="s">
        <v>131</v>
      </c>
      <c r="F407">
        <v>482</v>
      </c>
      <c r="G407" t="s">
        <v>101</v>
      </c>
      <c r="H407" t="s">
        <v>43</v>
      </c>
      <c r="I407" t="s">
        <v>276</v>
      </c>
    </row>
    <row r="408" spans="1:9" x14ac:dyDescent="0.35">
      <c r="A408">
        <v>23</v>
      </c>
      <c r="B408" t="s">
        <v>162</v>
      </c>
      <c r="C408" t="s">
        <v>90</v>
      </c>
      <c r="D408" s="6">
        <v>42169</v>
      </c>
      <c r="E408" t="s">
        <v>112</v>
      </c>
      <c r="F408">
        <v>367</v>
      </c>
      <c r="G408" t="s">
        <v>101</v>
      </c>
      <c r="H408" t="s">
        <v>39</v>
      </c>
      <c r="I408" t="s">
        <v>232</v>
      </c>
    </row>
    <row r="409" spans="1:9" x14ac:dyDescent="0.35">
      <c r="A409">
        <v>23</v>
      </c>
      <c r="B409" t="s">
        <v>162</v>
      </c>
      <c r="C409" t="s">
        <v>90</v>
      </c>
      <c r="D409" s="6">
        <v>42169</v>
      </c>
      <c r="E409" t="s">
        <v>153</v>
      </c>
      <c r="F409">
        <v>275</v>
      </c>
      <c r="G409" t="s">
        <v>101</v>
      </c>
      <c r="H409" t="s">
        <v>230</v>
      </c>
      <c r="I409" t="s">
        <v>231</v>
      </c>
    </row>
    <row r="410" spans="1:9" x14ac:dyDescent="0.35">
      <c r="A410">
        <v>26</v>
      </c>
      <c r="B410" t="s">
        <v>162</v>
      </c>
      <c r="C410" t="s">
        <v>90</v>
      </c>
      <c r="D410" s="6">
        <v>42169</v>
      </c>
      <c r="E410" t="s">
        <v>120</v>
      </c>
      <c r="F410">
        <v>171592</v>
      </c>
      <c r="G410" t="s">
        <v>101</v>
      </c>
      <c r="H410" t="s">
        <v>31</v>
      </c>
      <c r="I410" t="s">
        <v>200</v>
      </c>
    </row>
    <row r="411" spans="1:9" x14ac:dyDescent="0.35">
      <c r="A411">
        <v>26</v>
      </c>
      <c r="B411" t="s">
        <v>162</v>
      </c>
      <c r="C411" t="s">
        <v>90</v>
      </c>
      <c r="D411" s="6">
        <v>42169</v>
      </c>
      <c r="E411" t="s">
        <v>119</v>
      </c>
      <c r="F411">
        <v>108988</v>
      </c>
      <c r="G411" t="s">
        <v>101</v>
      </c>
      <c r="H411" t="s">
        <v>31</v>
      </c>
      <c r="I411" t="s">
        <v>195</v>
      </c>
    </row>
    <row r="412" spans="1:9" x14ac:dyDescent="0.35">
      <c r="A412">
        <v>26</v>
      </c>
      <c r="B412" t="s">
        <v>162</v>
      </c>
      <c r="C412" t="s">
        <v>90</v>
      </c>
      <c r="D412" s="6">
        <v>42169</v>
      </c>
      <c r="E412" t="s">
        <v>132</v>
      </c>
      <c r="F412">
        <v>52942</v>
      </c>
      <c r="G412" t="s">
        <v>101</v>
      </c>
      <c r="H412" t="s">
        <v>31</v>
      </c>
      <c r="I412" t="s">
        <v>224</v>
      </c>
    </row>
    <row r="413" spans="1:9" x14ac:dyDescent="0.35">
      <c r="A413">
        <v>26</v>
      </c>
      <c r="B413" t="s">
        <v>162</v>
      </c>
      <c r="C413" t="s">
        <v>90</v>
      </c>
      <c r="D413" s="6">
        <v>42169</v>
      </c>
      <c r="E413" t="s">
        <v>85</v>
      </c>
      <c r="F413">
        <v>8448</v>
      </c>
      <c r="G413" t="s">
        <v>101</v>
      </c>
      <c r="H413" t="s">
        <v>60</v>
      </c>
      <c r="I413" t="s">
        <v>207</v>
      </c>
    </row>
    <row r="414" spans="1:9" x14ac:dyDescent="0.35">
      <c r="A414">
        <v>26</v>
      </c>
      <c r="B414" t="s">
        <v>162</v>
      </c>
      <c r="C414" t="s">
        <v>90</v>
      </c>
      <c r="D414" s="6">
        <v>42169</v>
      </c>
      <c r="E414" t="s">
        <v>129</v>
      </c>
      <c r="F414">
        <v>6343</v>
      </c>
      <c r="G414" t="s">
        <v>101</v>
      </c>
      <c r="H414" t="s">
        <v>226</v>
      </c>
      <c r="I414" t="s">
        <v>227</v>
      </c>
    </row>
    <row r="415" spans="1:9" x14ac:dyDescent="0.35">
      <c r="A415">
        <v>26</v>
      </c>
      <c r="B415" t="s">
        <v>162</v>
      </c>
      <c r="C415" t="s">
        <v>90</v>
      </c>
      <c r="D415" s="6">
        <v>42169</v>
      </c>
      <c r="E415" t="s">
        <v>128</v>
      </c>
      <c r="F415">
        <v>4126</v>
      </c>
      <c r="G415" t="s">
        <v>101</v>
      </c>
      <c r="H415" t="s">
        <v>228</v>
      </c>
      <c r="I415" t="s">
        <v>229</v>
      </c>
    </row>
    <row r="416" spans="1:9" x14ac:dyDescent="0.35">
      <c r="A416">
        <v>26</v>
      </c>
      <c r="B416" t="s">
        <v>162</v>
      </c>
      <c r="C416" t="s">
        <v>90</v>
      </c>
      <c r="D416" s="6">
        <v>42169</v>
      </c>
      <c r="E416" t="s">
        <v>153</v>
      </c>
      <c r="F416">
        <v>2912</v>
      </c>
      <c r="G416" t="s">
        <v>101</v>
      </c>
      <c r="H416" t="s">
        <v>230</v>
      </c>
      <c r="I416" t="s">
        <v>231</v>
      </c>
    </row>
    <row r="417" spans="1:9" x14ac:dyDescent="0.35">
      <c r="A417">
        <v>26</v>
      </c>
      <c r="B417" t="s">
        <v>162</v>
      </c>
      <c r="C417" t="s">
        <v>90</v>
      </c>
      <c r="D417" s="6">
        <v>42169</v>
      </c>
      <c r="E417" t="s">
        <v>112</v>
      </c>
      <c r="F417">
        <v>2618</v>
      </c>
      <c r="G417" t="s">
        <v>101</v>
      </c>
      <c r="H417" t="s">
        <v>39</v>
      </c>
      <c r="I417" t="s">
        <v>232</v>
      </c>
    </row>
    <row r="418" spans="1:9" x14ac:dyDescent="0.35">
      <c r="A418">
        <v>26</v>
      </c>
      <c r="B418" t="s">
        <v>162</v>
      </c>
      <c r="C418" t="s">
        <v>90</v>
      </c>
      <c r="D418" s="6">
        <v>42169</v>
      </c>
      <c r="E418" t="s">
        <v>110</v>
      </c>
      <c r="F418">
        <v>2335</v>
      </c>
      <c r="G418" t="s">
        <v>101</v>
      </c>
      <c r="H418" t="s">
        <v>42</v>
      </c>
      <c r="I418" t="s">
        <v>245</v>
      </c>
    </row>
    <row r="419" spans="1:9" x14ac:dyDescent="0.35">
      <c r="A419">
        <v>26</v>
      </c>
      <c r="B419" t="s">
        <v>162</v>
      </c>
      <c r="C419" t="s">
        <v>90</v>
      </c>
      <c r="D419" s="6">
        <v>42169</v>
      </c>
      <c r="E419" t="s">
        <v>152</v>
      </c>
      <c r="F419">
        <v>1921</v>
      </c>
      <c r="G419" t="s">
        <v>101</v>
      </c>
      <c r="H419" t="s">
        <v>230</v>
      </c>
      <c r="I419" t="s">
        <v>233</v>
      </c>
    </row>
    <row r="420" spans="1:9" x14ac:dyDescent="0.35">
      <c r="A420" t="s">
        <v>82</v>
      </c>
      <c r="B420" t="s">
        <v>162</v>
      </c>
      <c r="C420" t="s">
        <v>90</v>
      </c>
      <c r="D420" s="6">
        <v>42170</v>
      </c>
      <c r="E420" t="s">
        <v>119</v>
      </c>
      <c r="F420">
        <v>9</v>
      </c>
      <c r="G420" t="s">
        <v>78</v>
      </c>
      <c r="H420" t="s">
        <v>31</v>
      </c>
      <c r="I420" t="s">
        <v>195</v>
      </c>
    </row>
    <row r="421" spans="1:9" x14ac:dyDescent="0.35">
      <c r="A421">
        <v>27</v>
      </c>
      <c r="B421" t="s">
        <v>162</v>
      </c>
      <c r="C421" t="s">
        <v>90</v>
      </c>
      <c r="D421" s="6">
        <v>42170</v>
      </c>
      <c r="E421" t="s">
        <v>26</v>
      </c>
      <c r="F421">
        <v>1875</v>
      </c>
      <c r="G421" t="s">
        <v>95</v>
      </c>
      <c r="H421" t="s">
        <v>26</v>
      </c>
    </row>
    <row r="422" spans="1:9" x14ac:dyDescent="0.35">
      <c r="A422">
        <v>27</v>
      </c>
      <c r="B422" t="s">
        <v>162</v>
      </c>
      <c r="C422" t="s">
        <v>90</v>
      </c>
      <c r="D422" s="6">
        <v>42170</v>
      </c>
      <c r="E422" t="s">
        <v>3</v>
      </c>
      <c r="F422">
        <v>14</v>
      </c>
      <c r="G422" t="s">
        <v>95</v>
      </c>
      <c r="H422" t="s">
        <v>3</v>
      </c>
    </row>
    <row r="423" spans="1:9" x14ac:dyDescent="0.35">
      <c r="A423">
        <v>27</v>
      </c>
      <c r="B423" t="s">
        <v>162</v>
      </c>
      <c r="C423" t="s">
        <v>90</v>
      </c>
      <c r="D423" s="6">
        <v>42170</v>
      </c>
      <c r="E423" t="s">
        <v>99</v>
      </c>
      <c r="F423">
        <v>1</v>
      </c>
      <c r="G423" t="s">
        <v>95</v>
      </c>
      <c r="H423" t="s">
        <v>99</v>
      </c>
    </row>
    <row r="424" spans="1:9" x14ac:dyDescent="0.35">
      <c r="A424">
        <v>27</v>
      </c>
      <c r="B424" t="s">
        <v>162</v>
      </c>
      <c r="C424" t="s">
        <v>90</v>
      </c>
      <c r="D424" s="6">
        <v>42170</v>
      </c>
      <c r="E424" t="s">
        <v>98</v>
      </c>
      <c r="F424">
        <v>1</v>
      </c>
      <c r="G424" t="s">
        <v>95</v>
      </c>
      <c r="H424" t="s">
        <v>98</v>
      </c>
    </row>
    <row r="425" spans="1:9" x14ac:dyDescent="0.35">
      <c r="A425">
        <v>28</v>
      </c>
      <c r="B425" t="s">
        <v>162</v>
      </c>
      <c r="C425" t="s">
        <v>90</v>
      </c>
      <c r="D425" s="6">
        <v>42170</v>
      </c>
      <c r="E425" t="s">
        <v>26</v>
      </c>
      <c r="F425">
        <v>1099</v>
      </c>
      <c r="G425" t="s">
        <v>95</v>
      </c>
      <c r="H425" t="s">
        <v>26</v>
      </c>
    </row>
    <row r="426" spans="1:9" x14ac:dyDescent="0.35">
      <c r="A426">
        <v>28</v>
      </c>
      <c r="B426" t="s">
        <v>162</v>
      </c>
      <c r="C426" t="s">
        <v>90</v>
      </c>
      <c r="D426" s="6">
        <v>42170</v>
      </c>
      <c r="E426" t="s">
        <v>99</v>
      </c>
      <c r="F426">
        <v>1</v>
      </c>
      <c r="G426" t="s">
        <v>95</v>
      </c>
      <c r="H426" t="s">
        <v>99</v>
      </c>
    </row>
    <row r="427" spans="1:9" x14ac:dyDescent="0.35">
      <c r="A427">
        <v>29</v>
      </c>
      <c r="B427" t="s">
        <v>162</v>
      </c>
      <c r="C427" t="s">
        <v>90</v>
      </c>
      <c r="D427" s="6">
        <v>42170</v>
      </c>
      <c r="E427" t="s">
        <v>26</v>
      </c>
      <c r="F427">
        <v>746</v>
      </c>
      <c r="G427" t="s">
        <v>95</v>
      </c>
      <c r="H427" t="s">
        <v>26</v>
      </c>
    </row>
    <row r="428" spans="1:9" x14ac:dyDescent="0.35">
      <c r="A428">
        <v>29</v>
      </c>
      <c r="B428" t="s">
        <v>162</v>
      </c>
      <c r="C428" t="s">
        <v>90</v>
      </c>
      <c r="D428" s="6">
        <v>42170</v>
      </c>
      <c r="E428" t="s">
        <v>163</v>
      </c>
      <c r="F428">
        <v>1</v>
      </c>
      <c r="G428" t="s">
        <v>95</v>
      </c>
      <c r="H428" t="s">
        <v>163</v>
      </c>
    </row>
    <row r="429" spans="1:9" x14ac:dyDescent="0.35">
      <c r="A429">
        <v>27</v>
      </c>
      <c r="B429" t="s">
        <v>162</v>
      </c>
      <c r="C429" t="s">
        <v>90</v>
      </c>
      <c r="D429" s="6">
        <v>42170</v>
      </c>
      <c r="E429" t="s">
        <v>120</v>
      </c>
      <c r="F429">
        <v>25683</v>
      </c>
      <c r="G429" t="s">
        <v>101</v>
      </c>
      <c r="H429" t="s">
        <v>31</v>
      </c>
      <c r="I429" t="s">
        <v>200</v>
      </c>
    </row>
    <row r="430" spans="1:9" x14ac:dyDescent="0.35">
      <c r="A430">
        <v>27</v>
      </c>
      <c r="B430" t="s">
        <v>162</v>
      </c>
      <c r="C430" t="s">
        <v>90</v>
      </c>
      <c r="D430" s="6">
        <v>42170</v>
      </c>
      <c r="E430" t="s">
        <v>119</v>
      </c>
      <c r="F430">
        <v>16430</v>
      </c>
      <c r="G430" t="s">
        <v>101</v>
      </c>
      <c r="H430" t="s">
        <v>31</v>
      </c>
      <c r="I430" t="s">
        <v>195</v>
      </c>
    </row>
    <row r="431" spans="1:9" x14ac:dyDescent="0.35">
      <c r="A431">
        <v>27</v>
      </c>
      <c r="B431" t="s">
        <v>162</v>
      </c>
      <c r="C431" t="s">
        <v>90</v>
      </c>
      <c r="D431" s="6">
        <v>42170</v>
      </c>
      <c r="E431" t="s">
        <v>132</v>
      </c>
      <c r="F431">
        <v>7556</v>
      </c>
      <c r="G431" t="s">
        <v>101</v>
      </c>
      <c r="H431" t="s">
        <v>31</v>
      </c>
      <c r="I431" t="s">
        <v>224</v>
      </c>
    </row>
    <row r="432" spans="1:9" x14ac:dyDescent="0.35">
      <c r="A432">
        <v>27</v>
      </c>
      <c r="B432" t="s">
        <v>162</v>
      </c>
      <c r="C432" t="s">
        <v>90</v>
      </c>
      <c r="D432" s="6">
        <v>42170</v>
      </c>
      <c r="E432" t="s">
        <v>129</v>
      </c>
      <c r="F432">
        <v>1288</v>
      </c>
      <c r="G432" t="s">
        <v>101</v>
      </c>
      <c r="H432" t="s">
        <v>226</v>
      </c>
      <c r="I432" t="s">
        <v>227</v>
      </c>
    </row>
    <row r="433" spans="1:9" x14ac:dyDescent="0.35">
      <c r="A433">
        <v>27</v>
      </c>
      <c r="B433" t="s">
        <v>162</v>
      </c>
      <c r="C433" t="s">
        <v>90</v>
      </c>
      <c r="D433" s="6">
        <v>42170</v>
      </c>
      <c r="E433" t="s">
        <v>167</v>
      </c>
      <c r="F433">
        <v>713</v>
      </c>
      <c r="G433" t="s">
        <v>101</v>
      </c>
      <c r="H433" t="s">
        <v>247</v>
      </c>
      <c r="I433" t="s">
        <v>229</v>
      </c>
    </row>
    <row r="434" spans="1:9" x14ac:dyDescent="0.35">
      <c r="A434">
        <v>27</v>
      </c>
      <c r="B434" t="s">
        <v>162</v>
      </c>
      <c r="C434" t="s">
        <v>90</v>
      </c>
      <c r="D434" s="6">
        <v>42170</v>
      </c>
      <c r="E434" t="s">
        <v>153</v>
      </c>
      <c r="F434">
        <v>540</v>
      </c>
      <c r="G434" t="s">
        <v>101</v>
      </c>
      <c r="H434" t="s">
        <v>230</v>
      </c>
      <c r="I434" t="s">
        <v>231</v>
      </c>
    </row>
    <row r="435" spans="1:9" x14ac:dyDescent="0.35">
      <c r="A435">
        <v>27</v>
      </c>
      <c r="B435" t="s">
        <v>162</v>
      </c>
      <c r="C435" t="s">
        <v>90</v>
      </c>
      <c r="D435" s="6">
        <v>42170</v>
      </c>
      <c r="E435" t="s">
        <v>128</v>
      </c>
      <c r="F435">
        <v>459</v>
      </c>
      <c r="G435" t="s">
        <v>101</v>
      </c>
      <c r="H435" t="s">
        <v>228</v>
      </c>
      <c r="I435" t="s">
        <v>229</v>
      </c>
    </row>
    <row r="436" spans="1:9" x14ac:dyDescent="0.35">
      <c r="A436">
        <v>27</v>
      </c>
      <c r="B436" t="s">
        <v>162</v>
      </c>
      <c r="C436" t="s">
        <v>90</v>
      </c>
      <c r="D436" s="6">
        <v>42170</v>
      </c>
      <c r="E436" t="s">
        <v>152</v>
      </c>
      <c r="F436">
        <v>329</v>
      </c>
      <c r="G436" t="s">
        <v>101</v>
      </c>
      <c r="H436" t="s">
        <v>230</v>
      </c>
      <c r="I436" t="s">
        <v>233</v>
      </c>
    </row>
    <row r="437" spans="1:9" x14ac:dyDescent="0.35">
      <c r="A437">
        <v>27</v>
      </c>
      <c r="B437" t="s">
        <v>162</v>
      </c>
      <c r="C437" t="s">
        <v>90</v>
      </c>
      <c r="D437" s="6">
        <v>42170</v>
      </c>
      <c r="E437" t="s">
        <v>110</v>
      </c>
      <c r="F437">
        <v>313</v>
      </c>
      <c r="G437" t="s">
        <v>101</v>
      </c>
      <c r="H437" t="s">
        <v>42</v>
      </c>
      <c r="I437" t="s">
        <v>245</v>
      </c>
    </row>
    <row r="438" spans="1:9" x14ac:dyDescent="0.35">
      <c r="A438">
        <v>27</v>
      </c>
      <c r="B438" t="s">
        <v>162</v>
      </c>
      <c r="C438" t="s">
        <v>90</v>
      </c>
      <c r="D438" s="6">
        <v>42170</v>
      </c>
      <c r="E438" t="s">
        <v>107</v>
      </c>
      <c r="F438">
        <v>295</v>
      </c>
      <c r="G438" t="s">
        <v>101</v>
      </c>
      <c r="H438" t="s">
        <v>6</v>
      </c>
      <c r="I438" t="s">
        <v>248</v>
      </c>
    </row>
    <row r="439" spans="1:9" x14ac:dyDescent="0.35">
      <c r="A439">
        <v>28</v>
      </c>
      <c r="B439" t="s">
        <v>162</v>
      </c>
      <c r="C439" t="s">
        <v>90</v>
      </c>
      <c r="D439" s="6">
        <v>42170</v>
      </c>
      <c r="E439" t="s">
        <v>120</v>
      </c>
      <c r="F439">
        <v>33236</v>
      </c>
      <c r="G439" t="s">
        <v>101</v>
      </c>
      <c r="H439" t="s">
        <v>31</v>
      </c>
      <c r="I439" t="s">
        <v>200</v>
      </c>
    </row>
    <row r="440" spans="1:9" x14ac:dyDescent="0.35">
      <c r="A440">
        <v>28</v>
      </c>
      <c r="B440" t="s">
        <v>162</v>
      </c>
      <c r="C440" t="s">
        <v>90</v>
      </c>
      <c r="D440" s="6">
        <v>42170</v>
      </c>
      <c r="E440" t="s">
        <v>119</v>
      </c>
      <c r="F440">
        <v>19779</v>
      </c>
      <c r="G440" t="s">
        <v>101</v>
      </c>
      <c r="H440" t="s">
        <v>31</v>
      </c>
      <c r="I440" t="s">
        <v>195</v>
      </c>
    </row>
    <row r="441" spans="1:9" x14ac:dyDescent="0.35">
      <c r="A441">
        <v>28</v>
      </c>
      <c r="B441" t="s">
        <v>162</v>
      </c>
      <c r="C441" t="s">
        <v>90</v>
      </c>
      <c r="D441" s="6">
        <v>42170</v>
      </c>
      <c r="E441" t="s">
        <v>132</v>
      </c>
      <c r="F441">
        <v>10354</v>
      </c>
      <c r="G441" t="s">
        <v>101</v>
      </c>
      <c r="H441" t="s">
        <v>31</v>
      </c>
      <c r="I441" t="s">
        <v>224</v>
      </c>
    </row>
    <row r="442" spans="1:9" x14ac:dyDescent="0.35">
      <c r="A442">
        <v>28</v>
      </c>
      <c r="B442" t="s">
        <v>162</v>
      </c>
      <c r="C442" t="s">
        <v>90</v>
      </c>
      <c r="D442" s="6">
        <v>42170</v>
      </c>
      <c r="E442" t="s">
        <v>129</v>
      </c>
      <c r="F442">
        <v>939</v>
      </c>
      <c r="G442" t="s">
        <v>101</v>
      </c>
      <c r="H442" t="s">
        <v>226</v>
      </c>
      <c r="I442" t="s">
        <v>227</v>
      </c>
    </row>
    <row r="443" spans="1:9" x14ac:dyDescent="0.35">
      <c r="A443">
        <v>28</v>
      </c>
      <c r="B443" t="s">
        <v>162</v>
      </c>
      <c r="C443" t="s">
        <v>90</v>
      </c>
      <c r="D443" s="6">
        <v>42170</v>
      </c>
      <c r="E443" t="s">
        <v>128</v>
      </c>
      <c r="F443">
        <v>721</v>
      </c>
      <c r="G443" t="s">
        <v>101</v>
      </c>
      <c r="H443" t="s">
        <v>228</v>
      </c>
      <c r="I443" t="s">
        <v>229</v>
      </c>
    </row>
    <row r="444" spans="1:9" x14ac:dyDescent="0.35">
      <c r="A444">
        <v>28</v>
      </c>
      <c r="B444" t="s">
        <v>162</v>
      </c>
      <c r="C444" t="s">
        <v>90</v>
      </c>
      <c r="D444" s="6">
        <v>42170</v>
      </c>
      <c r="E444" t="s">
        <v>105</v>
      </c>
      <c r="F444">
        <v>713</v>
      </c>
      <c r="G444" t="s">
        <v>101</v>
      </c>
      <c r="H444" t="s">
        <v>239</v>
      </c>
      <c r="I444" t="s">
        <v>277</v>
      </c>
    </row>
    <row r="445" spans="1:9" x14ac:dyDescent="0.35">
      <c r="A445">
        <v>28</v>
      </c>
      <c r="B445" t="s">
        <v>162</v>
      </c>
      <c r="C445" t="s">
        <v>90</v>
      </c>
      <c r="D445" s="6">
        <v>42170</v>
      </c>
      <c r="E445" t="s">
        <v>105</v>
      </c>
      <c r="F445">
        <v>713</v>
      </c>
      <c r="G445" t="s">
        <v>101</v>
      </c>
      <c r="H445" t="s">
        <v>239</v>
      </c>
      <c r="I445" t="s">
        <v>277</v>
      </c>
    </row>
    <row r="446" spans="1:9" x14ac:dyDescent="0.35">
      <c r="A446">
        <v>28</v>
      </c>
      <c r="B446" t="s">
        <v>162</v>
      </c>
      <c r="C446" t="s">
        <v>90</v>
      </c>
      <c r="D446" s="6">
        <v>42170</v>
      </c>
      <c r="E446" t="s">
        <v>153</v>
      </c>
      <c r="F446">
        <v>604</v>
      </c>
      <c r="G446" t="s">
        <v>101</v>
      </c>
      <c r="H446" t="s">
        <v>230</v>
      </c>
      <c r="I446" t="s">
        <v>231</v>
      </c>
    </row>
    <row r="447" spans="1:9" x14ac:dyDescent="0.35">
      <c r="A447">
        <v>28</v>
      </c>
      <c r="B447" t="s">
        <v>162</v>
      </c>
      <c r="C447" t="s">
        <v>90</v>
      </c>
      <c r="D447" s="6">
        <v>42170</v>
      </c>
      <c r="E447" t="s">
        <v>112</v>
      </c>
      <c r="F447">
        <v>379</v>
      </c>
      <c r="G447" t="s">
        <v>101</v>
      </c>
      <c r="H447" t="s">
        <v>39</v>
      </c>
      <c r="I447" t="s">
        <v>232</v>
      </c>
    </row>
    <row r="448" spans="1:9" x14ac:dyDescent="0.35">
      <c r="A448">
        <v>28</v>
      </c>
      <c r="B448" t="s">
        <v>162</v>
      </c>
      <c r="C448" t="s">
        <v>90</v>
      </c>
      <c r="D448" s="6">
        <v>42170</v>
      </c>
      <c r="E448" t="s">
        <v>104</v>
      </c>
      <c r="F448">
        <v>345</v>
      </c>
      <c r="G448" t="s">
        <v>101</v>
      </c>
      <c r="H448" t="s">
        <v>258</v>
      </c>
      <c r="I448" t="s">
        <v>259</v>
      </c>
    </row>
    <row r="449" spans="1:9" x14ac:dyDescent="0.35">
      <c r="A449">
        <v>29</v>
      </c>
      <c r="B449" t="s">
        <v>162</v>
      </c>
      <c r="C449" t="s">
        <v>90</v>
      </c>
      <c r="D449" s="6">
        <v>42170</v>
      </c>
      <c r="E449" t="s">
        <v>139</v>
      </c>
      <c r="F449">
        <v>50501</v>
      </c>
      <c r="G449" t="s">
        <v>101</v>
      </c>
      <c r="H449" t="s">
        <v>202</v>
      </c>
      <c r="I449" t="s">
        <v>203</v>
      </c>
    </row>
    <row r="450" spans="1:9" x14ac:dyDescent="0.35">
      <c r="A450">
        <v>29</v>
      </c>
      <c r="B450" t="s">
        <v>162</v>
      </c>
      <c r="C450" t="s">
        <v>90</v>
      </c>
      <c r="D450" s="6">
        <v>42170</v>
      </c>
      <c r="E450" t="s">
        <v>120</v>
      </c>
      <c r="F450">
        <v>35781</v>
      </c>
      <c r="G450" t="s">
        <v>101</v>
      </c>
      <c r="H450" t="s">
        <v>31</v>
      </c>
      <c r="I450" t="s">
        <v>200</v>
      </c>
    </row>
    <row r="451" spans="1:9" x14ac:dyDescent="0.35">
      <c r="A451">
        <v>29</v>
      </c>
      <c r="B451" t="s">
        <v>162</v>
      </c>
      <c r="C451" t="s">
        <v>90</v>
      </c>
      <c r="D451" s="6">
        <v>42170</v>
      </c>
      <c r="E451" t="s">
        <v>119</v>
      </c>
      <c r="F451">
        <v>12449</v>
      </c>
      <c r="G451" t="s">
        <v>101</v>
      </c>
      <c r="H451" t="s">
        <v>31</v>
      </c>
      <c r="I451" t="s">
        <v>195</v>
      </c>
    </row>
    <row r="452" spans="1:9" x14ac:dyDescent="0.35">
      <c r="A452">
        <v>29</v>
      </c>
      <c r="B452" t="s">
        <v>162</v>
      </c>
      <c r="C452" t="s">
        <v>90</v>
      </c>
      <c r="D452" s="6">
        <v>42170</v>
      </c>
      <c r="E452" t="s">
        <v>132</v>
      </c>
      <c r="F452">
        <v>7561</v>
      </c>
      <c r="G452" t="s">
        <v>101</v>
      </c>
      <c r="H452" t="s">
        <v>31</v>
      </c>
      <c r="I452" t="s">
        <v>224</v>
      </c>
    </row>
    <row r="453" spans="1:9" x14ac:dyDescent="0.35">
      <c r="A453">
        <v>29</v>
      </c>
      <c r="B453" t="s">
        <v>162</v>
      </c>
      <c r="C453" t="s">
        <v>90</v>
      </c>
      <c r="D453" s="6">
        <v>42170</v>
      </c>
      <c r="E453" t="s">
        <v>124</v>
      </c>
      <c r="F453">
        <v>2908</v>
      </c>
      <c r="G453" t="s">
        <v>101</v>
      </c>
      <c r="H453" t="s">
        <v>59</v>
      </c>
      <c r="I453" t="s">
        <v>216</v>
      </c>
    </row>
    <row r="454" spans="1:9" x14ac:dyDescent="0.35">
      <c r="A454">
        <v>29</v>
      </c>
      <c r="B454" t="s">
        <v>162</v>
      </c>
      <c r="C454" t="s">
        <v>90</v>
      </c>
      <c r="D454" s="6">
        <v>42170</v>
      </c>
      <c r="E454" t="s">
        <v>107</v>
      </c>
      <c r="F454">
        <v>2740</v>
      </c>
      <c r="G454" t="s">
        <v>101</v>
      </c>
      <c r="H454" t="s">
        <v>6</v>
      </c>
      <c r="I454" t="s">
        <v>248</v>
      </c>
    </row>
    <row r="455" spans="1:9" x14ac:dyDescent="0.35">
      <c r="A455">
        <v>29</v>
      </c>
      <c r="B455" t="s">
        <v>162</v>
      </c>
      <c r="C455" t="s">
        <v>90</v>
      </c>
      <c r="D455" s="6">
        <v>42170</v>
      </c>
      <c r="E455" t="s">
        <v>166</v>
      </c>
      <c r="F455">
        <v>2703</v>
      </c>
      <c r="G455" t="s">
        <v>101</v>
      </c>
      <c r="H455" t="s">
        <v>278</v>
      </c>
      <c r="I455" t="s">
        <v>279</v>
      </c>
    </row>
    <row r="456" spans="1:9" x14ac:dyDescent="0.35">
      <c r="A456">
        <v>29</v>
      </c>
      <c r="B456" t="s">
        <v>162</v>
      </c>
      <c r="C456" t="s">
        <v>90</v>
      </c>
      <c r="D456" s="6">
        <v>42170</v>
      </c>
      <c r="E456" t="s">
        <v>165</v>
      </c>
      <c r="F456">
        <v>2701</v>
      </c>
      <c r="G456" t="s">
        <v>101</v>
      </c>
      <c r="H456" t="s">
        <v>280</v>
      </c>
      <c r="I456" t="s">
        <v>281</v>
      </c>
    </row>
    <row r="457" spans="1:9" x14ac:dyDescent="0.35">
      <c r="A457">
        <v>29</v>
      </c>
      <c r="B457" t="s">
        <v>162</v>
      </c>
      <c r="C457" t="s">
        <v>90</v>
      </c>
      <c r="D457" s="6">
        <v>42170</v>
      </c>
      <c r="E457" t="s">
        <v>104</v>
      </c>
      <c r="F457">
        <v>2676</v>
      </c>
      <c r="G457" t="s">
        <v>101</v>
      </c>
      <c r="H457" t="s">
        <v>258</v>
      </c>
      <c r="I457" t="s">
        <v>259</v>
      </c>
    </row>
    <row r="458" spans="1:9" x14ac:dyDescent="0.35">
      <c r="A458">
        <v>29</v>
      </c>
      <c r="B458" t="s">
        <v>162</v>
      </c>
      <c r="C458" t="s">
        <v>90</v>
      </c>
      <c r="D458" s="6">
        <v>42170</v>
      </c>
      <c r="E458" t="s">
        <v>105</v>
      </c>
      <c r="F458">
        <v>2432</v>
      </c>
      <c r="G458" t="s">
        <v>101</v>
      </c>
      <c r="H458" t="s">
        <v>239</v>
      </c>
      <c r="I458" t="s">
        <v>277</v>
      </c>
    </row>
    <row r="459" spans="1:9" x14ac:dyDescent="0.35">
      <c r="A459">
        <v>29</v>
      </c>
      <c r="B459" t="s">
        <v>162</v>
      </c>
      <c r="C459" t="s">
        <v>90</v>
      </c>
      <c r="D459" s="6">
        <v>42170</v>
      </c>
      <c r="E459" t="s">
        <v>105</v>
      </c>
      <c r="F459">
        <v>2432</v>
      </c>
      <c r="G459" t="s">
        <v>101</v>
      </c>
      <c r="H459" t="s">
        <v>239</v>
      </c>
      <c r="I459" t="s">
        <v>277</v>
      </c>
    </row>
    <row r="460" spans="1:9" x14ac:dyDescent="0.35">
      <c r="A460" t="s">
        <v>82</v>
      </c>
      <c r="B460" t="s">
        <v>162</v>
      </c>
      <c r="C460" t="s">
        <v>90</v>
      </c>
      <c r="D460" s="6">
        <v>42183</v>
      </c>
      <c r="E460" t="s">
        <v>79</v>
      </c>
      <c r="F460">
        <v>1</v>
      </c>
      <c r="G460" t="s">
        <v>78</v>
      </c>
      <c r="H460" t="s">
        <v>42</v>
      </c>
      <c r="I460" t="s">
        <v>198</v>
      </c>
    </row>
    <row r="461" spans="1:9" x14ac:dyDescent="0.35">
      <c r="A461" t="s">
        <v>82</v>
      </c>
      <c r="B461" t="s">
        <v>162</v>
      </c>
      <c r="C461" t="s">
        <v>90</v>
      </c>
      <c r="D461" s="6">
        <v>42183</v>
      </c>
      <c r="E461" t="s">
        <v>164</v>
      </c>
      <c r="F461">
        <v>1</v>
      </c>
      <c r="G461" t="s">
        <v>78</v>
      </c>
      <c r="H461" t="s">
        <v>49</v>
      </c>
      <c r="I461" t="s">
        <v>221</v>
      </c>
    </row>
    <row r="462" spans="1:9" x14ac:dyDescent="0.35">
      <c r="A462" t="s">
        <v>82</v>
      </c>
      <c r="B462" t="s">
        <v>162</v>
      </c>
      <c r="C462" t="s">
        <v>90</v>
      </c>
      <c r="D462" s="6">
        <v>42194</v>
      </c>
      <c r="E462" t="s">
        <v>120</v>
      </c>
      <c r="F462">
        <v>1</v>
      </c>
      <c r="G462" t="s">
        <v>78</v>
      </c>
      <c r="H462" t="s">
        <v>31</v>
      </c>
      <c r="I462" t="s">
        <v>200</v>
      </c>
    </row>
    <row r="463" spans="1:9" x14ac:dyDescent="0.35">
      <c r="A463" t="s">
        <v>82</v>
      </c>
      <c r="B463" t="s">
        <v>162</v>
      </c>
      <c r="C463" t="s">
        <v>90</v>
      </c>
      <c r="D463" s="6">
        <v>42199</v>
      </c>
      <c r="E463" t="s">
        <v>120</v>
      </c>
      <c r="F463">
        <v>2</v>
      </c>
      <c r="G463" t="s">
        <v>78</v>
      </c>
      <c r="H463" t="s">
        <v>31</v>
      </c>
      <c r="I463" t="s">
        <v>200</v>
      </c>
    </row>
    <row r="464" spans="1:9" x14ac:dyDescent="0.35">
      <c r="A464" t="s">
        <v>82</v>
      </c>
      <c r="B464" t="s">
        <v>162</v>
      </c>
      <c r="C464" t="s">
        <v>87</v>
      </c>
      <c r="D464" s="6">
        <v>42155</v>
      </c>
      <c r="E464" t="s">
        <v>93</v>
      </c>
      <c r="F464">
        <v>1</v>
      </c>
      <c r="G464" t="s">
        <v>78</v>
      </c>
      <c r="H464" t="s">
        <v>47</v>
      </c>
      <c r="I464" t="s">
        <v>204</v>
      </c>
    </row>
    <row r="465" spans="1:9" x14ac:dyDescent="0.35">
      <c r="A465" t="s">
        <v>82</v>
      </c>
      <c r="B465" t="s">
        <v>162</v>
      </c>
      <c r="C465" t="s">
        <v>87</v>
      </c>
      <c r="D465" s="6">
        <v>42157</v>
      </c>
      <c r="E465" t="s">
        <v>119</v>
      </c>
      <c r="F465">
        <v>1</v>
      </c>
      <c r="G465" t="s">
        <v>78</v>
      </c>
      <c r="H465" t="s">
        <v>31</v>
      </c>
      <c r="I465" t="s">
        <v>195</v>
      </c>
    </row>
    <row r="466" spans="1:9" x14ac:dyDescent="0.35">
      <c r="A466" t="s">
        <v>82</v>
      </c>
      <c r="B466" t="s">
        <v>162</v>
      </c>
      <c r="C466" t="s">
        <v>87</v>
      </c>
      <c r="D466" s="6">
        <v>42157</v>
      </c>
      <c r="E466" t="s">
        <v>93</v>
      </c>
      <c r="F466">
        <v>1</v>
      </c>
      <c r="G466" t="s">
        <v>78</v>
      </c>
      <c r="H466" t="s">
        <v>47</v>
      </c>
      <c r="I466" t="s">
        <v>204</v>
      </c>
    </row>
    <row r="467" spans="1:9" x14ac:dyDescent="0.35">
      <c r="A467" t="s">
        <v>82</v>
      </c>
      <c r="B467" t="s">
        <v>162</v>
      </c>
      <c r="C467" t="s">
        <v>87</v>
      </c>
      <c r="D467" s="6">
        <v>42159</v>
      </c>
      <c r="E467" t="s">
        <v>119</v>
      </c>
      <c r="F467">
        <v>1</v>
      </c>
      <c r="G467" t="s">
        <v>78</v>
      </c>
      <c r="H467" t="s">
        <v>31</v>
      </c>
      <c r="I467" t="s">
        <v>195</v>
      </c>
    </row>
    <row r="468" spans="1:9" x14ac:dyDescent="0.35">
      <c r="A468" t="s">
        <v>82</v>
      </c>
      <c r="B468" t="s">
        <v>162</v>
      </c>
      <c r="C468" t="s">
        <v>87</v>
      </c>
      <c r="D468" s="6">
        <v>42159</v>
      </c>
      <c r="E468" t="s">
        <v>93</v>
      </c>
      <c r="F468">
        <v>2</v>
      </c>
      <c r="G468" t="s">
        <v>78</v>
      </c>
      <c r="H468" t="s">
        <v>47</v>
      </c>
      <c r="I468" t="s">
        <v>204</v>
      </c>
    </row>
    <row r="469" spans="1:9" x14ac:dyDescent="0.35">
      <c r="A469" t="s">
        <v>82</v>
      </c>
      <c r="B469" t="s">
        <v>162</v>
      </c>
      <c r="C469" t="s">
        <v>87</v>
      </c>
      <c r="D469" s="6">
        <v>42163</v>
      </c>
      <c r="E469" t="s">
        <v>111</v>
      </c>
      <c r="F469">
        <v>2</v>
      </c>
      <c r="G469" t="s">
        <v>78</v>
      </c>
      <c r="H469" t="s">
        <v>15</v>
      </c>
      <c r="I469" t="s">
        <v>196</v>
      </c>
    </row>
    <row r="470" spans="1:9" x14ac:dyDescent="0.35">
      <c r="A470" t="s">
        <v>82</v>
      </c>
      <c r="B470" t="s">
        <v>162</v>
      </c>
      <c r="C470" t="s">
        <v>87</v>
      </c>
      <c r="D470" s="6">
        <v>42163</v>
      </c>
      <c r="E470" t="s">
        <v>85</v>
      </c>
      <c r="F470">
        <v>1</v>
      </c>
      <c r="G470" t="s">
        <v>78</v>
      </c>
      <c r="H470" t="s">
        <v>60</v>
      </c>
      <c r="I470" t="s">
        <v>207</v>
      </c>
    </row>
    <row r="471" spans="1:9" x14ac:dyDescent="0.35">
      <c r="A471" t="s">
        <v>82</v>
      </c>
      <c r="B471" t="s">
        <v>162</v>
      </c>
      <c r="C471" t="s">
        <v>87</v>
      </c>
      <c r="D471" s="6">
        <v>42170</v>
      </c>
      <c r="E471" t="s">
        <v>111</v>
      </c>
      <c r="F471">
        <v>2</v>
      </c>
      <c r="G471" t="s">
        <v>78</v>
      </c>
      <c r="H471" t="s">
        <v>15</v>
      </c>
      <c r="I471" t="s">
        <v>196</v>
      </c>
    </row>
    <row r="472" spans="1:9" x14ac:dyDescent="0.35">
      <c r="A472" t="s">
        <v>82</v>
      </c>
      <c r="B472" t="s">
        <v>162</v>
      </c>
      <c r="C472" t="s">
        <v>87</v>
      </c>
      <c r="D472" s="6">
        <v>42177</v>
      </c>
      <c r="E472" t="s">
        <v>89</v>
      </c>
      <c r="F472">
        <v>1</v>
      </c>
      <c r="G472" t="s">
        <v>78</v>
      </c>
      <c r="H472" t="s">
        <v>6</v>
      </c>
      <c r="I472" t="s">
        <v>212</v>
      </c>
    </row>
    <row r="473" spans="1:9" x14ac:dyDescent="0.35">
      <c r="A473" t="s">
        <v>82</v>
      </c>
      <c r="B473" t="s">
        <v>162</v>
      </c>
      <c r="C473" t="s">
        <v>86</v>
      </c>
      <c r="D473" s="6">
        <v>42153</v>
      </c>
      <c r="E473" t="s">
        <v>158</v>
      </c>
      <c r="F473">
        <v>1</v>
      </c>
      <c r="G473" t="s">
        <v>78</v>
      </c>
      <c r="H473" t="s">
        <v>253</v>
      </c>
      <c r="I473" t="s">
        <v>254</v>
      </c>
    </row>
    <row r="474" spans="1:9" x14ac:dyDescent="0.35">
      <c r="A474" t="s">
        <v>82</v>
      </c>
      <c r="B474" t="s">
        <v>162</v>
      </c>
      <c r="C474" t="s">
        <v>86</v>
      </c>
      <c r="D474" s="6">
        <v>42157</v>
      </c>
      <c r="E474" t="s">
        <v>93</v>
      </c>
      <c r="F474">
        <v>1</v>
      </c>
      <c r="G474" t="s">
        <v>78</v>
      </c>
      <c r="H474" t="s">
        <v>47</v>
      </c>
      <c r="I474" t="s">
        <v>204</v>
      </c>
    </row>
    <row r="475" spans="1:9" x14ac:dyDescent="0.35">
      <c r="A475">
        <v>30</v>
      </c>
      <c r="B475" t="s">
        <v>162</v>
      </c>
      <c r="C475" t="s">
        <v>86</v>
      </c>
      <c r="D475" s="6">
        <v>42159</v>
      </c>
      <c r="E475" t="s">
        <v>26</v>
      </c>
      <c r="F475">
        <v>1084</v>
      </c>
      <c r="G475" t="s">
        <v>95</v>
      </c>
      <c r="H475" t="s">
        <v>26</v>
      </c>
    </row>
    <row r="476" spans="1:9" x14ac:dyDescent="0.35">
      <c r="A476">
        <v>30</v>
      </c>
      <c r="B476" t="s">
        <v>162</v>
      </c>
      <c r="C476" t="s">
        <v>86</v>
      </c>
      <c r="D476" s="6">
        <v>42159</v>
      </c>
      <c r="E476" t="s">
        <v>163</v>
      </c>
      <c r="F476">
        <v>1</v>
      </c>
      <c r="G476" t="s">
        <v>95</v>
      </c>
      <c r="H476" t="s">
        <v>163</v>
      </c>
    </row>
    <row r="477" spans="1:9" x14ac:dyDescent="0.35">
      <c r="A477">
        <v>30</v>
      </c>
      <c r="B477" t="s">
        <v>162</v>
      </c>
      <c r="C477" t="s">
        <v>86</v>
      </c>
      <c r="D477" s="6">
        <v>42159</v>
      </c>
      <c r="E477" t="s">
        <v>97</v>
      </c>
      <c r="F477">
        <v>1</v>
      </c>
      <c r="G477" t="s">
        <v>95</v>
      </c>
      <c r="H477" t="s">
        <v>97</v>
      </c>
    </row>
    <row r="478" spans="1:9" x14ac:dyDescent="0.35">
      <c r="A478">
        <v>30</v>
      </c>
      <c r="B478" t="s">
        <v>162</v>
      </c>
      <c r="C478" t="s">
        <v>86</v>
      </c>
      <c r="D478" s="6">
        <v>42159</v>
      </c>
      <c r="E478" t="s">
        <v>99</v>
      </c>
      <c r="F478">
        <v>1</v>
      </c>
      <c r="G478" t="s">
        <v>95</v>
      </c>
      <c r="H478" t="s">
        <v>99</v>
      </c>
    </row>
    <row r="479" spans="1:9" x14ac:dyDescent="0.35">
      <c r="A479">
        <v>30</v>
      </c>
      <c r="B479" t="s">
        <v>162</v>
      </c>
      <c r="C479" t="s">
        <v>86</v>
      </c>
      <c r="D479" s="6">
        <v>42159</v>
      </c>
      <c r="E479" t="s">
        <v>93</v>
      </c>
      <c r="F479">
        <v>77561</v>
      </c>
      <c r="G479" t="s">
        <v>101</v>
      </c>
      <c r="H479" t="s">
        <v>47</v>
      </c>
      <c r="I479" t="s">
        <v>204</v>
      </c>
    </row>
    <row r="480" spans="1:9" x14ac:dyDescent="0.35">
      <c r="A480">
        <v>30</v>
      </c>
      <c r="B480" t="s">
        <v>162</v>
      </c>
      <c r="C480" t="s">
        <v>86</v>
      </c>
      <c r="D480" s="6">
        <v>42159</v>
      </c>
      <c r="E480" t="s">
        <v>107</v>
      </c>
      <c r="F480">
        <v>49939</v>
      </c>
      <c r="G480" t="s">
        <v>101</v>
      </c>
      <c r="H480" t="s">
        <v>6</v>
      </c>
      <c r="I480" t="s">
        <v>248</v>
      </c>
    </row>
    <row r="481" spans="1:9" x14ac:dyDescent="0.35">
      <c r="A481">
        <v>30</v>
      </c>
      <c r="B481" t="s">
        <v>162</v>
      </c>
      <c r="C481" t="s">
        <v>86</v>
      </c>
      <c r="D481" s="6">
        <v>42159</v>
      </c>
      <c r="E481" t="s">
        <v>83</v>
      </c>
      <c r="F481">
        <v>48791</v>
      </c>
      <c r="G481" t="s">
        <v>101</v>
      </c>
      <c r="H481" t="s">
        <v>47</v>
      </c>
      <c r="I481" t="s">
        <v>205</v>
      </c>
    </row>
    <row r="482" spans="1:9" x14ac:dyDescent="0.35">
      <c r="A482">
        <v>30</v>
      </c>
      <c r="B482" t="s">
        <v>162</v>
      </c>
      <c r="C482" t="s">
        <v>86</v>
      </c>
      <c r="D482" s="6">
        <v>42159</v>
      </c>
      <c r="E482" t="s">
        <v>120</v>
      </c>
      <c r="F482">
        <v>29197</v>
      </c>
      <c r="G482" t="s">
        <v>101</v>
      </c>
      <c r="H482" t="s">
        <v>31</v>
      </c>
      <c r="I482" t="s">
        <v>200</v>
      </c>
    </row>
    <row r="483" spans="1:9" x14ac:dyDescent="0.35">
      <c r="A483">
        <v>30</v>
      </c>
      <c r="B483" t="s">
        <v>162</v>
      </c>
      <c r="C483" t="s">
        <v>86</v>
      </c>
      <c r="D483" s="6">
        <v>42159</v>
      </c>
      <c r="E483" t="s">
        <v>119</v>
      </c>
      <c r="F483">
        <v>16705</v>
      </c>
      <c r="G483" t="s">
        <v>101</v>
      </c>
      <c r="H483" t="s">
        <v>31</v>
      </c>
      <c r="I483" t="s">
        <v>195</v>
      </c>
    </row>
    <row r="484" spans="1:9" x14ac:dyDescent="0.35">
      <c r="A484">
        <v>30</v>
      </c>
      <c r="B484" t="s">
        <v>162</v>
      </c>
      <c r="C484" t="s">
        <v>86</v>
      </c>
      <c r="D484" s="6">
        <v>42159</v>
      </c>
      <c r="E484" t="s">
        <v>118</v>
      </c>
      <c r="F484">
        <v>12730</v>
      </c>
      <c r="G484" t="s">
        <v>101</v>
      </c>
      <c r="H484" t="s">
        <v>239</v>
      </c>
      <c r="I484" t="s">
        <v>240</v>
      </c>
    </row>
    <row r="485" spans="1:9" x14ac:dyDescent="0.35">
      <c r="A485">
        <v>30</v>
      </c>
      <c r="B485" t="s">
        <v>162</v>
      </c>
      <c r="C485" t="s">
        <v>86</v>
      </c>
      <c r="D485" s="6">
        <v>42159</v>
      </c>
      <c r="E485" t="s">
        <v>118</v>
      </c>
      <c r="F485">
        <v>12730</v>
      </c>
      <c r="G485" t="s">
        <v>101</v>
      </c>
      <c r="H485" t="s">
        <v>239</v>
      </c>
      <c r="I485" t="s">
        <v>240</v>
      </c>
    </row>
    <row r="486" spans="1:9" x14ac:dyDescent="0.35">
      <c r="A486">
        <v>30</v>
      </c>
      <c r="B486" t="s">
        <v>162</v>
      </c>
      <c r="C486" t="s">
        <v>86</v>
      </c>
      <c r="D486" s="6">
        <v>42159</v>
      </c>
      <c r="E486" t="s">
        <v>132</v>
      </c>
      <c r="F486">
        <v>9348</v>
      </c>
      <c r="G486" t="s">
        <v>101</v>
      </c>
      <c r="H486" t="s">
        <v>31</v>
      </c>
      <c r="I486" t="s">
        <v>224</v>
      </c>
    </row>
    <row r="487" spans="1:9" x14ac:dyDescent="0.35">
      <c r="A487">
        <v>30</v>
      </c>
      <c r="B487" t="s">
        <v>162</v>
      </c>
      <c r="C487" t="s">
        <v>86</v>
      </c>
      <c r="D487" s="6">
        <v>42159</v>
      </c>
      <c r="E487" t="s">
        <v>106</v>
      </c>
      <c r="F487">
        <v>7517</v>
      </c>
      <c r="G487" t="s">
        <v>101</v>
      </c>
      <c r="H487" t="s">
        <v>54</v>
      </c>
      <c r="I487" t="s">
        <v>206</v>
      </c>
    </row>
    <row r="488" spans="1:9" x14ac:dyDescent="0.35">
      <c r="A488">
        <v>30</v>
      </c>
      <c r="B488" t="s">
        <v>162</v>
      </c>
      <c r="C488" t="s">
        <v>86</v>
      </c>
      <c r="D488" s="6">
        <v>42159</v>
      </c>
      <c r="E488" t="s">
        <v>117</v>
      </c>
      <c r="F488">
        <v>6452</v>
      </c>
      <c r="G488" t="s">
        <v>101</v>
      </c>
      <c r="H488" t="s">
        <v>239</v>
      </c>
      <c r="I488" t="s">
        <v>282</v>
      </c>
    </row>
    <row r="489" spans="1:9" x14ac:dyDescent="0.35">
      <c r="A489">
        <v>30</v>
      </c>
      <c r="B489" t="s">
        <v>162</v>
      </c>
      <c r="C489" t="s">
        <v>86</v>
      </c>
      <c r="D489" s="6">
        <v>42159</v>
      </c>
      <c r="E489" t="s">
        <v>117</v>
      </c>
      <c r="F489">
        <v>6452</v>
      </c>
      <c r="G489" t="s">
        <v>101</v>
      </c>
      <c r="H489" t="s">
        <v>239</v>
      </c>
      <c r="I489" t="s">
        <v>282</v>
      </c>
    </row>
    <row r="490" spans="1:9" x14ac:dyDescent="0.35">
      <c r="A490" t="s">
        <v>82</v>
      </c>
      <c r="B490" t="s">
        <v>162</v>
      </c>
      <c r="C490" t="s">
        <v>86</v>
      </c>
      <c r="D490" s="6">
        <v>42192</v>
      </c>
      <c r="E490" t="s">
        <v>123</v>
      </c>
      <c r="F490">
        <v>1</v>
      </c>
      <c r="G490" t="s">
        <v>78</v>
      </c>
      <c r="H490" t="s">
        <v>23</v>
      </c>
      <c r="I490" t="s">
        <v>199</v>
      </c>
    </row>
    <row r="491" spans="1:9" x14ac:dyDescent="0.35">
      <c r="A491" t="s">
        <v>82</v>
      </c>
      <c r="B491" t="s">
        <v>162</v>
      </c>
      <c r="C491" t="s">
        <v>84</v>
      </c>
      <c r="D491" s="6">
        <v>42155</v>
      </c>
      <c r="E491" t="s">
        <v>93</v>
      </c>
      <c r="F491">
        <v>2</v>
      </c>
      <c r="G491" t="s">
        <v>78</v>
      </c>
      <c r="H491" t="s">
        <v>47</v>
      </c>
      <c r="I491" t="s">
        <v>204</v>
      </c>
    </row>
    <row r="492" spans="1:9" x14ac:dyDescent="0.35">
      <c r="A492" t="s">
        <v>82</v>
      </c>
      <c r="B492" t="s">
        <v>162</v>
      </c>
      <c r="C492" t="s">
        <v>84</v>
      </c>
      <c r="D492" s="6">
        <v>42157</v>
      </c>
      <c r="E492" t="s">
        <v>93</v>
      </c>
      <c r="F492">
        <v>2</v>
      </c>
      <c r="G492" t="s">
        <v>78</v>
      </c>
      <c r="H492" t="s">
        <v>47</v>
      </c>
      <c r="I492" t="s">
        <v>204</v>
      </c>
    </row>
    <row r="493" spans="1:9" x14ac:dyDescent="0.35">
      <c r="A493" t="s">
        <v>82</v>
      </c>
      <c r="B493" t="s">
        <v>162</v>
      </c>
      <c r="C493" t="s">
        <v>84</v>
      </c>
      <c r="D493" s="6">
        <v>42163</v>
      </c>
      <c r="E493" t="s">
        <v>119</v>
      </c>
      <c r="F493">
        <v>3</v>
      </c>
      <c r="G493" t="s">
        <v>78</v>
      </c>
      <c r="H493" t="s">
        <v>31</v>
      </c>
      <c r="I493" t="s">
        <v>195</v>
      </c>
    </row>
    <row r="494" spans="1:9" x14ac:dyDescent="0.35">
      <c r="A494" t="s">
        <v>82</v>
      </c>
      <c r="B494" t="s">
        <v>162</v>
      </c>
      <c r="C494" t="s">
        <v>84</v>
      </c>
      <c r="D494" s="6">
        <v>42169</v>
      </c>
      <c r="E494" t="s">
        <v>119</v>
      </c>
      <c r="F494">
        <v>7</v>
      </c>
      <c r="G494" t="s">
        <v>78</v>
      </c>
      <c r="H494" t="s">
        <v>31</v>
      </c>
      <c r="I494" t="s">
        <v>195</v>
      </c>
    </row>
    <row r="495" spans="1:9" x14ac:dyDescent="0.35">
      <c r="A495" t="s">
        <v>82</v>
      </c>
      <c r="B495" t="s">
        <v>162</v>
      </c>
      <c r="C495" t="s">
        <v>84</v>
      </c>
      <c r="D495" s="6">
        <v>42169</v>
      </c>
      <c r="E495" t="s">
        <v>111</v>
      </c>
      <c r="F495">
        <v>1</v>
      </c>
      <c r="G495" t="s">
        <v>78</v>
      </c>
      <c r="H495" t="s">
        <v>15</v>
      </c>
      <c r="I495" t="s">
        <v>196</v>
      </c>
    </row>
    <row r="496" spans="1:9" x14ac:dyDescent="0.35">
      <c r="A496" t="s">
        <v>82</v>
      </c>
      <c r="B496" t="s">
        <v>162</v>
      </c>
      <c r="C496" t="s">
        <v>84</v>
      </c>
      <c r="D496" s="6">
        <v>42173</v>
      </c>
      <c r="E496" t="s">
        <v>119</v>
      </c>
      <c r="F496">
        <v>5</v>
      </c>
      <c r="G496" t="s">
        <v>78</v>
      </c>
      <c r="H496" t="s">
        <v>31</v>
      </c>
      <c r="I496" t="s">
        <v>195</v>
      </c>
    </row>
    <row r="497" spans="1:9" x14ac:dyDescent="0.35">
      <c r="A497" t="s">
        <v>82</v>
      </c>
      <c r="B497" t="s">
        <v>162</v>
      </c>
      <c r="C497" t="s">
        <v>84</v>
      </c>
      <c r="D497" s="6">
        <v>42175</v>
      </c>
      <c r="E497" t="s">
        <v>119</v>
      </c>
      <c r="F497">
        <v>1</v>
      </c>
      <c r="G497" t="s">
        <v>78</v>
      </c>
      <c r="H497" t="s">
        <v>31</v>
      </c>
      <c r="I497" t="s">
        <v>195</v>
      </c>
    </row>
    <row r="498" spans="1:9" x14ac:dyDescent="0.35">
      <c r="A498" t="s">
        <v>82</v>
      </c>
      <c r="B498" t="s">
        <v>162</v>
      </c>
      <c r="C498" t="s">
        <v>84</v>
      </c>
      <c r="D498" s="6">
        <v>42178</v>
      </c>
      <c r="E498" t="s">
        <v>119</v>
      </c>
      <c r="F498">
        <v>2</v>
      </c>
      <c r="G498" t="s">
        <v>78</v>
      </c>
      <c r="H498" t="s">
        <v>31</v>
      </c>
      <c r="I498" t="s">
        <v>195</v>
      </c>
    </row>
    <row r="499" spans="1:9" x14ac:dyDescent="0.35">
      <c r="A499" t="s">
        <v>82</v>
      </c>
      <c r="B499" t="s">
        <v>162</v>
      </c>
      <c r="C499" t="s">
        <v>84</v>
      </c>
      <c r="D499" s="6">
        <v>42178</v>
      </c>
      <c r="E499" t="s">
        <v>111</v>
      </c>
      <c r="F499">
        <v>1</v>
      </c>
      <c r="G499" t="s">
        <v>78</v>
      </c>
      <c r="H499" t="s">
        <v>15</v>
      </c>
      <c r="I499" t="s">
        <v>196</v>
      </c>
    </row>
    <row r="500" spans="1:9" x14ac:dyDescent="0.35">
      <c r="A500" t="s">
        <v>82</v>
      </c>
      <c r="B500" t="s">
        <v>162</v>
      </c>
      <c r="C500" t="s">
        <v>84</v>
      </c>
      <c r="D500" s="6">
        <v>42178</v>
      </c>
      <c r="E500" t="s">
        <v>89</v>
      </c>
      <c r="F500">
        <v>1</v>
      </c>
      <c r="G500" t="s">
        <v>78</v>
      </c>
      <c r="H500" t="s">
        <v>6</v>
      </c>
      <c r="I500" t="s">
        <v>212</v>
      </c>
    </row>
    <row r="501" spans="1:9" x14ac:dyDescent="0.35">
      <c r="A501" t="s">
        <v>82</v>
      </c>
      <c r="B501" t="s">
        <v>162</v>
      </c>
      <c r="C501" t="s">
        <v>84</v>
      </c>
      <c r="D501" s="6">
        <v>42194</v>
      </c>
      <c r="E501" t="s">
        <v>120</v>
      </c>
      <c r="F501">
        <v>1</v>
      </c>
      <c r="G501" t="s">
        <v>78</v>
      </c>
      <c r="H501" t="s">
        <v>31</v>
      </c>
      <c r="I501" t="s">
        <v>200</v>
      </c>
    </row>
    <row r="502" spans="1:9" x14ac:dyDescent="0.35">
      <c r="A502" t="s">
        <v>82</v>
      </c>
      <c r="B502" t="s">
        <v>162</v>
      </c>
      <c r="C502" t="s">
        <v>80</v>
      </c>
      <c r="D502" s="6">
        <v>42176</v>
      </c>
      <c r="E502" t="s">
        <v>119</v>
      </c>
      <c r="F502">
        <v>1</v>
      </c>
      <c r="G502" t="s">
        <v>78</v>
      </c>
      <c r="H502" t="s">
        <v>31</v>
      </c>
      <c r="I502" t="s">
        <v>195</v>
      </c>
    </row>
    <row r="503" spans="1:9" x14ac:dyDescent="0.35">
      <c r="A503" t="s">
        <v>82</v>
      </c>
      <c r="B503" t="s">
        <v>162</v>
      </c>
      <c r="C503" t="s">
        <v>80</v>
      </c>
      <c r="D503" s="6">
        <v>42185</v>
      </c>
      <c r="E503" t="s">
        <v>120</v>
      </c>
      <c r="F503">
        <v>1</v>
      </c>
      <c r="G503" t="s">
        <v>78</v>
      </c>
      <c r="H503" t="s">
        <v>31</v>
      </c>
      <c r="I503" t="s">
        <v>200</v>
      </c>
    </row>
    <row r="504" spans="1:9" x14ac:dyDescent="0.35">
      <c r="A504" t="s">
        <v>82</v>
      </c>
      <c r="B504" t="s">
        <v>161</v>
      </c>
      <c r="C504" t="s">
        <v>87</v>
      </c>
      <c r="D504" s="6">
        <v>42170</v>
      </c>
      <c r="E504" t="s">
        <v>79</v>
      </c>
      <c r="F504">
        <v>1</v>
      </c>
      <c r="G504" t="s">
        <v>78</v>
      </c>
      <c r="H504" t="s">
        <v>42</v>
      </c>
      <c r="I504" t="s">
        <v>198</v>
      </c>
    </row>
    <row r="505" spans="1:9" x14ac:dyDescent="0.35">
      <c r="A505" t="s">
        <v>82</v>
      </c>
      <c r="B505" t="s">
        <v>161</v>
      </c>
      <c r="C505" t="s">
        <v>84</v>
      </c>
      <c r="D505" s="6">
        <v>42169</v>
      </c>
      <c r="E505" t="s">
        <v>79</v>
      </c>
      <c r="F505">
        <v>1</v>
      </c>
      <c r="G505" t="s">
        <v>78</v>
      </c>
      <c r="H505" t="s">
        <v>42</v>
      </c>
      <c r="I505" t="s">
        <v>198</v>
      </c>
    </row>
    <row r="506" spans="1:9" x14ac:dyDescent="0.35">
      <c r="A506" t="s">
        <v>82</v>
      </c>
      <c r="B506" t="s">
        <v>148</v>
      </c>
      <c r="C506" t="s">
        <v>126</v>
      </c>
      <c r="D506" s="6">
        <v>42162</v>
      </c>
      <c r="E506" t="s">
        <v>93</v>
      </c>
      <c r="F506">
        <v>2</v>
      </c>
      <c r="G506" t="s">
        <v>78</v>
      </c>
      <c r="H506" t="s">
        <v>47</v>
      </c>
      <c r="I506" t="s">
        <v>204</v>
      </c>
    </row>
    <row r="507" spans="1:9" x14ac:dyDescent="0.35">
      <c r="A507" t="s">
        <v>82</v>
      </c>
      <c r="B507" t="s">
        <v>148</v>
      </c>
      <c r="C507" t="s">
        <v>126</v>
      </c>
      <c r="D507" s="6">
        <v>42172</v>
      </c>
      <c r="E507" t="s">
        <v>119</v>
      </c>
      <c r="F507">
        <v>6</v>
      </c>
      <c r="G507" t="s">
        <v>78</v>
      </c>
      <c r="H507" t="s">
        <v>31</v>
      </c>
      <c r="I507" t="s">
        <v>195</v>
      </c>
    </row>
    <row r="508" spans="1:9" x14ac:dyDescent="0.35">
      <c r="A508" t="s">
        <v>82</v>
      </c>
      <c r="B508" t="s">
        <v>148</v>
      </c>
      <c r="C508" t="s">
        <v>126</v>
      </c>
      <c r="D508" s="6">
        <v>42172</v>
      </c>
      <c r="E508" t="s">
        <v>79</v>
      </c>
      <c r="F508">
        <v>3</v>
      </c>
      <c r="G508" t="s">
        <v>78</v>
      </c>
      <c r="H508" t="s">
        <v>42</v>
      </c>
      <c r="I508" t="s">
        <v>198</v>
      </c>
    </row>
    <row r="509" spans="1:9" x14ac:dyDescent="0.35">
      <c r="A509" t="s">
        <v>82</v>
      </c>
      <c r="B509" t="s">
        <v>148</v>
      </c>
      <c r="C509" t="s">
        <v>126</v>
      </c>
      <c r="D509" s="6">
        <v>42174</v>
      </c>
      <c r="E509" t="s">
        <v>119</v>
      </c>
      <c r="F509">
        <v>1</v>
      </c>
      <c r="G509" t="s">
        <v>78</v>
      </c>
      <c r="H509" t="s">
        <v>31</v>
      </c>
      <c r="I509" t="s">
        <v>195</v>
      </c>
    </row>
    <row r="510" spans="1:9" x14ac:dyDescent="0.35">
      <c r="A510" t="s">
        <v>82</v>
      </c>
      <c r="B510" t="s">
        <v>148</v>
      </c>
      <c r="C510" t="s">
        <v>126</v>
      </c>
      <c r="D510" s="6">
        <v>42174</v>
      </c>
      <c r="E510" t="s">
        <v>160</v>
      </c>
      <c r="F510">
        <v>1</v>
      </c>
      <c r="G510" t="s">
        <v>78</v>
      </c>
      <c r="H510" t="s">
        <v>283</v>
      </c>
      <c r="I510" t="s">
        <v>284</v>
      </c>
    </row>
    <row r="511" spans="1:9" x14ac:dyDescent="0.35">
      <c r="A511" t="s">
        <v>82</v>
      </c>
      <c r="B511" t="s">
        <v>148</v>
      </c>
      <c r="C511" t="s">
        <v>126</v>
      </c>
      <c r="D511" s="6">
        <v>42174</v>
      </c>
      <c r="E511" t="s">
        <v>79</v>
      </c>
      <c r="F511">
        <v>3</v>
      </c>
      <c r="G511" t="s">
        <v>78</v>
      </c>
      <c r="H511" t="s">
        <v>42</v>
      </c>
      <c r="I511" t="s">
        <v>198</v>
      </c>
    </row>
    <row r="512" spans="1:9" x14ac:dyDescent="0.35">
      <c r="A512">
        <v>32</v>
      </c>
      <c r="B512" t="s">
        <v>148</v>
      </c>
      <c r="C512" t="s">
        <v>126</v>
      </c>
      <c r="D512" s="6">
        <v>42174</v>
      </c>
      <c r="E512" t="s">
        <v>26</v>
      </c>
      <c r="F512">
        <v>1564</v>
      </c>
      <c r="G512" t="s">
        <v>95</v>
      </c>
      <c r="H512" t="s">
        <v>26</v>
      </c>
    </row>
    <row r="513" spans="1:9" x14ac:dyDescent="0.35">
      <c r="A513">
        <v>32</v>
      </c>
      <c r="B513" t="s">
        <v>148</v>
      </c>
      <c r="C513" t="s">
        <v>126</v>
      </c>
      <c r="D513" s="6">
        <v>42174</v>
      </c>
      <c r="E513" t="s">
        <v>97</v>
      </c>
      <c r="F513">
        <v>1</v>
      </c>
      <c r="G513" t="s">
        <v>95</v>
      </c>
      <c r="H513" t="s">
        <v>97</v>
      </c>
    </row>
    <row r="514" spans="1:9" x14ac:dyDescent="0.35">
      <c r="A514">
        <v>32</v>
      </c>
      <c r="B514" t="s">
        <v>148</v>
      </c>
      <c r="C514" t="s">
        <v>126</v>
      </c>
      <c r="D514" s="6">
        <v>42174</v>
      </c>
      <c r="E514" t="s">
        <v>99</v>
      </c>
      <c r="F514">
        <v>1</v>
      </c>
      <c r="G514" t="s">
        <v>95</v>
      </c>
      <c r="H514" t="s">
        <v>99</v>
      </c>
    </row>
    <row r="515" spans="1:9" x14ac:dyDescent="0.35">
      <c r="A515">
        <v>32</v>
      </c>
      <c r="B515" t="s">
        <v>148</v>
      </c>
      <c r="C515" t="s">
        <v>126</v>
      </c>
      <c r="D515" s="6">
        <v>42174</v>
      </c>
      <c r="E515" t="s">
        <v>98</v>
      </c>
      <c r="F515">
        <v>2</v>
      </c>
      <c r="G515" t="s">
        <v>95</v>
      </c>
      <c r="H515" t="s">
        <v>98</v>
      </c>
    </row>
    <row r="516" spans="1:9" x14ac:dyDescent="0.35">
      <c r="A516">
        <v>35</v>
      </c>
      <c r="B516" t="s">
        <v>148</v>
      </c>
      <c r="C516" t="s">
        <v>126</v>
      </c>
      <c r="D516" s="6">
        <v>42174</v>
      </c>
      <c r="E516" t="s">
        <v>145</v>
      </c>
      <c r="F516">
        <v>699</v>
      </c>
      <c r="G516" t="s">
        <v>95</v>
      </c>
      <c r="H516" t="s">
        <v>145</v>
      </c>
    </row>
    <row r="517" spans="1:9" x14ac:dyDescent="0.35">
      <c r="A517">
        <v>35</v>
      </c>
      <c r="B517" t="s">
        <v>148</v>
      </c>
      <c r="C517" t="s">
        <v>126</v>
      </c>
      <c r="D517" s="6">
        <v>42174</v>
      </c>
      <c r="E517" t="s">
        <v>14</v>
      </c>
      <c r="F517">
        <v>1</v>
      </c>
      <c r="G517" t="s">
        <v>95</v>
      </c>
      <c r="H517" t="s">
        <v>14</v>
      </c>
    </row>
    <row r="518" spans="1:9" x14ac:dyDescent="0.35">
      <c r="A518">
        <v>35</v>
      </c>
      <c r="B518" t="s">
        <v>148</v>
      </c>
      <c r="C518" t="s">
        <v>126</v>
      </c>
      <c r="D518" s="6">
        <v>42174</v>
      </c>
      <c r="E518" t="s">
        <v>99</v>
      </c>
      <c r="F518">
        <v>7</v>
      </c>
      <c r="G518" t="s">
        <v>95</v>
      </c>
      <c r="H518" t="s">
        <v>99</v>
      </c>
    </row>
    <row r="519" spans="1:9" x14ac:dyDescent="0.35">
      <c r="A519">
        <v>35</v>
      </c>
      <c r="B519" t="s">
        <v>148</v>
      </c>
      <c r="C519" t="s">
        <v>126</v>
      </c>
      <c r="D519" s="6">
        <v>42174</v>
      </c>
      <c r="E519" t="s">
        <v>98</v>
      </c>
      <c r="F519">
        <v>4</v>
      </c>
      <c r="G519" t="s">
        <v>95</v>
      </c>
      <c r="H519" t="s">
        <v>98</v>
      </c>
    </row>
    <row r="520" spans="1:9" x14ac:dyDescent="0.35">
      <c r="A520">
        <v>35</v>
      </c>
      <c r="B520" t="s">
        <v>148</v>
      </c>
      <c r="C520" t="s">
        <v>126</v>
      </c>
      <c r="D520" s="6">
        <v>42174</v>
      </c>
      <c r="E520" t="s">
        <v>113</v>
      </c>
      <c r="F520">
        <v>1</v>
      </c>
      <c r="G520" t="s">
        <v>95</v>
      </c>
      <c r="H520" t="s">
        <v>113</v>
      </c>
    </row>
    <row r="521" spans="1:9" x14ac:dyDescent="0.35">
      <c r="A521">
        <v>35</v>
      </c>
      <c r="B521" t="s">
        <v>148</v>
      </c>
      <c r="C521" t="s">
        <v>126</v>
      </c>
      <c r="D521" s="6">
        <v>42174</v>
      </c>
      <c r="E521" t="s">
        <v>97</v>
      </c>
      <c r="F521">
        <v>1</v>
      </c>
      <c r="G521" t="s">
        <v>95</v>
      </c>
      <c r="H521" t="s">
        <v>97</v>
      </c>
    </row>
    <row r="522" spans="1:9" x14ac:dyDescent="0.35">
      <c r="A522">
        <v>35</v>
      </c>
      <c r="B522" t="s">
        <v>148</v>
      </c>
      <c r="C522" t="s">
        <v>126</v>
      </c>
      <c r="D522" s="6">
        <v>42174</v>
      </c>
      <c r="E522" t="s">
        <v>26</v>
      </c>
      <c r="F522">
        <v>38</v>
      </c>
      <c r="G522" t="s">
        <v>95</v>
      </c>
      <c r="H522" t="s">
        <v>26</v>
      </c>
    </row>
    <row r="523" spans="1:9" x14ac:dyDescent="0.35">
      <c r="A523">
        <v>32</v>
      </c>
      <c r="B523" t="s">
        <v>148</v>
      </c>
      <c r="C523" t="s">
        <v>126</v>
      </c>
      <c r="D523" s="6">
        <v>42174</v>
      </c>
      <c r="E523" t="s">
        <v>120</v>
      </c>
      <c r="F523">
        <v>60571</v>
      </c>
      <c r="G523" t="s">
        <v>101</v>
      </c>
      <c r="H523" t="s">
        <v>31</v>
      </c>
      <c r="I523" t="s">
        <v>200</v>
      </c>
    </row>
    <row r="524" spans="1:9" x14ac:dyDescent="0.35">
      <c r="A524">
        <v>32</v>
      </c>
      <c r="B524" t="s">
        <v>148</v>
      </c>
      <c r="C524" t="s">
        <v>126</v>
      </c>
      <c r="D524" s="6">
        <v>42174</v>
      </c>
      <c r="E524" t="s">
        <v>119</v>
      </c>
      <c r="F524">
        <v>36104</v>
      </c>
      <c r="G524" t="s">
        <v>101</v>
      </c>
      <c r="H524" t="s">
        <v>31</v>
      </c>
      <c r="I524" t="s">
        <v>195</v>
      </c>
    </row>
    <row r="525" spans="1:9" x14ac:dyDescent="0.35">
      <c r="A525">
        <v>32</v>
      </c>
      <c r="B525" t="s">
        <v>148</v>
      </c>
      <c r="C525" t="s">
        <v>126</v>
      </c>
      <c r="D525" s="6">
        <v>42174</v>
      </c>
      <c r="E525" t="s">
        <v>132</v>
      </c>
      <c r="F525">
        <v>18758</v>
      </c>
      <c r="G525" t="s">
        <v>101</v>
      </c>
      <c r="H525" t="s">
        <v>31</v>
      </c>
      <c r="I525" t="s">
        <v>224</v>
      </c>
    </row>
    <row r="526" spans="1:9" x14ac:dyDescent="0.35">
      <c r="A526">
        <v>32</v>
      </c>
      <c r="B526" t="s">
        <v>148</v>
      </c>
      <c r="C526" t="s">
        <v>126</v>
      </c>
      <c r="D526" s="6">
        <v>42174</v>
      </c>
      <c r="E526" t="s">
        <v>129</v>
      </c>
      <c r="F526">
        <v>1902</v>
      </c>
      <c r="G526" t="s">
        <v>101</v>
      </c>
      <c r="H526" t="s">
        <v>226</v>
      </c>
      <c r="I526" t="s">
        <v>227</v>
      </c>
    </row>
    <row r="527" spans="1:9" x14ac:dyDescent="0.35">
      <c r="A527">
        <v>32</v>
      </c>
      <c r="B527" t="s">
        <v>148</v>
      </c>
      <c r="C527" t="s">
        <v>126</v>
      </c>
      <c r="D527" s="6">
        <v>42174</v>
      </c>
      <c r="E527" t="s">
        <v>105</v>
      </c>
      <c r="F527">
        <v>1638</v>
      </c>
      <c r="G527" t="s">
        <v>101</v>
      </c>
      <c r="H527" t="s">
        <v>239</v>
      </c>
      <c r="I527" t="s">
        <v>277</v>
      </c>
    </row>
    <row r="528" spans="1:9" x14ac:dyDescent="0.35">
      <c r="A528">
        <v>32</v>
      </c>
      <c r="B528" t="s">
        <v>148</v>
      </c>
      <c r="C528" t="s">
        <v>126</v>
      </c>
      <c r="D528" s="6">
        <v>42174</v>
      </c>
      <c r="E528" t="s">
        <v>105</v>
      </c>
      <c r="F528">
        <v>1638</v>
      </c>
      <c r="G528" t="s">
        <v>101</v>
      </c>
      <c r="H528" t="s">
        <v>239</v>
      </c>
      <c r="I528" t="s">
        <v>277</v>
      </c>
    </row>
    <row r="529" spans="1:9" x14ac:dyDescent="0.35">
      <c r="A529">
        <v>32</v>
      </c>
      <c r="B529" t="s">
        <v>148</v>
      </c>
      <c r="C529" t="s">
        <v>126</v>
      </c>
      <c r="D529" s="6">
        <v>42174</v>
      </c>
      <c r="E529" t="s">
        <v>102</v>
      </c>
      <c r="F529">
        <v>1499</v>
      </c>
      <c r="G529" t="s">
        <v>101</v>
      </c>
      <c r="H529" t="s">
        <v>42</v>
      </c>
      <c r="I529" t="s">
        <v>246</v>
      </c>
    </row>
    <row r="530" spans="1:9" x14ac:dyDescent="0.35">
      <c r="A530">
        <v>32</v>
      </c>
      <c r="B530" t="s">
        <v>148</v>
      </c>
      <c r="C530" t="s">
        <v>126</v>
      </c>
      <c r="D530" s="6">
        <v>42174</v>
      </c>
      <c r="E530" t="s">
        <v>128</v>
      </c>
      <c r="F530">
        <v>1328</v>
      </c>
      <c r="G530" t="s">
        <v>101</v>
      </c>
      <c r="H530" t="s">
        <v>228</v>
      </c>
      <c r="I530" t="s">
        <v>229</v>
      </c>
    </row>
    <row r="531" spans="1:9" x14ac:dyDescent="0.35">
      <c r="A531">
        <v>32</v>
      </c>
      <c r="B531" t="s">
        <v>148</v>
      </c>
      <c r="C531" t="s">
        <v>126</v>
      </c>
      <c r="D531" s="6">
        <v>42174</v>
      </c>
      <c r="E531" t="s">
        <v>104</v>
      </c>
      <c r="F531">
        <v>1305</v>
      </c>
      <c r="G531" t="s">
        <v>101</v>
      </c>
      <c r="H531" t="s">
        <v>258</v>
      </c>
      <c r="I531" t="s">
        <v>259</v>
      </c>
    </row>
    <row r="532" spans="1:9" x14ac:dyDescent="0.35">
      <c r="A532">
        <v>32</v>
      </c>
      <c r="B532" t="s">
        <v>148</v>
      </c>
      <c r="C532" t="s">
        <v>126</v>
      </c>
      <c r="D532" s="6">
        <v>42174</v>
      </c>
      <c r="E532" t="s">
        <v>153</v>
      </c>
      <c r="F532">
        <v>1010</v>
      </c>
      <c r="G532" t="s">
        <v>101</v>
      </c>
      <c r="H532" t="s">
        <v>230</v>
      </c>
      <c r="I532" t="s">
        <v>231</v>
      </c>
    </row>
    <row r="533" spans="1:9" x14ac:dyDescent="0.35">
      <c r="A533">
        <v>35</v>
      </c>
      <c r="B533" t="s">
        <v>148</v>
      </c>
      <c r="C533" t="s">
        <v>126</v>
      </c>
      <c r="D533" s="6">
        <v>42174</v>
      </c>
      <c r="E533" t="s">
        <v>120</v>
      </c>
      <c r="F533">
        <v>85764</v>
      </c>
      <c r="G533" t="s">
        <v>101</v>
      </c>
      <c r="H533" t="s">
        <v>31</v>
      </c>
      <c r="I533" t="s">
        <v>200</v>
      </c>
    </row>
    <row r="534" spans="1:9" x14ac:dyDescent="0.35">
      <c r="A534">
        <v>35</v>
      </c>
      <c r="B534" t="s">
        <v>148</v>
      </c>
      <c r="C534" t="s">
        <v>126</v>
      </c>
      <c r="D534" s="6">
        <v>42174</v>
      </c>
      <c r="E534" t="s">
        <v>119</v>
      </c>
      <c r="F534">
        <v>52561</v>
      </c>
      <c r="G534" t="s">
        <v>101</v>
      </c>
      <c r="H534" t="s">
        <v>31</v>
      </c>
      <c r="I534" t="s">
        <v>195</v>
      </c>
    </row>
    <row r="535" spans="1:9" x14ac:dyDescent="0.35">
      <c r="A535">
        <v>35</v>
      </c>
      <c r="B535" t="s">
        <v>148</v>
      </c>
      <c r="C535" t="s">
        <v>126</v>
      </c>
      <c r="D535" s="6">
        <v>42174</v>
      </c>
      <c r="E535" t="s">
        <v>132</v>
      </c>
      <c r="F535">
        <v>22507</v>
      </c>
      <c r="G535" t="s">
        <v>101</v>
      </c>
      <c r="H535" t="s">
        <v>31</v>
      </c>
      <c r="I535" t="s">
        <v>224</v>
      </c>
    </row>
    <row r="536" spans="1:9" x14ac:dyDescent="0.35">
      <c r="A536">
        <v>35</v>
      </c>
      <c r="B536" t="s">
        <v>148</v>
      </c>
      <c r="C536" t="s">
        <v>126</v>
      </c>
      <c r="D536" s="6">
        <v>42174</v>
      </c>
      <c r="E536" t="s">
        <v>108</v>
      </c>
      <c r="F536">
        <v>2981</v>
      </c>
      <c r="G536" t="s">
        <v>101</v>
      </c>
      <c r="H536" t="s">
        <v>234</v>
      </c>
      <c r="I536" t="s">
        <v>235</v>
      </c>
    </row>
    <row r="537" spans="1:9" x14ac:dyDescent="0.35">
      <c r="A537">
        <v>35</v>
      </c>
      <c r="B537" t="s">
        <v>148</v>
      </c>
      <c r="C537" t="s">
        <v>126</v>
      </c>
      <c r="D537" s="6">
        <v>42174</v>
      </c>
      <c r="E537" t="s">
        <v>129</v>
      </c>
      <c r="F537">
        <v>2376</v>
      </c>
      <c r="G537" t="s">
        <v>101</v>
      </c>
      <c r="H537" t="s">
        <v>226</v>
      </c>
      <c r="I537" t="s">
        <v>227</v>
      </c>
    </row>
    <row r="538" spans="1:9" x14ac:dyDescent="0.35">
      <c r="A538">
        <v>35</v>
      </c>
      <c r="B538" t="s">
        <v>148</v>
      </c>
      <c r="C538" t="s">
        <v>126</v>
      </c>
      <c r="D538" s="6">
        <v>42174</v>
      </c>
      <c r="E538" t="s">
        <v>134</v>
      </c>
      <c r="F538">
        <v>1655</v>
      </c>
      <c r="G538" t="s">
        <v>101</v>
      </c>
      <c r="H538" t="s">
        <v>24</v>
      </c>
      <c r="I538" t="s">
        <v>213</v>
      </c>
    </row>
    <row r="539" spans="1:9" x14ac:dyDescent="0.35">
      <c r="A539">
        <v>35</v>
      </c>
      <c r="B539" t="s">
        <v>148</v>
      </c>
      <c r="C539" t="s">
        <v>126</v>
      </c>
      <c r="D539" s="6">
        <v>42174</v>
      </c>
      <c r="E539" t="s">
        <v>128</v>
      </c>
      <c r="F539">
        <v>1498</v>
      </c>
      <c r="G539" t="s">
        <v>101</v>
      </c>
      <c r="H539" t="s">
        <v>228</v>
      </c>
      <c r="I539" t="s">
        <v>229</v>
      </c>
    </row>
    <row r="540" spans="1:9" x14ac:dyDescent="0.35">
      <c r="A540">
        <v>35</v>
      </c>
      <c r="B540" t="s">
        <v>148</v>
      </c>
      <c r="C540" t="s">
        <v>126</v>
      </c>
      <c r="D540" s="6">
        <v>42174</v>
      </c>
      <c r="E540" t="s">
        <v>93</v>
      </c>
      <c r="F540">
        <v>1487</v>
      </c>
      <c r="G540" t="s">
        <v>101</v>
      </c>
      <c r="H540" t="s">
        <v>47</v>
      </c>
      <c r="I540" t="s">
        <v>204</v>
      </c>
    </row>
    <row r="541" spans="1:9" x14ac:dyDescent="0.35">
      <c r="A541">
        <v>35</v>
      </c>
      <c r="B541" t="s">
        <v>148</v>
      </c>
      <c r="C541" t="s">
        <v>126</v>
      </c>
      <c r="D541" s="6">
        <v>42174</v>
      </c>
      <c r="E541" t="s">
        <v>112</v>
      </c>
      <c r="F541">
        <v>1169</v>
      </c>
      <c r="G541" t="s">
        <v>101</v>
      </c>
      <c r="H541" t="s">
        <v>39</v>
      </c>
      <c r="I541" t="s">
        <v>232</v>
      </c>
    </row>
    <row r="542" spans="1:9" x14ac:dyDescent="0.35">
      <c r="A542">
        <v>35</v>
      </c>
      <c r="B542" t="s">
        <v>148</v>
      </c>
      <c r="C542" t="s">
        <v>126</v>
      </c>
      <c r="D542" s="6">
        <v>42174</v>
      </c>
      <c r="E542" t="s">
        <v>102</v>
      </c>
      <c r="F542">
        <v>1080</v>
      </c>
      <c r="G542" t="s">
        <v>101</v>
      </c>
      <c r="H542" t="s">
        <v>42</v>
      </c>
      <c r="I542" t="s">
        <v>246</v>
      </c>
    </row>
    <row r="543" spans="1:9" x14ac:dyDescent="0.35">
      <c r="A543">
        <v>43</v>
      </c>
      <c r="B543" t="s">
        <v>148</v>
      </c>
      <c r="C543" t="s">
        <v>126</v>
      </c>
      <c r="D543" s="6">
        <v>42175</v>
      </c>
      <c r="E543" t="s">
        <v>98</v>
      </c>
      <c r="F543">
        <v>16825</v>
      </c>
      <c r="G543" t="s">
        <v>95</v>
      </c>
      <c r="H543" t="s">
        <v>98</v>
      </c>
    </row>
    <row r="544" spans="1:9" x14ac:dyDescent="0.35">
      <c r="A544">
        <v>43</v>
      </c>
      <c r="B544" t="s">
        <v>148</v>
      </c>
      <c r="C544" t="s">
        <v>126</v>
      </c>
      <c r="D544" s="6">
        <v>42175</v>
      </c>
      <c r="E544" t="s">
        <v>26</v>
      </c>
      <c r="F544">
        <v>259</v>
      </c>
      <c r="G544" t="s">
        <v>95</v>
      </c>
      <c r="H544" t="s">
        <v>26</v>
      </c>
    </row>
    <row r="545" spans="1:9" x14ac:dyDescent="0.35">
      <c r="A545">
        <v>43</v>
      </c>
      <c r="B545" t="s">
        <v>148</v>
      </c>
      <c r="C545" t="s">
        <v>126</v>
      </c>
      <c r="D545" s="6">
        <v>42175</v>
      </c>
      <c r="E545" t="s">
        <v>144</v>
      </c>
      <c r="F545">
        <v>138</v>
      </c>
      <c r="G545" t="s">
        <v>95</v>
      </c>
      <c r="H545" t="s">
        <v>144</v>
      </c>
    </row>
    <row r="546" spans="1:9" x14ac:dyDescent="0.35">
      <c r="A546">
        <v>43</v>
      </c>
      <c r="B546" t="s">
        <v>148</v>
      </c>
      <c r="C546" t="s">
        <v>126</v>
      </c>
      <c r="D546" s="6">
        <v>42175</v>
      </c>
      <c r="E546" t="s">
        <v>99</v>
      </c>
      <c r="F546">
        <v>0</v>
      </c>
      <c r="G546" t="s">
        <v>95</v>
      </c>
      <c r="H546" t="s">
        <v>99</v>
      </c>
    </row>
    <row r="547" spans="1:9" x14ac:dyDescent="0.35">
      <c r="A547">
        <v>43</v>
      </c>
      <c r="B547" t="s">
        <v>148</v>
      </c>
      <c r="C547" t="s">
        <v>126</v>
      </c>
      <c r="D547" s="6">
        <v>42175</v>
      </c>
      <c r="E547" t="s">
        <v>97</v>
      </c>
      <c r="F547">
        <v>1</v>
      </c>
      <c r="G547" t="s">
        <v>95</v>
      </c>
      <c r="H547" t="s">
        <v>97</v>
      </c>
    </row>
    <row r="548" spans="1:9" x14ac:dyDescent="0.35">
      <c r="A548">
        <v>43</v>
      </c>
      <c r="B548" t="s">
        <v>148</v>
      </c>
      <c r="C548" t="s">
        <v>126</v>
      </c>
      <c r="D548" s="6">
        <v>42175</v>
      </c>
      <c r="E548" t="s">
        <v>83</v>
      </c>
      <c r="F548">
        <v>48329</v>
      </c>
      <c r="G548" t="s">
        <v>101</v>
      </c>
      <c r="H548" t="s">
        <v>47</v>
      </c>
      <c r="I548" t="s">
        <v>205</v>
      </c>
    </row>
    <row r="549" spans="1:9" x14ac:dyDescent="0.35">
      <c r="A549">
        <v>43</v>
      </c>
      <c r="B549" t="s">
        <v>148</v>
      </c>
      <c r="C549" t="s">
        <v>126</v>
      </c>
      <c r="D549" s="6">
        <v>42175</v>
      </c>
      <c r="E549" t="s">
        <v>93</v>
      </c>
      <c r="F549">
        <v>25975</v>
      </c>
      <c r="G549" t="s">
        <v>101</v>
      </c>
      <c r="H549" t="s">
        <v>47</v>
      </c>
      <c r="I549" t="s">
        <v>204</v>
      </c>
    </row>
    <row r="550" spans="1:9" x14ac:dyDescent="0.35">
      <c r="A550">
        <v>43</v>
      </c>
      <c r="B550" t="s">
        <v>148</v>
      </c>
      <c r="C550" t="s">
        <v>126</v>
      </c>
      <c r="D550" s="6">
        <v>42175</v>
      </c>
      <c r="E550" t="s">
        <v>79</v>
      </c>
      <c r="F550">
        <v>11728</v>
      </c>
      <c r="G550" t="s">
        <v>101</v>
      </c>
      <c r="H550" t="s">
        <v>42</v>
      </c>
      <c r="I550" t="s">
        <v>198</v>
      </c>
    </row>
    <row r="551" spans="1:9" x14ac:dyDescent="0.35">
      <c r="A551">
        <v>43</v>
      </c>
      <c r="B551" t="s">
        <v>148</v>
      </c>
      <c r="C551" t="s">
        <v>126</v>
      </c>
      <c r="D551" s="6">
        <v>42175</v>
      </c>
      <c r="E551" t="s">
        <v>107</v>
      </c>
      <c r="F551">
        <v>5472</v>
      </c>
      <c r="G551" t="s">
        <v>101</v>
      </c>
      <c r="H551" t="s">
        <v>6</v>
      </c>
      <c r="I551" t="s">
        <v>248</v>
      </c>
    </row>
    <row r="552" spans="1:9" x14ac:dyDescent="0.35">
      <c r="A552">
        <v>43</v>
      </c>
      <c r="B552" t="s">
        <v>148</v>
      </c>
      <c r="C552" t="s">
        <v>126</v>
      </c>
      <c r="D552" s="6">
        <v>42175</v>
      </c>
      <c r="E552" t="s">
        <v>106</v>
      </c>
      <c r="F552">
        <v>3974</v>
      </c>
      <c r="G552" t="s">
        <v>101</v>
      </c>
      <c r="H552" t="s">
        <v>54</v>
      </c>
      <c r="I552" t="s">
        <v>206</v>
      </c>
    </row>
    <row r="553" spans="1:9" x14ac:dyDescent="0.35">
      <c r="A553">
        <v>43</v>
      </c>
      <c r="B553" t="s">
        <v>148</v>
      </c>
      <c r="C553" t="s">
        <v>126</v>
      </c>
      <c r="D553" s="6">
        <v>42175</v>
      </c>
      <c r="E553" t="s">
        <v>143</v>
      </c>
      <c r="F553">
        <v>3260</v>
      </c>
      <c r="G553" t="s">
        <v>101</v>
      </c>
      <c r="H553" t="s">
        <v>51</v>
      </c>
      <c r="I553" t="s">
        <v>201</v>
      </c>
    </row>
    <row r="554" spans="1:9" x14ac:dyDescent="0.35">
      <c r="A554">
        <v>43</v>
      </c>
      <c r="B554" t="s">
        <v>148</v>
      </c>
      <c r="C554" t="s">
        <v>126</v>
      </c>
      <c r="D554" s="6">
        <v>42175</v>
      </c>
      <c r="E554" t="s">
        <v>102</v>
      </c>
      <c r="F554">
        <v>2346</v>
      </c>
      <c r="G554" t="s">
        <v>101</v>
      </c>
      <c r="H554" t="s">
        <v>42</v>
      </c>
      <c r="I554" t="s">
        <v>246</v>
      </c>
    </row>
    <row r="555" spans="1:9" x14ac:dyDescent="0.35">
      <c r="A555">
        <v>43</v>
      </c>
      <c r="B555" t="s">
        <v>148</v>
      </c>
      <c r="C555" t="s">
        <v>126</v>
      </c>
      <c r="D555" s="6">
        <v>42175</v>
      </c>
      <c r="E555" t="s">
        <v>89</v>
      </c>
      <c r="F555">
        <v>1910</v>
      </c>
      <c r="G555" t="s">
        <v>101</v>
      </c>
      <c r="H555" t="s">
        <v>6</v>
      </c>
      <c r="I555" t="s">
        <v>212</v>
      </c>
    </row>
    <row r="556" spans="1:9" x14ac:dyDescent="0.35">
      <c r="A556">
        <v>43</v>
      </c>
      <c r="B556" t="s">
        <v>148</v>
      </c>
      <c r="C556" t="s">
        <v>126</v>
      </c>
      <c r="D556" s="6">
        <v>42175</v>
      </c>
      <c r="E556" t="s">
        <v>85</v>
      </c>
      <c r="F556">
        <v>1334</v>
      </c>
      <c r="G556" t="s">
        <v>101</v>
      </c>
      <c r="H556" t="s">
        <v>60</v>
      </c>
      <c r="I556" t="s">
        <v>207</v>
      </c>
    </row>
    <row r="557" spans="1:9" x14ac:dyDescent="0.35">
      <c r="A557">
        <v>43</v>
      </c>
      <c r="B557" t="s">
        <v>148</v>
      </c>
      <c r="C557" t="s">
        <v>126</v>
      </c>
      <c r="D557" s="6">
        <v>42175</v>
      </c>
      <c r="E557" t="s">
        <v>118</v>
      </c>
      <c r="F557">
        <v>861</v>
      </c>
      <c r="G557" t="s">
        <v>101</v>
      </c>
      <c r="H557" t="s">
        <v>239</v>
      </c>
      <c r="I557" t="s">
        <v>240</v>
      </c>
    </row>
    <row r="558" spans="1:9" x14ac:dyDescent="0.35">
      <c r="A558">
        <v>43</v>
      </c>
      <c r="B558" t="s">
        <v>148</v>
      </c>
      <c r="C558" t="s">
        <v>126</v>
      </c>
      <c r="D558" s="6">
        <v>42175</v>
      </c>
      <c r="E558" t="s">
        <v>118</v>
      </c>
      <c r="F558">
        <v>861</v>
      </c>
      <c r="G558" t="s">
        <v>101</v>
      </c>
      <c r="H558" t="s">
        <v>239</v>
      </c>
      <c r="I558" t="s">
        <v>240</v>
      </c>
    </row>
    <row r="559" spans="1:9" x14ac:dyDescent="0.35">
      <c r="A559" t="s">
        <v>82</v>
      </c>
      <c r="B559" t="s">
        <v>148</v>
      </c>
      <c r="C559" t="s">
        <v>126</v>
      </c>
      <c r="D559" s="6">
        <v>42181</v>
      </c>
      <c r="E559" t="s">
        <v>119</v>
      </c>
      <c r="F559">
        <v>1</v>
      </c>
      <c r="G559" t="s">
        <v>78</v>
      </c>
      <c r="H559" t="s">
        <v>31</v>
      </c>
      <c r="I559" t="s">
        <v>195</v>
      </c>
    </row>
    <row r="560" spans="1:9" x14ac:dyDescent="0.35">
      <c r="A560" t="s">
        <v>82</v>
      </c>
      <c r="B560" t="s">
        <v>148</v>
      </c>
      <c r="C560" t="s">
        <v>126</v>
      </c>
      <c r="D560" s="6">
        <v>42181</v>
      </c>
      <c r="E560" t="s">
        <v>79</v>
      </c>
      <c r="F560">
        <v>2</v>
      </c>
      <c r="G560" t="s">
        <v>78</v>
      </c>
      <c r="H560" t="s">
        <v>42</v>
      </c>
      <c r="I560" t="s">
        <v>198</v>
      </c>
    </row>
    <row r="561" spans="1:9" x14ac:dyDescent="0.35">
      <c r="A561" t="s">
        <v>82</v>
      </c>
      <c r="B561" t="s">
        <v>148</v>
      </c>
      <c r="C561" t="s">
        <v>126</v>
      </c>
      <c r="D561" s="6">
        <v>42181</v>
      </c>
      <c r="E561" t="s">
        <v>83</v>
      </c>
      <c r="F561">
        <v>1</v>
      </c>
      <c r="G561" t="s">
        <v>78</v>
      </c>
      <c r="H561" t="s">
        <v>47</v>
      </c>
      <c r="I561" t="s">
        <v>205</v>
      </c>
    </row>
    <row r="562" spans="1:9" x14ac:dyDescent="0.35">
      <c r="A562" t="s">
        <v>82</v>
      </c>
      <c r="B562" t="s">
        <v>148</v>
      </c>
      <c r="C562" t="s">
        <v>126</v>
      </c>
      <c r="D562" s="6">
        <v>42187</v>
      </c>
      <c r="E562" t="s">
        <v>79</v>
      </c>
      <c r="F562">
        <v>2</v>
      </c>
      <c r="G562" t="s">
        <v>78</v>
      </c>
      <c r="H562" t="s">
        <v>42</v>
      </c>
      <c r="I562" t="s">
        <v>198</v>
      </c>
    </row>
    <row r="563" spans="1:9" x14ac:dyDescent="0.35">
      <c r="A563" t="s">
        <v>82</v>
      </c>
      <c r="B563" t="s">
        <v>148</v>
      </c>
      <c r="C563" t="s">
        <v>126</v>
      </c>
      <c r="D563" s="6">
        <v>42187</v>
      </c>
      <c r="E563" t="s">
        <v>83</v>
      </c>
      <c r="F563">
        <v>1</v>
      </c>
      <c r="G563" t="s">
        <v>78</v>
      </c>
      <c r="H563" t="s">
        <v>47</v>
      </c>
      <c r="I563" t="s">
        <v>205</v>
      </c>
    </row>
    <row r="564" spans="1:9" x14ac:dyDescent="0.35">
      <c r="A564" t="s">
        <v>82</v>
      </c>
      <c r="B564" t="s">
        <v>148</v>
      </c>
      <c r="C564" t="s">
        <v>126</v>
      </c>
      <c r="D564" s="6">
        <v>42195</v>
      </c>
      <c r="E564" t="s">
        <v>124</v>
      </c>
      <c r="F564">
        <v>1</v>
      </c>
      <c r="G564" t="s">
        <v>78</v>
      </c>
      <c r="H564" t="s">
        <v>59</v>
      </c>
      <c r="I564" t="s">
        <v>216</v>
      </c>
    </row>
    <row r="565" spans="1:9" x14ac:dyDescent="0.35">
      <c r="A565" t="s">
        <v>82</v>
      </c>
      <c r="B565" t="s">
        <v>148</v>
      </c>
      <c r="C565" t="s">
        <v>126</v>
      </c>
      <c r="D565" s="6">
        <v>42195</v>
      </c>
      <c r="E565" t="s">
        <v>83</v>
      </c>
      <c r="F565">
        <v>2</v>
      </c>
      <c r="G565" t="s">
        <v>78</v>
      </c>
      <c r="H565" t="s">
        <v>47</v>
      </c>
      <c r="I565" t="s">
        <v>205</v>
      </c>
    </row>
    <row r="566" spans="1:9" x14ac:dyDescent="0.35">
      <c r="A566" t="s">
        <v>82</v>
      </c>
      <c r="B566" t="s">
        <v>148</v>
      </c>
      <c r="C566" t="s">
        <v>126</v>
      </c>
      <c r="D566" s="6">
        <v>42195</v>
      </c>
      <c r="E566" t="s">
        <v>123</v>
      </c>
      <c r="F566">
        <v>3</v>
      </c>
      <c r="G566" t="s">
        <v>78</v>
      </c>
      <c r="H566" t="s">
        <v>23</v>
      </c>
      <c r="I566" t="s">
        <v>199</v>
      </c>
    </row>
    <row r="567" spans="1:9" x14ac:dyDescent="0.35">
      <c r="A567" t="s">
        <v>82</v>
      </c>
      <c r="B567" t="s">
        <v>148</v>
      </c>
      <c r="C567" t="s">
        <v>126</v>
      </c>
      <c r="D567" s="6">
        <v>42201</v>
      </c>
      <c r="E567" t="s">
        <v>123</v>
      </c>
      <c r="F567">
        <v>2</v>
      </c>
      <c r="G567" t="s">
        <v>78</v>
      </c>
      <c r="H567" t="s">
        <v>23</v>
      </c>
      <c r="I567" t="s">
        <v>199</v>
      </c>
    </row>
    <row r="568" spans="1:9" x14ac:dyDescent="0.35">
      <c r="A568" t="s">
        <v>82</v>
      </c>
      <c r="B568" t="s">
        <v>148</v>
      </c>
      <c r="C568" t="s">
        <v>126</v>
      </c>
      <c r="D568" s="6">
        <v>42212</v>
      </c>
      <c r="E568" t="s">
        <v>159</v>
      </c>
      <c r="F568">
        <v>1</v>
      </c>
      <c r="G568" t="s">
        <v>78</v>
      </c>
      <c r="H568" t="s">
        <v>56</v>
      </c>
      <c r="I568" t="s">
        <v>250</v>
      </c>
    </row>
    <row r="569" spans="1:9" x14ac:dyDescent="0.35">
      <c r="A569" t="s">
        <v>82</v>
      </c>
      <c r="B569" t="s">
        <v>148</v>
      </c>
      <c r="C569" t="s">
        <v>90</v>
      </c>
      <c r="D569" s="6">
        <v>42159</v>
      </c>
      <c r="E569" t="s">
        <v>110</v>
      </c>
      <c r="F569">
        <v>1</v>
      </c>
      <c r="G569" t="s">
        <v>78</v>
      </c>
      <c r="H569" t="s">
        <v>42</v>
      </c>
      <c r="I569" t="s">
        <v>245</v>
      </c>
    </row>
    <row r="570" spans="1:9" x14ac:dyDescent="0.35">
      <c r="A570" t="s">
        <v>82</v>
      </c>
      <c r="B570" t="s">
        <v>148</v>
      </c>
      <c r="C570" t="s">
        <v>90</v>
      </c>
      <c r="D570" s="6">
        <v>42159</v>
      </c>
      <c r="E570" t="s">
        <v>93</v>
      </c>
      <c r="F570">
        <v>1</v>
      </c>
      <c r="G570" t="s">
        <v>78</v>
      </c>
      <c r="H570" t="s">
        <v>47</v>
      </c>
      <c r="I570" t="s">
        <v>204</v>
      </c>
    </row>
    <row r="571" spans="1:9" x14ac:dyDescent="0.35">
      <c r="A571" t="s">
        <v>82</v>
      </c>
      <c r="B571" t="s">
        <v>148</v>
      </c>
      <c r="C571" t="s">
        <v>90</v>
      </c>
      <c r="D571" s="6">
        <v>42170</v>
      </c>
      <c r="E571" t="s">
        <v>119</v>
      </c>
      <c r="F571">
        <v>3</v>
      </c>
      <c r="G571" t="s">
        <v>78</v>
      </c>
      <c r="H571" t="s">
        <v>31</v>
      </c>
      <c r="I571" t="s">
        <v>195</v>
      </c>
    </row>
    <row r="572" spans="1:9" x14ac:dyDescent="0.35">
      <c r="A572" t="s">
        <v>82</v>
      </c>
      <c r="B572" t="s">
        <v>148</v>
      </c>
      <c r="C572" t="s">
        <v>90</v>
      </c>
      <c r="D572" s="6">
        <v>42170</v>
      </c>
      <c r="E572" t="s">
        <v>110</v>
      </c>
      <c r="F572">
        <v>1</v>
      </c>
      <c r="G572" t="s">
        <v>78</v>
      </c>
      <c r="H572" t="s">
        <v>42</v>
      </c>
      <c r="I572" t="s">
        <v>245</v>
      </c>
    </row>
    <row r="573" spans="1:9" x14ac:dyDescent="0.35">
      <c r="A573" t="s">
        <v>82</v>
      </c>
      <c r="B573" t="s">
        <v>148</v>
      </c>
      <c r="C573" t="s">
        <v>90</v>
      </c>
      <c r="D573" s="6">
        <v>42170</v>
      </c>
      <c r="E573" t="s">
        <v>79</v>
      </c>
      <c r="F573">
        <v>1</v>
      </c>
      <c r="G573" t="s">
        <v>78</v>
      </c>
      <c r="H573" t="s">
        <v>42</v>
      </c>
      <c r="I573" t="s">
        <v>198</v>
      </c>
    </row>
    <row r="574" spans="1:9" x14ac:dyDescent="0.35">
      <c r="A574">
        <v>33</v>
      </c>
      <c r="B574" t="s">
        <v>148</v>
      </c>
      <c r="C574" t="s">
        <v>90</v>
      </c>
      <c r="D574" s="6">
        <v>42170</v>
      </c>
      <c r="E574" t="s">
        <v>26</v>
      </c>
      <c r="F574">
        <v>352</v>
      </c>
      <c r="G574" t="s">
        <v>95</v>
      </c>
      <c r="H574" t="s">
        <v>26</v>
      </c>
    </row>
    <row r="575" spans="1:9" x14ac:dyDescent="0.35">
      <c r="A575">
        <v>33</v>
      </c>
      <c r="B575" t="s">
        <v>148</v>
      </c>
      <c r="C575" t="s">
        <v>90</v>
      </c>
      <c r="D575" s="6">
        <v>42170</v>
      </c>
      <c r="E575" t="s">
        <v>98</v>
      </c>
      <c r="F575">
        <v>367</v>
      </c>
      <c r="G575" t="s">
        <v>95</v>
      </c>
      <c r="H575" t="s">
        <v>98</v>
      </c>
    </row>
    <row r="576" spans="1:9" x14ac:dyDescent="0.35">
      <c r="A576">
        <v>33</v>
      </c>
      <c r="B576" t="s">
        <v>148</v>
      </c>
      <c r="C576" t="s">
        <v>90</v>
      </c>
      <c r="D576" s="6">
        <v>42170</v>
      </c>
      <c r="E576" t="s">
        <v>3</v>
      </c>
      <c r="F576">
        <v>52</v>
      </c>
      <c r="G576" t="s">
        <v>95</v>
      </c>
      <c r="H576" t="s">
        <v>3</v>
      </c>
    </row>
    <row r="577" spans="1:9" x14ac:dyDescent="0.35">
      <c r="A577">
        <v>33</v>
      </c>
      <c r="B577" t="s">
        <v>148</v>
      </c>
      <c r="C577" t="s">
        <v>90</v>
      </c>
      <c r="D577" s="6">
        <v>42170</v>
      </c>
      <c r="E577" t="s">
        <v>145</v>
      </c>
      <c r="F577">
        <v>6</v>
      </c>
      <c r="G577" t="s">
        <v>95</v>
      </c>
      <c r="H577" t="s">
        <v>145</v>
      </c>
    </row>
    <row r="578" spans="1:9" x14ac:dyDescent="0.35">
      <c r="A578">
        <v>33</v>
      </c>
      <c r="B578" t="s">
        <v>148</v>
      </c>
      <c r="C578" t="s">
        <v>90</v>
      </c>
      <c r="D578" s="6">
        <v>42170</v>
      </c>
      <c r="E578" t="s">
        <v>99</v>
      </c>
      <c r="F578">
        <v>6</v>
      </c>
      <c r="G578" t="s">
        <v>95</v>
      </c>
      <c r="H578" t="s">
        <v>99</v>
      </c>
    </row>
    <row r="579" spans="1:9" x14ac:dyDescent="0.35">
      <c r="A579">
        <v>33</v>
      </c>
      <c r="B579" t="s">
        <v>148</v>
      </c>
      <c r="C579" t="s">
        <v>90</v>
      </c>
      <c r="D579" s="6">
        <v>42170</v>
      </c>
      <c r="E579" t="s">
        <v>45</v>
      </c>
      <c r="F579">
        <v>3</v>
      </c>
      <c r="G579" t="s">
        <v>95</v>
      </c>
      <c r="H579" t="s">
        <v>45</v>
      </c>
    </row>
    <row r="580" spans="1:9" x14ac:dyDescent="0.35">
      <c r="A580">
        <v>33</v>
      </c>
      <c r="B580" t="s">
        <v>148</v>
      </c>
      <c r="C580" t="s">
        <v>90</v>
      </c>
      <c r="D580" s="6">
        <v>42170</v>
      </c>
      <c r="E580" t="s">
        <v>119</v>
      </c>
      <c r="F580">
        <v>46</v>
      </c>
      <c r="G580" t="s">
        <v>101</v>
      </c>
      <c r="H580" t="s">
        <v>31</v>
      </c>
      <c r="I580" t="s">
        <v>195</v>
      </c>
    </row>
    <row r="581" spans="1:9" x14ac:dyDescent="0.35">
      <c r="A581">
        <v>33</v>
      </c>
      <c r="B581" t="s">
        <v>148</v>
      </c>
      <c r="C581" t="s">
        <v>90</v>
      </c>
      <c r="D581" s="6">
        <v>42170</v>
      </c>
      <c r="E581" t="s">
        <v>120</v>
      </c>
      <c r="F581">
        <v>46</v>
      </c>
      <c r="G581" t="s">
        <v>101</v>
      </c>
      <c r="H581" t="s">
        <v>31</v>
      </c>
      <c r="I581" t="s">
        <v>200</v>
      </c>
    </row>
    <row r="582" spans="1:9" x14ac:dyDescent="0.35">
      <c r="A582">
        <v>33</v>
      </c>
      <c r="B582" t="s">
        <v>148</v>
      </c>
      <c r="C582" t="s">
        <v>90</v>
      </c>
      <c r="D582" s="6">
        <v>42170</v>
      </c>
      <c r="E582" t="s">
        <v>104</v>
      </c>
      <c r="F582">
        <v>20</v>
      </c>
      <c r="G582" t="s">
        <v>101</v>
      </c>
      <c r="H582" t="s">
        <v>258</v>
      </c>
      <c r="I582" t="s">
        <v>259</v>
      </c>
    </row>
    <row r="583" spans="1:9" x14ac:dyDescent="0.35">
      <c r="A583">
        <v>33</v>
      </c>
      <c r="B583" t="s">
        <v>148</v>
      </c>
      <c r="C583" t="s">
        <v>90</v>
      </c>
      <c r="D583" s="6">
        <v>42170</v>
      </c>
      <c r="E583" t="s">
        <v>153</v>
      </c>
      <c r="F583">
        <v>16</v>
      </c>
      <c r="G583" t="s">
        <v>101</v>
      </c>
      <c r="H583" t="s">
        <v>230</v>
      </c>
      <c r="I583" t="s">
        <v>231</v>
      </c>
    </row>
    <row r="584" spans="1:9" x14ac:dyDescent="0.35">
      <c r="A584">
        <v>33</v>
      </c>
      <c r="B584" t="s">
        <v>148</v>
      </c>
      <c r="C584" t="s">
        <v>90</v>
      </c>
      <c r="D584" s="6">
        <v>42170</v>
      </c>
      <c r="E584" t="s">
        <v>83</v>
      </c>
      <c r="F584">
        <v>14</v>
      </c>
      <c r="G584" t="s">
        <v>101</v>
      </c>
      <c r="H584" t="s">
        <v>47</v>
      </c>
      <c r="I584" t="s">
        <v>205</v>
      </c>
    </row>
    <row r="585" spans="1:9" x14ac:dyDescent="0.35">
      <c r="A585">
        <v>33</v>
      </c>
      <c r="B585" t="s">
        <v>148</v>
      </c>
      <c r="C585" t="s">
        <v>90</v>
      </c>
      <c r="D585" s="6">
        <v>42170</v>
      </c>
      <c r="E585" t="s">
        <v>116</v>
      </c>
      <c r="F585">
        <v>10</v>
      </c>
      <c r="G585" t="s">
        <v>101</v>
      </c>
      <c r="H585" t="s">
        <v>57</v>
      </c>
      <c r="I585" t="s">
        <v>225</v>
      </c>
    </row>
    <row r="586" spans="1:9" x14ac:dyDescent="0.35">
      <c r="A586">
        <v>33</v>
      </c>
      <c r="B586" t="s">
        <v>148</v>
      </c>
      <c r="C586" t="s">
        <v>90</v>
      </c>
      <c r="D586" s="6">
        <v>42170</v>
      </c>
      <c r="E586" t="s">
        <v>107</v>
      </c>
      <c r="F586">
        <v>8</v>
      </c>
      <c r="G586" t="s">
        <v>101</v>
      </c>
      <c r="H586" t="s">
        <v>6</v>
      </c>
      <c r="I586" t="s">
        <v>248</v>
      </c>
    </row>
    <row r="587" spans="1:9" x14ac:dyDescent="0.35">
      <c r="A587">
        <v>33</v>
      </c>
      <c r="B587" t="s">
        <v>148</v>
      </c>
      <c r="C587" t="s">
        <v>90</v>
      </c>
      <c r="D587" s="6">
        <v>42170</v>
      </c>
      <c r="E587" t="s">
        <v>79</v>
      </c>
      <c r="F587">
        <v>5</v>
      </c>
      <c r="G587" t="s">
        <v>101</v>
      </c>
      <c r="H587" t="s">
        <v>42</v>
      </c>
      <c r="I587" t="s">
        <v>198</v>
      </c>
    </row>
    <row r="588" spans="1:9" x14ac:dyDescent="0.35">
      <c r="A588">
        <v>33</v>
      </c>
      <c r="B588" t="s">
        <v>148</v>
      </c>
      <c r="C588" t="s">
        <v>90</v>
      </c>
      <c r="D588" s="6">
        <v>42170</v>
      </c>
      <c r="E588" t="s">
        <v>112</v>
      </c>
      <c r="F588">
        <v>5</v>
      </c>
      <c r="G588" t="s">
        <v>101</v>
      </c>
      <c r="H588" t="s">
        <v>39</v>
      </c>
      <c r="I588" t="s">
        <v>232</v>
      </c>
    </row>
    <row r="589" spans="1:9" x14ac:dyDescent="0.35">
      <c r="A589">
        <v>33</v>
      </c>
      <c r="B589" t="s">
        <v>148</v>
      </c>
      <c r="C589" t="s">
        <v>90</v>
      </c>
      <c r="D589" s="6">
        <v>42170</v>
      </c>
      <c r="E589" t="s">
        <v>102</v>
      </c>
      <c r="F589">
        <v>4</v>
      </c>
      <c r="G589" t="s">
        <v>101</v>
      </c>
      <c r="H589" t="s">
        <v>42</v>
      </c>
      <c r="I589" t="s">
        <v>246</v>
      </c>
    </row>
    <row r="590" spans="1:9" x14ac:dyDescent="0.35">
      <c r="A590">
        <v>33</v>
      </c>
      <c r="B590" t="s">
        <v>148</v>
      </c>
      <c r="C590" t="s">
        <v>90</v>
      </c>
      <c r="D590" s="6">
        <v>42170</v>
      </c>
      <c r="E590" t="s">
        <v>108</v>
      </c>
      <c r="F590">
        <v>4</v>
      </c>
      <c r="G590" t="s">
        <v>101</v>
      </c>
      <c r="H590" t="s">
        <v>234</v>
      </c>
      <c r="I590" t="s">
        <v>235</v>
      </c>
    </row>
    <row r="591" spans="1:9" x14ac:dyDescent="0.35">
      <c r="A591" t="s">
        <v>82</v>
      </c>
      <c r="B591" t="s">
        <v>148</v>
      </c>
      <c r="C591" t="s">
        <v>90</v>
      </c>
      <c r="D591" s="6">
        <v>42177</v>
      </c>
      <c r="E591" t="s">
        <v>79</v>
      </c>
      <c r="F591">
        <v>3</v>
      </c>
      <c r="G591" t="s">
        <v>78</v>
      </c>
      <c r="H591" t="s">
        <v>42</v>
      </c>
      <c r="I591" t="s">
        <v>198</v>
      </c>
    </row>
    <row r="592" spans="1:9" x14ac:dyDescent="0.35">
      <c r="A592">
        <v>36</v>
      </c>
      <c r="B592" t="s">
        <v>148</v>
      </c>
      <c r="C592" t="s">
        <v>90</v>
      </c>
      <c r="D592" s="6">
        <v>42177</v>
      </c>
      <c r="E592" t="s">
        <v>26</v>
      </c>
      <c r="F592">
        <v>224</v>
      </c>
      <c r="G592" t="s">
        <v>95</v>
      </c>
      <c r="H592" t="s">
        <v>26</v>
      </c>
    </row>
    <row r="593" spans="1:9" x14ac:dyDescent="0.35">
      <c r="A593">
        <v>36</v>
      </c>
      <c r="B593" t="s">
        <v>148</v>
      </c>
      <c r="C593" t="s">
        <v>90</v>
      </c>
      <c r="D593" s="6">
        <v>42177</v>
      </c>
      <c r="E593" t="s">
        <v>145</v>
      </c>
      <c r="F593">
        <v>564</v>
      </c>
      <c r="G593" t="s">
        <v>95</v>
      </c>
      <c r="H593" t="s">
        <v>145</v>
      </c>
    </row>
    <row r="594" spans="1:9" x14ac:dyDescent="0.35">
      <c r="A594">
        <v>36</v>
      </c>
      <c r="B594" t="s">
        <v>148</v>
      </c>
      <c r="C594" t="s">
        <v>90</v>
      </c>
      <c r="D594" s="6">
        <v>42177</v>
      </c>
      <c r="E594" t="s">
        <v>3</v>
      </c>
      <c r="F594">
        <v>98</v>
      </c>
      <c r="G594" t="s">
        <v>95</v>
      </c>
      <c r="H594" t="s">
        <v>3</v>
      </c>
    </row>
    <row r="595" spans="1:9" x14ac:dyDescent="0.35">
      <c r="A595">
        <v>36</v>
      </c>
      <c r="B595" t="s">
        <v>148</v>
      </c>
      <c r="C595" t="s">
        <v>90</v>
      </c>
      <c r="D595" s="6">
        <v>42177</v>
      </c>
      <c r="E595" t="s">
        <v>45</v>
      </c>
      <c r="F595">
        <v>2</v>
      </c>
      <c r="G595" t="s">
        <v>95</v>
      </c>
      <c r="H595" t="s">
        <v>45</v>
      </c>
    </row>
    <row r="596" spans="1:9" x14ac:dyDescent="0.35">
      <c r="A596">
        <v>36</v>
      </c>
      <c r="B596" t="s">
        <v>148</v>
      </c>
      <c r="C596" t="s">
        <v>90</v>
      </c>
      <c r="D596" s="6">
        <v>42177</v>
      </c>
      <c r="E596" t="s">
        <v>98</v>
      </c>
      <c r="F596">
        <v>5</v>
      </c>
      <c r="G596" t="s">
        <v>95</v>
      </c>
      <c r="H596" t="s">
        <v>98</v>
      </c>
    </row>
    <row r="597" spans="1:9" x14ac:dyDescent="0.35">
      <c r="A597">
        <v>36</v>
      </c>
      <c r="B597" t="s">
        <v>148</v>
      </c>
      <c r="C597" t="s">
        <v>90</v>
      </c>
      <c r="D597" s="6">
        <v>42177</v>
      </c>
      <c r="E597" t="s">
        <v>109</v>
      </c>
      <c r="F597">
        <v>1</v>
      </c>
      <c r="G597" t="s">
        <v>95</v>
      </c>
      <c r="H597" t="s">
        <v>109</v>
      </c>
    </row>
    <row r="598" spans="1:9" x14ac:dyDescent="0.35">
      <c r="A598">
        <v>36</v>
      </c>
      <c r="B598" t="s">
        <v>148</v>
      </c>
      <c r="C598" t="s">
        <v>90</v>
      </c>
      <c r="D598" s="6">
        <v>42177</v>
      </c>
      <c r="E598" t="s">
        <v>99</v>
      </c>
      <c r="F598">
        <v>1</v>
      </c>
      <c r="G598" t="s">
        <v>95</v>
      </c>
      <c r="H598" t="s">
        <v>99</v>
      </c>
    </row>
    <row r="599" spans="1:9" x14ac:dyDescent="0.35">
      <c r="A599">
        <v>36</v>
      </c>
      <c r="B599" t="s">
        <v>148</v>
      </c>
      <c r="C599" t="s">
        <v>90</v>
      </c>
      <c r="D599" s="6">
        <v>42177</v>
      </c>
      <c r="E599" t="s">
        <v>119</v>
      </c>
      <c r="F599">
        <v>14722</v>
      </c>
      <c r="G599" t="s">
        <v>101</v>
      </c>
      <c r="H599" t="s">
        <v>31</v>
      </c>
      <c r="I599" t="s">
        <v>195</v>
      </c>
    </row>
    <row r="600" spans="1:9" x14ac:dyDescent="0.35">
      <c r="A600">
        <v>36</v>
      </c>
      <c r="B600" t="s">
        <v>148</v>
      </c>
      <c r="C600" t="s">
        <v>90</v>
      </c>
      <c r="D600" s="6">
        <v>42177</v>
      </c>
      <c r="E600" t="s">
        <v>120</v>
      </c>
      <c r="F600">
        <v>8677</v>
      </c>
      <c r="G600" t="s">
        <v>101</v>
      </c>
      <c r="H600" t="s">
        <v>31</v>
      </c>
      <c r="I600" t="s">
        <v>200</v>
      </c>
    </row>
    <row r="601" spans="1:9" x14ac:dyDescent="0.35">
      <c r="A601">
        <v>36</v>
      </c>
      <c r="B601" t="s">
        <v>148</v>
      </c>
      <c r="C601" t="s">
        <v>90</v>
      </c>
      <c r="D601" s="6">
        <v>42177</v>
      </c>
      <c r="E601" t="s">
        <v>107</v>
      </c>
      <c r="F601">
        <v>6828</v>
      </c>
      <c r="G601" t="s">
        <v>101</v>
      </c>
      <c r="H601" t="s">
        <v>6</v>
      </c>
      <c r="I601" t="s">
        <v>248</v>
      </c>
    </row>
    <row r="602" spans="1:9" x14ac:dyDescent="0.35">
      <c r="A602">
        <v>36</v>
      </c>
      <c r="B602" t="s">
        <v>148</v>
      </c>
      <c r="C602" t="s">
        <v>90</v>
      </c>
      <c r="D602" s="6">
        <v>42177</v>
      </c>
      <c r="E602" t="s">
        <v>89</v>
      </c>
      <c r="F602">
        <v>6657</v>
      </c>
      <c r="G602" t="s">
        <v>101</v>
      </c>
      <c r="H602" t="s">
        <v>6</v>
      </c>
      <c r="I602" t="s">
        <v>212</v>
      </c>
    </row>
    <row r="603" spans="1:9" x14ac:dyDescent="0.35">
      <c r="A603">
        <v>36</v>
      </c>
      <c r="B603" t="s">
        <v>148</v>
      </c>
      <c r="C603" t="s">
        <v>90</v>
      </c>
      <c r="D603" s="6">
        <v>42177</v>
      </c>
      <c r="E603" t="s">
        <v>79</v>
      </c>
      <c r="F603">
        <v>3881</v>
      </c>
      <c r="G603" t="s">
        <v>101</v>
      </c>
      <c r="H603" t="s">
        <v>42</v>
      </c>
      <c r="I603" t="s">
        <v>198</v>
      </c>
    </row>
    <row r="604" spans="1:9" x14ac:dyDescent="0.35">
      <c r="A604">
        <v>36</v>
      </c>
      <c r="B604" t="s">
        <v>148</v>
      </c>
      <c r="C604" t="s">
        <v>90</v>
      </c>
      <c r="D604" s="6">
        <v>42177</v>
      </c>
      <c r="E604" t="s">
        <v>83</v>
      </c>
      <c r="F604">
        <v>3268</v>
      </c>
      <c r="G604" t="s">
        <v>101</v>
      </c>
      <c r="H604" t="s">
        <v>47</v>
      </c>
      <c r="I604" t="s">
        <v>205</v>
      </c>
    </row>
    <row r="605" spans="1:9" x14ac:dyDescent="0.35">
      <c r="A605">
        <v>36</v>
      </c>
      <c r="B605" t="s">
        <v>148</v>
      </c>
      <c r="C605" t="s">
        <v>90</v>
      </c>
      <c r="D605" s="6">
        <v>42177</v>
      </c>
      <c r="E605" t="s">
        <v>106</v>
      </c>
      <c r="F605">
        <v>1557</v>
      </c>
      <c r="G605" t="s">
        <v>101</v>
      </c>
      <c r="H605" t="s">
        <v>54</v>
      </c>
      <c r="I605" t="s">
        <v>206</v>
      </c>
    </row>
    <row r="606" spans="1:9" x14ac:dyDescent="0.35">
      <c r="A606">
        <v>36</v>
      </c>
      <c r="B606" t="s">
        <v>148</v>
      </c>
      <c r="C606" t="s">
        <v>90</v>
      </c>
      <c r="D606" s="6">
        <v>42177</v>
      </c>
      <c r="E606" t="s">
        <v>105</v>
      </c>
      <c r="F606">
        <v>1242</v>
      </c>
      <c r="G606" t="s">
        <v>101</v>
      </c>
      <c r="H606" t="s">
        <v>239</v>
      </c>
      <c r="I606" t="s">
        <v>277</v>
      </c>
    </row>
    <row r="607" spans="1:9" x14ac:dyDescent="0.35">
      <c r="A607">
        <v>36</v>
      </c>
      <c r="B607" t="s">
        <v>148</v>
      </c>
      <c r="C607" t="s">
        <v>90</v>
      </c>
      <c r="D607" s="6">
        <v>42177</v>
      </c>
      <c r="E607" t="s">
        <v>105</v>
      </c>
      <c r="F607">
        <v>1242</v>
      </c>
      <c r="G607" t="s">
        <v>101</v>
      </c>
      <c r="H607" t="s">
        <v>239</v>
      </c>
      <c r="I607" t="s">
        <v>277</v>
      </c>
    </row>
    <row r="608" spans="1:9" x14ac:dyDescent="0.35">
      <c r="A608">
        <v>36</v>
      </c>
      <c r="B608" t="s">
        <v>148</v>
      </c>
      <c r="C608" t="s">
        <v>90</v>
      </c>
      <c r="D608" s="6">
        <v>42177</v>
      </c>
      <c r="E608" t="s">
        <v>104</v>
      </c>
      <c r="F608">
        <v>1191</v>
      </c>
      <c r="G608" t="s">
        <v>101</v>
      </c>
      <c r="H608" t="s">
        <v>258</v>
      </c>
      <c r="I608" t="s">
        <v>259</v>
      </c>
    </row>
    <row r="609" spans="1:9" x14ac:dyDescent="0.35">
      <c r="A609" t="s">
        <v>82</v>
      </c>
      <c r="B609" t="s">
        <v>148</v>
      </c>
      <c r="C609" t="s">
        <v>90</v>
      </c>
      <c r="D609" s="6">
        <v>42183</v>
      </c>
      <c r="E609" t="s">
        <v>79</v>
      </c>
      <c r="F609">
        <v>4</v>
      </c>
      <c r="G609" t="s">
        <v>78</v>
      </c>
      <c r="H609" t="s">
        <v>42</v>
      </c>
      <c r="I609" t="s">
        <v>198</v>
      </c>
    </row>
    <row r="610" spans="1:9" x14ac:dyDescent="0.35">
      <c r="A610" t="s">
        <v>82</v>
      </c>
      <c r="B610" t="s">
        <v>148</v>
      </c>
      <c r="C610" t="s">
        <v>90</v>
      </c>
      <c r="D610" s="6">
        <v>42183</v>
      </c>
      <c r="E610" t="s">
        <v>89</v>
      </c>
      <c r="F610">
        <v>1</v>
      </c>
      <c r="G610" t="s">
        <v>78</v>
      </c>
      <c r="H610" t="s">
        <v>6</v>
      </c>
      <c r="I610" t="s">
        <v>212</v>
      </c>
    </row>
    <row r="611" spans="1:9" x14ac:dyDescent="0.35">
      <c r="A611" t="s">
        <v>82</v>
      </c>
      <c r="B611" t="s">
        <v>148</v>
      </c>
      <c r="C611" t="s">
        <v>90</v>
      </c>
      <c r="D611" s="6">
        <v>42194</v>
      </c>
      <c r="E611" t="s">
        <v>120</v>
      </c>
      <c r="F611">
        <v>1</v>
      </c>
      <c r="G611" t="s">
        <v>78</v>
      </c>
      <c r="H611" t="s">
        <v>31</v>
      </c>
      <c r="I611" t="s">
        <v>200</v>
      </c>
    </row>
    <row r="612" spans="1:9" x14ac:dyDescent="0.35">
      <c r="A612" t="s">
        <v>82</v>
      </c>
      <c r="B612" t="s">
        <v>148</v>
      </c>
      <c r="C612" t="s">
        <v>90</v>
      </c>
      <c r="D612" s="6">
        <v>42194</v>
      </c>
      <c r="E612" t="s">
        <v>79</v>
      </c>
      <c r="F612">
        <v>1</v>
      </c>
      <c r="G612" t="s">
        <v>78</v>
      </c>
      <c r="H612" t="s">
        <v>42</v>
      </c>
      <c r="I612" t="s">
        <v>198</v>
      </c>
    </row>
    <row r="613" spans="1:9" x14ac:dyDescent="0.35">
      <c r="A613" t="s">
        <v>82</v>
      </c>
      <c r="B613" t="s">
        <v>148</v>
      </c>
      <c r="C613" t="s">
        <v>90</v>
      </c>
      <c r="D613" s="6">
        <v>42194</v>
      </c>
      <c r="E613" t="s">
        <v>123</v>
      </c>
      <c r="F613">
        <v>1</v>
      </c>
      <c r="G613" t="s">
        <v>78</v>
      </c>
      <c r="H613" t="s">
        <v>23</v>
      </c>
      <c r="I613" t="s">
        <v>199</v>
      </c>
    </row>
    <row r="614" spans="1:9" x14ac:dyDescent="0.35">
      <c r="A614" t="s">
        <v>82</v>
      </c>
      <c r="B614" t="s">
        <v>148</v>
      </c>
      <c r="C614" t="s">
        <v>90</v>
      </c>
      <c r="D614" s="6">
        <v>42199</v>
      </c>
      <c r="E614" t="s">
        <v>120</v>
      </c>
      <c r="F614">
        <v>1</v>
      </c>
      <c r="G614" t="s">
        <v>78</v>
      </c>
      <c r="H614" t="s">
        <v>31</v>
      </c>
      <c r="I614" t="s">
        <v>200</v>
      </c>
    </row>
    <row r="615" spans="1:9" x14ac:dyDescent="0.35">
      <c r="A615" t="s">
        <v>82</v>
      </c>
      <c r="B615" t="s">
        <v>148</v>
      </c>
      <c r="C615" t="s">
        <v>90</v>
      </c>
      <c r="D615" s="6">
        <v>42199</v>
      </c>
      <c r="E615" t="s">
        <v>89</v>
      </c>
      <c r="F615">
        <v>1</v>
      </c>
      <c r="G615" t="s">
        <v>78</v>
      </c>
      <c r="H615" t="s">
        <v>6</v>
      </c>
      <c r="I615" t="s">
        <v>212</v>
      </c>
    </row>
    <row r="616" spans="1:9" x14ac:dyDescent="0.35">
      <c r="A616" t="s">
        <v>82</v>
      </c>
      <c r="B616" t="s">
        <v>148</v>
      </c>
      <c r="C616" t="s">
        <v>90</v>
      </c>
      <c r="D616" s="6">
        <v>42199</v>
      </c>
      <c r="E616" t="s">
        <v>123</v>
      </c>
      <c r="F616">
        <v>1</v>
      </c>
      <c r="G616" t="s">
        <v>78</v>
      </c>
      <c r="H616" t="s">
        <v>23</v>
      </c>
      <c r="I616" t="s">
        <v>199</v>
      </c>
    </row>
    <row r="617" spans="1:9" x14ac:dyDescent="0.35">
      <c r="A617" t="s">
        <v>82</v>
      </c>
      <c r="B617" t="s">
        <v>148</v>
      </c>
      <c r="C617" t="s">
        <v>90</v>
      </c>
      <c r="D617" s="6">
        <v>42208</v>
      </c>
      <c r="E617" t="s">
        <v>120</v>
      </c>
      <c r="F617">
        <v>1</v>
      </c>
      <c r="G617" t="s">
        <v>78</v>
      </c>
      <c r="H617" t="s">
        <v>31</v>
      </c>
      <c r="I617" t="s">
        <v>200</v>
      </c>
    </row>
    <row r="618" spans="1:9" x14ac:dyDescent="0.35">
      <c r="A618" t="s">
        <v>82</v>
      </c>
      <c r="B618" t="s">
        <v>148</v>
      </c>
      <c r="C618" t="s">
        <v>87</v>
      </c>
      <c r="D618" s="6">
        <v>42157</v>
      </c>
      <c r="E618" t="s">
        <v>93</v>
      </c>
      <c r="F618">
        <v>2</v>
      </c>
      <c r="G618" t="s">
        <v>78</v>
      </c>
      <c r="H618" t="s">
        <v>47</v>
      </c>
      <c r="I618" t="s">
        <v>204</v>
      </c>
    </row>
    <row r="619" spans="1:9" x14ac:dyDescent="0.35">
      <c r="A619" t="s">
        <v>82</v>
      </c>
      <c r="B619" t="s">
        <v>148</v>
      </c>
      <c r="C619" t="s">
        <v>87</v>
      </c>
      <c r="D619" s="6">
        <v>42159</v>
      </c>
      <c r="E619" t="s">
        <v>93</v>
      </c>
      <c r="F619">
        <v>4</v>
      </c>
      <c r="G619" t="s">
        <v>78</v>
      </c>
      <c r="H619" t="s">
        <v>47</v>
      </c>
      <c r="I619" t="s">
        <v>204</v>
      </c>
    </row>
    <row r="620" spans="1:9" x14ac:dyDescent="0.35">
      <c r="A620" t="s">
        <v>82</v>
      </c>
      <c r="B620" t="s">
        <v>148</v>
      </c>
      <c r="C620" t="s">
        <v>87</v>
      </c>
      <c r="D620" s="6">
        <v>42163</v>
      </c>
      <c r="E620" t="s">
        <v>93</v>
      </c>
      <c r="F620">
        <v>3</v>
      </c>
      <c r="G620" t="s">
        <v>78</v>
      </c>
      <c r="H620" t="s">
        <v>47</v>
      </c>
      <c r="I620" t="s">
        <v>204</v>
      </c>
    </row>
    <row r="621" spans="1:9" x14ac:dyDescent="0.35">
      <c r="A621">
        <v>37</v>
      </c>
      <c r="B621" t="s">
        <v>148</v>
      </c>
      <c r="C621" t="s">
        <v>87</v>
      </c>
      <c r="D621" s="6">
        <v>42166</v>
      </c>
      <c r="E621" t="s">
        <v>3</v>
      </c>
      <c r="F621">
        <v>327</v>
      </c>
      <c r="G621" t="s">
        <v>95</v>
      </c>
      <c r="H621" t="s">
        <v>3</v>
      </c>
    </row>
    <row r="622" spans="1:9" x14ac:dyDescent="0.35">
      <c r="A622">
        <v>37</v>
      </c>
      <c r="B622" t="s">
        <v>148</v>
      </c>
      <c r="C622" t="s">
        <v>87</v>
      </c>
      <c r="D622" s="6">
        <v>42166</v>
      </c>
      <c r="E622" t="s">
        <v>26</v>
      </c>
      <c r="F622">
        <v>48</v>
      </c>
      <c r="G622" t="s">
        <v>95</v>
      </c>
      <c r="H622" t="s">
        <v>26</v>
      </c>
    </row>
    <row r="623" spans="1:9" x14ac:dyDescent="0.35">
      <c r="A623">
        <v>37</v>
      </c>
      <c r="B623" t="s">
        <v>148</v>
      </c>
      <c r="C623" t="s">
        <v>87</v>
      </c>
      <c r="D623" s="6">
        <v>42166</v>
      </c>
      <c r="E623" t="s">
        <v>98</v>
      </c>
      <c r="F623">
        <v>4</v>
      </c>
      <c r="G623" t="s">
        <v>95</v>
      </c>
      <c r="H623" t="s">
        <v>98</v>
      </c>
    </row>
    <row r="624" spans="1:9" x14ac:dyDescent="0.35">
      <c r="A624">
        <v>37</v>
      </c>
      <c r="B624" t="s">
        <v>148</v>
      </c>
      <c r="C624" t="s">
        <v>87</v>
      </c>
      <c r="D624" s="6">
        <v>42166</v>
      </c>
      <c r="E624" t="s">
        <v>99</v>
      </c>
      <c r="F624">
        <v>1</v>
      </c>
      <c r="G624" t="s">
        <v>95</v>
      </c>
      <c r="H624" t="s">
        <v>99</v>
      </c>
    </row>
    <row r="625" spans="1:9" x14ac:dyDescent="0.35">
      <c r="A625" t="s">
        <v>82</v>
      </c>
      <c r="B625" t="s">
        <v>148</v>
      </c>
      <c r="C625" t="s">
        <v>87</v>
      </c>
      <c r="D625" s="6">
        <v>42167</v>
      </c>
      <c r="E625" t="s">
        <v>79</v>
      </c>
      <c r="F625">
        <v>6</v>
      </c>
      <c r="G625" t="s">
        <v>78</v>
      </c>
      <c r="H625" t="s">
        <v>42</v>
      </c>
      <c r="I625" t="s">
        <v>198</v>
      </c>
    </row>
    <row r="626" spans="1:9" x14ac:dyDescent="0.35">
      <c r="A626" t="s">
        <v>82</v>
      </c>
      <c r="B626" t="s">
        <v>148</v>
      </c>
      <c r="C626" t="s">
        <v>87</v>
      </c>
      <c r="D626" s="6">
        <v>42170</v>
      </c>
      <c r="E626" t="s">
        <v>79</v>
      </c>
      <c r="F626">
        <v>5</v>
      </c>
      <c r="G626" t="s">
        <v>78</v>
      </c>
      <c r="H626" t="s">
        <v>42</v>
      </c>
      <c r="I626" t="s">
        <v>198</v>
      </c>
    </row>
    <row r="627" spans="1:9" x14ac:dyDescent="0.35">
      <c r="A627" t="s">
        <v>82</v>
      </c>
      <c r="B627" t="s">
        <v>148</v>
      </c>
      <c r="C627" t="s">
        <v>87</v>
      </c>
      <c r="D627" s="6">
        <v>42170</v>
      </c>
      <c r="E627" t="s">
        <v>89</v>
      </c>
      <c r="F627">
        <v>1</v>
      </c>
      <c r="G627" t="s">
        <v>78</v>
      </c>
      <c r="H627" t="s">
        <v>6</v>
      </c>
      <c r="I627" t="s">
        <v>212</v>
      </c>
    </row>
    <row r="628" spans="1:9" x14ac:dyDescent="0.35">
      <c r="A628" t="s">
        <v>82</v>
      </c>
      <c r="B628" t="s">
        <v>148</v>
      </c>
      <c r="C628" t="s">
        <v>87</v>
      </c>
      <c r="D628" s="6">
        <v>42173</v>
      </c>
      <c r="E628" t="s">
        <v>125</v>
      </c>
      <c r="F628">
        <v>1</v>
      </c>
      <c r="G628" t="s">
        <v>78</v>
      </c>
      <c r="H628" t="s">
        <v>214</v>
      </c>
      <c r="I628" t="s">
        <v>215</v>
      </c>
    </row>
    <row r="629" spans="1:9" x14ac:dyDescent="0.35">
      <c r="A629" t="s">
        <v>82</v>
      </c>
      <c r="B629" t="s">
        <v>148</v>
      </c>
      <c r="C629" t="s">
        <v>87</v>
      </c>
      <c r="D629" s="6">
        <v>42173</v>
      </c>
      <c r="E629" t="s">
        <v>79</v>
      </c>
      <c r="F629">
        <v>3</v>
      </c>
      <c r="G629" t="s">
        <v>78</v>
      </c>
      <c r="H629" t="s">
        <v>42</v>
      </c>
      <c r="I629" t="s">
        <v>198</v>
      </c>
    </row>
    <row r="630" spans="1:9" x14ac:dyDescent="0.35">
      <c r="A630" t="s">
        <v>82</v>
      </c>
      <c r="B630" t="s">
        <v>148</v>
      </c>
      <c r="C630" t="s">
        <v>87</v>
      </c>
      <c r="D630" s="6">
        <v>42173</v>
      </c>
      <c r="E630" t="s">
        <v>89</v>
      </c>
      <c r="F630">
        <v>1</v>
      </c>
      <c r="G630" t="s">
        <v>78</v>
      </c>
      <c r="H630" t="s">
        <v>6</v>
      </c>
      <c r="I630" t="s">
        <v>212</v>
      </c>
    </row>
    <row r="631" spans="1:9" x14ac:dyDescent="0.35">
      <c r="A631" t="s">
        <v>82</v>
      </c>
      <c r="B631" t="s">
        <v>148</v>
      </c>
      <c r="C631" t="s">
        <v>87</v>
      </c>
      <c r="D631" s="6">
        <v>42177</v>
      </c>
      <c r="E631" t="s">
        <v>79</v>
      </c>
      <c r="F631">
        <v>1</v>
      </c>
      <c r="G631" t="s">
        <v>78</v>
      </c>
      <c r="H631" t="s">
        <v>42</v>
      </c>
      <c r="I631" t="s">
        <v>198</v>
      </c>
    </row>
    <row r="632" spans="1:9" x14ac:dyDescent="0.35">
      <c r="A632" t="s">
        <v>82</v>
      </c>
      <c r="B632" t="s">
        <v>148</v>
      </c>
      <c r="C632" t="s">
        <v>87</v>
      </c>
      <c r="D632" s="6">
        <v>42177</v>
      </c>
      <c r="E632" t="s">
        <v>83</v>
      </c>
      <c r="F632">
        <v>1</v>
      </c>
      <c r="G632" t="s">
        <v>78</v>
      </c>
      <c r="H632" t="s">
        <v>47</v>
      </c>
      <c r="I632" t="s">
        <v>205</v>
      </c>
    </row>
    <row r="633" spans="1:9" x14ac:dyDescent="0.35">
      <c r="A633" t="s">
        <v>82</v>
      </c>
      <c r="B633" t="s">
        <v>148</v>
      </c>
      <c r="C633" t="s">
        <v>87</v>
      </c>
      <c r="D633" s="6">
        <v>42183</v>
      </c>
      <c r="E633" t="s">
        <v>83</v>
      </c>
      <c r="F633">
        <v>1</v>
      </c>
      <c r="G633" t="s">
        <v>78</v>
      </c>
      <c r="H633" t="s">
        <v>47</v>
      </c>
      <c r="I633" t="s">
        <v>205</v>
      </c>
    </row>
    <row r="634" spans="1:9" x14ac:dyDescent="0.35">
      <c r="A634">
        <v>41</v>
      </c>
      <c r="B634" t="s">
        <v>148</v>
      </c>
      <c r="C634" t="s">
        <v>87</v>
      </c>
      <c r="D634" s="6">
        <v>42183</v>
      </c>
      <c r="E634" t="s">
        <v>98</v>
      </c>
      <c r="F634">
        <v>10033</v>
      </c>
      <c r="G634" t="s">
        <v>95</v>
      </c>
      <c r="H634" t="s">
        <v>98</v>
      </c>
    </row>
    <row r="635" spans="1:9" x14ac:dyDescent="0.35">
      <c r="A635">
        <v>41</v>
      </c>
      <c r="B635" t="s">
        <v>148</v>
      </c>
      <c r="C635" t="s">
        <v>87</v>
      </c>
      <c r="D635" s="6">
        <v>42183</v>
      </c>
      <c r="E635" t="s">
        <v>26</v>
      </c>
      <c r="F635">
        <v>365</v>
      </c>
      <c r="G635" t="s">
        <v>95</v>
      </c>
      <c r="H635" t="s">
        <v>26</v>
      </c>
    </row>
    <row r="636" spans="1:9" x14ac:dyDescent="0.35">
      <c r="A636">
        <v>41</v>
      </c>
      <c r="B636" t="s">
        <v>148</v>
      </c>
      <c r="C636" t="s">
        <v>87</v>
      </c>
      <c r="D636" s="6">
        <v>42183</v>
      </c>
      <c r="E636" t="s">
        <v>14</v>
      </c>
      <c r="F636">
        <v>2</v>
      </c>
      <c r="G636" t="s">
        <v>95</v>
      </c>
      <c r="H636" t="s">
        <v>14</v>
      </c>
    </row>
    <row r="637" spans="1:9" x14ac:dyDescent="0.35">
      <c r="A637">
        <v>41</v>
      </c>
      <c r="B637" t="s">
        <v>148</v>
      </c>
      <c r="C637" t="s">
        <v>87</v>
      </c>
      <c r="D637" s="6">
        <v>42183</v>
      </c>
      <c r="E637" t="s">
        <v>99</v>
      </c>
      <c r="F637">
        <v>10</v>
      </c>
      <c r="G637" t="s">
        <v>95</v>
      </c>
      <c r="H637" t="s">
        <v>99</v>
      </c>
    </row>
    <row r="638" spans="1:9" x14ac:dyDescent="0.35">
      <c r="A638">
        <v>41</v>
      </c>
      <c r="B638" t="s">
        <v>148</v>
      </c>
      <c r="C638" t="s">
        <v>87</v>
      </c>
      <c r="D638" s="6">
        <v>42183</v>
      </c>
      <c r="E638" t="s">
        <v>109</v>
      </c>
      <c r="F638">
        <v>1</v>
      </c>
      <c r="G638" t="s">
        <v>95</v>
      </c>
      <c r="H638" t="s">
        <v>109</v>
      </c>
    </row>
    <row r="639" spans="1:9" x14ac:dyDescent="0.35">
      <c r="A639">
        <v>41</v>
      </c>
      <c r="B639" t="s">
        <v>148</v>
      </c>
      <c r="C639" t="s">
        <v>87</v>
      </c>
      <c r="D639" s="6">
        <v>42183</v>
      </c>
      <c r="E639" t="s">
        <v>3</v>
      </c>
      <c r="F639">
        <v>1</v>
      </c>
      <c r="G639" t="s">
        <v>95</v>
      </c>
      <c r="H639" t="s">
        <v>3</v>
      </c>
    </row>
    <row r="640" spans="1:9" x14ac:dyDescent="0.35">
      <c r="A640">
        <v>41</v>
      </c>
      <c r="B640" t="s">
        <v>148</v>
      </c>
      <c r="C640" t="s">
        <v>87</v>
      </c>
      <c r="D640" s="6">
        <v>42183</v>
      </c>
      <c r="E640" t="s">
        <v>93</v>
      </c>
      <c r="F640">
        <v>155213</v>
      </c>
      <c r="G640" t="s">
        <v>101</v>
      </c>
      <c r="H640" t="s">
        <v>47</v>
      </c>
      <c r="I640" t="s">
        <v>204</v>
      </c>
    </row>
    <row r="641" spans="1:9" x14ac:dyDescent="0.35">
      <c r="A641">
        <v>41</v>
      </c>
      <c r="B641" t="s">
        <v>148</v>
      </c>
      <c r="C641" t="s">
        <v>87</v>
      </c>
      <c r="D641" s="6">
        <v>42183</v>
      </c>
      <c r="E641" t="s">
        <v>83</v>
      </c>
      <c r="F641">
        <v>110749</v>
      </c>
      <c r="G641" t="s">
        <v>101</v>
      </c>
      <c r="H641" t="s">
        <v>47</v>
      </c>
      <c r="I641" t="s">
        <v>205</v>
      </c>
    </row>
    <row r="642" spans="1:9" x14ac:dyDescent="0.35">
      <c r="A642">
        <v>41</v>
      </c>
      <c r="B642" t="s">
        <v>148</v>
      </c>
      <c r="C642" t="s">
        <v>87</v>
      </c>
      <c r="D642" s="6">
        <v>42183</v>
      </c>
      <c r="E642" t="s">
        <v>107</v>
      </c>
      <c r="F642">
        <v>91466</v>
      </c>
      <c r="G642" t="s">
        <v>101</v>
      </c>
      <c r="H642" t="s">
        <v>6</v>
      </c>
      <c r="I642" t="s">
        <v>248</v>
      </c>
    </row>
    <row r="643" spans="1:9" x14ac:dyDescent="0.35">
      <c r="A643">
        <v>41</v>
      </c>
      <c r="B643" t="s">
        <v>148</v>
      </c>
      <c r="C643" t="s">
        <v>87</v>
      </c>
      <c r="D643" s="6">
        <v>42183</v>
      </c>
      <c r="E643" t="s">
        <v>118</v>
      </c>
      <c r="F643">
        <v>22166</v>
      </c>
      <c r="G643" t="s">
        <v>101</v>
      </c>
      <c r="H643" t="s">
        <v>239</v>
      </c>
      <c r="I643" t="s">
        <v>240</v>
      </c>
    </row>
    <row r="644" spans="1:9" x14ac:dyDescent="0.35">
      <c r="A644">
        <v>41</v>
      </c>
      <c r="B644" t="s">
        <v>148</v>
      </c>
      <c r="C644" t="s">
        <v>87</v>
      </c>
      <c r="D644" s="6">
        <v>42183</v>
      </c>
      <c r="E644" t="s">
        <v>118</v>
      </c>
      <c r="F644">
        <v>22166</v>
      </c>
      <c r="G644" t="s">
        <v>101</v>
      </c>
      <c r="H644" t="s">
        <v>239</v>
      </c>
      <c r="I644" t="s">
        <v>240</v>
      </c>
    </row>
    <row r="645" spans="1:9" x14ac:dyDescent="0.35">
      <c r="A645">
        <v>41</v>
      </c>
      <c r="B645" t="s">
        <v>148</v>
      </c>
      <c r="C645" t="s">
        <v>87</v>
      </c>
      <c r="D645" s="6">
        <v>42183</v>
      </c>
      <c r="E645" t="s">
        <v>106</v>
      </c>
      <c r="F645">
        <v>14804</v>
      </c>
      <c r="G645" t="s">
        <v>101</v>
      </c>
      <c r="H645" t="s">
        <v>54</v>
      </c>
      <c r="I645" t="s">
        <v>206</v>
      </c>
    </row>
    <row r="646" spans="1:9" x14ac:dyDescent="0.35">
      <c r="A646">
        <v>41</v>
      </c>
      <c r="B646" t="s">
        <v>148</v>
      </c>
      <c r="C646" t="s">
        <v>87</v>
      </c>
      <c r="D646" s="6">
        <v>42183</v>
      </c>
      <c r="E646" t="s">
        <v>117</v>
      </c>
      <c r="F646">
        <v>13465</v>
      </c>
      <c r="G646" t="s">
        <v>101</v>
      </c>
      <c r="H646" t="s">
        <v>239</v>
      </c>
      <c r="I646" t="s">
        <v>282</v>
      </c>
    </row>
    <row r="647" spans="1:9" x14ac:dyDescent="0.35">
      <c r="A647">
        <v>41</v>
      </c>
      <c r="B647" t="s">
        <v>148</v>
      </c>
      <c r="C647" t="s">
        <v>87</v>
      </c>
      <c r="D647" s="6">
        <v>42183</v>
      </c>
      <c r="E647" t="s">
        <v>117</v>
      </c>
      <c r="F647">
        <v>13465</v>
      </c>
      <c r="G647" t="s">
        <v>101</v>
      </c>
      <c r="H647" t="s">
        <v>239</v>
      </c>
      <c r="I647" t="s">
        <v>282</v>
      </c>
    </row>
    <row r="648" spans="1:9" x14ac:dyDescent="0.35">
      <c r="A648">
        <v>41</v>
      </c>
      <c r="B648" t="s">
        <v>148</v>
      </c>
      <c r="C648" t="s">
        <v>87</v>
      </c>
      <c r="D648" s="6">
        <v>42183</v>
      </c>
      <c r="E648" t="s">
        <v>105</v>
      </c>
      <c r="F648">
        <v>11075</v>
      </c>
      <c r="G648" t="s">
        <v>101</v>
      </c>
      <c r="H648" t="s">
        <v>239</v>
      </c>
      <c r="I648" t="s">
        <v>277</v>
      </c>
    </row>
    <row r="649" spans="1:9" x14ac:dyDescent="0.35">
      <c r="A649">
        <v>41</v>
      </c>
      <c r="B649" t="s">
        <v>148</v>
      </c>
      <c r="C649" t="s">
        <v>87</v>
      </c>
      <c r="D649" s="6">
        <v>42183</v>
      </c>
      <c r="E649" t="s">
        <v>105</v>
      </c>
      <c r="F649">
        <v>11075</v>
      </c>
      <c r="G649" t="s">
        <v>101</v>
      </c>
      <c r="H649" t="s">
        <v>239</v>
      </c>
      <c r="I649" t="s">
        <v>277</v>
      </c>
    </row>
    <row r="650" spans="1:9" x14ac:dyDescent="0.35">
      <c r="A650" t="s">
        <v>82</v>
      </c>
      <c r="B650" t="s">
        <v>148</v>
      </c>
      <c r="C650" t="s">
        <v>87</v>
      </c>
      <c r="D650" s="6">
        <v>42200</v>
      </c>
      <c r="E650" t="s">
        <v>124</v>
      </c>
      <c r="F650">
        <v>1</v>
      </c>
      <c r="G650" t="s">
        <v>78</v>
      </c>
      <c r="H650" t="s">
        <v>59</v>
      </c>
      <c r="I650" t="s">
        <v>216</v>
      </c>
    </row>
    <row r="651" spans="1:9" x14ac:dyDescent="0.35">
      <c r="A651" t="s">
        <v>82</v>
      </c>
      <c r="B651" t="s">
        <v>148</v>
      </c>
      <c r="C651" t="s">
        <v>87</v>
      </c>
      <c r="D651" s="6">
        <v>42200</v>
      </c>
      <c r="E651" t="s">
        <v>79</v>
      </c>
      <c r="F651">
        <v>1</v>
      </c>
      <c r="G651" t="s">
        <v>78</v>
      </c>
      <c r="H651" t="s">
        <v>42</v>
      </c>
      <c r="I651" t="s">
        <v>198</v>
      </c>
    </row>
    <row r="652" spans="1:9" x14ac:dyDescent="0.35">
      <c r="A652" t="s">
        <v>82</v>
      </c>
      <c r="B652" t="s">
        <v>148</v>
      </c>
      <c r="C652" t="s">
        <v>87</v>
      </c>
      <c r="D652" s="6">
        <v>42200</v>
      </c>
      <c r="E652" t="s">
        <v>123</v>
      </c>
      <c r="F652">
        <v>1</v>
      </c>
      <c r="G652" t="s">
        <v>78</v>
      </c>
      <c r="H652" t="s">
        <v>23</v>
      </c>
      <c r="I652" t="s">
        <v>199</v>
      </c>
    </row>
    <row r="653" spans="1:9" x14ac:dyDescent="0.35">
      <c r="A653" t="s">
        <v>82</v>
      </c>
      <c r="B653" t="s">
        <v>148</v>
      </c>
      <c r="C653" t="s">
        <v>87</v>
      </c>
      <c r="D653" s="6">
        <v>42208</v>
      </c>
      <c r="E653" t="s">
        <v>120</v>
      </c>
      <c r="F653">
        <v>4</v>
      </c>
      <c r="G653" t="s">
        <v>78</v>
      </c>
      <c r="H653" t="s">
        <v>31</v>
      </c>
      <c r="I653" t="s">
        <v>200</v>
      </c>
    </row>
    <row r="654" spans="1:9" x14ac:dyDescent="0.35">
      <c r="A654" t="s">
        <v>82</v>
      </c>
      <c r="B654" t="s">
        <v>148</v>
      </c>
      <c r="C654" t="s">
        <v>86</v>
      </c>
      <c r="D654" s="6">
        <v>42157</v>
      </c>
      <c r="E654" t="s">
        <v>158</v>
      </c>
      <c r="F654">
        <v>1</v>
      </c>
      <c r="G654" t="s">
        <v>78</v>
      </c>
      <c r="H654" t="s">
        <v>253</v>
      </c>
      <c r="I654" t="s">
        <v>254</v>
      </c>
    </row>
    <row r="655" spans="1:9" x14ac:dyDescent="0.35">
      <c r="A655">
        <v>42</v>
      </c>
      <c r="B655" t="s">
        <v>148</v>
      </c>
      <c r="C655" t="s">
        <v>86</v>
      </c>
      <c r="D655" s="6">
        <v>42169</v>
      </c>
      <c r="E655" t="s">
        <v>26</v>
      </c>
      <c r="F655">
        <v>381</v>
      </c>
      <c r="G655" t="s">
        <v>95</v>
      </c>
      <c r="H655" t="s">
        <v>26</v>
      </c>
    </row>
    <row r="656" spans="1:9" x14ac:dyDescent="0.35">
      <c r="A656">
        <v>42</v>
      </c>
      <c r="B656" t="s">
        <v>148</v>
      </c>
      <c r="C656" t="s">
        <v>86</v>
      </c>
      <c r="D656" s="6">
        <v>42169</v>
      </c>
      <c r="E656" t="s">
        <v>98</v>
      </c>
      <c r="F656">
        <v>130</v>
      </c>
      <c r="G656" t="s">
        <v>95</v>
      </c>
      <c r="H656" t="s">
        <v>98</v>
      </c>
    </row>
    <row r="657" spans="1:9" x14ac:dyDescent="0.35">
      <c r="A657">
        <v>42</v>
      </c>
      <c r="B657" t="s">
        <v>148</v>
      </c>
      <c r="C657" t="s">
        <v>86</v>
      </c>
      <c r="D657" s="6">
        <v>42169</v>
      </c>
      <c r="E657" t="s">
        <v>99</v>
      </c>
      <c r="F657">
        <v>3</v>
      </c>
      <c r="G657" t="s">
        <v>95</v>
      </c>
      <c r="H657" t="s">
        <v>99</v>
      </c>
    </row>
    <row r="658" spans="1:9" x14ac:dyDescent="0.35">
      <c r="A658">
        <v>42</v>
      </c>
      <c r="B658" t="s">
        <v>148</v>
      </c>
      <c r="C658" t="s">
        <v>86</v>
      </c>
      <c r="D658" s="6">
        <v>42169</v>
      </c>
      <c r="E658" t="s">
        <v>120</v>
      </c>
      <c r="F658">
        <v>19980</v>
      </c>
      <c r="G658" t="s">
        <v>101</v>
      </c>
      <c r="H658" t="s">
        <v>31</v>
      </c>
      <c r="I658" t="s">
        <v>200</v>
      </c>
    </row>
    <row r="659" spans="1:9" x14ac:dyDescent="0.35">
      <c r="A659">
        <v>42</v>
      </c>
      <c r="B659" t="s">
        <v>148</v>
      </c>
      <c r="C659" t="s">
        <v>86</v>
      </c>
      <c r="D659" s="6">
        <v>42169</v>
      </c>
      <c r="E659" t="s">
        <v>119</v>
      </c>
      <c r="F659">
        <v>15563</v>
      </c>
      <c r="G659" t="s">
        <v>101</v>
      </c>
      <c r="H659" t="s">
        <v>31</v>
      </c>
      <c r="I659" t="s">
        <v>195</v>
      </c>
    </row>
    <row r="660" spans="1:9" x14ac:dyDescent="0.35">
      <c r="A660">
        <v>42</v>
      </c>
      <c r="B660" t="s">
        <v>148</v>
      </c>
      <c r="C660" t="s">
        <v>86</v>
      </c>
      <c r="D660" s="6">
        <v>42169</v>
      </c>
      <c r="E660" t="s">
        <v>132</v>
      </c>
      <c r="F660">
        <v>4772</v>
      </c>
      <c r="G660" t="s">
        <v>101</v>
      </c>
      <c r="H660" t="s">
        <v>31</v>
      </c>
      <c r="I660" t="s">
        <v>224</v>
      </c>
    </row>
    <row r="661" spans="1:9" x14ac:dyDescent="0.35">
      <c r="A661">
        <v>42</v>
      </c>
      <c r="B661" t="s">
        <v>148</v>
      </c>
      <c r="C661" t="s">
        <v>86</v>
      </c>
      <c r="D661" s="6">
        <v>42169</v>
      </c>
      <c r="E661" t="s">
        <v>130</v>
      </c>
      <c r="F661">
        <v>2036</v>
      </c>
      <c r="G661" t="s">
        <v>101</v>
      </c>
      <c r="H661" t="s">
        <v>241</v>
      </c>
      <c r="I661" t="s">
        <v>242</v>
      </c>
    </row>
    <row r="662" spans="1:9" x14ac:dyDescent="0.35">
      <c r="A662">
        <v>42</v>
      </c>
      <c r="B662" t="s">
        <v>148</v>
      </c>
      <c r="C662" t="s">
        <v>86</v>
      </c>
      <c r="D662" s="6">
        <v>42169</v>
      </c>
      <c r="E662" t="s">
        <v>93</v>
      </c>
      <c r="F662">
        <v>2007</v>
      </c>
      <c r="G662" t="s">
        <v>101</v>
      </c>
      <c r="H662" t="s">
        <v>47</v>
      </c>
      <c r="I662" t="s">
        <v>204</v>
      </c>
    </row>
    <row r="663" spans="1:9" x14ac:dyDescent="0.35">
      <c r="A663">
        <v>42</v>
      </c>
      <c r="B663" t="s">
        <v>148</v>
      </c>
      <c r="C663" t="s">
        <v>86</v>
      </c>
      <c r="D663" s="6">
        <v>42169</v>
      </c>
      <c r="E663" t="s">
        <v>157</v>
      </c>
      <c r="F663">
        <v>1577</v>
      </c>
      <c r="G663" t="s">
        <v>101</v>
      </c>
      <c r="H663" t="s">
        <v>285</v>
      </c>
      <c r="I663" t="s">
        <v>248</v>
      </c>
    </row>
    <row r="664" spans="1:9" x14ac:dyDescent="0.35">
      <c r="A664">
        <v>42</v>
      </c>
      <c r="B664" t="s">
        <v>148</v>
      </c>
      <c r="C664" t="s">
        <v>86</v>
      </c>
      <c r="D664" s="6">
        <v>42169</v>
      </c>
      <c r="E664" t="s">
        <v>135</v>
      </c>
      <c r="F664">
        <v>1445</v>
      </c>
      <c r="G664" t="s">
        <v>101</v>
      </c>
      <c r="H664" t="s">
        <v>286</v>
      </c>
      <c r="I664" t="s">
        <v>287</v>
      </c>
    </row>
    <row r="665" spans="1:9" x14ac:dyDescent="0.35">
      <c r="A665">
        <v>42</v>
      </c>
      <c r="B665" t="s">
        <v>148</v>
      </c>
      <c r="C665" t="s">
        <v>86</v>
      </c>
      <c r="D665" s="6">
        <v>42169</v>
      </c>
      <c r="E665" t="s">
        <v>135</v>
      </c>
      <c r="F665">
        <v>1445</v>
      </c>
      <c r="G665" t="s">
        <v>101</v>
      </c>
      <c r="H665" t="s">
        <v>286</v>
      </c>
      <c r="I665" t="s">
        <v>287</v>
      </c>
    </row>
    <row r="666" spans="1:9" x14ac:dyDescent="0.35">
      <c r="A666">
        <v>42</v>
      </c>
      <c r="B666" t="s">
        <v>148</v>
      </c>
      <c r="C666" t="s">
        <v>86</v>
      </c>
      <c r="D666" s="6">
        <v>42169</v>
      </c>
      <c r="E666" t="s">
        <v>156</v>
      </c>
      <c r="F666">
        <v>1343</v>
      </c>
      <c r="G666" t="s">
        <v>101</v>
      </c>
      <c r="H666" t="s">
        <v>288</v>
      </c>
      <c r="I666" t="s">
        <v>289</v>
      </c>
    </row>
    <row r="667" spans="1:9" x14ac:dyDescent="0.35">
      <c r="A667">
        <v>42</v>
      </c>
      <c r="B667" t="s">
        <v>148</v>
      </c>
      <c r="C667" t="s">
        <v>86</v>
      </c>
      <c r="D667" s="6">
        <v>42169</v>
      </c>
      <c r="E667" t="s">
        <v>155</v>
      </c>
      <c r="F667">
        <v>1053</v>
      </c>
      <c r="G667" t="s">
        <v>101</v>
      </c>
      <c r="H667" t="s">
        <v>290</v>
      </c>
      <c r="I667" t="s">
        <v>291</v>
      </c>
    </row>
    <row r="668" spans="1:9" x14ac:dyDescent="0.35">
      <c r="A668" t="s">
        <v>82</v>
      </c>
      <c r="B668" t="s">
        <v>148</v>
      </c>
      <c r="C668" t="s">
        <v>86</v>
      </c>
      <c r="D668" s="6">
        <v>42172</v>
      </c>
      <c r="E668" t="s">
        <v>119</v>
      </c>
      <c r="F668">
        <v>4</v>
      </c>
      <c r="G668" t="s">
        <v>78</v>
      </c>
      <c r="H668" t="s">
        <v>31</v>
      </c>
      <c r="I668" t="s">
        <v>195</v>
      </c>
    </row>
    <row r="669" spans="1:9" x14ac:dyDescent="0.35">
      <c r="A669" t="s">
        <v>82</v>
      </c>
      <c r="B669" t="s">
        <v>148</v>
      </c>
      <c r="C669" t="s">
        <v>86</v>
      </c>
      <c r="D669" s="6">
        <v>42172</v>
      </c>
      <c r="E669" t="s">
        <v>110</v>
      </c>
      <c r="F669">
        <v>2</v>
      </c>
      <c r="G669" t="s">
        <v>78</v>
      </c>
      <c r="H669" t="s">
        <v>42</v>
      </c>
      <c r="I669" t="s">
        <v>245</v>
      </c>
    </row>
    <row r="670" spans="1:9" x14ac:dyDescent="0.35">
      <c r="A670" t="s">
        <v>82</v>
      </c>
      <c r="B670" t="s">
        <v>148</v>
      </c>
      <c r="C670" t="s">
        <v>86</v>
      </c>
      <c r="D670" s="6">
        <v>42172</v>
      </c>
      <c r="E670" t="s">
        <v>83</v>
      </c>
      <c r="F670">
        <v>1</v>
      </c>
      <c r="G670" t="s">
        <v>78</v>
      </c>
      <c r="H670" t="s">
        <v>47</v>
      </c>
      <c r="I670" t="s">
        <v>205</v>
      </c>
    </row>
    <row r="671" spans="1:9" x14ac:dyDescent="0.35">
      <c r="A671">
        <v>39</v>
      </c>
      <c r="B671" t="s">
        <v>148</v>
      </c>
      <c r="C671" t="s">
        <v>86</v>
      </c>
      <c r="D671" s="6">
        <v>42173</v>
      </c>
      <c r="E671" t="s">
        <v>26</v>
      </c>
      <c r="F671">
        <v>798</v>
      </c>
      <c r="G671" t="s">
        <v>95</v>
      </c>
      <c r="H671" t="s">
        <v>26</v>
      </c>
    </row>
    <row r="672" spans="1:9" x14ac:dyDescent="0.35">
      <c r="A672">
        <v>39</v>
      </c>
      <c r="B672" t="s">
        <v>148</v>
      </c>
      <c r="C672" t="s">
        <v>86</v>
      </c>
      <c r="D672" s="6">
        <v>42173</v>
      </c>
      <c r="E672" t="s">
        <v>98</v>
      </c>
      <c r="F672">
        <v>3</v>
      </c>
      <c r="G672" t="s">
        <v>95</v>
      </c>
      <c r="H672" t="s">
        <v>98</v>
      </c>
    </row>
    <row r="673" spans="1:9" x14ac:dyDescent="0.35">
      <c r="A673">
        <v>39</v>
      </c>
      <c r="B673" t="s">
        <v>148</v>
      </c>
      <c r="C673" t="s">
        <v>86</v>
      </c>
      <c r="D673" s="6">
        <v>42173</v>
      </c>
      <c r="E673" t="s">
        <v>99</v>
      </c>
      <c r="F673">
        <v>3</v>
      </c>
      <c r="G673" t="s">
        <v>95</v>
      </c>
      <c r="H673" t="s">
        <v>99</v>
      </c>
    </row>
    <row r="674" spans="1:9" x14ac:dyDescent="0.35">
      <c r="A674">
        <v>39</v>
      </c>
      <c r="B674" t="s">
        <v>148</v>
      </c>
      <c r="C674" t="s">
        <v>86</v>
      </c>
      <c r="D674" s="6">
        <v>42173</v>
      </c>
      <c r="E674" t="s">
        <v>120</v>
      </c>
      <c r="F674">
        <v>43284</v>
      </c>
      <c r="G674" t="s">
        <v>101</v>
      </c>
      <c r="H674" t="s">
        <v>31</v>
      </c>
      <c r="I674" t="s">
        <v>200</v>
      </c>
    </row>
    <row r="675" spans="1:9" x14ac:dyDescent="0.35">
      <c r="A675">
        <v>39</v>
      </c>
      <c r="B675" t="s">
        <v>148</v>
      </c>
      <c r="C675" t="s">
        <v>86</v>
      </c>
      <c r="D675" s="6">
        <v>42173</v>
      </c>
      <c r="E675" t="s">
        <v>119</v>
      </c>
      <c r="F675">
        <v>27134</v>
      </c>
      <c r="G675" t="s">
        <v>101</v>
      </c>
      <c r="H675" t="s">
        <v>31</v>
      </c>
      <c r="I675" t="s">
        <v>195</v>
      </c>
    </row>
    <row r="676" spans="1:9" x14ac:dyDescent="0.35">
      <c r="A676">
        <v>39</v>
      </c>
      <c r="B676" t="s">
        <v>148</v>
      </c>
      <c r="C676" t="s">
        <v>86</v>
      </c>
      <c r="D676" s="6">
        <v>42173</v>
      </c>
      <c r="E676" t="s">
        <v>132</v>
      </c>
      <c r="F676">
        <v>12847</v>
      </c>
      <c r="G676" t="s">
        <v>101</v>
      </c>
      <c r="H676" t="s">
        <v>31</v>
      </c>
      <c r="I676" t="s">
        <v>224</v>
      </c>
    </row>
    <row r="677" spans="1:9" x14ac:dyDescent="0.35">
      <c r="A677">
        <v>39</v>
      </c>
      <c r="B677" t="s">
        <v>148</v>
      </c>
      <c r="C677" t="s">
        <v>86</v>
      </c>
      <c r="D677" s="6">
        <v>42173</v>
      </c>
      <c r="E677" t="s">
        <v>102</v>
      </c>
      <c r="F677">
        <v>1544</v>
      </c>
      <c r="G677" t="s">
        <v>101</v>
      </c>
      <c r="H677" t="s">
        <v>42</v>
      </c>
      <c r="I677" t="s">
        <v>246</v>
      </c>
    </row>
    <row r="678" spans="1:9" x14ac:dyDescent="0.35">
      <c r="A678">
        <v>39</v>
      </c>
      <c r="B678" t="s">
        <v>148</v>
      </c>
      <c r="C678" t="s">
        <v>86</v>
      </c>
      <c r="D678" s="6">
        <v>42173</v>
      </c>
      <c r="E678" t="s">
        <v>129</v>
      </c>
      <c r="F678">
        <v>1452</v>
      </c>
      <c r="G678" t="s">
        <v>101</v>
      </c>
      <c r="H678" t="s">
        <v>226</v>
      </c>
      <c r="I678" t="s">
        <v>227</v>
      </c>
    </row>
    <row r="679" spans="1:9" x14ac:dyDescent="0.35">
      <c r="A679">
        <v>39</v>
      </c>
      <c r="B679" t="s">
        <v>148</v>
      </c>
      <c r="C679" t="s">
        <v>86</v>
      </c>
      <c r="D679" s="6">
        <v>42173</v>
      </c>
      <c r="E679" t="s">
        <v>128</v>
      </c>
      <c r="F679">
        <v>862</v>
      </c>
      <c r="G679" t="s">
        <v>101</v>
      </c>
      <c r="H679" t="s">
        <v>228</v>
      </c>
      <c r="I679" t="s">
        <v>229</v>
      </c>
    </row>
    <row r="680" spans="1:9" x14ac:dyDescent="0.35">
      <c r="A680">
        <v>39</v>
      </c>
      <c r="B680" t="s">
        <v>148</v>
      </c>
      <c r="C680" t="s">
        <v>86</v>
      </c>
      <c r="D680" s="6">
        <v>42173</v>
      </c>
      <c r="E680" t="s">
        <v>153</v>
      </c>
      <c r="F680">
        <v>783</v>
      </c>
      <c r="G680" t="s">
        <v>101</v>
      </c>
      <c r="H680" t="s">
        <v>230</v>
      </c>
      <c r="I680" t="s">
        <v>231</v>
      </c>
    </row>
    <row r="681" spans="1:9" x14ac:dyDescent="0.35">
      <c r="A681">
        <v>39</v>
      </c>
      <c r="B681" t="s">
        <v>148</v>
      </c>
      <c r="C681" t="s">
        <v>86</v>
      </c>
      <c r="D681" s="6">
        <v>42173</v>
      </c>
      <c r="E681" t="s">
        <v>112</v>
      </c>
      <c r="F681">
        <v>697</v>
      </c>
      <c r="G681" t="s">
        <v>101</v>
      </c>
      <c r="H681" t="s">
        <v>39</v>
      </c>
      <c r="I681" t="s">
        <v>232</v>
      </c>
    </row>
    <row r="682" spans="1:9" x14ac:dyDescent="0.35">
      <c r="A682">
        <v>39</v>
      </c>
      <c r="B682" t="s">
        <v>148</v>
      </c>
      <c r="C682" t="s">
        <v>86</v>
      </c>
      <c r="D682" s="6">
        <v>42173</v>
      </c>
      <c r="E682" t="s">
        <v>134</v>
      </c>
      <c r="F682">
        <v>478</v>
      </c>
      <c r="G682" t="s">
        <v>101</v>
      </c>
      <c r="H682" t="s">
        <v>24</v>
      </c>
      <c r="I682" t="s">
        <v>213</v>
      </c>
    </row>
    <row r="683" spans="1:9" x14ac:dyDescent="0.35">
      <c r="A683">
        <v>39</v>
      </c>
      <c r="B683" t="s">
        <v>148</v>
      </c>
      <c r="C683" t="s">
        <v>86</v>
      </c>
      <c r="D683" s="6">
        <v>42173</v>
      </c>
      <c r="E683" t="s">
        <v>85</v>
      </c>
      <c r="F683">
        <v>429</v>
      </c>
      <c r="G683" t="s">
        <v>101</v>
      </c>
      <c r="H683" t="s">
        <v>60</v>
      </c>
      <c r="I683" t="s">
        <v>207</v>
      </c>
    </row>
    <row r="684" spans="1:9" x14ac:dyDescent="0.35">
      <c r="A684" t="s">
        <v>82</v>
      </c>
      <c r="B684" t="s">
        <v>148</v>
      </c>
      <c r="C684" t="s">
        <v>86</v>
      </c>
      <c r="D684" s="6">
        <v>42174</v>
      </c>
      <c r="E684" t="s">
        <v>119</v>
      </c>
      <c r="F684">
        <v>1</v>
      </c>
      <c r="G684" t="s">
        <v>78</v>
      </c>
      <c r="H684" t="s">
        <v>31</v>
      </c>
      <c r="I684" t="s">
        <v>195</v>
      </c>
    </row>
    <row r="685" spans="1:9" x14ac:dyDescent="0.35">
      <c r="A685" t="s">
        <v>82</v>
      </c>
      <c r="B685" t="s">
        <v>148</v>
      </c>
      <c r="C685" t="s">
        <v>86</v>
      </c>
      <c r="D685" s="6">
        <v>42174</v>
      </c>
      <c r="E685" t="s">
        <v>79</v>
      </c>
      <c r="F685">
        <v>2</v>
      </c>
      <c r="G685" t="s">
        <v>78</v>
      </c>
      <c r="H685" t="s">
        <v>42</v>
      </c>
      <c r="I685" t="s">
        <v>198</v>
      </c>
    </row>
    <row r="686" spans="1:9" x14ac:dyDescent="0.35">
      <c r="A686" t="s">
        <v>82</v>
      </c>
      <c r="B686" t="s">
        <v>148</v>
      </c>
      <c r="C686" t="s">
        <v>86</v>
      </c>
      <c r="D686" s="6">
        <v>42181</v>
      </c>
      <c r="E686" t="s">
        <v>119</v>
      </c>
      <c r="F686">
        <v>2</v>
      </c>
      <c r="G686" t="s">
        <v>78</v>
      </c>
      <c r="H686" t="s">
        <v>31</v>
      </c>
      <c r="I686" t="s">
        <v>195</v>
      </c>
    </row>
    <row r="687" spans="1:9" x14ac:dyDescent="0.35">
      <c r="A687" t="s">
        <v>82</v>
      </c>
      <c r="B687" t="s">
        <v>148</v>
      </c>
      <c r="C687" t="s">
        <v>86</v>
      </c>
      <c r="D687" s="6">
        <v>42192</v>
      </c>
      <c r="E687" t="s">
        <v>154</v>
      </c>
      <c r="F687">
        <v>5</v>
      </c>
      <c r="G687" t="s">
        <v>78</v>
      </c>
      <c r="H687" t="s">
        <v>236</v>
      </c>
      <c r="I687" t="s">
        <v>237</v>
      </c>
    </row>
    <row r="688" spans="1:9" x14ac:dyDescent="0.35">
      <c r="A688" t="s">
        <v>82</v>
      </c>
      <c r="B688" t="s">
        <v>148</v>
      </c>
      <c r="C688" t="s">
        <v>86</v>
      </c>
      <c r="D688" s="6">
        <v>42192</v>
      </c>
      <c r="E688" t="s">
        <v>120</v>
      </c>
      <c r="F688">
        <v>1</v>
      </c>
      <c r="G688" t="s">
        <v>78</v>
      </c>
      <c r="H688" t="s">
        <v>31</v>
      </c>
      <c r="I688" t="s">
        <v>200</v>
      </c>
    </row>
    <row r="689" spans="1:9" x14ac:dyDescent="0.35">
      <c r="A689" t="s">
        <v>82</v>
      </c>
      <c r="B689" t="s">
        <v>148</v>
      </c>
      <c r="C689" t="s">
        <v>86</v>
      </c>
      <c r="D689" s="6">
        <v>42192</v>
      </c>
      <c r="E689" t="s">
        <v>83</v>
      </c>
      <c r="F689">
        <v>1</v>
      </c>
      <c r="G689" t="s">
        <v>78</v>
      </c>
      <c r="H689" t="s">
        <v>47</v>
      </c>
      <c r="I689" t="s">
        <v>205</v>
      </c>
    </row>
    <row r="690" spans="1:9" x14ac:dyDescent="0.35">
      <c r="A690" t="s">
        <v>82</v>
      </c>
      <c r="B690" t="s">
        <v>148</v>
      </c>
      <c r="C690" t="s">
        <v>86</v>
      </c>
      <c r="D690" s="6">
        <v>42192</v>
      </c>
      <c r="E690" t="s">
        <v>123</v>
      </c>
      <c r="F690">
        <v>1</v>
      </c>
      <c r="G690" t="s">
        <v>78</v>
      </c>
      <c r="H690" t="s">
        <v>23</v>
      </c>
      <c r="I690" t="s">
        <v>199</v>
      </c>
    </row>
    <row r="691" spans="1:9" x14ac:dyDescent="0.35">
      <c r="A691" t="s">
        <v>82</v>
      </c>
      <c r="B691" t="s">
        <v>148</v>
      </c>
      <c r="C691" t="s">
        <v>86</v>
      </c>
      <c r="D691" s="6">
        <v>42195</v>
      </c>
      <c r="E691" t="s">
        <v>154</v>
      </c>
      <c r="F691">
        <v>1</v>
      </c>
      <c r="G691" t="s">
        <v>78</v>
      </c>
      <c r="H691" t="s">
        <v>236</v>
      </c>
      <c r="I691" t="s">
        <v>237</v>
      </c>
    </row>
    <row r="692" spans="1:9" x14ac:dyDescent="0.35">
      <c r="A692" t="s">
        <v>82</v>
      </c>
      <c r="B692" t="s">
        <v>148</v>
      </c>
      <c r="C692" t="s">
        <v>86</v>
      </c>
      <c r="D692" s="6">
        <v>42195</v>
      </c>
      <c r="E692" t="s">
        <v>120</v>
      </c>
      <c r="F692">
        <v>2</v>
      </c>
      <c r="G692" t="s">
        <v>78</v>
      </c>
      <c r="H692" t="s">
        <v>31</v>
      </c>
      <c r="I692" t="s">
        <v>200</v>
      </c>
    </row>
    <row r="693" spans="1:9" x14ac:dyDescent="0.35">
      <c r="A693" t="s">
        <v>82</v>
      </c>
      <c r="B693" t="s">
        <v>148</v>
      </c>
      <c r="C693" t="s">
        <v>86</v>
      </c>
      <c r="D693" s="6">
        <v>42195</v>
      </c>
      <c r="E693" t="s">
        <v>123</v>
      </c>
      <c r="F693">
        <v>2</v>
      </c>
      <c r="G693" t="s">
        <v>78</v>
      </c>
      <c r="H693" t="s">
        <v>23</v>
      </c>
      <c r="I693" t="s">
        <v>199</v>
      </c>
    </row>
    <row r="694" spans="1:9" x14ac:dyDescent="0.35">
      <c r="A694" t="s">
        <v>82</v>
      </c>
      <c r="B694" t="s">
        <v>148</v>
      </c>
      <c r="C694" t="s">
        <v>86</v>
      </c>
      <c r="D694" s="6">
        <v>42201</v>
      </c>
      <c r="E694" t="s">
        <v>154</v>
      </c>
      <c r="F694">
        <v>1</v>
      </c>
      <c r="G694" t="s">
        <v>78</v>
      </c>
      <c r="H694" t="s">
        <v>236</v>
      </c>
      <c r="I694" t="s">
        <v>237</v>
      </c>
    </row>
    <row r="695" spans="1:9" x14ac:dyDescent="0.35">
      <c r="A695" t="s">
        <v>82</v>
      </c>
      <c r="B695" t="s">
        <v>148</v>
      </c>
      <c r="C695" t="s">
        <v>86</v>
      </c>
      <c r="D695" s="6">
        <v>42201</v>
      </c>
      <c r="E695" t="s">
        <v>120</v>
      </c>
      <c r="F695">
        <v>1</v>
      </c>
      <c r="G695" t="s">
        <v>78</v>
      </c>
      <c r="H695" t="s">
        <v>31</v>
      </c>
      <c r="I695" t="s">
        <v>200</v>
      </c>
    </row>
    <row r="696" spans="1:9" x14ac:dyDescent="0.35">
      <c r="A696" t="s">
        <v>82</v>
      </c>
      <c r="B696" t="s">
        <v>148</v>
      </c>
      <c r="C696" t="s">
        <v>86</v>
      </c>
      <c r="D696" s="6">
        <v>42212</v>
      </c>
      <c r="E696" t="s">
        <v>120</v>
      </c>
      <c r="F696">
        <v>1</v>
      </c>
      <c r="G696" t="s">
        <v>78</v>
      </c>
      <c r="H696" t="s">
        <v>31</v>
      </c>
      <c r="I696" t="s">
        <v>200</v>
      </c>
    </row>
    <row r="697" spans="1:9" x14ac:dyDescent="0.35">
      <c r="A697" t="s">
        <v>82</v>
      </c>
      <c r="B697" t="s">
        <v>148</v>
      </c>
      <c r="C697" t="s">
        <v>84</v>
      </c>
      <c r="D697" s="6">
        <v>42159</v>
      </c>
      <c r="E697" t="s">
        <v>93</v>
      </c>
      <c r="F697">
        <v>1</v>
      </c>
      <c r="G697" t="s">
        <v>78</v>
      </c>
      <c r="H697" t="s">
        <v>47</v>
      </c>
      <c r="I697" t="s">
        <v>204</v>
      </c>
    </row>
    <row r="698" spans="1:9" x14ac:dyDescent="0.35">
      <c r="A698" t="s">
        <v>82</v>
      </c>
      <c r="B698" t="s">
        <v>148</v>
      </c>
      <c r="C698" t="s">
        <v>84</v>
      </c>
      <c r="D698" s="6">
        <v>42163</v>
      </c>
      <c r="E698" t="s">
        <v>93</v>
      </c>
      <c r="F698">
        <v>4</v>
      </c>
      <c r="G698" t="s">
        <v>78</v>
      </c>
      <c r="H698" t="s">
        <v>47</v>
      </c>
      <c r="I698" t="s">
        <v>204</v>
      </c>
    </row>
    <row r="699" spans="1:9" x14ac:dyDescent="0.35">
      <c r="A699" t="s">
        <v>82</v>
      </c>
      <c r="B699" t="s">
        <v>148</v>
      </c>
      <c r="C699" t="s">
        <v>84</v>
      </c>
      <c r="D699" s="6">
        <v>42169</v>
      </c>
      <c r="E699" t="s">
        <v>79</v>
      </c>
      <c r="F699">
        <v>10</v>
      </c>
      <c r="G699" t="s">
        <v>78</v>
      </c>
      <c r="H699" t="s">
        <v>42</v>
      </c>
      <c r="I699" t="s">
        <v>198</v>
      </c>
    </row>
    <row r="700" spans="1:9" x14ac:dyDescent="0.35">
      <c r="A700" t="s">
        <v>82</v>
      </c>
      <c r="B700" t="s">
        <v>148</v>
      </c>
      <c r="C700" t="s">
        <v>84</v>
      </c>
      <c r="D700" s="6">
        <v>42173</v>
      </c>
      <c r="E700" t="s">
        <v>119</v>
      </c>
      <c r="F700">
        <v>1</v>
      </c>
      <c r="G700" t="s">
        <v>78</v>
      </c>
      <c r="H700" t="s">
        <v>31</v>
      </c>
      <c r="I700" t="s">
        <v>195</v>
      </c>
    </row>
    <row r="701" spans="1:9" x14ac:dyDescent="0.35">
      <c r="A701" t="s">
        <v>82</v>
      </c>
      <c r="B701" t="s">
        <v>148</v>
      </c>
      <c r="C701" t="s">
        <v>84</v>
      </c>
      <c r="D701" s="6">
        <v>42173</v>
      </c>
      <c r="E701" t="s">
        <v>79</v>
      </c>
      <c r="F701">
        <v>2</v>
      </c>
      <c r="G701" t="s">
        <v>78</v>
      </c>
      <c r="H701" t="s">
        <v>42</v>
      </c>
      <c r="I701" t="s">
        <v>198</v>
      </c>
    </row>
    <row r="702" spans="1:9" x14ac:dyDescent="0.35">
      <c r="A702" t="s">
        <v>82</v>
      </c>
      <c r="B702" t="s">
        <v>148</v>
      </c>
      <c r="C702" t="s">
        <v>84</v>
      </c>
      <c r="D702" s="6">
        <v>42173</v>
      </c>
      <c r="E702" t="s">
        <v>89</v>
      </c>
      <c r="F702">
        <v>1</v>
      </c>
      <c r="G702" t="s">
        <v>78</v>
      </c>
      <c r="H702" t="s">
        <v>6</v>
      </c>
      <c r="I702" t="s">
        <v>212</v>
      </c>
    </row>
    <row r="703" spans="1:9" x14ac:dyDescent="0.35">
      <c r="A703" t="s">
        <v>82</v>
      </c>
      <c r="B703" t="s">
        <v>148</v>
      </c>
      <c r="C703" t="s">
        <v>84</v>
      </c>
      <c r="D703" s="6">
        <v>42175</v>
      </c>
      <c r="E703" t="s">
        <v>79</v>
      </c>
      <c r="F703">
        <v>1</v>
      </c>
      <c r="G703" t="s">
        <v>78</v>
      </c>
      <c r="H703" t="s">
        <v>42</v>
      </c>
      <c r="I703" t="s">
        <v>198</v>
      </c>
    </row>
    <row r="704" spans="1:9" x14ac:dyDescent="0.35">
      <c r="A704" t="s">
        <v>82</v>
      </c>
      <c r="B704" t="s">
        <v>148</v>
      </c>
      <c r="C704" t="s">
        <v>84</v>
      </c>
      <c r="D704" s="6">
        <v>42183</v>
      </c>
      <c r="E704" t="s">
        <v>119</v>
      </c>
      <c r="F704">
        <v>1</v>
      </c>
      <c r="G704" t="s">
        <v>78</v>
      </c>
      <c r="H704" t="s">
        <v>31</v>
      </c>
      <c r="I704" t="s">
        <v>195</v>
      </c>
    </row>
    <row r="705" spans="1:9" x14ac:dyDescent="0.35">
      <c r="A705" t="s">
        <v>82</v>
      </c>
      <c r="B705" t="s">
        <v>148</v>
      </c>
      <c r="C705" t="s">
        <v>84</v>
      </c>
      <c r="D705" s="6">
        <v>42183</v>
      </c>
      <c r="E705" t="s">
        <v>79</v>
      </c>
      <c r="F705">
        <v>1</v>
      </c>
      <c r="G705" t="s">
        <v>78</v>
      </c>
      <c r="H705" t="s">
        <v>42</v>
      </c>
      <c r="I705" t="s">
        <v>198</v>
      </c>
    </row>
    <row r="706" spans="1:9" x14ac:dyDescent="0.35">
      <c r="A706" t="s">
        <v>82</v>
      </c>
      <c r="B706" t="s">
        <v>148</v>
      </c>
      <c r="C706" t="s">
        <v>84</v>
      </c>
      <c r="D706" s="6">
        <v>42183</v>
      </c>
      <c r="E706" t="s">
        <v>89</v>
      </c>
      <c r="F706">
        <v>1</v>
      </c>
      <c r="G706" t="s">
        <v>78</v>
      </c>
      <c r="H706" t="s">
        <v>6</v>
      </c>
      <c r="I706" t="s">
        <v>212</v>
      </c>
    </row>
    <row r="707" spans="1:9" x14ac:dyDescent="0.35">
      <c r="A707">
        <v>40</v>
      </c>
      <c r="B707" t="s">
        <v>148</v>
      </c>
      <c r="C707" t="s">
        <v>84</v>
      </c>
      <c r="D707" s="6">
        <v>42183</v>
      </c>
      <c r="E707" t="s">
        <v>26</v>
      </c>
      <c r="F707">
        <v>1172</v>
      </c>
      <c r="G707" t="s">
        <v>95</v>
      </c>
      <c r="H707" t="s">
        <v>26</v>
      </c>
    </row>
    <row r="708" spans="1:9" x14ac:dyDescent="0.35">
      <c r="A708">
        <v>40</v>
      </c>
      <c r="B708" t="s">
        <v>148</v>
      </c>
      <c r="C708" t="s">
        <v>84</v>
      </c>
      <c r="D708" s="6">
        <v>42183</v>
      </c>
      <c r="E708" t="s">
        <v>3</v>
      </c>
      <c r="F708">
        <v>247</v>
      </c>
      <c r="G708" t="s">
        <v>95</v>
      </c>
      <c r="H708" t="s">
        <v>3</v>
      </c>
    </row>
    <row r="709" spans="1:9" x14ac:dyDescent="0.35">
      <c r="A709">
        <v>40</v>
      </c>
      <c r="B709" t="s">
        <v>148</v>
      </c>
      <c r="C709" t="s">
        <v>84</v>
      </c>
      <c r="D709" s="6">
        <v>42183</v>
      </c>
      <c r="E709" t="s">
        <v>99</v>
      </c>
      <c r="F709">
        <v>4</v>
      </c>
      <c r="G709" t="s">
        <v>95</v>
      </c>
      <c r="H709" t="s">
        <v>99</v>
      </c>
    </row>
    <row r="710" spans="1:9" x14ac:dyDescent="0.35">
      <c r="A710">
        <v>40</v>
      </c>
      <c r="B710" t="s">
        <v>148</v>
      </c>
      <c r="C710" t="s">
        <v>84</v>
      </c>
      <c r="D710" s="6">
        <v>42183</v>
      </c>
      <c r="E710" t="s">
        <v>145</v>
      </c>
      <c r="F710">
        <v>1</v>
      </c>
      <c r="G710" t="s">
        <v>95</v>
      </c>
      <c r="H710" t="s">
        <v>145</v>
      </c>
    </row>
    <row r="711" spans="1:9" x14ac:dyDescent="0.35">
      <c r="A711">
        <v>40</v>
      </c>
      <c r="B711" t="s">
        <v>148</v>
      </c>
      <c r="C711" t="s">
        <v>84</v>
      </c>
      <c r="D711" s="6">
        <v>42183</v>
      </c>
      <c r="E711" t="s">
        <v>112</v>
      </c>
      <c r="F711">
        <v>355254</v>
      </c>
      <c r="G711" t="s">
        <v>101</v>
      </c>
      <c r="H711" t="s">
        <v>39</v>
      </c>
      <c r="I711" t="s">
        <v>232</v>
      </c>
    </row>
    <row r="712" spans="1:9" x14ac:dyDescent="0.35">
      <c r="A712">
        <v>40</v>
      </c>
      <c r="B712" t="s">
        <v>148</v>
      </c>
      <c r="C712" t="s">
        <v>84</v>
      </c>
      <c r="D712" s="6">
        <v>42183</v>
      </c>
      <c r="E712" t="s">
        <v>107</v>
      </c>
      <c r="F712">
        <v>108419</v>
      </c>
      <c r="G712" t="s">
        <v>101</v>
      </c>
      <c r="H712" t="s">
        <v>6</v>
      </c>
      <c r="I712" t="s">
        <v>248</v>
      </c>
    </row>
    <row r="713" spans="1:9" x14ac:dyDescent="0.35">
      <c r="A713">
        <v>40</v>
      </c>
      <c r="B713" t="s">
        <v>148</v>
      </c>
      <c r="C713" t="s">
        <v>84</v>
      </c>
      <c r="D713" s="6">
        <v>42183</v>
      </c>
      <c r="E713" t="s">
        <v>102</v>
      </c>
      <c r="F713">
        <v>82143</v>
      </c>
      <c r="G713" t="s">
        <v>101</v>
      </c>
      <c r="H713" t="s">
        <v>42</v>
      </c>
      <c r="I713" t="s">
        <v>246</v>
      </c>
    </row>
    <row r="714" spans="1:9" x14ac:dyDescent="0.35">
      <c r="A714">
        <v>40</v>
      </c>
      <c r="B714" t="s">
        <v>148</v>
      </c>
      <c r="C714" t="s">
        <v>84</v>
      </c>
      <c r="D714" s="6">
        <v>42183</v>
      </c>
      <c r="E714" t="s">
        <v>89</v>
      </c>
      <c r="F714">
        <v>49951</v>
      </c>
      <c r="G714" t="s">
        <v>101</v>
      </c>
      <c r="H714" t="s">
        <v>6</v>
      </c>
      <c r="I714" t="s">
        <v>212</v>
      </c>
    </row>
    <row r="715" spans="1:9" x14ac:dyDescent="0.35">
      <c r="A715">
        <v>40</v>
      </c>
      <c r="B715" t="s">
        <v>148</v>
      </c>
      <c r="C715" t="s">
        <v>84</v>
      </c>
      <c r="D715" s="6">
        <v>42183</v>
      </c>
      <c r="E715" t="s">
        <v>79</v>
      </c>
      <c r="F715">
        <v>18924</v>
      </c>
      <c r="G715" t="s">
        <v>101</v>
      </c>
      <c r="H715" t="s">
        <v>42</v>
      </c>
      <c r="I715" t="s">
        <v>198</v>
      </c>
    </row>
    <row r="716" spans="1:9" x14ac:dyDescent="0.35">
      <c r="A716">
        <v>40</v>
      </c>
      <c r="B716" t="s">
        <v>148</v>
      </c>
      <c r="C716" t="s">
        <v>84</v>
      </c>
      <c r="D716" s="6">
        <v>42183</v>
      </c>
      <c r="E716" t="s">
        <v>123</v>
      </c>
      <c r="F716">
        <v>16652</v>
      </c>
      <c r="G716" t="s">
        <v>101</v>
      </c>
      <c r="H716" t="s">
        <v>23</v>
      </c>
      <c r="I716" t="s">
        <v>199</v>
      </c>
    </row>
    <row r="717" spans="1:9" x14ac:dyDescent="0.35">
      <c r="A717">
        <v>40</v>
      </c>
      <c r="B717" t="s">
        <v>148</v>
      </c>
      <c r="C717" t="s">
        <v>84</v>
      </c>
      <c r="D717" s="6">
        <v>42183</v>
      </c>
      <c r="E717" t="s">
        <v>85</v>
      </c>
      <c r="F717">
        <v>10436</v>
      </c>
      <c r="G717" t="s">
        <v>101</v>
      </c>
      <c r="H717" t="s">
        <v>60</v>
      </c>
      <c r="I717" t="s">
        <v>207</v>
      </c>
    </row>
    <row r="718" spans="1:9" x14ac:dyDescent="0.35">
      <c r="A718">
        <v>40</v>
      </c>
      <c r="B718" t="s">
        <v>148</v>
      </c>
      <c r="C718" t="s">
        <v>84</v>
      </c>
      <c r="D718" s="6">
        <v>42183</v>
      </c>
      <c r="E718" t="s">
        <v>153</v>
      </c>
      <c r="F718">
        <v>6261</v>
      </c>
      <c r="G718" t="s">
        <v>101</v>
      </c>
      <c r="H718" t="s">
        <v>230</v>
      </c>
      <c r="I718" t="s">
        <v>231</v>
      </c>
    </row>
    <row r="719" spans="1:9" x14ac:dyDescent="0.35">
      <c r="A719">
        <v>40</v>
      </c>
      <c r="B719" t="s">
        <v>148</v>
      </c>
      <c r="C719" t="s">
        <v>84</v>
      </c>
      <c r="D719" s="6">
        <v>42183</v>
      </c>
      <c r="E719" t="s">
        <v>108</v>
      </c>
      <c r="F719">
        <v>5856</v>
      </c>
      <c r="G719" t="s">
        <v>101</v>
      </c>
      <c r="H719" t="s">
        <v>234</v>
      </c>
      <c r="I719" t="s">
        <v>235</v>
      </c>
    </row>
    <row r="720" spans="1:9" x14ac:dyDescent="0.35">
      <c r="A720">
        <v>40</v>
      </c>
      <c r="B720" t="s">
        <v>148</v>
      </c>
      <c r="C720" t="s">
        <v>84</v>
      </c>
      <c r="D720" s="6">
        <v>42183</v>
      </c>
      <c r="E720" t="s">
        <v>152</v>
      </c>
      <c r="F720">
        <v>5006</v>
      </c>
      <c r="G720" t="s">
        <v>101</v>
      </c>
      <c r="H720" t="s">
        <v>230</v>
      </c>
      <c r="I720" t="s">
        <v>233</v>
      </c>
    </row>
    <row r="721" spans="1:9" x14ac:dyDescent="0.35">
      <c r="A721" t="s">
        <v>82</v>
      </c>
      <c r="B721" t="s">
        <v>148</v>
      </c>
      <c r="C721" t="s">
        <v>84</v>
      </c>
      <c r="D721" s="6">
        <v>42185</v>
      </c>
      <c r="E721" t="s">
        <v>123</v>
      </c>
      <c r="F721">
        <v>1</v>
      </c>
      <c r="G721" t="s">
        <v>78</v>
      </c>
      <c r="H721" t="s">
        <v>23</v>
      </c>
      <c r="I721" t="s">
        <v>199</v>
      </c>
    </row>
    <row r="722" spans="1:9" x14ac:dyDescent="0.35">
      <c r="A722" t="s">
        <v>82</v>
      </c>
      <c r="B722" t="s">
        <v>148</v>
      </c>
      <c r="C722" t="s">
        <v>84</v>
      </c>
      <c r="D722" s="6">
        <v>42194</v>
      </c>
      <c r="E722" t="s">
        <v>123</v>
      </c>
      <c r="F722">
        <v>1</v>
      </c>
      <c r="G722" t="s">
        <v>78</v>
      </c>
      <c r="H722" t="s">
        <v>23</v>
      </c>
      <c r="I722" t="s">
        <v>199</v>
      </c>
    </row>
    <row r="723" spans="1:9" x14ac:dyDescent="0.35">
      <c r="A723" t="s">
        <v>82</v>
      </c>
      <c r="B723" t="s">
        <v>148</v>
      </c>
      <c r="C723" t="s">
        <v>80</v>
      </c>
      <c r="D723" s="6">
        <v>42163</v>
      </c>
      <c r="E723" t="s">
        <v>93</v>
      </c>
      <c r="F723">
        <v>1</v>
      </c>
      <c r="G723" t="s">
        <v>78</v>
      </c>
      <c r="H723" t="s">
        <v>47</v>
      </c>
      <c r="I723" t="s">
        <v>204</v>
      </c>
    </row>
    <row r="724" spans="1:9" x14ac:dyDescent="0.35">
      <c r="A724" t="s">
        <v>82</v>
      </c>
      <c r="B724" t="s">
        <v>148</v>
      </c>
      <c r="C724" t="s">
        <v>80</v>
      </c>
      <c r="D724" s="6">
        <v>42168</v>
      </c>
      <c r="E724" t="s">
        <v>119</v>
      </c>
      <c r="F724">
        <v>5</v>
      </c>
      <c r="G724" t="s">
        <v>78</v>
      </c>
      <c r="H724" t="s">
        <v>31</v>
      </c>
      <c r="I724" t="s">
        <v>195</v>
      </c>
    </row>
    <row r="725" spans="1:9" x14ac:dyDescent="0.35">
      <c r="A725" t="s">
        <v>82</v>
      </c>
      <c r="B725" t="s">
        <v>148</v>
      </c>
      <c r="C725" t="s">
        <v>80</v>
      </c>
      <c r="D725" s="6">
        <v>42168</v>
      </c>
      <c r="E725" t="s">
        <v>93</v>
      </c>
      <c r="F725">
        <v>1</v>
      </c>
      <c r="G725" t="s">
        <v>78</v>
      </c>
      <c r="H725" t="s">
        <v>47</v>
      </c>
      <c r="I725" t="s">
        <v>204</v>
      </c>
    </row>
    <row r="726" spans="1:9" x14ac:dyDescent="0.35">
      <c r="A726" t="s">
        <v>82</v>
      </c>
      <c r="B726" t="s">
        <v>148</v>
      </c>
      <c r="C726" t="s">
        <v>80</v>
      </c>
      <c r="D726" s="6">
        <v>42168</v>
      </c>
      <c r="E726" t="s">
        <v>85</v>
      </c>
      <c r="F726">
        <v>1</v>
      </c>
      <c r="G726" t="s">
        <v>78</v>
      </c>
      <c r="H726" t="s">
        <v>60</v>
      </c>
      <c r="I726" t="s">
        <v>207</v>
      </c>
    </row>
    <row r="727" spans="1:9" x14ac:dyDescent="0.35">
      <c r="A727" t="s">
        <v>82</v>
      </c>
      <c r="B727" t="s">
        <v>148</v>
      </c>
      <c r="C727" t="s">
        <v>80</v>
      </c>
      <c r="D727" s="6">
        <v>42173</v>
      </c>
      <c r="E727" t="s">
        <v>119</v>
      </c>
      <c r="F727">
        <v>1</v>
      </c>
      <c r="G727" t="s">
        <v>78</v>
      </c>
      <c r="H727" t="s">
        <v>31</v>
      </c>
      <c r="I727" t="s">
        <v>195</v>
      </c>
    </row>
    <row r="728" spans="1:9" x14ac:dyDescent="0.35">
      <c r="A728" t="s">
        <v>82</v>
      </c>
      <c r="B728" t="s">
        <v>148</v>
      </c>
      <c r="C728" t="s">
        <v>80</v>
      </c>
      <c r="D728" s="6">
        <v>42173</v>
      </c>
      <c r="E728" t="s">
        <v>79</v>
      </c>
      <c r="F728">
        <v>4</v>
      </c>
      <c r="G728" t="s">
        <v>78</v>
      </c>
      <c r="H728" t="s">
        <v>42</v>
      </c>
      <c r="I728" t="s">
        <v>198</v>
      </c>
    </row>
    <row r="729" spans="1:9" x14ac:dyDescent="0.35">
      <c r="A729" t="s">
        <v>82</v>
      </c>
      <c r="B729" t="s">
        <v>148</v>
      </c>
      <c r="C729" t="s">
        <v>80</v>
      </c>
      <c r="D729" s="6">
        <v>42173</v>
      </c>
      <c r="E729" t="s">
        <v>151</v>
      </c>
      <c r="F729">
        <v>1</v>
      </c>
      <c r="G729" t="s">
        <v>78</v>
      </c>
      <c r="H729" t="s">
        <v>16</v>
      </c>
      <c r="I729" t="s">
        <v>275</v>
      </c>
    </row>
    <row r="730" spans="1:9" x14ac:dyDescent="0.35">
      <c r="A730">
        <v>34</v>
      </c>
      <c r="B730" t="s">
        <v>148</v>
      </c>
      <c r="C730" t="s">
        <v>80</v>
      </c>
      <c r="D730" s="6">
        <v>42173</v>
      </c>
      <c r="E730" t="s">
        <v>26</v>
      </c>
      <c r="F730">
        <v>1832</v>
      </c>
      <c r="G730" t="s">
        <v>95</v>
      </c>
      <c r="H730" t="s">
        <v>26</v>
      </c>
    </row>
    <row r="731" spans="1:9" x14ac:dyDescent="0.35">
      <c r="A731">
        <v>34</v>
      </c>
      <c r="B731" t="s">
        <v>148</v>
      </c>
      <c r="C731" t="s">
        <v>80</v>
      </c>
      <c r="D731" s="6">
        <v>42173</v>
      </c>
      <c r="E731" t="s">
        <v>99</v>
      </c>
      <c r="F731">
        <v>2</v>
      </c>
      <c r="G731" t="s">
        <v>95</v>
      </c>
      <c r="H731" t="s">
        <v>99</v>
      </c>
    </row>
    <row r="732" spans="1:9" x14ac:dyDescent="0.35">
      <c r="A732">
        <v>34</v>
      </c>
      <c r="B732" t="s">
        <v>148</v>
      </c>
      <c r="C732" t="s">
        <v>80</v>
      </c>
      <c r="D732" s="6">
        <v>42173</v>
      </c>
      <c r="E732" t="s">
        <v>109</v>
      </c>
      <c r="F732">
        <v>1</v>
      </c>
      <c r="G732" t="s">
        <v>95</v>
      </c>
      <c r="H732" t="s">
        <v>109</v>
      </c>
    </row>
    <row r="733" spans="1:9" x14ac:dyDescent="0.35">
      <c r="A733">
        <v>34</v>
      </c>
      <c r="B733" t="s">
        <v>148</v>
      </c>
      <c r="C733" t="s">
        <v>80</v>
      </c>
      <c r="D733" s="6">
        <v>42173</v>
      </c>
      <c r="E733" t="s">
        <v>98</v>
      </c>
      <c r="F733">
        <v>1</v>
      </c>
      <c r="G733" t="s">
        <v>95</v>
      </c>
      <c r="H733" t="s">
        <v>98</v>
      </c>
    </row>
    <row r="734" spans="1:9" x14ac:dyDescent="0.35">
      <c r="A734" t="s">
        <v>82</v>
      </c>
      <c r="B734" t="s">
        <v>148</v>
      </c>
      <c r="C734" t="s">
        <v>80</v>
      </c>
      <c r="D734" s="6">
        <v>42176</v>
      </c>
      <c r="E734" t="s">
        <v>119</v>
      </c>
      <c r="F734">
        <v>1</v>
      </c>
      <c r="G734" t="s">
        <v>78</v>
      </c>
      <c r="H734" t="s">
        <v>31</v>
      </c>
      <c r="I734" t="s">
        <v>195</v>
      </c>
    </row>
    <row r="735" spans="1:9" x14ac:dyDescent="0.35">
      <c r="A735" t="s">
        <v>82</v>
      </c>
      <c r="B735" t="s">
        <v>148</v>
      </c>
      <c r="C735" t="s">
        <v>80</v>
      </c>
      <c r="D735" s="6">
        <v>42176</v>
      </c>
      <c r="E735" t="s">
        <v>83</v>
      </c>
      <c r="F735">
        <v>1</v>
      </c>
      <c r="G735" t="s">
        <v>78</v>
      </c>
      <c r="H735" t="s">
        <v>47</v>
      </c>
      <c r="I735" t="s">
        <v>205</v>
      </c>
    </row>
    <row r="736" spans="1:9" x14ac:dyDescent="0.35">
      <c r="A736" t="s">
        <v>82</v>
      </c>
      <c r="B736" t="s">
        <v>148</v>
      </c>
      <c r="C736" t="s">
        <v>80</v>
      </c>
      <c r="D736" s="6">
        <v>42180</v>
      </c>
      <c r="E736" t="s">
        <v>79</v>
      </c>
      <c r="F736">
        <v>3</v>
      </c>
      <c r="G736" t="s">
        <v>78</v>
      </c>
      <c r="H736" t="s">
        <v>42</v>
      </c>
      <c r="I736" t="s">
        <v>198</v>
      </c>
    </row>
    <row r="737" spans="1:9" x14ac:dyDescent="0.35">
      <c r="A737" t="s">
        <v>82</v>
      </c>
      <c r="B737" t="s">
        <v>148</v>
      </c>
      <c r="C737" t="s">
        <v>80</v>
      </c>
      <c r="D737" s="6">
        <v>42180</v>
      </c>
      <c r="E737" t="s">
        <v>83</v>
      </c>
      <c r="F737">
        <v>1</v>
      </c>
      <c r="G737" t="s">
        <v>78</v>
      </c>
      <c r="H737" t="s">
        <v>47</v>
      </c>
      <c r="I737" t="s">
        <v>205</v>
      </c>
    </row>
    <row r="738" spans="1:9" x14ac:dyDescent="0.35">
      <c r="A738" t="s">
        <v>82</v>
      </c>
      <c r="B738" t="s">
        <v>148</v>
      </c>
      <c r="C738" t="s">
        <v>80</v>
      </c>
      <c r="D738" s="6">
        <v>42180</v>
      </c>
      <c r="E738" t="s">
        <v>151</v>
      </c>
      <c r="F738">
        <v>1</v>
      </c>
      <c r="G738" t="s">
        <v>78</v>
      </c>
      <c r="H738" t="s">
        <v>16</v>
      </c>
      <c r="I738" t="s">
        <v>275</v>
      </c>
    </row>
    <row r="739" spans="1:9" x14ac:dyDescent="0.35">
      <c r="A739" t="s">
        <v>82</v>
      </c>
      <c r="B739" t="s">
        <v>148</v>
      </c>
      <c r="C739" t="s">
        <v>80</v>
      </c>
      <c r="D739" s="6">
        <v>42185</v>
      </c>
      <c r="E739" t="s">
        <v>79</v>
      </c>
      <c r="F739">
        <v>2</v>
      </c>
      <c r="G739" t="s">
        <v>78</v>
      </c>
      <c r="H739" t="s">
        <v>42</v>
      </c>
      <c r="I739" t="s">
        <v>198</v>
      </c>
    </row>
    <row r="740" spans="1:9" x14ac:dyDescent="0.35">
      <c r="A740" t="s">
        <v>82</v>
      </c>
      <c r="B740" t="s">
        <v>148</v>
      </c>
      <c r="C740" t="s">
        <v>80</v>
      </c>
      <c r="D740" s="6">
        <v>42185</v>
      </c>
      <c r="E740" t="s">
        <v>83</v>
      </c>
      <c r="F740">
        <v>2</v>
      </c>
      <c r="G740" t="s">
        <v>78</v>
      </c>
      <c r="H740" t="s">
        <v>47</v>
      </c>
      <c r="I740" t="s">
        <v>205</v>
      </c>
    </row>
    <row r="741" spans="1:9" x14ac:dyDescent="0.35">
      <c r="A741" t="s">
        <v>82</v>
      </c>
      <c r="B741" t="s">
        <v>148</v>
      </c>
      <c r="C741" t="s">
        <v>80</v>
      </c>
      <c r="D741" s="6">
        <v>42185</v>
      </c>
      <c r="E741" t="s">
        <v>150</v>
      </c>
      <c r="F741">
        <v>1</v>
      </c>
      <c r="G741" t="s">
        <v>78</v>
      </c>
      <c r="H741" t="s">
        <v>230</v>
      </c>
      <c r="I741" t="s">
        <v>198</v>
      </c>
    </row>
    <row r="742" spans="1:9" x14ac:dyDescent="0.35">
      <c r="A742" t="s">
        <v>82</v>
      </c>
      <c r="B742" t="s">
        <v>148</v>
      </c>
      <c r="C742" t="s">
        <v>80</v>
      </c>
      <c r="D742" s="6">
        <v>42198</v>
      </c>
      <c r="E742" t="s">
        <v>121</v>
      </c>
      <c r="F742">
        <v>1</v>
      </c>
      <c r="G742" t="s">
        <v>78</v>
      </c>
      <c r="H742" t="s">
        <v>272</v>
      </c>
      <c r="I742" t="s">
        <v>273</v>
      </c>
    </row>
    <row r="743" spans="1:9" x14ac:dyDescent="0.35">
      <c r="A743" t="s">
        <v>82</v>
      </c>
      <c r="B743" t="s">
        <v>148</v>
      </c>
      <c r="C743" t="s">
        <v>80</v>
      </c>
      <c r="D743" s="6">
        <v>42201</v>
      </c>
      <c r="E743" t="s">
        <v>149</v>
      </c>
      <c r="F743">
        <v>1</v>
      </c>
      <c r="G743" t="s">
        <v>78</v>
      </c>
      <c r="H743" t="s">
        <v>210</v>
      </c>
      <c r="I743" t="s">
        <v>211</v>
      </c>
    </row>
    <row r="744" spans="1:9" x14ac:dyDescent="0.35">
      <c r="A744" t="s">
        <v>82</v>
      </c>
      <c r="B744" t="s">
        <v>148</v>
      </c>
      <c r="C744" t="s">
        <v>80</v>
      </c>
      <c r="D744" s="6">
        <v>42201</v>
      </c>
      <c r="E744" t="s">
        <v>120</v>
      </c>
      <c r="F744">
        <v>2</v>
      </c>
      <c r="G744" t="s">
        <v>78</v>
      </c>
      <c r="H744" t="s">
        <v>31</v>
      </c>
      <c r="I744" t="s">
        <v>200</v>
      </c>
    </row>
    <row r="745" spans="1:9" x14ac:dyDescent="0.35">
      <c r="A745" t="s">
        <v>82</v>
      </c>
      <c r="B745" t="s">
        <v>148</v>
      </c>
      <c r="C745" t="s">
        <v>80</v>
      </c>
      <c r="D745" s="6">
        <v>42201</v>
      </c>
      <c r="E745" t="s">
        <v>123</v>
      </c>
      <c r="F745">
        <v>1</v>
      </c>
      <c r="G745" t="s">
        <v>78</v>
      </c>
      <c r="H745" t="s">
        <v>23</v>
      </c>
      <c r="I745" t="s">
        <v>199</v>
      </c>
    </row>
    <row r="746" spans="1:9" x14ac:dyDescent="0.35">
      <c r="A746" t="s">
        <v>82</v>
      </c>
      <c r="B746" t="s">
        <v>148</v>
      </c>
      <c r="C746" t="s">
        <v>80</v>
      </c>
      <c r="D746" s="6">
        <v>42208</v>
      </c>
      <c r="E746" t="s">
        <v>120</v>
      </c>
      <c r="F746">
        <v>4</v>
      </c>
      <c r="G746" t="s">
        <v>78</v>
      </c>
      <c r="H746" t="s">
        <v>31</v>
      </c>
      <c r="I746" t="s">
        <v>200</v>
      </c>
    </row>
    <row r="747" spans="1:9" x14ac:dyDescent="0.35">
      <c r="A747" t="s">
        <v>82</v>
      </c>
      <c r="B747" t="s">
        <v>147</v>
      </c>
      <c r="C747" t="s">
        <v>90</v>
      </c>
      <c r="D747" s="6">
        <v>42194</v>
      </c>
      <c r="E747" t="s">
        <v>124</v>
      </c>
      <c r="F747">
        <v>4</v>
      </c>
      <c r="G747" t="s">
        <v>78</v>
      </c>
      <c r="H747" t="s">
        <v>59</v>
      </c>
      <c r="I747" t="s">
        <v>216</v>
      </c>
    </row>
    <row r="748" spans="1:9" x14ac:dyDescent="0.35">
      <c r="A748" t="s">
        <v>82</v>
      </c>
      <c r="B748" t="s">
        <v>147</v>
      </c>
      <c r="C748" t="s">
        <v>90</v>
      </c>
      <c r="D748" s="6">
        <v>42199</v>
      </c>
      <c r="E748" t="s">
        <v>124</v>
      </c>
      <c r="F748">
        <v>2</v>
      </c>
      <c r="G748" t="s">
        <v>78</v>
      </c>
      <c r="H748" t="s">
        <v>59</v>
      </c>
      <c r="I748" t="s">
        <v>216</v>
      </c>
    </row>
    <row r="749" spans="1:9" x14ac:dyDescent="0.35">
      <c r="A749" t="s">
        <v>82</v>
      </c>
      <c r="B749" t="s">
        <v>147</v>
      </c>
      <c r="C749" t="s">
        <v>87</v>
      </c>
      <c r="D749" s="6">
        <v>42167</v>
      </c>
      <c r="E749" t="s">
        <v>85</v>
      </c>
      <c r="F749">
        <v>1</v>
      </c>
      <c r="G749" t="s">
        <v>78</v>
      </c>
      <c r="H749" t="s">
        <v>60</v>
      </c>
      <c r="I749" t="s">
        <v>207</v>
      </c>
    </row>
    <row r="750" spans="1:9" x14ac:dyDescent="0.35">
      <c r="A750" t="s">
        <v>82</v>
      </c>
      <c r="B750" t="s">
        <v>147</v>
      </c>
      <c r="C750" t="s">
        <v>86</v>
      </c>
      <c r="D750" s="6">
        <v>42181</v>
      </c>
      <c r="E750" t="s">
        <v>79</v>
      </c>
      <c r="F750">
        <v>1</v>
      </c>
      <c r="G750" t="s">
        <v>78</v>
      </c>
      <c r="H750" t="s">
        <v>42</v>
      </c>
      <c r="I750" t="s">
        <v>198</v>
      </c>
    </row>
    <row r="751" spans="1:9" x14ac:dyDescent="0.35">
      <c r="A751" t="s">
        <v>82</v>
      </c>
      <c r="B751" t="s">
        <v>147</v>
      </c>
      <c r="C751" t="s">
        <v>86</v>
      </c>
      <c r="D751" s="6">
        <v>42195</v>
      </c>
      <c r="E751" t="s">
        <v>124</v>
      </c>
      <c r="F751">
        <v>1</v>
      </c>
      <c r="G751" t="s">
        <v>78</v>
      </c>
      <c r="H751" t="s">
        <v>59</v>
      </c>
      <c r="I751" t="s">
        <v>216</v>
      </c>
    </row>
    <row r="752" spans="1:9" x14ac:dyDescent="0.35">
      <c r="A752" t="s">
        <v>82</v>
      </c>
      <c r="B752" t="s">
        <v>147</v>
      </c>
      <c r="C752" t="s">
        <v>84</v>
      </c>
      <c r="D752" s="6">
        <v>42200</v>
      </c>
      <c r="E752" t="s">
        <v>146</v>
      </c>
      <c r="F752">
        <v>1</v>
      </c>
      <c r="G752" t="s">
        <v>78</v>
      </c>
      <c r="H752" t="s">
        <v>58</v>
      </c>
      <c r="I752" t="s">
        <v>292</v>
      </c>
    </row>
    <row r="753" spans="1:9" x14ac:dyDescent="0.35">
      <c r="A753" t="s">
        <v>82</v>
      </c>
      <c r="B753" t="s">
        <v>142</v>
      </c>
      <c r="C753" t="s">
        <v>80</v>
      </c>
      <c r="D753" s="6">
        <v>42185</v>
      </c>
      <c r="E753" t="s">
        <v>83</v>
      </c>
      <c r="F753">
        <v>1</v>
      </c>
      <c r="G753" t="s">
        <v>78</v>
      </c>
      <c r="H753" t="s">
        <v>47</v>
      </c>
      <c r="I753" t="s">
        <v>205</v>
      </c>
    </row>
    <row r="754" spans="1:9" x14ac:dyDescent="0.35">
      <c r="A754">
        <v>44</v>
      </c>
      <c r="B754" t="s">
        <v>142</v>
      </c>
      <c r="C754" t="s">
        <v>80</v>
      </c>
      <c r="D754" s="6">
        <v>42185</v>
      </c>
      <c r="E754" t="s">
        <v>98</v>
      </c>
      <c r="F754">
        <v>19785</v>
      </c>
      <c r="G754" t="s">
        <v>95</v>
      </c>
      <c r="H754" t="s">
        <v>98</v>
      </c>
    </row>
    <row r="755" spans="1:9" x14ac:dyDescent="0.35">
      <c r="A755">
        <v>44</v>
      </c>
      <c r="B755" t="s">
        <v>142</v>
      </c>
      <c r="C755" t="s">
        <v>80</v>
      </c>
      <c r="D755" s="6">
        <v>42185</v>
      </c>
      <c r="E755" t="s">
        <v>26</v>
      </c>
      <c r="F755">
        <v>117</v>
      </c>
      <c r="G755" t="s">
        <v>95</v>
      </c>
      <c r="H755" t="s">
        <v>26</v>
      </c>
    </row>
    <row r="756" spans="1:9" x14ac:dyDescent="0.35">
      <c r="A756">
        <v>44</v>
      </c>
      <c r="B756" t="s">
        <v>142</v>
      </c>
      <c r="C756" t="s">
        <v>80</v>
      </c>
      <c r="D756" s="6">
        <v>42185</v>
      </c>
      <c r="E756" t="s">
        <v>137</v>
      </c>
      <c r="F756">
        <v>4</v>
      </c>
      <c r="G756" t="s">
        <v>95</v>
      </c>
      <c r="H756" t="s">
        <v>137</v>
      </c>
    </row>
    <row r="757" spans="1:9" x14ac:dyDescent="0.35">
      <c r="A757">
        <v>44</v>
      </c>
      <c r="B757" t="s">
        <v>142</v>
      </c>
      <c r="C757" t="s">
        <v>80</v>
      </c>
      <c r="D757" s="6">
        <v>42185</v>
      </c>
      <c r="E757" t="s">
        <v>145</v>
      </c>
      <c r="F757">
        <v>1</v>
      </c>
      <c r="G757" t="s">
        <v>95</v>
      </c>
      <c r="H757" t="s">
        <v>145</v>
      </c>
    </row>
    <row r="758" spans="1:9" x14ac:dyDescent="0.35">
      <c r="A758">
        <v>44</v>
      </c>
      <c r="B758" t="s">
        <v>142</v>
      </c>
      <c r="C758" t="s">
        <v>80</v>
      </c>
      <c r="D758" s="6">
        <v>42185</v>
      </c>
      <c r="E758" t="s">
        <v>144</v>
      </c>
      <c r="F758">
        <v>13</v>
      </c>
      <c r="G758" t="s">
        <v>95</v>
      </c>
      <c r="H758" t="s">
        <v>144</v>
      </c>
    </row>
    <row r="759" spans="1:9" x14ac:dyDescent="0.35">
      <c r="A759">
        <v>44</v>
      </c>
      <c r="B759" t="s">
        <v>142</v>
      </c>
      <c r="C759" t="s">
        <v>80</v>
      </c>
      <c r="D759" s="6">
        <v>42185</v>
      </c>
      <c r="E759" t="s">
        <v>3</v>
      </c>
      <c r="F759">
        <v>1</v>
      </c>
      <c r="G759" t="s">
        <v>95</v>
      </c>
      <c r="H759" t="s">
        <v>3</v>
      </c>
    </row>
    <row r="760" spans="1:9" x14ac:dyDescent="0.35">
      <c r="A760">
        <v>44</v>
      </c>
      <c r="B760" t="s">
        <v>142</v>
      </c>
      <c r="C760" t="s">
        <v>80</v>
      </c>
      <c r="D760" s="6">
        <v>42185</v>
      </c>
      <c r="E760" t="s">
        <v>99</v>
      </c>
      <c r="F760">
        <v>2</v>
      </c>
      <c r="G760" t="s">
        <v>95</v>
      </c>
      <c r="H760" t="s">
        <v>99</v>
      </c>
    </row>
    <row r="761" spans="1:9" x14ac:dyDescent="0.35">
      <c r="A761">
        <v>44</v>
      </c>
      <c r="B761" t="s">
        <v>142</v>
      </c>
      <c r="C761" t="s">
        <v>80</v>
      </c>
      <c r="D761" s="6">
        <v>42185</v>
      </c>
      <c r="E761" t="s">
        <v>113</v>
      </c>
      <c r="F761">
        <v>1</v>
      </c>
      <c r="G761" t="s">
        <v>95</v>
      </c>
      <c r="H761" t="s">
        <v>113</v>
      </c>
    </row>
    <row r="762" spans="1:9" x14ac:dyDescent="0.35">
      <c r="A762">
        <v>44</v>
      </c>
      <c r="B762" t="s">
        <v>142</v>
      </c>
      <c r="C762" t="s">
        <v>80</v>
      </c>
      <c r="D762" s="6">
        <v>42185</v>
      </c>
      <c r="E762" t="s">
        <v>120</v>
      </c>
      <c r="F762">
        <v>49565</v>
      </c>
      <c r="G762" t="s">
        <v>101</v>
      </c>
      <c r="H762" t="s">
        <v>31</v>
      </c>
      <c r="I762" t="s">
        <v>200</v>
      </c>
    </row>
    <row r="763" spans="1:9" x14ac:dyDescent="0.35">
      <c r="A763">
        <v>44</v>
      </c>
      <c r="B763" t="s">
        <v>142</v>
      </c>
      <c r="C763" t="s">
        <v>80</v>
      </c>
      <c r="D763" s="6">
        <v>42185</v>
      </c>
      <c r="E763" t="s">
        <v>83</v>
      </c>
      <c r="F763">
        <v>47165</v>
      </c>
      <c r="G763" t="s">
        <v>101</v>
      </c>
      <c r="H763" t="s">
        <v>47</v>
      </c>
      <c r="I763" t="s">
        <v>205</v>
      </c>
    </row>
    <row r="764" spans="1:9" x14ac:dyDescent="0.35">
      <c r="A764">
        <v>44</v>
      </c>
      <c r="B764" t="s">
        <v>142</v>
      </c>
      <c r="C764" t="s">
        <v>80</v>
      </c>
      <c r="D764" s="6">
        <v>42185</v>
      </c>
      <c r="E764" t="s">
        <v>119</v>
      </c>
      <c r="F764">
        <v>33866</v>
      </c>
      <c r="G764" t="s">
        <v>101</v>
      </c>
      <c r="H764" t="s">
        <v>31</v>
      </c>
      <c r="I764" t="s">
        <v>195</v>
      </c>
    </row>
    <row r="765" spans="1:9" x14ac:dyDescent="0.35">
      <c r="A765">
        <v>44</v>
      </c>
      <c r="B765" t="s">
        <v>142</v>
      </c>
      <c r="C765" t="s">
        <v>80</v>
      </c>
      <c r="D765" s="6">
        <v>42185</v>
      </c>
      <c r="E765" t="s">
        <v>93</v>
      </c>
      <c r="F765">
        <v>26976</v>
      </c>
      <c r="G765" t="s">
        <v>101</v>
      </c>
      <c r="H765" t="s">
        <v>47</v>
      </c>
      <c r="I765" t="s">
        <v>204</v>
      </c>
    </row>
    <row r="766" spans="1:9" x14ac:dyDescent="0.35">
      <c r="A766">
        <v>44</v>
      </c>
      <c r="B766" t="s">
        <v>142</v>
      </c>
      <c r="C766" t="s">
        <v>80</v>
      </c>
      <c r="D766" s="6">
        <v>42185</v>
      </c>
      <c r="E766" t="s">
        <v>132</v>
      </c>
      <c r="F766">
        <v>12683</v>
      </c>
      <c r="G766" t="s">
        <v>101</v>
      </c>
      <c r="H766" t="s">
        <v>31</v>
      </c>
      <c r="I766" t="s">
        <v>224</v>
      </c>
    </row>
    <row r="767" spans="1:9" x14ac:dyDescent="0.35">
      <c r="A767">
        <v>44</v>
      </c>
      <c r="B767" t="s">
        <v>142</v>
      </c>
      <c r="C767" t="s">
        <v>80</v>
      </c>
      <c r="D767" s="6">
        <v>42185</v>
      </c>
      <c r="E767" t="s">
        <v>143</v>
      </c>
      <c r="F767">
        <v>6733</v>
      </c>
      <c r="G767" t="s">
        <v>101</v>
      </c>
      <c r="H767" t="s">
        <v>51</v>
      </c>
      <c r="I767" t="s">
        <v>201</v>
      </c>
    </row>
    <row r="768" spans="1:9" x14ac:dyDescent="0.35">
      <c r="A768">
        <v>44</v>
      </c>
      <c r="B768" t="s">
        <v>142</v>
      </c>
      <c r="C768" t="s">
        <v>80</v>
      </c>
      <c r="D768" s="6">
        <v>42185</v>
      </c>
      <c r="E768" t="s">
        <v>107</v>
      </c>
      <c r="F768">
        <v>5601</v>
      </c>
      <c r="G768" t="s">
        <v>101</v>
      </c>
      <c r="H768" t="s">
        <v>6</v>
      </c>
      <c r="I768" t="s">
        <v>248</v>
      </c>
    </row>
    <row r="769" spans="1:9" x14ac:dyDescent="0.35">
      <c r="A769">
        <v>44</v>
      </c>
      <c r="B769" t="s">
        <v>142</v>
      </c>
      <c r="C769" t="s">
        <v>80</v>
      </c>
      <c r="D769" s="6">
        <v>42185</v>
      </c>
      <c r="E769" t="s">
        <v>106</v>
      </c>
      <c r="F769">
        <v>4438</v>
      </c>
      <c r="G769" t="s">
        <v>101</v>
      </c>
      <c r="H769" t="s">
        <v>54</v>
      </c>
      <c r="I769" t="s">
        <v>206</v>
      </c>
    </row>
    <row r="770" spans="1:9" x14ac:dyDescent="0.35">
      <c r="A770">
        <v>44</v>
      </c>
      <c r="B770" t="s">
        <v>142</v>
      </c>
      <c r="C770" t="s">
        <v>80</v>
      </c>
      <c r="D770" s="6">
        <v>42185</v>
      </c>
      <c r="E770" t="s">
        <v>89</v>
      </c>
      <c r="F770">
        <v>2207</v>
      </c>
      <c r="G770" t="s">
        <v>101</v>
      </c>
      <c r="H770" t="s">
        <v>6</v>
      </c>
      <c r="I770" t="s">
        <v>212</v>
      </c>
    </row>
    <row r="771" spans="1:9" x14ac:dyDescent="0.35">
      <c r="A771">
        <v>44</v>
      </c>
      <c r="B771" t="s">
        <v>142</v>
      </c>
      <c r="C771" t="s">
        <v>80</v>
      </c>
      <c r="D771" s="6">
        <v>42185</v>
      </c>
      <c r="E771" t="s">
        <v>85</v>
      </c>
      <c r="F771">
        <v>1458</v>
      </c>
      <c r="G771" t="s">
        <v>101</v>
      </c>
      <c r="H771" t="s">
        <v>60</v>
      </c>
      <c r="I771" t="s">
        <v>207</v>
      </c>
    </row>
    <row r="772" spans="1:9" x14ac:dyDescent="0.35">
      <c r="A772" t="s">
        <v>82</v>
      </c>
      <c r="B772" t="s">
        <v>141</v>
      </c>
      <c r="C772" t="s">
        <v>90</v>
      </c>
      <c r="D772" s="6">
        <v>42194</v>
      </c>
      <c r="E772" t="s">
        <v>124</v>
      </c>
      <c r="F772">
        <v>1</v>
      </c>
      <c r="G772" t="s">
        <v>78</v>
      </c>
      <c r="H772" t="s">
        <v>59</v>
      </c>
      <c r="I772" t="s">
        <v>216</v>
      </c>
    </row>
    <row r="773" spans="1:9" x14ac:dyDescent="0.35">
      <c r="A773" t="s">
        <v>82</v>
      </c>
      <c r="B773" t="s">
        <v>136</v>
      </c>
      <c r="C773" t="s">
        <v>126</v>
      </c>
      <c r="D773" s="6">
        <v>42201</v>
      </c>
      <c r="E773" t="s">
        <v>121</v>
      </c>
      <c r="F773">
        <v>1</v>
      </c>
      <c r="G773" t="s">
        <v>78</v>
      </c>
      <c r="H773" t="s">
        <v>272</v>
      </c>
      <c r="I773" t="s">
        <v>273</v>
      </c>
    </row>
    <row r="774" spans="1:9" x14ac:dyDescent="0.35">
      <c r="A774" t="s">
        <v>82</v>
      </c>
      <c r="B774" t="s">
        <v>136</v>
      </c>
      <c r="C774" t="s">
        <v>87</v>
      </c>
      <c r="D774" s="6">
        <v>42167</v>
      </c>
      <c r="E774" t="s">
        <v>110</v>
      </c>
      <c r="F774">
        <v>1</v>
      </c>
      <c r="G774" t="s">
        <v>78</v>
      </c>
      <c r="H774" t="s">
        <v>42</v>
      </c>
      <c r="I774" t="s">
        <v>245</v>
      </c>
    </row>
    <row r="775" spans="1:9" x14ac:dyDescent="0.35">
      <c r="A775">
        <v>45</v>
      </c>
      <c r="B775" t="s">
        <v>136</v>
      </c>
      <c r="C775" t="s">
        <v>87</v>
      </c>
      <c r="D775" s="6">
        <v>42167</v>
      </c>
      <c r="E775" t="s">
        <v>99</v>
      </c>
      <c r="F775">
        <v>1</v>
      </c>
      <c r="G775" t="s">
        <v>95</v>
      </c>
      <c r="H775" t="s">
        <v>99</v>
      </c>
    </row>
    <row r="776" spans="1:9" x14ac:dyDescent="0.35">
      <c r="A776">
        <v>46</v>
      </c>
      <c r="B776" t="s">
        <v>136</v>
      </c>
      <c r="C776" t="s">
        <v>87</v>
      </c>
      <c r="D776" s="6">
        <v>42167</v>
      </c>
      <c r="E776" t="s">
        <v>45</v>
      </c>
      <c r="F776">
        <v>1573</v>
      </c>
      <c r="G776" t="s">
        <v>95</v>
      </c>
      <c r="H776" t="s">
        <v>45</v>
      </c>
    </row>
    <row r="777" spans="1:9" x14ac:dyDescent="0.35">
      <c r="A777">
        <v>46</v>
      </c>
      <c r="B777" t="s">
        <v>136</v>
      </c>
      <c r="C777" t="s">
        <v>87</v>
      </c>
      <c r="D777" s="6">
        <v>42167</v>
      </c>
      <c r="E777" t="s">
        <v>98</v>
      </c>
      <c r="F777">
        <v>624</v>
      </c>
      <c r="G777" t="s">
        <v>95</v>
      </c>
      <c r="H777" t="s">
        <v>98</v>
      </c>
    </row>
    <row r="778" spans="1:9" x14ac:dyDescent="0.35">
      <c r="A778">
        <v>45</v>
      </c>
      <c r="B778" t="s">
        <v>136</v>
      </c>
      <c r="C778" t="s">
        <v>87</v>
      </c>
      <c r="D778" s="6">
        <v>42167</v>
      </c>
      <c r="E778" t="s">
        <v>104</v>
      </c>
      <c r="F778">
        <v>23</v>
      </c>
      <c r="G778" t="s">
        <v>101</v>
      </c>
      <c r="H778" t="s">
        <v>258</v>
      </c>
      <c r="I778" t="s">
        <v>259</v>
      </c>
    </row>
    <row r="779" spans="1:9" x14ac:dyDescent="0.35">
      <c r="A779">
        <v>45</v>
      </c>
      <c r="B779" t="s">
        <v>136</v>
      </c>
      <c r="C779" t="s">
        <v>87</v>
      </c>
      <c r="D779" s="6">
        <v>42167</v>
      </c>
      <c r="E779" t="s">
        <v>107</v>
      </c>
      <c r="F779">
        <v>14</v>
      </c>
      <c r="G779" t="s">
        <v>101</v>
      </c>
      <c r="H779" t="s">
        <v>6</v>
      </c>
      <c r="I779" t="s">
        <v>248</v>
      </c>
    </row>
    <row r="780" spans="1:9" x14ac:dyDescent="0.35">
      <c r="A780">
        <v>45</v>
      </c>
      <c r="B780" t="s">
        <v>136</v>
      </c>
      <c r="C780" t="s">
        <v>87</v>
      </c>
      <c r="D780" s="6">
        <v>42167</v>
      </c>
      <c r="E780" t="s">
        <v>79</v>
      </c>
      <c r="F780">
        <v>9</v>
      </c>
      <c r="G780" t="s">
        <v>101</v>
      </c>
      <c r="H780" t="s">
        <v>42</v>
      </c>
      <c r="I780" t="s">
        <v>198</v>
      </c>
    </row>
    <row r="781" spans="1:9" x14ac:dyDescent="0.35">
      <c r="A781">
        <v>45</v>
      </c>
      <c r="B781" t="s">
        <v>136</v>
      </c>
      <c r="C781" t="s">
        <v>87</v>
      </c>
      <c r="D781" s="6">
        <v>42167</v>
      </c>
      <c r="E781" t="s">
        <v>83</v>
      </c>
      <c r="F781">
        <v>8</v>
      </c>
      <c r="G781" t="s">
        <v>101</v>
      </c>
      <c r="H781" t="s">
        <v>47</v>
      </c>
      <c r="I781" t="s">
        <v>205</v>
      </c>
    </row>
    <row r="782" spans="1:9" x14ac:dyDescent="0.35">
      <c r="A782">
        <v>45</v>
      </c>
      <c r="B782" t="s">
        <v>136</v>
      </c>
      <c r="C782" t="s">
        <v>87</v>
      </c>
      <c r="D782" s="6">
        <v>42167</v>
      </c>
      <c r="E782" t="s">
        <v>106</v>
      </c>
      <c r="F782">
        <v>7</v>
      </c>
      <c r="G782" t="s">
        <v>101</v>
      </c>
      <c r="H782" t="s">
        <v>54</v>
      </c>
      <c r="I782" t="s">
        <v>206</v>
      </c>
    </row>
    <row r="783" spans="1:9" x14ac:dyDescent="0.35">
      <c r="A783">
        <v>45</v>
      </c>
      <c r="B783" t="s">
        <v>136</v>
      </c>
      <c r="C783" t="s">
        <v>87</v>
      </c>
      <c r="D783" s="6">
        <v>42167</v>
      </c>
      <c r="E783" t="s">
        <v>140</v>
      </c>
      <c r="F783">
        <v>7</v>
      </c>
      <c r="G783" t="s">
        <v>101</v>
      </c>
      <c r="H783" t="s">
        <v>293</v>
      </c>
      <c r="I783" t="s">
        <v>294</v>
      </c>
    </row>
    <row r="784" spans="1:9" x14ac:dyDescent="0.35">
      <c r="A784">
        <v>45</v>
      </c>
      <c r="B784" t="s">
        <v>136</v>
      </c>
      <c r="C784" t="s">
        <v>87</v>
      </c>
      <c r="D784" s="6">
        <v>42167</v>
      </c>
      <c r="E784" t="s">
        <v>140</v>
      </c>
      <c r="F784">
        <v>7</v>
      </c>
      <c r="G784" t="s">
        <v>101</v>
      </c>
      <c r="H784" t="s">
        <v>293</v>
      </c>
      <c r="I784" t="s">
        <v>294</v>
      </c>
    </row>
    <row r="785" spans="1:9" x14ac:dyDescent="0.35">
      <c r="A785">
        <v>45</v>
      </c>
      <c r="B785" t="s">
        <v>136</v>
      </c>
      <c r="C785" t="s">
        <v>87</v>
      </c>
      <c r="D785" s="6">
        <v>42167</v>
      </c>
      <c r="E785" t="s">
        <v>116</v>
      </c>
      <c r="F785">
        <v>3</v>
      </c>
      <c r="G785" t="s">
        <v>101</v>
      </c>
      <c r="H785" t="s">
        <v>57</v>
      </c>
      <c r="I785" t="s">
        <v>225</v>
      </c>
    </row>
    <row r="786" spans="1:9" x14ac:dyDescent="0.35">
      <c r="A786">
        <v>45</v>
      </c>
      <c r="B786" t="s">
        <v>136</v>
      </c>
      <c r="C786" t="s">
        <v>87</v>
      </c>
      <c r="D786" s="6">
        <v>42167</v>
      </c>
      <c r="E786" t="s">
        <v>85</v>
      </c>
      <c r="F786">
        <v>3</v>
      </c>
      <c r="G786" t="s">
        <v>101</v>
      </c>
      <c r="H786" t="s">
        <v>60</v>
      </c>
      <c r="I786" t="s">
        <v>207</v>
      </c>
    </row>
    <row r="787" spans="1:9" x14ac:dyDescent="0.35">
      <c r="A787">
        <v>45</v>
      </c>
      <c r="B787" t="s">
        <v>136</v>
      </c>
      <c r="C787" t="s">
        <v>87</v>
      </c>
      <c r="D787" s="6">
        <v>42167</v>
      </c>
      <c r="E787" t="s">
        <v>93</v>
      </c>
      <c r="F787">
        <v>3</v>
      </c>
      <c r="G787" t="s">
        <v>101</v>
      </c>
      <c r="H787" t="s">
        <v>47</v>
      </c>
      <c r="I787" t="s">
        <v>204</v>
      </c>
    </row>
    <row r="788" spans="1:9" x14ac:dyDescent="0.35">
      <c r="A788">
        <v>45</v>
      </c>
      <c r="B788" t="s">
        <v>136</v>
      </c>
      <c r="C788" t="s">
        <v>87</v>
      </c>
      <c r="D788" s="6">
        <v>42167</v>
      </c>
      <c r="E788" t="s">
        <v>139</v>
      </c>
      <c r="F788">
        <v>3</v>
      </c>
      <c r="G788" t="s">
        <v>101</v>
      </c>
      <c r="H788" t="s">
        <v>202</v>
      </c>
      <c r="I788" t="s">
        <v>203</v>
      </c>
    </row>
    <row r="789" spans="1:9" x14ac:dyDescent="0.35">
      <c r="A789">
        <v>45</v>
      </c>
      <c r="B789" t="s">
        <v>136</v>
      </c>
      <c r="C789" t="s">
        <v>87</v>
      </c>
      <c r="D789" s="6">
        <v>42167</v>
      </c>
      <c r="E789" t="s">
        <v>138</v>
      </c>
      <c r="F789">
        <v>3</v>
      </c>
      <c r="G789" t="s">
        <v>101</v>
      </c>
      <c r="H789" t="s">
        <v>295</v>
      </c>
      <c r="I789" t="s">
        <v>296</v>
      </c>
    </row>
    <row r="790" spans="1:9" x14ac:dyDescent="0.35">
      <c r="A790">
        <v>46</v>
      </c>
      <c r="B790" t="s">
        <v>136</v>
      </c>
      <c r="C790" t="s">
        <v>87</v>
      </c>
      <c r="D790" s="6">
        <v>42167</v>
      </c>
      <c r="E790" t="s">
        <v>104</v>
      </c>
      <c r="F790">
        <v>697843</v>
      </c>
      <c r="G790" t="s">
        <v>101</v>
      </c>
      <c r="H790" t="s">
        <v>258</v>
      </c>
      <c r="I790" t="s">
        <v>259</v>
      </c>
    </row>
    <row r="791" spans="1:9" x14ac:dyDescent="0.35">
      <c r="A791">
        <v>46</v>
      </c>
      <c r="B791" t="s">
        <v>136</v>
      </c>
      <c r="C791" t="s">
        <v>87</v>
      </c>
      <c r="D791" s="6">
        <v>42167</v>
      </c>
      <c r="E791" t="s">
        <v>93</v>
      </c>
      <c r="F791">
        <v>50588</v>
      </c>
      <c r="G791" t="s">
        <v>101</v>
      </c>
      <c r="H791" t="s">
        <v>47</v>
      </c>
      <c r="I791" t="s">
        <v>204</v>
      </c>
    </row>
    <row r="792" spans="1:9" x14ac:dyDescent="0.35">
      <c r="A792">
        <v>46</v>
      </c>
      <c r="B792" t="s">
        <v>136</v>
      </c>
      <c r="C792" t="s">
        <v>87</v>
      </c>
      <c r="D792" s="6">
        <v>42167</v>
      </c>
      <c r="E792" t="s">
        <v>83</v>
      </c>
      <c r="F792">
        <v>19883</v>
      </c>
      <c r="G792" t="s">
        <v>101</v>
      </c>
      <c r="H792" t="s">
        <v>47</v>
      </c>
      <c r="I792" t="s">
        <v>205</v>
      </c>
    </row>
    <row r="793" spans="1:9" x14ac:dyDescent="0.35">
      <c r="A793">
        <v>46</v>
      </c>
      <c r="B793" t="s">
        <v>136</v>
      </c>
      <c r="C793" t="s">
        <v>87</v>
      </c>
      <c r="D793" s="6">
        <v>42167</v>
      </c>
      <c r="E793" t="s">
        <v>107</v>
      </c>
      <c r="F793">
        <v>16336</v>
      </c>
      <c r="G793" t="s">
        <v>101</v>
      </c>
      <c r="H793" t="s">
        <v>6</v>
      </c>
      <c r="I793" t="s">
        <v>248</v>
      </c>
    </row>
    <row r="794" spans="1:9" x14ac:dyDescent="0.35">
      <c r="A794">
        <v>46</v>
      </c>
      <c r="B794" t="s">
        <v>136</v>
      </c>
      <c r="C794" t="s">
        <v>87</v>
      </c>
      <c r="D794" s="6">
        <v>42167</v>
      </c>
      <c r="E794" t="s">
        <v>102</v>
      </c>
      <c r="F794">
        <v>12924</v>
      </c>
      <c r="G794" t="s">
        <v>101</v>
      </c>
      <c r="H794" t="s">
        <v>42</v>
      </c>
      <c r="I794" t="s">
        <v>246</v>
      </c>
    </row>
    <row r="795" spans="1:9" x14ac:dyDescent="0.35">
      <c r="A795">
        <v>46</v>
      </c>
      <c r="B795" t="s">
        <v>136</v>
      </c>
      <c r="C795" t="s">
        <v>87</v>
      </c>
      <c r="D795" s="6">
        <v>42167</v>
      </c>
      <c r="E795" t="s">
        <v>79</v>
      </c>
      <c r="F795">
        <v>8129</v>
      </c>
      <c r="G795" t="s">
        <v>101</v>
      </c>
      <c r="H795" t="s">
        <v>42</v>
      </c>
      <c r="I795" t="s">
        <v>198</v>
      </c>
    </row>
    <row r="796" spans="1:9" x14ac:dyDescent="0.35">
      <c r="A796">
        <v>46</v>
      </c>
      <c r="B796" t="s">
        <v>136</v>
      </c>
      <c r="C796" t="s">
        <v>87</v>
      </c>
      <c r="D796" s="6">
        <v>42167</v>
      </c>
      <c r="E796" t="s">
        <v>106</v>
      </c>
      <c r="F796">
        <v>4293</v>
      </c>
      <c r="G796" t="s">
        <v>101</v>
      </c>
      <c r="H796" t="s">
        <v>54</v>
      </c>
      <c r="I796" t="s">
        <v>206</v>
      </c>
    </row>
    <row r="797" spans="1:9" x14ac:dyDescent="0.35">
      <c r="A797">
        <v>46</v>
      </c>
      <c r="B797" t="s">
        <v>136</v>
      </c>
      <c r="C797" t="s">
        <v>87</v>
      </c>
      <c r="D797" s="6">
        <v>42167</v>
      </c>
      <c r="E797" t="s">
        <v>118</v>
      </c>
      <c r="F797">
        <v>3826</v>
      </c>
      <c r="G797" t="s">
        <v>101</v>
      </c>
      <c r="H797" t="s">
        <v>239</v>
      </c>
      <c r="I797" t="s">
        <v>240</v>
      </c>
    </row>
    <row r="798" spans="1:9" x14ac:dyDescent="0.35">
      <c r="A798">
        <v>46</v>
      </c>
      <c r="B798" t="s">
        <v>136</v>
      </c>
      <c r="C798" t="s">
        <v>87</v>
      </c>
      <c r="D798" s="6">
        <v>42167</v>
      </c>
      <c r="E798" t="s">
        <v>118</v>
      </c>
      <c r="F798">
        <v>3826</v>
      </c>
      <c r="G798" t="s">
        <v>101</v>
      </c>
      <c r="H798" t="s">
        <v>239</v>
      </c>
      <c r="I798" t="s">
        <v>240</v>
      </c>
    </row>
    <row r="799" spans="1:9" x14ac:dyDescent="0.35">
      <c r="A799">
        <v>46</v>
      </c>
      <c r="B799" t="s">
        <v>136</v>
      </c>
      <c r="C799" t="s">
        <v>87</v>
      </c>
      <c r="D799" s="6">
        <v>42167</v>
      </c>
      <c r="E799" t="s">
        <v>117</v>
      </c>
      <c r="F799">
        <v>2699</v>
      </c>
      <c r="G799" t="s">
        <v>101</v>
      </c>
      <c r="H799" t="s">
        <v>239</v>
      </c>
      <c r="I799" t="s">
        <v>282</v>
      </c>
    </row>
    <row r="800" spans="1:9" x14ac:dyDescent="0.35">
      <c r="A800">
        <v>46</v>
      </c>
      <c r="B800" t="s">
        <v>136</v>
      </c>
      <c r="C800" t="s">
        <v>87</v>
      </c>
      <c r="D800" s="6">
        <v>42167</v>
      </c>
      <c r="E800" t="s">
        <v>117</v>
      </c>
      <c r="F800">
        <v>2699</v>
      </c>
      <c r="G800" t="s">
        <v>101</v>
      </c>
      <c r="H800" t="s">
        <v>239</v>
      </c>
      <c r="I800" t="s">
        <v>282</v>
      </c>
    </row>
    <row r="801" spans="1:9" x14ac:dyDescent="0.35">
      <c r="A801" t="s">
        <v>82</v>
      </c>
      <c r="B801" t="s">
        <v>136</v>
      </c>
      <c r="C801" t="s">
        <v>80</v>
      </c>
      <c r="D801" s="6">
        <v>42173</v>
      </c>
      <c r="E801" t="s">
        <v>79</v>
      </c>
      <c r="F801">
        <v>1</v>
      </c>
      <c r="G801" t="s">
        <v>78</v>
      </c>
      <c r="H801" t="s">
        <v>42</v>
      </c>
      <c r="I801" t="s">
        <v>198</v>
      </c>
    </row>
    <row r="802" spans="1:9" x14ac:dyDescent="0.35">
      <c r="A802" t="s">
        <v>82</v>
      </c>
      <c r="B802" t="s">
        <v>136</v>
      </c>
      <c r="C802" t="s">
        <v>80</v>
      </c>
      <c r="D802" s="6">
        <v>42176</v>
      </c>
      <c r="E802" t="s">
        <v>79</v>
      </c>
      <c r="F802">
        <v>2</v>
      </c>
      <c r="G802" t="s">
        <v>78</v>
      </c>
      <c r="H802" t="s">
        <v>42</v>
      </c>
      <c r="I802" t="s">
        <v>198</v>
      </c>
    </row>
    <row r="803" spans="1:9" x14ac:dyDescent="0.35">
      <c r="A803">
        <v>47</v>
      </c>
      <c r="B803" t="s">
        <v>136</v>
      </c>
      <c r="C803" t="s">
        <v>80</v>
      </c>
      <c r="D803" s="6">
        <v>42176</v>
      </c>
      <c r="E803" t="s">
        <v>98</v>
      </c>
      <c r="F803">
        <v>17420</v>
      </c>
      <c r="G803" t="s">
        <v>95</v>
      </c>
      <c r="H803" t="s">
        <v>98</v>
      </c>
    </row>
    <row r="804" spans="1:9" x14ac:dyDescent="0.35">
      <c r="A804">
        <v>47</v>
      </c>
      <c r="B804" t="s">
        <v>136</v>
      </c>
      <c r="C804" t="s">
        <v>80</v>
      </c>
      <c r="D804" s="6">
        <v>42176</v>
      </c>
      <c r="E804" t="s">
        <v>26</v>
      </c>
      <c r="F804">
        <v>95</v>
      </c>
      <c r="G804" t="s">
        <v>95</v>
      </c>
      <c r="H804" t="s">
        <v>26</v>
      </c>
    </row>
    <row r="805" spans="1:9" x14ac:dyDescent="0.35">
      <c r="A805">
        <v>47</v>
      </c>
      <c r="B805" t="s">
        <v>136</v>
      </c>
      <c r="C805" t="s">
        <v>80</v>
      </c>
      <c r="D805" s="6">
        <v>42176</v>
      </c>
      <c r="E805" t="s">
        <v>99</v>
      </c>
      <c r="F805">
        <v>2</v>
      </c>
      <c r="G805" t="s">
        <v>95</v>
      </c>
      <c r="H805" t="s">
        <v>99</v>
      </c>
    </row>
    <row r="806" spans="1:9" x14ac:dyDescent="0.35">
      <c r="A806">
        <v>47</v>
      </c>
      <c r="B806" t="s">
        <v>136</v>
      </c>
      <c r="C806" t="s">
        <v>80</v>
      </c>
      <c r="D806" s="6">
        <v>42176</v>
      </c>
      <c r="E806" t="s">
        <v>109</v>
      </c>
      <c r="F806">
        <v>1</v>
      </c>
      <c r="G806" t="s">
        <v>95</v>
      </c>
      <c r="H806" t="s">
        <v>109</v>
      </c>
    </row>
    <row r="807" spans="1:9" x14ac:dyDescent="0.35">
      <c r="A807">
        <v>47</v>
      </c>
      <c r="B807" t="s">
        <v>136</v>
      </c>
      <c r="C807" t="s">
        <v>80</v>
      </c>
      <c r="D807" s="6">
        <v>42176</v>
      </c>
      <c r="E807" t="s">
        <v>137</v>
      </c>
      <c r="F807">
        <v>1</v>
      </c>
      <c r="G807" t="s">
        <v>95</v>
      </c>
      <c r="H807" t="s">
        <v>137</v>
      </c>
    </row>
    <row r="808" spans="1:9" x14ac:dyDescent="0.35">
      <c r="A808" t="s">
        <v>82</v>
      </c>
      <c r="B808" t="s">
        <v>136</v>
      </c>
      <c r="C808" t="s">
        <v>80</v>
      </c>
      <c r="D808" s="6">
        <v>42185</v>
      </c>
      <c r="E808" t="s">
        <v>79</v>
      </c>
      <c r="F808">
        <v>1</v>
      </c>
      <c r="G808" t="s">
        <v>78</v>
      </c>
      <c r="H808" t="s">
        <v>42</v>
      </c>
      <c r="I808" t="s">
        <v>198</v>
      </c>
    </row>
    <row r="809" spans="1:9" x14ac:dyDescent="0.35">
      <c r="A809">
        <v>52</v>
      </c>
      <c r="B809" t="s">
        <v>127</v>
      </c>
      <c r="C809" t="s">
        <v>126</v>
      </c>
      <c r="D809" s="6">
        <v>42167</v>
      </c>
      <c r="E809" t="s">
        <v>14</v>
      </c>
      <c r="F809">
        <v>1641</v>
      </c>
      <c r="G809" t="s">
        <v>95</v>
      </c>
      <c r="H809" t="s">
        <v>14</v>
      </c>
    </row>
    <row r="810" spans="1:9" x14ac:dyDescent="0.35">
      <c r="A810">
        <v>52</v>
      </c>
      <c r="B810" t="s">
        <v>127</v>
      </c>
      <c r="C810" t="s">
        <v>126</v>
      </c>
      <c r="D810" s="6">
        <v>42167</v>
      </c>
      <c r="E810" t="s">
        <v>26</v>
      </c>
      <c r="F810">
        <v>336</v>
      </c>
      <c r="G810" t="s">
        <v>95</v>
      </c>
      <c r="H810" t="s">
        <v>26</v>
      </c>
    </row>
    <row r="811" spans="1:9" x14ac:dyDescent="0.35">
      <c r="A811">
        <v>52</v>
      </c>
      <c r="B811" t="s">
        <v>127</v>
      </c>
      <c r="C811" t="s">
        <v>126</v>
      </c>
      <c r="D811" s="6">
        <v>42167</v>
      </c>
      <c r="E811" t="s">
        <v>45</v>
      </c>
      <c r="F811">
        <v>1</v>
      </c>
      <c r="G811" t="s">
        <v>95</v>
      </c>
      <c r="H811" t="s">
        <v>45</v>
      </c>
    </row>
    <row r="812" spans="1:9" x14ac:dyDescent="0.35">
      <c r="A812">
        <v>52</v>
      </c>
      <c r="B812" t="s">
        <v>127</v>
      </c>
      <c r="C812" t="s">
        <v>126</v>
      </c>
      <c r="D812" s="6">
        <v>42167</v>
      </c>
      <c r="E812" t="s">
        <v>98</v>
      </c>
      <c r="F812">
        <v>11</v>
      </c>
      <c r="G812" t="s">
        <v>95</v>
      </c>
      <c r="H812" t="s">
        <v>98</v>
      </c>
    </row>
    <row r="813" spans="1:9" x14ac:dyDescent="0.35">
      <c r="A813">
        <v>52</v>
      </c>
      <c r="B813" t="s">
        <v>127</v>
      </c>
      <c r="C813" t="s">
        <v>126</v>
      </c>
      <c r="D813" s="6">
        <v>42167</v>
      </c>
      <c r="E813" t="s">
        <v>99</v>
      </c>
      <c r="F813">
        <v>26</v>
      </c>
      <c r="G813" t="s">
        <v>95</v>
      </c>
      <c r="H813" t="s">
        <v>99</v>
      </c>
    </row>
    <row r="814" spans="1:9" x14ac:dyDescent="0.35">
      <c r="A814">
        <v>52</v>
      </c>
      <c r="B814" t="s">
        <v>127</v>
      </c>
      <c r="C814" t="s">
        <v>126</v>
      </c>
      <c r="D814" s="6">
        <v>42167</v>
      </c>
      <c r="E814" t="s">
        <v>107</v>
      </c>
      <c r="F814">
        <v>45605</v>
      </c>
      <c r="G814" t="s">
        <v>101</v>
      </c>
      <c r="H814" t="s">
        <v>6</v>
      </c>
      <c r="I814" t="s">
        <v>248</v>
      </c>
    </row>
    <row r="815" spans="1:9" x14ac:dyDescent="0.35">
      <c r="A815">
        <v>52</v>
      </c>
      <c r="B815" t="s">
        <v>127</v>
      </c>
      <c r="C815" t="s">
        <v>126</v>
      </c>
      <c r="D815" s="6">
        <v>42167</v>
      </c>
      <c r="E815" t="s">
        <v>89</v>
      </c>
      <c r="F815">
        <v>27384</v>
      </c>
      <c r="G815" t="s">
        <v>101</v>
      </c>
      <c r="H815" t="s">
        <v>6</v>
      </c>
      <c r="I815" t="s">
        <v>212</v>
      </c>
    </row>
    <row r="816" spans="1:9" x14ac:dyDescent="0.35">
      <c r="A816">
        <v>52</v>
      </c>
      <c r="B816" t="s">
        <v>127</v>
      </c>
      <c r="C816" t="s">
        <v>126</v>
      </c>
      <c r="D816" s="6">
        <v>42167</v>
      </c>
      <c r="E816" t="s">
        <v>83</v>
      </c>
      <c r="F816">
        <v>10263</v>
      </c>
      <c r="G816" t="s">
        <v>101</v>
      </c>
      <c r="H816" t="s">
        <v>47</v>
      </c>
      <c r="I816" t="s">
        <v>205</v>
      </c>
    </row>
    <row r="817" spans="1:9" x14ac:dyDescent="0.35">
      <c r="A817">
        <v>52</v>
      </c>
      <c r="B817" t="s">
        <v>127</v>
      </c>
      <c r="C817" t="s">
        <v>126</v>
      </c>
      <c r="D817" s="6">
        <v>42167</v>
      </c>
      <c r="E817" t="s">
        <v>130</v>
      </c>
      <c r="F817">
        <v>3315</v>
      </c>
      <c r="G817" t="s">
        <v>101</v>
      </c>
      <c r="H817" t="s">
        <v>241</v>
      </c>
      <c r="I817" t="s">
        <v>242</v>
      </c>
    </row>
    <row r="818" spans="1:9" x14ac:dyDescent="0.35">
      <c r="A818">
        <v>52</v>
      </c>
      <c r="B818" t="s">
        <v>127</v>
      </c>
      <c r="C818" t="s">
        <v>126</v>
      </c>
      <c r="D818" s="6">
        <v>42167</v>
      </c>
      <c r="E818" t="s">
        <v>120</v>
      </c>
      <c r="F818">
        <v>2890</v>
      </c>
      <c r="G818" t="s">
        <v>101</v>
      </c>
      <c r="H818" t="s">
        <v>31</v>
      </c>
      <c r="I818" t="s">
        <v>200</v>
      </c>
    </row>
    <row r="819" spans="1:9" x14ac:dyDescent="0.35">
      <c r="A819">
        <v>52</v>
      </c>
      <c r="B819" t="s">
        <v>127</v>
      </c>
      <c r="C819" t="s">
        <v>126</v>
      </c>
      <c r="D819" s="6">
        <v>42167</v>
      </c>
      <c r="E819" t="s">
        <v>135</v>
      </c>
      <c r="F819">
        <v>2815</v>
      </c>
      <c r="G819" t="s">
        <v>101</v>
      </c>
      <c r="H819" t="s">
        <v>286</v>
      </c>
      <c r="I819" t="s">
        <v>287</v>
      </c>
    </row>
    <row r="820" spans="1:9" x14ac:dyDescent="0.35">
      <c r="A820">
        <v>52</v>
      </c>
      <c r="B820" t="s">
        <v>127</v>
      </c>
      <c r="C820" t="s">
        <v>126</v>
      </c>
      <c r="D820" s="6">
        <v>42167</v>
      </c>
      <c r="E820" t="s">
        <v>135</v>
      </c>
      <c r="F820">
        <v>2815</v>
      </c>
      <c r="G820" t="s">
        <v>101</v>
      </c>
      <c r="H820" t="s">
        <v>286</v>
      </c>
      <c r="I820" t="s">
        <v>287</v>
      </c>
    </row>
    <row r="821" spans="1:9" x14ac:dyDescent="0.35">
      <c r="A821">
        <v>52</v>
      </c>
      <c r="B821" t="s">
        <v>127</v>
      </c>
      <c r="C821" t="s">
        <v>126</v>
      </c>
      <c r="D821" s="6">
        <v>42167</v>
      </c>
      <c r="E821" t="s">
        <v>93</v>
      </c>
      <c r="F821">
        <v>2674</v>
      </c>
      <c r="G821" t="s">
        <v>101</v>
      </c>
      <c r="H821" t="s">
        <v>47</v>
      </c>
      <c r="I821" t="s">
        <v>204</v>
      </c>
    </row>
    <row r="822" spans="1:9" x14ac:dyDescent="0.35">
      <c r="A822">
        <v>52</v>
      </c>
      <c r="B822" t="s">
        <v>127</v>
      </c>
      <c r="C822" t="s">
        <v>126</v>
      </c>
      <c r="D822" s="6">
        <v>42167</v>
      </c>
      <c r="E822" t="s">
        <v>119</v>
      </c>
      <c r="F822">
        <v>2632</v>
      </c>
      <c r="G822" t="s">
        <v>101</v>
      </c>
      <c r="H822" t="s">
        <v>31</v>
      </c>
      <c r="I822" t="s">
        <v>195</v>
      </c>
    </row>
    <row r="823" spans="1:9" x14ac:dyDescent="0.35">
      <c r="A823">
        <v>52</v>
      </c>
      <c r="B823" t="s">
        <v>127</v>
      </c>
      <c r="C823" t="s">
        <v>126</v>
      </c>
      <c r="D823" s="6">
        <v>42167</v>
      </c>
      <c r="E823" t="s">
        <v>106</v>
      </c>
      <c r="F823">
        <v>2504</v>
      </c>
      <c r="G823" t="s">
        <v>101</v>
      </c>
      <c r="H823" t="s">
        <v>54</v>
      </c>
      <c r="I823" t="s">
        <v>206</v>
      </c>
    </row>
    <row r="824" spans="1:9" x14ac:dyDescent="0.35">
      <c r="A824" t="s">
        <v>82</v>
      </c>
      <c r="B824" t="s">
        <v>127</v>
      </c>
      <c r="C824" t="s">
        <v>126</v>
      </c>
      <c r="D824" s="6">
        <v>42181</v>
      </c>
      <c r="E824" t="s">
        <v>79</v>
      </c>
      <c r="F824">
        <v>1</v>
      </c>
      <c r="G824" t="s">
        <v>78</v>
      </c>
      <c r="H824" t="s">
        <v>42</v>
      </c>
      <c r="I824" t="s">
        <v>198</v>
      </c>
    </row>
    <row r="825" spans="1:9" x14ac:dyDescent="0.35">
      <c r="A825" t="s">
        <v>82</v>
      </c>
      <c r="B825" t="s">
        <v>127</v>
      </c>
      <c r="C825" t="s">
        <v>90</v>
      </c>
      <c r="D825" s="6">
        <v>42170</v>
      </c>
      <c r="E825" t="s">
        <v>119</v>
      </c>
      <c r="F825">
        <v>2</v>
      </c>
      <c r="G825" t="s">
        <v>78</v>
      </c>
      <c r="H825" t="s">
        <v>31</v>
      </c>
      <c r="I825" t="s">
        <v>195</v>
      </c>
    </row>
    <row r="826" spans="1:9" x14ac:dyDescent="0.35">
      <c r="A826">
        <v>51</v>
      </c>
      <c r="B826" t="s">
        <v>127</v>
      </c>
      <c r="C826" t="s">
        <v>90</v>
      </c>
      <c r="D826" s="6">
        <v>42170</v>
      </c>
      <c r="E826" t="s">
        <v>26</v>
      </c>
      <c r="F826">
        <v>1477</v>
      </c>
      <c r="G826" t="s">
        <v>95</v>
      </c>
      <c r="H826" t="s">
        <v>26</v>
      </c>
    </row>
    <row r="827" spans="1:9" x14ac:dyDescent="0.35">
      <c r="A827">
        <v>51</v>
      </c>
      <c r="B827" t="s">
        <v>127</v>
      </c>
      <c r="C827" t="s">
        <v>90</v>
      </c>
      <c r="D827" s="6">
        <v>42170</v>
      </c>
      <c r="E827" t="s">
        <v>99</v>
      </c>
      <c r="F827">
        <v>1</v>
      </c>
      <c r="G827" t="s">
        <v>95</v>
      </c>
      <c r="H827" t="s">
        <v>99</v>
      </c>
    </row>
    <row r="828" spans="1:9" x14ac:dyDescent="0.35">
      <c r="A828">
        <v>51</v>
      </c>
      <c r="B828" t="s">
        <v>127</v>
      </c>
      <c r="C828" t="s">
        <v>90</v>
      </c>
      <c r="D828" s="6">
        <v>42170</v>
      </c>
      <c r="E828" t="s">
        <v>14</v>
      </c>
      <c r="F828">
        <v>27</v>
      </c>
      <c r="G828" t="s">
        <v>95</v>
      </c>
      <c r="H828" t="s">
        <v>14</v>
      </c>
    </row>
    <row r="829" spans="1:9" x14ac:dyDescent="0.35">
      <c r="A829">
        <v>51</v>
      </c>
      <c r="B829" t="s">
        <v>127</v>
      </c>
      <c r="C829" t="s">
        <v>90</v>
      </c>
      <c r="D829" s="6">
        <v>42170</v>
      </c>
      <c r="E829" t="s">
        <v>120</v>
      </c>
      <c r="F829">
        <v>25209</v>
      </c>
      <c r="G829" t="s">
        <v>101</v>
      </c>
      <c r="H829" t="s">
        <v>31</v>
      </c>
      <c r="I829" t="s">
        <v>200</v>
      </c>
    </row>
    <row r="830" spans="1:9" x14ac:dyDescent="0.35">
      <c r="A830">
        <v>51</v>
      </c>
      <c r="B830" t="s">
        <v>127</v>
      </c>
      <c r="C830" t="s">
        <v>90</v>
      </c>
      <c r="D830" s="6">
        <v>42170</v>
      </c>
      <c r="E830" t="s">
        <v>119</v>
      </c>
      <c r="F830">
        <v>11957</v>
      </c>
      <c r="G830" t="s">
        <v>101</v>
      </c>
      <c r="H830" t="s">
        <v>31</v>
      </c>
      <c r="I830" t="s">
        <v>195</v>
      </c>
    </row>
    <row r="831" spans="1:9" x14ac:dyDescent="0.35">
      <c r="A831">
        <v>51</v>
      </c>
      <c r="B831" t="s">
        <v>127</v>
      </c>
      <c r="C831" t="s">
        <v>90</v>
      </c>
      <c r="D831" s="6">
        <v>42170</v>
      </c>
      <c r="E831" t="s">
        <v>132</v>
      </c>
      <c r="F831">
        <v>5578</v>
      </c>
      <c r="G831" t="s">
        <v>101</v>
      </c>
      <c r="H831" t="s">
        <v>31</v>
      </c>
      <c r="I831" t="s">
        <v>224</v>
      </c>
    </row>
    <row r="832" spans="1:9" x14ac:dyDescent="0.35">
      <c r="A832">
        <v>51</v>
      </c>
      <c r="B832" t="s">
        <v>127</v>
      </c>
      <c r="C832" t="s">
        <v>90</v>
      </c>
      <c r="D832" s="6">
        <v>42170</v>
      </c>
      <c r="E832" t="s">
        <v>108</v>
      </c>
      <c r="F832">
        <v>3341</v>
      </c>
      <c r="G832" t="s">
        <v>101</v>
      </c>
      <c r="H832" t="s">
        <v>234</v>
      </c>
      <c r="I832" t="s">
        <v>235</v>
      </c>
    </row>
    <row r="833" spans="1:9" x14ac:dyDescent="0.35">
      <c r="A833">
        <v>51</v>
      </c>
      <c r="B833" t="s">
        <v>127</v>
      </c>
      <c r="C833" t="s">
        <v>90</v>
      </c>
      <c r="D833" s="6">
        <v>42170</v>
      </c>
      <c r="E833" t="s">
        <v>131</v>
      </c>
      <c r="F833">
        <v>556</v>
      </c>
      <c r="G833" t="s">
        <v>101</v>
      </c>
      <c r="H833" t="s">
        <v>43</v>
      </c>
      <c r="I833" t="s">
        <v>276</v>
      </c>
    </row>
    <row r="834" spans="1:9" x14ac:dyDescent="0.35">
      <c r="A834">
        <v>51</v>
      </c>
      <c r="B834" t="s">
        <v>127</v>
      </c>
      <c r="C834" t="s">
        <v>90</v>
      </c>
      <c r="D834" s="6">
        <v>42170</v>
      </c>
      <c r="E834" t="s">
        <v>129</v>
      </c>
      <c r="F834">
        <v>453</v>
      </c>
      <c r="G834" t="s">
        <v>101</v>
      </c>
      <c r="H834" t="s">
        <v>226</v>
      </c>
      <c r="I834" t="s">
        <v>227</v>
      </c>
    </row>
    <row r="835" spans="1:9" x14ac:dyDescent="0.35">
      <c r="A835">
        <v>51</v>
      </c>
      <c r="B835" t="s">
        <v>127</v>
      </c>
      <c r="C835" t="s">
        <v>90</v>
      </c>
      <c r="D835" s="6">
        <v>42170</v>
      </c>
      <c r="E835" t="s">
        <v>128</v>
      </c>
      <c r="F835">
        <v>413</v>
      </c>
      <c r="G835" t="s">
        <v>101</v>
      </c>
      <c r="H835" t="s">
        <v>228</v>
      </c>
      <c r="I835" t="s">
        <v>229</v>
      </c>
    </row>
    <row r="836" spans="1:9" x14ac:dyDescent="0.35">
      <c r="A836">
        <v>51</v>
      </c>
      <c r="B836" t="s">
        <v>127</v>
      </c>
      <c r="C836" t="s">
        <v>90</v>
      </c>
      <c r="D836" s="6">
        <v>42170</v>
      </c>
      <c r="E836" t="s">
        <v>124</v>
      </c>
      <c r="F836">
        <v>309</v>
      </c>
      <c r="G836" t="s">
        <v>101</v>
      </c>
      <c r="H836" t="s">
        <v>59</v>
      </c>
      <c r="I836" t="s">
        <v>216</v>
      </c>
    </row>
    <row r="837" spans="1:9" x14ac:dyDescent="0.35">
      <c r="A837">
        <v>51</v>
      </c>
      <c r="B837" t="s">
        <v>127</v>
      </c>
      <c r="C837" t="s">
        <v>90</v>
      </c>
      <c r="D837" s="6">
        <v>42170</v>
      </c>
      <c r="E837" t="s">
        <v>134</v>
      </c>
      <c r="F837">
        <v>282</v>
      </c>
      <c r="G837" t="s">
        <v>101</v>
      </c>
      <c r="H837" t="s">
        <v>24</v>
      </c>
      <c r="I837" t="s">
        <v>213</v>
      </c>
    </row>
    <row r="838" spans="1:9" x14ac:dyDescent="0.35">
      <c r="A838">
        <v>51</v>
      </c>
      <c r="B838" t="s">
        <v>127</v>
      </c>
      <c r="C838" t="s">
        <v>90</v>
      </c>
      <c r="D838" s="6">
        <v>42170</v>
      </c>
      <c r="E838" t="s">
        <v>112</v>
      </c>
      <c r="F838">
        <v>238</v>
      </c>
      <c r="G838" t="s">
        <v>101</v>
      </c>
      <c r="H838" t="s">
        <v>39</v>
      </c>
      <c r="I838" t="s">
        <v>232</v>
      </c>
    </row>
    <row r="839" spans="1:9" x14ac:dyDescent="0.35">
      <c r="A839" t="s">
        <v>82</v>
      </c>
      <c r="B839" t="s">
        <v>127</v>
      </c>
      <c r="C839" t="s">
        <v>90</v>
      </c>
      <c r="D839" s="6">
        <v>42199</v>
      </c>
      <c r="E839" t="s">
        <v>120</v>
      </c>
      <c r="F839">
        <v>4</v>
      </c>
      <c r="G839" t="s">
        <v>78</v>
      </c>
      <c r="H839" t="s">
        <v>31</v>
      </c>
      <c r="I839" t="s">
        <v>200</v>
      </c>
    </row>
    <row r="840" spans="1:9" x14ac:dyDescent="0.35">
      <c r="A840">
        <v>48</v>
      </c>
      <c r="B840" t="s">
        <v>127</v>
      </c>
      <c r="C840" t="s">
        <v>90</v>
      </c>
      <c r="D840" s="6">
        <v>42199</v>
      </c>
      <c r="E840" t="s">
        <v>26</v>
      </c>
      <c r="F840">
        <v>880</v>
      </c>
      <c r="G840" t="s">
        <v>95</v>
      </c>
      <c r="H840" t="s">
        <v>26</v>
      </c>
    </row>
    <row r="841" spans="1:9" x14ac:dyDescent="0.35">
      <c r="A841">
        <v>48</v>
      </c>
      <c r="B841" t="s">
        <v>127</v>
      </c>
      <c r="C841" t="s">
        <v>90</v>
      </c>
      <c r="D841" s="6">
        <v>42199</v>
      </c>
      <c r="E841" t="s">
        <v>99</v>
      </c>
      <c r="F841">
        <v>1</v>
      </c>
      <c r="G841" t="s">
        <v>95</v>
      </c>
      <c r="H841" t="s">
        <v>99</v>
      </c>
    </row>
    <row r="842" spans="1:9" x14ac:dyDescent="0.35">
      <c r="A842" t="s">
        <v>82</v>
      </c>
      <c r="B842" t="s">
        <v>127</v>
      </c>
      <c r="C842" t="s">
        <v>90</v>
      </c>
      <c r="D842" s="6">
        <v>42208</v>
      </c>
      <c r="E842" t="s">
        <v>120</v>
      </c>
      <c r="F842">
        <v>1</v>
      </c>
      <c r="G842" t="s">
        <v>78</v>
      </c>
      <c r="H842" t="s">
        <v>31</v>
      </c>
      <c r="I842" t="s">
        <v>200</v>
      </c>
    </row>
    <row r="843" spans="1:9" x14ac:dyDescent="0.35">
      <c r="A843" t="s">
        <v>82</v>
      </c>
      <c r="B843" t="s">
        <v>127</v>
      </c>
      <c r="C843" t="s">
        <v>87</v>
      </c>
      <c r="D843" s="6">
        <v>42159</v>
      </c>
      <c r="E843" t="s">
        <v>93</v>
      </c>
      <c r="F843">
        <v>1</v>
      </c>
      <c r="G843" t="s">
        <v>78</v>
      </c>
      <c r="H843" t="s">
        <v>47</v>
      </c>
      <c r="I843" t="s">
        <v>204</v>
      </c>
    </row>
    <row r="844" spans="1:9" x14ac:dyDescent="0.35">
      <c r="A844" t="s">
        <v>82</v>
      </c>
      <c r="B844" t="s">
        <v>127</v>
      </c>
      <c r="C844" t="s">
        <v>87</v>
      </c>
      <c r="D844" s="6">
        <v>42170</v>
      </c>
      <c r="E844" t="s">
        <v>125</v>
      </c>
      <c r="F844">
        <v>1</v>
      </c>
      <c r="G844" t="s">
        <v>78</v>
      </c>
      <c r="H844" t="s">
        <v>214</v>
      </c>
      <c r="I844" t="s">
        <v>215</v>
      </c>
    </row>
    <row r="845" spans="1:9" x14ac:dyDescent="0.35">
      <c r="A845" t="s">
        <v>82</v>
      </c>
      <c r="B845" t="s">
        <v>127</v>
      </c>
      <c r="C845" t="s">
        <v>87</v>
      </c>
      <c r="D845" s="6">
        <v>42173</v>
      </c>
      <c r="E845" t="s">
        <v>125</v>
      </c>
      <c r="F845">
        <v>2</v>
      </c>
      <c r="G845" t="s">
        <v>78</v>
      </c>
      <c r="H845" t="s">
        <v>214</v>
      </c>
      <c r="I845" t="s">
        <v>215</v>
      </c>
    </row>
    <row r="846" spans="1:9" x14ac:dyDescent="0.35">
      <c r="A846" t="s">
        <v>82</v>
      </c>
      <c r="B846" t="s">
        <v>127</v>
      </c>
      <c r="C846" t="s">
        <v>87</v>
      </c>
      <c r="D846" s="6">
        <v>42177</v>
      </c>
      <c r="E846" t="s">
        <v>125</v>
      </c>
      <c r="F846">
        <v>1</v>
      </c>
      <c r="G846" t="s">
        <v>78</v>
      </c>
      <c r="H846" t="s">
        <v>214</v>
      </c>
      <c r="I846" t="s">
        <v>215</v>
      </c>
    </row>
    <row r="847" spans="1:9" x14ac:dyDescent="0.35">
      <c r="A847" t="s">
        <v>82</v>
      </c>
      <c r="B847" t="s">
        <v>127</v>
      </c>
      <c r="C847" t="s">
        <v>87</v>
      </c>
      <c r="D847" s="6">
        <v>42183</v>
      </c>
      <c r="E847" t="s">
        <v>125</v>
      </c>
      <c r="F847">
        <v>2</v>
      </c>
      <c r="G847" t="s">
        <v>78</v>
      </c>
      <c r="H847" t="s">
        <v>214</v>
      </c>
      <c r="I847" t="s">
        <v>215</v>
      </c>
    </row>
    <row r="848" spans="1:9" x14ac:dyDescent="0.35">
      <c r="A848" t="s">
        <v>82</v>
      </c>
      <c r="B848" t="s">
        <v>127</v>
      </c>
      <c r="C848" t="s">
        <v>87</v>
      </c>
      <c r="D848" s="6">
        <v>42183</v>
      </c>
      <c r="E848" t="s">
        <v>89</v>
      </c>
      <c r="F848">
        <v>1</v>
      </c>
      <c r="G848" t="s">
        <v>78</v>
      </c>
      <c r="H848" t="s">
        <v>6</v>
      </c>
      <c r="I848" t="s">
        <v>212</v>
      </c>
    </row>
    <row r="849" spans="1:9" x14ac:dyDescent="0.35">
      <c r="A849" t="s">
        <v>82</v>
      </c>
      <c r="B849" t="s">
        <v>127</v>
      </c>
      <c r="C849" t="s">
        <v>87</v>
      </c>
      <c r="D849" s="6">
        <v>42184</v>
      </c>
      <c r="E849" t="s">
        <v>125</v>
      </c>
      <c r="F849">
        <v>3</v>
      </c>
      <c r="G849" t="s">
        <v>78</v>
      </c>
      <c r="H849" t="s">
        <v>214</v>
      </c>
      <c r="I849" t="s">
        <v>215</v>
      </c>
    </row>
    <row r="850" spans="1:9" x14ac:dyDescent="0.35">
      <c r="A850" t="s">
        <v>82</v>
      </c>
      <c r="B850" t="s">
        <v>127</v>
      </c>
      <c r="C850" t="s">
        <v>87</v>
      </c>
      <c r="D850" s="6">
        <v>42184</v>
      </c>
      <c r="E850" t="s">
        <v>111</v>
      </c>
      <c r="F850">
        <v>1</v>
      </c>
      <c r="G850" t="s">
        <v>78</v>
      </c>
      <c r="H850" t="s">
        <v>15</v>
      </c>
      <c r="I850" t="s">
        <v>196</v>
      </c>
    </row>
    <row r="851" spans="1:9" x14ac:dyDescent="0.35">
      <c r="A851" t="s">
        <v>82</v>
      </c>
      <c r="B851" t="s">
        <v>127</v>
      </c>
      <c r="C851" t="s">
        <v>87</v>
      </c>
      <c r="D851" s="6">
        <v>42194</v>
      </c>
      <c r="E851" t="s">
        <v>120</v>
      </c>
      <c r="F851">
        <v>1</v>
      </c>
      <c r="G851" t="s">
        <v>78</v>
      </c>
      <c r="H851" t="s">
        <v>31</v>
      </c>
      <c r="I851" t="s">
        <v>200</v>
      </c>
    </row>
    <row r="852" spans="1:9" x14ac:dyDescent="0.35">
      <c r="A852">
        <v>49</v>
      </c>
      <c r="B852" t="s">
        <v>127</v>
      </c>
      <c r="C852" t="s">
        <v>87</v>
      </c>
      <c r="D852" s="6">
        <v>42194</v>
      </c>
      <c r="E852" t="s">
        <v>26</v>
      </c>
      <c r="F852">
        <v>1325</v>
      </c>
      <c r="G852" t="s">
        <v>95</v>
      </c>
      <c r="H852" t="s">
        <v>26</v>
      </c>
    </row>
    <row r="853" spans="1:9" x14ac:dyDescent="0.35">
      <c r="A853">
        <v>49</v>
      </c>
      <c r="B853" t="s">
        <v>127</v>
      </c>
      <c r="C853" t="s">
        <v>87</v>
      </c>
      <c r="D853" s="6">
        <v>42194</v>
      </c>
      <c r="E853" t="s">
        <v>99</v>
      </c>
      <c r="F853">
        <v>5</v>
      </c>
      <c r="G853" t="s">
        <v>95</v>
      </c>
      <c r="H853" t="s">
        <v>99</v>
      </c>
    </row>
    <row r="854" spans="1:9" x14ac:dyDescent="0.35">
      <c r="A854">
        <v>49</v>
      </c>
      <c r="B854" t="s">
        <v>127</v>
      </c>
      <c r="C854" t="s">
        <v>87</v>
      </c>
      <c r="D854" s="6">
        <v>42194</v>
      </c>
      <c r="E854" t="s">
        <v>98</v>
      </c>
      <c r="F854">
        <v>5</v>
      </c>
      <c r="G854" t="s">
        <v>95</v>
      </c>
      <c r="H854" t="s">
        <v>98</v>
      </c>
    </row>
    <row r="855" spans="1:9" x14ac:dyDescent="0.35">
      <c r="A855">
        <v>49</v>
      </c>
      <c r="B855" t="s">
        <v>127</v>
      </c>
      <c r="C855" t="s">
        <v>87</v>
      </c>
      <c r="D855" s="6">
        <v>42194</v>
      </c>
      <c r="E855" t="s">
        <v>3</v>
      </c>
      <c r="F855">
        <v>1</v>
      </c>
      <c r="G855" t="s">
        <v>95</v>
      </c>
      <c r="H855" t="s">
        <v>3</v>
      </c>
    </row>
    <row r="856" spans="1:9" x14ac:dyDescent="0.35">
      <c r="A856">
        <v>49</v>
      </c>
      <c r="B856" t="s">
        <v>127</v>
      </c>
      <c r="C856" t="s">
        <v>87</v>
      </c>
      <c r="D856" s="6">
        <v>42194</v>
      </c>
      <c r="E856" t="s">
        <v>133</v>
      </c>
      <c r="F856">
        <v>1</v>
      </c>
      <c r="G856" t="s">
        <v>95</v>
      </c>
      <c r="H856" t="s">
        <v>133</v>
      </c>
    </row>
    <row r="857" spans="1:9" x14ac:dyDescent="0.35">
      <c r="A857">
        <v>49</v>
      </c>
      <c r="B857" t="s">
        <v>127</v>
      </c>
      <c r="C857" t="s">
        <v>87</v>
      </c>
      <c r="D857" s="6">
        <v>42194</v>
      </c>
      <c r="E857" t="s">
        <v>120</v>
      </c>
      <c r="F857">
        <v>29330</v>
      </c>
      <c r="G857" t="s">
        <v>101</v>
      </c>
      <c r="H857" t="s">
        <v>31</v>
      </c>
      <c r="I857" t="s">
        <v>200</v>
      </c>
    </row>
    <row r="858" spans="1:9" x14ac:dyDescent="0.35">
      <c r="A858">
        <v>49</v>
      </c>
      <c r="B858" t="s">
        <v>127</v>
      </c>
      <c r="C858" t="s">
        <v>87</v>
      </c>
      <c r="D858" s="6">
        <v>42194</v>
      </c>
      <c r="E858" t="s">
        <v>119</v>
      </c>
      <c r="F858">
        <v>9025</v>
      </c>
      <c r="G858" t="s">
        <v>101</v>
      </c>
      <c r="H858" t="s">
        <v>31</v>
      </c>
      <c r="I858" t="s">
        <v>195</v>
      </c>
    </row>
    <row r="859" spans="1:9" x14ac:dyDescent="0.35">
      <c r="A859">
        <v>49</v>
      </c>
      <c r="B859" t="s">
        <v>127</v>
      </c>
      <c r="C859" t="s">
        <v>87</v>
      </c>
      <c r="D859" s="6">
        <v>42194</v>
      </c>
      <c r="E859" t="s">
        <v>132</v>
      </c>
      <c r="F859">
        <v>4484</v>
      </c>
      <c r="G859" t="s">
        <v>101</v>
      </c>
      <c r="H859" t="s">
        <v>31</v>
      </c>
      <c r="I859" t="s">
        <v>224</v>
      </c>
    </row>
    <row r="860" spans="1:9" x14ac:dyDescent="0.35">
      <c r="A860">
        <v>49</v>
      </c>
      <c r="B860" t="s">
        <v>127</v>
      </c>
      <c r="C860" t="s">
        <v>87</v>
      </c>
      <c r="D860" s="6">
        <v>42194</v>
      </c>
      <c r="E860" t="s">
        <v>108</v>
      </c>
      <c r="F860">
        <v>3948</v>
      </c>
      <c r="G860" t="s">
        <v>101</v>
      </c>
      <c r="H860" t="s">
        <v>234</v>
      </c>
      <c r="I860" t="s">
        <v>235</v>
      </c>
    </row>
    <row r="861" spans="1:9" x14ac:dyDescent="0.35">
      <c r="A861">
        <v>49</v>
      </c>
      <c r="B861" t="s">
        <v>127</v>
      </c>
      <c r="C861" t="s">
        <v>87</v>
      </c>
      <c r="D861" s="6">
        <v>42194</v>
      </c>
      <c r="E861" t="s">
        <v>131</v>
      </c>
      <c r="F861">
        <v>452</v>
      </c>
      <c r="G861" t="s">
        <v>101</v>
      </c>
      <c r="H861" t="s">
        <v>43</v>
      </c>
      <c r="I861" t="s">
        <v>276</v>
      </c>
    </row>
    <row r="862" spans="1:9" x14ac:dyDescent="0.35">
      <c r="A862">
        <v>49</v>
      </c>
      <c r="B862" t="s">
        <v>127</v>
      </c>
      <c r="C862" t="s">
        <v>87</v>
      </c>
      <c r="D862" s="6">
        <v>42194</v>
      </c>
      <c r="E862" t="s">
        <v>130</v>
      </c>
      <c r="F862">
        <v>432</v>
      </c>
      <c r="G862" t="s">
        <v>101</v>
      </c>
      <c r="H862" t="s">
        <v>241</v>
      </c>
      <c r="I862" t="s">
        <v>242</v>
      </c>
    </row>
    <row r="863" spans="1:9" x14ac:dyDescent="0.35">
      <c r="A863">
        <v>49</v>
      </c>
      <c r="B863" t="s">
        <v>127</v>
      </c>
      <c r="C863" t="s">
        <v>87</v>
      </c>
      <c r="D863" s="6">
        <v>42194</v>
      </c>
      <c r="E863" t="s">
        <v>129</v>
      </c>
      <c r="F863">
        <v>384</v>
      </c>
      <c r="G863" t="s">
        <v>101</v>
      </c>
      <c r="H863" t="s">
        <v>226</v>
      </c>
      <c r="I863" t="s">
        <v>227</v>
      </c>
    </row>
    <row r="864" spans="1:9" x14ac:dyDescent="0.35">
      <c r="A864">
        <v>49</v>
      </c>
      <c r="B864" t="s">
        <v>127</v>
      </c>
      <c r="C864" t="s">
        <v>87</v>
      </c>
      <c r="D864" s="6">
        <v>42194</v>
      </c>
      <c r="E864" t="s">
        <v>123</v>
      </c>
      <c r="F864">
        <v>364</v>
      </c>
      <c r="G864" t="s">
        <v>101</v>
      </c>
      <c r="H864" t="s">
        <v>23</v>
      </c>
      <c r="I864" t="s">
        <v>199</v>
      </c>
    </row>
    <row r="865" spans="1:9" x14ac:dyDescent="0.35">
      <c r="A865">
        <v>49</v>
      </c>
      <c r="B865" t="s">
        <v>127</v>
      </c>
      <c r="C865" t="s">
        <v>87</v>
      </c>
      <c r="D865" s="6">
        <v>42194</v>
      </c>
      <c r="E865" t="s">
        <v>128</v>
      </c>
      <c r="F865">
        <v>278</v>
      </c>
      <c r="G865" t="s">
        <v>101</v>
      </c>
      <c r="H865" t="s">
        <v>228</v>
      </c>
      <c r="I865" t="s">
        <v>229</v>
      </c>
    </row>
    <row r="866" spans="1:9" x14ac:dyDescent="0.35">
      <c r="A866">
        <v>49</v>
      </c>
      <c r="B866" t="s">
        <v>127</v>
      </c>
      <c r="C866" t="s">
        <v>87</v>
      </c>
      <c r="D866" s="6">
        <v>42194</v>
      </c>
      <c r="E866" t="s">
        <v>112</v>
      </c>
      <c r="F866">
        <v>194</v>
      </c>
      <c r="G866" t="s">
        <v>101</v>
      </c>
      <c r="H866" t="s">
        <v>39</v>
      </c>
      <c r="I866" t="s">
        <v>232</v>
      </c>
    </row>
    <row r="867" spans="1:9" x14ac:dyDescent="0.35">
      <c r="A867" t="s">
        <v>82</v>
      </c>
      <c r="B867" t="s">
        <v>127</v>
      </c>
      <c r="C867" t="s">
        <v>87</v>
      </c>
      <c r="D867" s="6">
        <v>42200</v>
      </c>
      <c r="E867" t="s">
        <v>120</v>
      </c>
      <c r="F867">
        <v>1</v>
      </c>
      <c r="G867" t="s">
        <v>78</v>
      </c>
      <c r="H867" t="s">
        <v>31</v>
      </c>
      <c r="I867" t="s">
        <v>200</v>
      </c>
    </row>
    <row r="868" spans="1:9" x14ac:dyDescent="0.35">
      <c r="A868">
        <v>50</v>
      </c>
      <c r="B868" t="s">
        <v>127</v>
      </c>
      <c r="C868" t="s">
        <v>87</v>
      </c>
      <c r="D868" s="6">
        <v>42200</v>
      </c>
      <c r="E868" t="s">
        <v>26</v>
      </c>
      <c r="F868">
        <v>615</v>
      </c>
      <c r="G868" t="s">
        <v>95</v>
      </c>
      <c r="H868" t="s">
        <v>26</v>
      </c>
    </row>
    <row r="869" spans="1:9" x14ac:dyDescent="0.35">
      <c r="A869">
        <v>50</v>
      </c>
      <c r="B869" t="s">
        <v>127</v>
      </c>
      <c r="C869" t="s">
        <v>87</v>
      </c>
      <c r="D869" s="6">
        <v>42200</v>
      </c>
      <c r="E869" t="s">
        <v>3</v>
      </c>
      <c r="F869">
        <v>263</v>
      </c>
      <c r="G869" t="s">
        <v>95</v>
      </c>
      <c r="H869" t="s">
        <v>3</v>
      </c>
    </row>
    <row r="870" spans="1:9" x14ac:dyDescent="0.35">
      <c r="A870">
        <v>50</v>
      </c>
      <c r="B870" t="s">
        <v>127</v>
      </c>
      <c r="C870" t="s">
        <v>87</v>
      </c>
      <c r="D870" s="6">
        <v>42200</v>
      </c>
      <c r="E870" t="s">
        <v>14</v>
      </c>
      <c r="F870">
        <v>17</v>
      </c>
      <c r="G870" t="s">
        <v>95</v>
      </c>
      <c r="H870" t="s">
        <v>14</v>
      </c>
    </row>
    <row r="871" spans="1:9" x14ac:dyDescent="0.35">
      <c r="A871">
        <v>50</v>
      </c>
      <c r="B871" t="s">
        <v>127</v>
      </c>
      <c r="C871" t="s">
        <v>87</v>
      </c>
      <c r="D871" s="6">
        <v>42200</v>
      </c>
      <c r="E871" t="s">
        <v>99</v>
      </c>
      <c r="F871">
        <v>1</v>
      </c>
      <c r="G871" t="s">
        <v>95</v>
      </c>
      <c r="H871" t="s">
        <v>99</v>
      </c>
    </row>
    <row r="872" spans="1:9" x14ac:dyDescent="0.35">
      <c r="A872">
        <v>50</v>
      </c>
      <c r="B872" t="s">
        <v>127</v>
      </c>
      <c r="C872" t="s">
        <v>87</v>
      </c>
      <c r="D872" s="6">
        <v>42200</v>
      </c>
      <c r="E872" t="s">
        <v>113</v>
      </c>
      <c r="F872">
        <v>1</v>
      </c>
      <c r="G872" t="s">
        <v>95</v>
      </c>
      <c r="H872" t="s">
        <v>113</v>
      </c>
    </row>
    <row r="873" spans="1:9" x14ac:dyDescent="0.35">
      <c r="A873" t="s">
        <v>82</v>
      </c>
      <c r="B873" t="s">
        <v>127</v>
      </c>
      <c r="C873" t="s">
        <v>86</v>
      </c>
      <c r="D873" s="6">
        <v>42172</v>
      </c>
      <c r="E873" t="s">
        <v>119</v>
      </c>
      <c r="F873">
        <v>1</v>
      </c>
      <c r="G873" t="s">
        <v>78</v>
      </c>
      <c r="H873" t="s">
        <v>31</v>
      </c>
      <c r="I873" t="s">
        <v>195</v>
      </c>
    </row>
    <row r="874" spans="1:9" x14ac:dyDescent="0.35">
      <c r="A874" t="s">
        <v>82</v>
      </c>
      <c r="B874" t="s">
        <v>127</v>
      </c>
      <c r="C874" t="s">
        <v>86</v>
      </c>
      <c r="D874" s="6">
        <v>42192</v>
      </c>
      <c r="E874" t="s">
        <v>83</v>
      </c>
      <c r="F874">
        <v>2</v>
      </c>
      <c r="G874" t="s">
        <v>78</v>
      </c>
      <c r="H874" t="s">
        <v>47</v>
      </c>
      <c r="I874" t="s">
        <v>205</v>
      </c>
    </row>
    <row r="875" spans="1:9" x14ac:dyDescent="0.35">
      <c r="A875" t="s">
        <v>82</v>
      </c>
      <c r="B875" t="s">
        <v>127</v>
      </c>
      <c r="C875" t="s">
        <v>84</v>
      </c>
      <c r="D875" s="6">
        <v>42173</v>
      </c>
      <c r="E875" t="s">
        <v>119</v>
      </c>
      <c r="F875">
        <v>1</v>
      </c>
      <c r="G875" t="s">
        <v>78</v>
      </c>
      <c r="H875" t="s">
        <v>31</v>
      </c>
      <c r="I875" t="s">
        <v>195</v>
      </c>
    </row>
    <row r="876" spans="1:9" x14ac:dyDescent="0.35">
      <c r="A876" t="s">
        <v>82</v>
      </c>
      <c r="B876" t="s">
        <v>127</v>
      </c>
      <c r="C876" t="s">
        <v>84</v>
      </c>
      <c r="D876" s="6">
        <v>42175</v>
      </c>
      <c r="E876" t="s">
        <v>79</v>
      </c>
      <c r="F876">
        <v>1</v>
      </c>
      <c r="G876" t="s">
        <v>78</v>
      </c>
      <c r="H876" t="s">
        <v>42</v>
      </c>
      <c r="I876" t="s">
        <v>198</v>
      </c>
    </row>
    <row r="877" spans="1:9" x14ac:dyDescent="0.35">
      <c r="A877" t="s">
        <v>82</v>
      </c>
      <c r="B877" t="s">
        <v>127</v>
      </c>
      <c r="C877" t="s">
        <v>84</v>
      </c>
      <c r="D877" s="6">
        <v>42178</v>
      </c>
      <c r="E877" t="s">
        <v>79</v>
      </c>
      <c r="F877">
        <v>1</v>
      </c>
      <c r="G877" t="s">
        <v>78</v>
      </c>
      <c r="H877" t="s">
        <v>42</v>
      </c>
      <c r="I877" t="s">
        <v>198</v>
      </c>
    </row>
    <row r="878" spans="1:9" x14ac:dyDescent="0.35">
      <c r="A878" t="s">
        <v>82</v>
      </c>
      <c r="B878" t="s">
        <v>122</v>
      </c>
      <c r="C878" t="s">
        <v>126</v>
      </c>
      <c r="D878" s="6">
        <v>42187</v>
      </c>
      <c r="E878" t="s">
        <v>79</v>
      </c>
      <c r="F878">
        <v>1</v>
      </c>
      <c r="G878" t="s">
        <v>78</v>
      </c>
      <c r="H878" t="s">
        <v>42</v>
      </c>
      <c r="I878" t="s">
        <v>198</v>
      </c>
    </row>
    <row r="879" spans="1:9" x14ac:dyDescent="0.35">
      <c r="A879" t="s">
        <v>82</v>
      </c>
      <c r="B879" t="s">
        <v>122</v>
      </c>
      <c r="C879" t="s">
        <v>126</v>
      </c>
      <c r="D879" s="6">
        <v>42195</v>
      </c>
      <c r="E879" t="s">
        <v>121</v>
      </c>
      <c r="F879">
        <v>1</v>
      </c>
      <c r="G879" t="s">
        <v>78</v>
      </c>
      <c r="H879" t="s">
        <v>272</v>
      </c>
      <c r="I879" t="s">
        <v>273</v>
      </c>
    </row>
    <row r="880" spans="1:9" x14ac:dyDescent="0.35">
      <c r="A880" t="s">
        <v>82</v>
      </c>
      <c r="B880" t="s">
        <v>122</v>
      </c>
      <c r="C880" t="s">
        <v>90</v>
      </c>
      <c r="D880" s="6">
        <v>42159</v>
      </c>
      <c r="E880" t="s">
        <v>93</v>
      </c>
      <c r="F880">
        <v>1</v>
      </c>
      <c r="G880" t="s">
        <v>78</v>
      </c>
      <c r="H880" t="s">
        <v>47</v>
      </c>
      <c r="I880" t="s">
        <v>204</v>
      </c>
    </row>
    <row r="881" spans="1:9" x14ac:dyDescent="0.35">
      <c r="A881" t="s">
        <v>82</v>
      </c>
      <c r="B881" t="s">
        <v>122</v>
      </c>
      <c r="C881" t="s">
        <v>90</v>
      </c>
      <c r="D881" s="6">
        <v>42163</v>
      </c>
      <c r="E881" t="s">
        <v>110</v>
      </c>
      <c r="F881">
        <v>1</v>
      </c>
      <c r="G881" t="s">
        <v>78</v>
      </c>
      <c r="H881" t="s">
        <v>42</v>
      </c>
      <c r="I881" t="s">
        <v>245</v>
      </c>
    </row>
    <row r="882" spans="1:9" x14ac:dyDescent="0.35">
      <c r="A882" t="s">
        <v>82</v>
      </c>
      <c r="B882" t="s">
        <v>122</v>
      </c>
      <c r="C882" t="s">
        <v>90</v>
      </c>
      <c r="D882" s="6">
        <v>42177</v>
      </c>
      <c r="E882" t="s">
        <v>125</v>
      </c>
      <c r="F882">
        <v>1</v>
      </c>
      <c r="G882" t="s">
        <v>78</v>
      </c>
      <c r="H882" t="s">
        <v>214</v>
      </c>
      <c r="I882" t="s">
        <v>215</v>
      </c>
    </row>
    <row r="883" spans="1:9" x14ac:dyDescent="0.35">
      <c r="A883" t="s">
        <v>82</v>
      </c>
      <c r="B883" t="s">
        <v>122</v>
      </c>
      <c r="C883" t="s">
        <v>90</v>
      </c>
      <c r="D883" s="6">
        <v>42177</v>
      </c>
      <c r="E883" t="s">
        <v>89</v>
      </c>
      <c r="F883">
        <v>2</v>
      </c>
      <c r="G883" t="s">
        <v>78</v>
      </c>
      <c r="H883" t="s">
        <v>6</v>
      </c>
      <c r="I883" t="s">
        <v>212</v>
      </c>
    </row>
    <row r="884" spans="1:9" x14ac:dyDescent="0.35">
      <c r="A884" t="s">
        <v>82</v>
      </c>
      <c r="B884" t="s">
        <v>122</v>
      </c>
      <c r="C884" t="s">
        <v>90</v>
      </c>
      <c r="D884" s="6">
        <v>42183</v>
      </c>
      <c r="E884" t="s">
        <v>89</v>
      </c>
      <c r="F884">
        <v>1</v>
      </c>
      <c r="G884" t="s">
        <v>78</v>
      </c>
      <c r="H884" t="s">
        <v>6</v>
      </c>
      <c r="I884" t="s">
        <v>212</v>
      </c>
    </row>
    <row r="885" spans="1:9" x14ac:dyDescent="0.35">
      <c r="A885" t="s">
        <v>82</v>
      </c>
      <c r="B885" t="s">
        <v>122</v>
      </c>
      <c r="C885" t="s">
        <v>90</v>
      </c>
      <c r="D885" s="6">
        <v>42199</v>
      </c>
      <c r="E885" t="s">
        <v>124</v>
      </c>
      <c r="F885">
        <v>1</v>
      </c>
      <c r="G885" t="s">
        <v>78</v>
      </c>
      <c r="H885" t="s">
        <v>59</v>
      </c>
      <c r="I885" t="s">
        <v>216</v>
      </c>
    </row>
    <row r="886" spans="1:9" x14ac:dyDescent="0.35">
      <c r="A886" t="s">
        <v>82</v>
      </c>
      <c r="B886" t="s">
        <v>122</v>
      </c>
      <c r="C886" t="s">
        <v>87</v>
      </c>
      <c r="D886" s="6">
        <v>42157</v>
      </c>
      <c r="E886" t="s">
        <v>93</v>
      </c>
      <c r="F886">
        <v>1</v>
      </c>
      <c r="G886" t="s">
        <v>78</v>
      </c>
      <c r="H886" t="s">
        <v>47</v>
      </c>
      <c r="I886" t="s">
        <v>204</v>
      </c>
    </row>
    <row r="887" spans="1:9" x14ac:dyDescent="0.35">
      <c r="A887" t="s">
        <v>82</v>
      </c>
      <c r="B887" t="s">
        <v>122</v>
      </c>
      <c r="C887" t="s">
        <v>87</v>
      </c>
      <c r="D887" s="6">
        <v>42163</v>
      </c>
      <c r="E887" t="s">
        <v>93</v>
      </c>
      <c r="F887">
        <v>1</v>
      </c>
      <c r="G887" t="s">
        <v>78</v>
      </c>
      <c r="H887" t="s">
        <v>47</v>
      </c>
      <c r="I887" t="s">
        <v>204</v>
      </c>
    </row>
    <row r="888" spans="1:9" x14ac:dyDescent="0.35">
      <c r="A888" t="s">
        <v>82</v>
      </c>
      <c r="B888" t="s">
        <v>122</v>
      </c>
      <c r="C888" t="s">
        <v>87</v>
      </c>
      <c r="D888" s="6">
        <v>42167</v>
      </c>
      <c r="E888" t="s">
        <v>125</v>
      </c>
      <c r="F888">
        <v>1</v>
      </c>
      <c r="G888" t="s">
        <v>78</v>
      </c>
      <c r="H888" t="s">
        <v>214</v>
      </c>
      <c r="I888" t="s">
        <v>215</v>
      </c>
    </row>
    <row r="889" spans="1:9" x14ac:dyDescent="0.35">
      <c r="A889" t="s">
        <v>82</v>
      </c>
      <c r="B889" t="s">
        <v>122</v>
      </c>
      <c r="C889" t="s">
        <v>87</v>
      </c>
      <c r="D889" s="6">
        <v>42167</v>
      </c>
      <c r="E889" t="s">
        <v>85</v>
      </c>
      <c r="F889">
        <v>1</v>
      </c>
      <c r="G889" t="s">
        <v>78</v>
      </c>
      <c r="H889" t="s">
        <v>60</v>
      </c>
      <c r="I889" t="s">
        <v>207</v>
      </c>
    </row>
    <row r="890" spans="1:9" x14ac:dyDescent="0.35">
      <c r="A890" t="s">
        <v>82</v>
      </c>
      <c r="B890" t="s">
        <v>122</v>
      </c>
      <c r="C890" t="s">
        <v>87</v>
      </c>
      <c r="D890" s="6">
        <v>42170</v>
      </c>
      <c r="E890" t="s">
        <v>125</v>
      </c>
      <c r="F890">
        <v>1</v>
      </c>
      <c r="G890" t="s">
        <v>78</v>
      </c>
      <c r="H890" t="s">
        <v>214</v>
      </c>
      <c r="I890" t="s">
        <v>215</v>
      </c>
    </row>
    <row r="891" spans="1:9" x14ac:dyDescent="0.35">
      <c r="A891" t="s">
        <v>82</v>
      </c>
      <c r="B891" t="s">
        <v>122</v>
      </c>
      <c r="C891" t="s">
        <v>87</v>
      </c>
      <c r="D891" s="6">
        <v>42170</v>
      </c>
      <c r="E891" t="s">
        <v>79</v>
      </c>
      <c r="F891">
        <v>1</v>
      </c>
      <c r="G891" t="s">
        <v>78</v>
      </c>
      <c r="H891" t="s">
        <v>42</v>
      </c>
      <c r="I891" t="s">
        <v>198</v>
      </c>
    </row>
    <row r="892" spans="1:9" x14ac:dyDescent="0.35">
      <c r="A892" t="s">
        <v>82</v>
      </c>
      <c r="B892" t="s">
        <v>122</v>
      </c>
      <c r="C892" t="s">
        <v>87</v>
      </c>
      <c r="D892" s="6">
        <v>42173</v>
      </c>
      <c r="E892" t="s">
        <v>79</v>
      </c>
      <c r="F892">
        <v>1</v>
      </c>
      <c r="G892" t="s">
        <v>78</v>
      </c>
      <c r="H892" t="s">
        <v>42</v>
      </c>
      <c r="I892" t="s">
        <v>198</v>
      </c>
    </row>
    <row r="893" spans="1:9" x14ac:dyDescent="0.35">
      <c r="A893" t="s">
        <v>82</v>
      </c>
      <c r="B893" t="s">
        <v>122</v>
      </c>
      <c r="C893" t="s">
        <v>87</v>
      </c>
      <c r="D893" s="6">
        <v>42173</v>
      </c>
      <c r="E893" t="s">
        <v>89</v>
      </c>
      <c r="F893">
        <v>5</v>
      </c>
      <c r="G893" t="s">
        <v>78</v>
      </c>
      <c r="H893" t="s">
        <v>6</v>
      </c>
      <c r="I893" t="s">
        <v>212</v>
      </c>
    </row>
    <row r="894" spans="1:9" x14ac:dyDescent="0.35">
      <c r="A894">
        <v>53</v>
      </c>
      <c r="B894" t="s">
        <v>122</v>
      </c>
      <c r="C894" t="s">
        <v>87</v>
      </c>
      <c r="D894" s="6">
        <v>42173</v>
      </c>
      <c r="E894" t="s">
        <v>14</v>
      </c>
      <c r="F894">
        <v>760</v>
      </c>
      <c r="G894" t="s">
        <v>95</v>
      </c>
      <c r="H894" t="s">
        <v>14</v>
      </c>
    </row>
    <row r="895" spans="1:9" x14ac:dyDescent="0.35">
      <c r="A895">
        <v>53</v>
      </c>
      <c r="B895" t="s">
        <v>122</v>
      </c>
      <c r="C895" t="s">
        <v>87</v>
      </c>
      <c r="D895" s="6">
        <v>42173</v>
      </c>
      <c r="E895" t="s">
        <v>26</v>
      </c>
      <c r="F895">
        <v>7</v>
      </c>
      <c r="G895" t="s">
        <v>95</v>
      </c>
      <c r="H895" t="s">
        <v>26</v>
      </c>
    </row>
    <row r="896" spans="1:9" x14ac:dyDescent="0.35">
      <c r="A896">
        <v>53</v>
      </c>
      <c r="B896" t="s">
        <v>122</v>
      </c>
      <c r="C896" t="s">
        <v>87</v>
      </c>
      <c r="D896" s="6">
        <v>42173</v>
      </c>
      <c r="E896" t="s">
        <v>98</v>
      </c>
      <c r="F896">
        <v>1</v>
      </c>
      <c r="G896" t="s">
        <v>95</v>
      </c>
      <c r="H896" t="s">
        <v>98</v>
      </c>
    </row>
    <row r="897" spans="1:9" x14ac:dyDescent="0.35">
      <c r="A897">
        <v>53</v>
      </c>
      <c r="B897" t="s">
        <v>122</v>
      </c>
      <c r="C897" t="s">
        <v>87</v>
      </c>
      <c r="D897" s="6">
        <v>42173</v>
      </c>
      <c r="E897" t="s">
        <v>113</v>
      </c>
      <c r="F897">
        <v>1</v>
      </c>
      <c r="G897" t="s">
        <v>95</v>
      </c>
      <c r="H897" t="s">
        <v>113</v>
      </c>
    </row>
    <row r="898" spans="1:9" x14ac:dyDescent="0.35">
      <c r="A898" t="s">
        <v>82</v>
      </c>
      <c r="B898" t="s">
        <v>122</v>
      </c>
      <c r="C898" t="s">
        <v>87</v>
      </c>
      <c r="D898" s="6">
        <v>42177</v>
      </c>
      <c r="E898" t="s">
        <v>79</v>
      </c>
      <c r="F898">
        <v>2</v>
      </c>
      <c r="G898" t="s">
        <v>78</v>
      </c>
      <c r="H898" t="s">
        <v>42</v>
      </c>
      <c r="I898" t="s">
        <v>198</v>
      </c>
    </row>
    <row r="899" spans="1:9" x14ac:dyDescent="0.35">
      <c r="A899" t="s">
        <v>82</v>
      </c>
      <c r="B899" t="s">
        <v>122</v>
      </c>
      <c r="C899" t="s">
        <v>87</v>
      </c>
      <c r="D899" s="6">
        <v>42177</v>
      </c>
      <c r="E899" t="s">
        <v>89</v>
      </c>
      <c r="F899">
        <v>5</v>
      </c>
      <c r="G899" t="s">
        <v>78</v>
      </c>
      <c r="H899" t="s">
        <v>6</v>
      </c>
      <c r="I899" t="s">
        <v>212</v>
      </c>
    </row>
    <row r="900" spans="1:9" x14ac:dyDescent="0.35">
      <c r="A900" t="s">
        <v>82</v>
      </c>
      <c r="B900" t="s">
        <v>122</v>
      </c>
      <c r="C900" t="s">
        <v>87</v>
      </c>
      <c r="D900" s="6">
        <v>42183</v>
      </c>
      <c r="E900" t="s">
        <v>89</v>
      </c>
      <c r="F900">
        <v>1</v>
      </c>
      <c r="G900" t="s">
        <v>78</v>
      </c>
      <c r="H900" t="s">
        <v>6</v>
      </c>
      <c r="I900" t="s">
        <v>212</v>
      </c>
    </row>
    <row r="901" spans="1:9" x14ac:dyDescent="0.35">
      <c r="A901" t="s">
        <v>82</v>
      </c>
      <c r="B901" t="s">
        <v>122</v>
      </c>
      <c r="C901" t="s">
        <v>87</v>
      </c>
      <c r="D901" s="6">
        <v>42184</v>
      </c>
      <c r="E901" t="s">
        <v>125</v>
      </c>
      <c r="F901">
        <v>6</v>
      </c>
      <c r="G901" t="s">
        <v>78</v>
      </c>
      <c r="H901" t="s">
        <v>214</v>
      </c>
      <c r="I901" t="s">
        <v>215</v>
      </c>
    </row>
    <row r="902" spans="1:9" x14ac:dyDescent="0.35">
      <c r="A902" t="s">
        <v>82</v>
      </c>
      <c r="B902" t="s">
        <v>122</v>
      </c>
      <c r="C902" t="s">
        <v>87</v>
      </c>
      <c r="D902" s="6">
        <v>42184</v>
      </c>
      <c r="E902" t="s">
        <v>79</v>
      </c>
      <c r="F902">
        <v>1</v>
      </c>
      <c r="G902" t="s">
        <v>78</v>
      </c>
      <c r="H902" t="s">
        <v>42</v>
      </c>
      <c r="I902" t="s">
        <v>198</v>
      </c>
    </row>
    <row r="903" spans="1:9" x14ac:dyDescent="0.35">
      <c r="A903" t="s">
        <v>82</v>
      </c>
      <c r="B903" t="s">
        <v>122</v>
      </c>
      <c r="C903" t="s">
        <v>87</v>
      </c>
      <c r="D903" s="6">
        <v>42184</v>
      </c>
      <c r="E903" t="s">
        <v>89</v>
      </c>
      <c r="F903">
        <v>3</v>
      </c>
      <c r="G903" t="s">
        <v>78</v>
      </c>
      <c r="H903" t="s">
        <v>6</v>
      </c>
      <c r="I903" t="s">
        <v>212</v>
      </c>
    </row>
    <row r="904" spans="1:9" x14ac:dyDescent="0.35">
      <c r="A904" t="s">
        <v>82</v>
      </c>
      <c r="B904" t="s">
        <v>122</v>
      </c>
      <c r="C904" t="s">
        <v>87</v>
      </c>
      <c r="D904" s="6">
        <v>42194</v>
      </c>
      <c r="E904" t="s">
        <v>79</v>
      </c>
      <c r="F904">
        <v>1</v>
      </c>
      <c r="G904" t="s">
        <v>78</v>
      </c>
      <c r="H904" t="s">
        <v>42</v>
      </c>
      <c r="I904" t="s">
        <v>198</v>
      </c>
    </row>
    <row r="905" spans="1:9" x14ac:dyDescent="0.35">
      <c r="A905" t="s">
        <v>82</v>
      </c>
      <c r="B905" t="s">
        <v>122</v>
      </c>
      <c r="C905" t="s">
        <v>87</v>
      </c>
      <c r="D905" s="6">
        <v>42200</v>
      </c>
      <c r="E905" t="s">
        <v>125</v>
      </c>
      <c r="F905">
        <v>1</v>
      </c>
      <c r="G905" t="s">
        <v>78</v>
      </c>
      <c r="H905" t="s">
        <v>214</v>
      </c>
      <c r="I905" t="s">
        <v>215</v>
      </c>
    </row>
    <row r="906" spans="1:9" x14ac:dyDescent="0.35">
      <c r="A906" t="s">
        <v>82</v>
      </c>
      <c r="B906" t="s">
        <v>122</v>
      </c>
      <c r="C906" t="s">
        <v>87</v>
      </c>
      <c r="D906" s="6">
        <v>42200</v>
      </c>
      <c r="E906" t="s">
        <v>124</v>
      </c>
      <c r="F906">
        <v>1</v>
      </c>
      <c r="G906" t="s">
        <v>78</v>
      </c>
      <c r="H906" t="s">
        <v>59</v>
      </c>
      <c r="I906" t="s">
        <v>216</v>
      </c>
    </row>
    <row r="907" spans="1:9" x14ac:dyDescent="0.35">
      <c r="A907" t="s">
        <v>82</v>
      </c>
      <c r="B907" t="s">
        <v>122</v>
      </c>
      <c r="C907" t="s">
        <v>86</v>
      </c>
      <c r="D907" s="6">
        <v>42157</v>
      </c>
      <c r="E907" t="s">
        <v>85</v>
      </c>
      <c r="F907">
        <v>1</v>
      </c>
      <c r="G907" t="s">
        <v>78</v>
      </c>
      <c r="H907" t="s">
        <v>60</v>
      </c>
      <c r="I907" t="s">
        <v>207</v>
      </c>
    </row>
    <row r="908" spans="1:9" x14ac:dyDescent="0.35">
      <c r="A908" t="s">
        <v>82</v>
      </c>
      <c r="B908" t="s">
        <v>122</v>
      </c>
      <c r="C908" t="s">
        <v>86</v>
      </c>
      <c r="D908" s="6">
        <v>42162</v>
      </c>
      <c r="E908" t="s">
        <v>93</v>
      </c>
      <c r="F908">
        <v>1</v>
      </c>
      <c r="G908" t="s">
        <v>78</v>
      </c>
      <c r="H908" t="s">
        <v>47</v>
      </c>
      <c r="I908" t="s">
        <v>204</v>
      </c>
    </row>
    <row r="909" spans="1:9" x14ac:dyDescent="0.35">
      <c r="A909" t="s">
        <v>82</v>
      </c>
      <c r="B909" t="s">
        <v>122</v>
      </c>
      <c r="C909" t="s">
        <v>86</v>
      </c>
      <c r="D909" s="6">
        <v>42172</v>
      </c>
      <c r="E909" t="s">
        <v>91</v>
      </c>
      <c r="F909">
        <v>1</v>
      </c>
      <c r="G909" t="s">
        <v>78</v>
      </c>
      <c r="H909" t="s">
        <v>297</v>
      </c>
      <c r="I909" t="s">
        <v>298</v>
      </c>
    </row>
    <row r="910" spans="1:9" x14ac:dyDescent="0.35">
      <c r="A910" t="s">
        <v>82</v>
      </c>
      <c r="B910" t="s">
        <v>122</v>
      </c>
      <c r="C910" t="s">
        <v>86</v>
      </c>
      <c r="D910" s="6">
        <v>42174</v>
      </c>
      <c r="E910" t="s">
        <v>79</v>
      </c>
      <c r="F910">
        <v>1</v>
      </c>
      <c r="G910" t="s">
        <v>78</v>
      </c>
      <c r="H910" t="s">
        <v>42</v>
      </c>
      <c r="I910" t="s">
        <v>198</v>
      </c>
    </row>
    <row r="911" spans="1:9" x14ac:dyDescent="0.35">
      <c r="A911" t="s">
        <v>82</v>
      </c>
      <c r="B911" t="s">
        <v>122</v>
      </c>
      <c r="C911" t="s">
        <v>84</v>
      </c>
      <c r="D911" s="6">
        <v>42159</v>
      </c>
      <c r="E911" t="s">
        <v>93</v>
      </c>
      <c r="F911">
        <v>1</v>
      </c>
      <c r="G911" t="s">
        <v>78</v>
      </c>
      <c r="H911" t="s">
        <v>47</v>
      </c>
      <c r="I911" t="s">
        <v>204</v>
      </c>
    </row>
    <row r="912" spans="1:9" x14ac:dyDescent="0.35">
      <c r="A912" t="s">
        <v>82</v>
      </c>
      <c r="B912" t="s">
        <v>122</v>
      </c>
      <c r="C912" t="s">
        <v>84</v>
      </c>
      <c r="D912" s="6">
        <v>42169</v>
      </c>
      <c r="E912" t="s">
        <v>79</v>
      </c>
      <c r="F912">
        <v>2</v>
      </c>
      <c r="G912" t="s">
        <v>78</v>
      </c>
      <c r="H912" t="s">
        <v>42</v>
      </c>
      <c r="I912" t="s">
        <v>198</v>
      </c>
    </row>
    <row r="913" spans="1:9" x14ac:dyDescent="0.35">
      <c r="A913" t="s">
        <v>82</v>
      </c>
      <c r="B913" t="s">
        <v>122</v>
      </c>
      <c r="C913" t="s">
        <v>84</v>
      </c>
      <c r="D913" s="6">
        <v>42173</v>
      </c>
      <c r="E913" t="s">
        <v>79</v>
      </c>
      <c r="F913">
        <v>4</v>
      </c>
      <c r="G913" t="s">
        <v>78</v>
      </c>
      <c r="H913" t="s">
        <v>42</v>
      </c>
      <c r="I913" t="s">
        <v>198</v>
      </c>
    </row>
    <row r="914" spans="1:9" x14ac:dyDescent="0.35">
      <c r="A914" t="s">
        <v>82</v>
      </c>
      <c r="B914" t="s">
        <v>122</v>
      </c>
      <c r="C914" t="s">
        <v>84</v>
      </c>
      <c r="D914" s="6">
        <v>42175</v>
      </c>
      <c r="E914" t="s">
        <v>79</v>
      </c>
      <c r="F914">
        <v>1</v>
      </c>
      <c r="G914" t="s">
        <v>78</v>
      </c>
      <c r="H914" t="s">
        <v>42</v>
      </c>
      <c r="I914" t="s">
        <v>198</v>
      </c>
    </row>
    <row r="915" spans="1:9" x14ac:dyDescent="0.35">
      <c r="A915" t="s">
        <v>82</v>
      </c>
      <c r="B915" t="s">
        <v>122</v>
      </c>
      <c r="C915" t="s">
        <v>84</v>
      </c>
      <c r="D915" s="6">
        <v>42175</v>
      </c>
      <c r="E915" t="s">
        <v>89</v>
      </c>
      <c r="F915">
        <v>1</v>
      </c>
      <c r="G915" t="s">
        <v>78</v>
      </c>
      <c r="H915" t="s">
        <v>6</v>
      </c>
      <c r="I915" t="s">
        <v>212</v>
      </c>
    </row>
    <row r="916" spans="1:9" x14ac:dyDescent="0.35">
      <c r="A916" t="s">
        <v>82</v>
      </c>
      <c r="B916" t="s">
        <v>122</v>
      </c>
      <c r="C916" t="s">
        <v>84</v>
      </c>
      <c r="D916" s="6">
        <v>42178</v>
      </c>
      <c r="E916" t="s">
        <v>125</v>
      </c>
      <c r="F916">
        <v>1</v>
      </c>
      <c r="G916" t="s">
        <v>78</v>
      </c>
      <c r="H916" t="s">
        <v>214</v>
      </c>
      <c r="I916" t="s">
        <v>215</v>
      </c>
    </row>
    <row r="917" spans="1:9" x14ac:dyDescent="0.35">
      <c r="A917" t="s">
        <v>82</v>
      </c>
      <c r="B917" t="s">
        <v>122</v>
      </c>
      <c r="C917" t="s">
        <v>84</v>
      </c>
      <c r="D917" s="6">
        <v>42178</v>
      </c>
      <c r="E917" t="s">
        <v>89</v>
      </c>
      <c r="F917">
        <v>1</v>
      </c>
      <c r="G917" t="s">
        <v>78</v>
      </c>
      <c r="H917" t="s">
        <v>6</v>
      </c>
      <c r="I917" t="s">
        <v>212</v>
      </c>
    </row>
    <row r="918" spans="1:9" x14ac:dyDescent="0.35">
      <c r="A918" t="s">
        <v>82</v>
      </c>
      <c r="B918" t="s">
        <v>122</v>
      </c>
      <c r="C918" t="s">
        <v>84</v>
      </c>
      <c r="D918" s="6">
        <v>42183</v>
      </c>
      <c r="E918" t="s">
        <v>79</v>
      </c>
      <c r="F918">
        <v>1</v>
      </c>
      <c r="G918" t="s">
        <v>78</v>
      </c>
      <c r="H918" t="s">
        <v>42</v>
      </c>
      <c r="I918" t="s">
        <v>198</v>
      </c>
    </row>
    <row r="919" spans="1:9" x14ac:dyDescent="0.35">
      <c r="A919" t="s">
        <v>82</v>
      </c>
      <c r="B919" t="s">
        <v>122</v>
      </c>
      <c r="C919" t="s">
        <v>84</v>
      </c>
      <c r="D919" s="6">
        <v>42194</v>
      </c>
      <c r="E919" t="s">
        <v>124</v>
      </c>
      <c r="F919">
        <v>3</v>
      </c>
      <c r="G919" t="s">
        <v>78</v>
      </c>
      <c r="H919" t="s">
        <v>59</v>
      </c>
      <c r="I919" t="s">
        <v>216</v>
      </c>
    </row>
    <row r="920" spans="1:9" x14ac:dyDescent="0.35">
      <c r="A920" t="s">
        <v>82</v>
      </c>
      <c r="B920" t="s">
        <v>122</v>
      </c>
      <c r="C920" t="s">
        <v>80</v>
      </c>
      <c r="D920" s="6">
        <v>42168</v>
      </c>
      <c r="E920" t="s">
        <v>93</v>
      </c>
      <c r="F920">
        <v>1</v>
      </c>
      <c r="G920" t="s">
        <v>78</v>
      </c>
      <c r="H920" t="s">
        <v>47</v>
      </c>
      <c r="I920" t="s">
        <v>204</v>
      </c>
    </row>
    <row r="921" spans="1:9" x14ac:dyDescent="0.35">
      <c r="A921" t="s">
        <v>82</v>
      </c>
      <c r="B921" t="s">
        <v>122</v>
      </c>
      <c r="C921" t="s">
        <v>80</v>
      </c>
      <c r="D921" s="6">
        <v>42180</v>
      </c>
      <c r="E921" t="s">
        <v>83</v>
      </c>
      <c r="F921">
        <v>2</v>
      </c>
      <c r="G921" t="s">
        <v>78</v>
      </c>
      <c r="H921" t="s">
        <v>47</v>
      </c>
      <c r="I921" t="s">
        <v>205</v>
      </c>
    </row>
    <row r="922" spans="1:9" x14ac:dyDescent="0.35">
      <c r="A922" t="s">
        <v>82</v>
      </c>
      <c r="B922" t="s">
        <v>122</v>
      </c>
      <c r="C922" t="s">
        <v>80</v>
      </c>
      <c r="D922" s="6">
        <v>42185</v>
      </c>
      <c r="E922" t="s">
        <v>83</v>
      </c>
      <c r="F922">
        <v>1</v>
      </c>
      <c r="G922" t="s">
        <v>78</v>
      </c>
      <c r="H922" t="s">
        <v>47</v>
      </c>
      <c r="I922" t="s">
        <v>205</v>
      </c>
    </row>
    <row r="923" spans="1:9" x14ac:dyDescent="0.35">
      <c r="A923" t="s">
        <v>82</v>
      </c>
      <c r="B923" t="s">
        <v>122</v>
      </c>
      <c r="C923" t="s">
        <v>80</v>
      </c>
      <c r="D923" s="6">
        <v>42198</v>
      </c>
      <c r="E923" t="s">
        <v>83</v>
      </c>
      <c r="F923">
        <v>1</v>
      </c>
      <c r="G923" t="s">
        <v>78</v>
      </c>
      <c r="H923" t="s">
        <v>47</v>
      </c>
      <c r="I923" t="s">
        <v>205</v>
      </c>
    </row>
    <row r="924" spans="1:9" x14ac:dyDescent="0.35">
      <c r="A924" t="s">
        <v>82</v>
      </c>
      <c r="B924" t="s">
        <v>122</v>
      </c>
      <c r="C924" t="s">
        <v>80</v>
      </c>
      <c r="D924" s="6">
        <v>42201</v>
      </c>
      <c r="E924" t="s">
        <v>123</v>
      </c>
      <c r="F924">
        <v>1</v>
      </c>
      <c r="G924" t="s">
        <v>78</v>
      </c>
      <c r="H924" t="s">
        <v>23</v>
      </c>
      <c r="I924" t="s">
        <v>199</v>
      </c>
    </row>
    <row r="925" spans="1:9" x14ac:dyDescent="0.35">
      <c r="A925" t="s">
        <v>82</v>
      </c>
      <c r="B925" t="s">
        <v>122</v>
      </c>
      <c r="C925" t="s">
        <v>80</v>
      </c>
      <c r="D925" s="6">
        <v>42208</v>
      </c>
      <c r="E925" t="s">
        <v>121</v>
      </c>
      <c r="F925">
        <v>1</v>
      </c>
      <c r="G925" t="s">
        <v>78</v>
      </c>
      <c r="H925" t="s">
        <v>272</v>
      </c>
      <c r="I925" t="s">
        <v>273</v>
      </c>
    </row>
    <row r="926" spans="1:9" x14ac:dyDescent="0.35">
      <c r="A926">
        <v>55</v>
      </c>
      <c r="B926" t="s">
        <v>114</v>
      </c>
      <c r="C926" t="s">
        <v>87</v>
      </c>
      <c r="D926" s="6">
        <v>42173</v>
      </c>
      <c r="E926" t="s">
        <v>26</v>
      </c>
      <c r="F926">
        <v>220</v>
      </c>
      <c r="G926" t="s">
        <v>95</v>
      </c>
      <c r="H926" t="s">
        <v>26</v>
      </c>
    </row>
    <row r="927" spans="1:9" x14ac:dyDescent="0.35">
      <c r="A927">
        <v>55</v>
      </c>
      <c r="B927" t="s">
        <v>114</v>
      </c>
      <c r="C927" t="s">
        <v>87</v>
      </c>
      <c r="D927" s="6">
        <v>42173</v>
      </c>
      <c r="E927" t="s">
        <v>98</v>
      </c>
      <c r="F927">
        <v>2756</v>
      </c>
      <c r="G927" t="s">
        <v>95</v>
      </c>
      <c r="H927" t="s">
        <v>98</v>
      </c>
    </row>
    <row r="928" spans="1:9" x14ac:dyDescent="0.35">
      <c r="A928">
        <v>55</v>
      </c>
      <c r="B928" t="s">
        <v>114</v>
      </c>
      <c r="C928" t="s">
        <v>87</v>
      </c>
      <c r="D928" s="6">
        <v>42173</v>
      </c>
      <c r="E928" t="s">
        <v>14</v>
      </c>
      <c r="F928">
        <v>1180</v>
      </c>
      <c r="G928" t="s">
        <v>95</v>
      </c>
      <c r="H928" t="s">
        <v>14</v>
      </c>
    </row>
    <row r="929" spans="1:9" x14ac:dyDescent="0.35">
      <c r="A929">
        <v>55</v>
      </c>
      <c r="B929" t="s">
        <v>114</v>
      </c>
      <c r="C929" t="s">
        <v>87</v>
      </c>
      <c r="D929" s="6">
        <v>42173</v>
      </c>
      <c r="E929" t="s">
        <v>99</v>
      </c>
      <c r="F929">
        <v>1</v>
      </c>
      <c r="G929" t="s">
        <v>95</v>
      </c>
      <c r="H929" t="s">
        <v>99</v>
      </c>
    </row>
    <row r="930" spans="1:9" x14ac:dyDescent="0.35">
      <c r="A930">
        <v>55</v>
      </c>
      <c r="B930" t="s">
        <v>114</v>
      </c>
      <c r="C930" t="s">
        <v>87</v>
      </c>
      <c r="D930" s="6">
        <v>42173</v>
      </c>
      <c r="E930" t="s">
        <v>109</v>
      </c>
      <c r="F930">
        <v>1</v>
      </c>
      <c r="G930" t="s">
        <v>95</v>
      </c>
      <c r="H930" t="s">
        <v>109</v>
      </c>
    </row>
    <row r="931" spans="1:9" x14ac:dyDescent="0.35">
      <c r="A931">
        <v>56</v>
      </c>
      <c r="B931" t="s">
        <v>114</v>
      </c>
      <c r="C931" t="s">
        <v>87</v>
      </c>
      <c r="D931" s="6">
        <v>42173</v>
      </c>
      <c r="E931" t="s">
        <v>14</v>
      </c>
      <c r="F931">
        <v>511</v>
      </c>
      <c r="G931" t="s">
        <v>95</v>
      </c>
      <c r="H931" t="s">
        <v>14</v>
      </c>
    </row>
    <row r="932" spans="1:9" x14ac:dyDescent="0.35">
      <c r="A932">
        <v>56</v>
      </c>
      <c r="B932" t="s">
        <v>114</v>
      </c>
      <c r="C932" t="s">
        <v>87</v>
      </c>
      <c r="D932" s="6">
        <v>42173</v>
      </c>
      <c r="E932" t="s">
        <v>26</v>
      </c>
      <c r="F932">
        <v>225</v>
      </c>
      <c r="G932" t="s">
        <v>95</v>
      </c>
      <c r="H932" t="s">
        <v>26</v>
      </c>
    </row>
    <row r="933" spans="1:9" x14ac:dyDescent="0.35">
      <c r="A933">
        <v>56</v>
      </c>
      <c r="B933" t="s">
        <v>114</v>
      </c>
      <c r="C933" t="s">
        <v>87</v>
      </c>
      <c r="D933" s="6">
        <v>42173</v>
      </c>
      <c r="E933" t="s">
        <v>113</v>
      </c>
      <c r="F933">
        <v>1</v>
      </c>
      <c r="G933" t="s">
        <v>95</v>
      </c>
      <c r="H933" t="s">
        <v>113</v>
      </c>
    </row>
    <row r="934" spans="1:9" x14ac:dyDescent="0.35">
      <c r="A934">
        <v>56</v>
      </c>
      <c r="B934" t="s">
        <v>114</v>
      </c>
      <c r="C934" t="s">
        <v>87</v>
      </c>
      <c r="D934" s="6">
        <v>42173</v>
      </c>
      <c r="E934" t="s">
        <v>98</v>
      </c>
      <c r="F934">
        <v>1</v>
      </c>
      <c r="G934" t="s">
        <v>95</v>
      </c>
      <c r="H934" t="s">
        <v>98</v>
      </c>
    </row>
    <row r="935" spans="1:9" x14ac:dyDescent="0.35">
      <c r="A935">
        <v>56</v>
      </c>
      <c r="B935" t="s">
        <v>114</v>
      </c>
      <c r="C935" t="s">
        <v>87</v>
      </c>
      <c r="D935" s="6">
        <v>42173</v>
      </c>
      <c r="E935" t="s">
        <v>99</v>
      </c>
      <c r="F935">
        <v>1</v>
      </c>
      <c r="G935" t="s">
        <v>95</v>
      </c>
      <c r="H935" t="s">
        <v>99</v>
      </c>
    </row>
    <row r="936" spans="1:9" x14ac:dyDescent="0.35">
      <c r="A936">
        <v>55</v>
      </c>
      <c r="B936" t="s">
        <v>114</v>
      </c>
      <c r="C936" t="s">
        <v>87</v>
      </c>
      <c r="D936" s="6">
        <v>42173</v>
      </c>
      <c r="E936" t="s">
        <v>93</v>
      </c>
      <c r="F936">
        <v>171249</v>
      </c>
      <c r="G936" t="s">
        <v>101</v>
      </c>
      <c r="H936" t="s">
        <v>47</v>
      </c>
      <c r="I936" t="s">
        <v>204</v>
      </c>
    </row>
    <row r="937" spans="1:9" x14ac:dyDescent="0.35">
      <c r="A937">
        <v>55</v>
      </c>
      <c r="B937" t="s">
        <v>114</v>
      </c>
      <c r="C937" t="s">
        <v>87</v>
      </c>
      <c r="D937" s="6">
        <v>42173</v>
      </c>
      <c r="E937" t="s">
        <v>107</v>
      </c>
      <c r="F937">
        <v>69708</v>
      </c>
      <c r="G937" t="s">
        <v>101</v>
      </c>
      <c r="H937" t="s">
        <v>6</v>
      </c>
      <c r="I937" t="s">
        <v>248</v>
      </c>
    </row>
    <row r="938" spans="1:9" x14ac:dyDescent="0.35">
      <c r="A938">
        <v>55</v>
      </c>
      <c r="B938" t="s">
        <v>114</v>
      </c>
      <c r="C938" t="s">
        <v>87</v>
      </c>
      <c r="D938" s="6">
        <v>42173</v>
      </c>
      <c r="E938" t="s">
        <v>83</v>
      </c>
      <c r="F938">
        <v>50459</v>
      </c>
      <c r="G938" t="s">
        <v>101</v>
      </c>
      <c r="H938" t="s">
        <v>47</v>
      </c>
      <c r="I938" t="s">
        <v>205</v>
      </c>
    </row>
    <row r="939" spans="1:9" x14ac:dyDescent="0.35">
      <c r="A939">
        <v>55</v>
      </c>
      <c r="B939" t="s">
        <v>114</v>
      </c>
      <c r="C939" t="s">
        <v>87</v>
      </c>
      <c r="D939" s="6">
        <v>42173</v>
      </c>
      <c r="E939" t="s">
        <v>120</v>
      </c>
      <c r="F939">
        <v>38965</v>
      </c>
      <c r="G939" t="s">
        <v>101</v>
      </c>
      <c r="H939" t="s">
        <v>31</v>
      </c>
      <c r="I939" t="s">
        <v>200</v>
      </c>
    </row>
    <row r="940" spans="1:9" x14ac:dyDescent="0.35">
      <c r="A940">
        <v>55</v>
      </c>
      <c r="B940" t="s">
        <v>114</v>
      </c>
      <c r="C940" t="s">
        <v>87</v>
      </c>
      <c r="D940" s="6">
        <v>42173</v>
      </c>
      <c r="E940" t="s">
        <v>119</v>
      </c>
      <c r="F940">
        <v>23212</v>
      </c>
      <c r="G940" t="s">
        <v>101</v>
      </c>
      <c r="H940" t="s">
        <v>31</v>
      </c>
      <c r="I940" t="s">
        <v>195</v>
      </c>
    </row>
    <row r="941" spans="1:9" x14ac:dyDescent="0.35">
      <c r="A941">
        <v>55</v>
      </c>
      <c r="B941" t="s">
        <v>114</v>
      </c>
      <c r="C941" t="s">
        <v>87</v>
      </c>
      <c r="D941" s="6">
        <v>42173</v>
      </c>
      <c r="E941" t="s">
        <v>102</v>
      </c>
      <c r="F941">
        <v>19350</v>
      </c>
      <c r="G941" t="s">
        <v>101</v>
      </c>
      <c r="H941" t="s">
        <v>42</v>
      </c>
      <c r="I941" t="s">
        <v>246</v>
      </c>
    </row>
    <row r="942" spans="1:9" x14ac:dyDescent="0.35">
      <c r="A942">
        <v>55</v>
      </c>
      <c r="B942" t="s">
        <v>114</v>
      </c>
      <c r="C942" t="s">
        <v>87</v>
      </c>
      <c r="D942" s="6">
        <v>42173</v>
      </c>
      <c r="E942" t="s">
        <v>118</v>
      </c>
      <c r="F942">
        <v>15992</v>
      </c>
      <c r="G942" t="s">
        <v>101</v>
      </c>
      <c r="H942" t="s">
        <v>239</v>
      </c>
      <c r="I942" t="s">
        <v>240</v>
      </c>
    </row>
    <row r="943" spans="1:9" x14ac:dyDescent="0.35">
      <c r="A943">
        <v>55</v>
      </c>
      <c r="B943" t="s">
        <v>114</v>
      </c>
      <c r="C943" t="s">
        <v>87</v>
      </c>
      <c r="D943" s="6">
        <v>42173</v>
      </c>
      <c r="E943" t="s">
        <v>118</v>
      </c>
      <c r="F943">
        <v>15992</v>
      </c>
      <c r="G943" t="s">
        <v>101</v>
      </c>
      <c r="H943" t="s">
        <v>239</v>
      </c>
      <c r="I943" t="s">
        <v>240</v>
      </c>
    </row>
    <row r="944" spans="1:9" x14ac:dyDescent="0.35">
      <c r="A944">
        <v>55</v>
      </c>
      <c r="B944" t="s">
        <v>114</v>
      </c>
      <c r="C944" t="s">
        <v>87</v>
      </c>
      <c r="D944" s="6">
        <v>42173</v>
      </c>
      <c r="E944" t="s">
        <v>117</v>
      </c>
      <c r="F944">
        <v>9915</v>
      </c>
      <c r="G944" t="s">
        <v>101</v>
      </c>
      <c r="H944" t="s">
        <v>239</v>
      </c>
      <c r="I944" t="s">
        <v>282</v>
      </c>
    </row>
    <row r="945" spans="1:9" x14ac:dyDescent="0.35">
      <c r="A945">
        <v>55</v>
      </c>
      <c r="B945" t="s">
        <v>114</v>
      </c>
      <c r="C945" t="s">
        <v>87</v>
      </c>
      <c r="D945" s="6">
        <v>42173</v>
      </c>
      <c r="E945" t="s">
        <v>117</v>
      </c>
      <c r="F945">
        <v>9915</v>
      </c>
      <c r="G945" t="s">
        <v>101</v>
      </c>
      <c r="H945" t="s">
        <v>239</v>
      </c>
      <c r="I945" t="s">
        <v>282</v>
      </c>
    </row>
    <row r="946" spans="1:9" x14ac:dyDescent="0.35">
      <c r="A946">
        <v>56</v>
      </c>
      <c r="B946" t="s">
        <v>114</v>
      </c>
      <c r="C946" t="s">
        <v>87</v>
      </c>
      <c r="D946" s="6">
        <v>42173</v>
      </c>
      <c r="E946" t="s">
        <v>102</v>
      </c>
      <c r="F946">
        <v>87597</v>
      </c>
      <c r="G946" t="s">
        <v>101</v>
      </c>
      <c r="H946" t="s">
        <v>42</v>
      </c>
      <c r="I946" t="s">
        <v>246</v>
      </c>
    </row>
    <row r="947" spans="1:9" x14ac:dyDescent="0.35">
      <c r="A947">
        <v>56</v>
      </c>
      <c r="B947" t="s">
        <v>114</v>
      </c>
      <c r="C947" t="s">
        <v>87</v>
      </c>
      <c r="D947" s="6">
        <v>42173</v>
      </c>
      <c r="E947" t="s">
        <v>107</v>
      </c>
      <c r="F947">
        <v>73459</v>
      </c>
      <c r="G947" t="s">
        <v>101</v>
      </c>
      <c r="H947" t="s">
        <v>6</v>
      </c>
      <c r="I947" t="s">
        <v>248</v>
      </c>
    </row>
    <row r="948" spans="1:9" x14ac:dyDescent="0.35">
      <c r="A948">
        <v>56</v>
      </c>
      <c r="B948" t="s">
        <v>114</v>
      </c>
      <c r="C948" t="s">
        <v>87</v>
      </c>
      <c r="D948" s="6">
        <v>42173</v>
      </c>
      <c r="E948" t="s">
        <v>89</v>
      </c>
      <c r="F948">
        <v>32940</v>
      </c>
      <c r="G948" t="s">
        <v>101</v>
      </c>
      <c r="H948" t="s">
        <v>6</v>
      </c>
      <c r="I948" t="s">
        <v>212</v>
      </c>
    </row>
    <row r="949" spans="1:9" x14ac:dyDescent="0.35">
      <c r="A949">
        <v>56</v>
      </c>
      <c r="B949" t="s">
        <v>114</v>
      </c>
      <c r="C949" t="s">
        <v>87</v>
      </c>
      <c r="D949" s="6">
        <v>42173</v>
      </c>
      <c r="E949" t="s">
        <v>79</v>
      </c>
      <c r="F949">
        <v>21700</v>
      </c>
      <c r="G949" t="s">
        <v>101</v>
      </c>
      <c r="H949" t="s">
        <v>42</v>
      </c>
      <c r="I949" t="s">
        <v>198</v>
      </c>
    </row>
    <row r="950" spans="1:9" x14ac:dyDescent="0.35">
      <c r="A950">
        <v>56</v>
      </c>
      <c r="B950" t="s">
        <v>114</v>
      </c>
      <c r="C950" t="s">
        <v>87</v>
      </c>
      <c r="D950" s="6">
        <v>42173</v>
      </c>
      <c r="E950" t="s">
        <v>83</v>
      </c>
      <c r="F950">
        <v>2249</v>
      </c>
      <c r="G950" t="s">
        <v>101</v>
      </c>
      <c r="H950" t="s">
        <v>47</v>
      </c>
      <c r="I950" t="s">
        <v>205</v>
      </c>
    </row>
    <row r="951" spans="1:9" x14ac:dyDescent="0.35">
      <c r="A951">
        <v>56</v>
      </c>
      <c r="B951" t="s">
        <v>114</v>
      </c>
      <c r="C951" t="s">
        <v>87</v>
      </c>
      <c r="D951" s="6">
        <v>42173</v>
      </c>
      <c r="E951" t="s">
        <v>111</v>
      </c>
      <c r="F951">
        <v>2179</v>
      </c>
      <c r="G951" t="s">
        <v>101</v>
      </c>
      <c r="H951" t="s">
        <v>15</v>
      </c>
      <c r="I951" t="s">
        <v>196</v>
      </c>
    </row>
    <row r="952" spans="1:9" x14ac:dyDescent="0.35">
      <c r="A952">
        <v>56</v>
      </c>
      <c r="B952" t="s">
        <v>114</v>
      </c>
      <c r="C952" t="s">
        <v>87</v>
      </c>
      <c r="D952" s="6">
        <v>42173</v>
      </c>
      <c r="E952" t="s">
        <v>116</v>
      </c>
      <c r="F952">
        <v>2024</v>
      </c>
      <c r="G952" t="s">
        <v>101</v>
      </c>
      <c r="H952" t="s">
        <v>57</v>
      </c>
      <c r="I952" t="s">
        <v>225</v>
      </c>
    </row>
    <row r="953" spans="1:9" x14ac:dyDescent="0.35">
      <c r="A953">
        <v>56</v>
      </c>
      <c r="B953" t="s">
        <v>114</v>
      </c>
      <c r="C953" t="s">
        <v>87</v>
      </c>
      <c r="D953" s="6">
        <v>42173</v>
      </c>
      <c r="E953" t="s">
        <v>106</v>
      </c>
      <c r="F953">
        <v>1934</v>
      </c>
      <c r="G953" t="s">
        <v>101</v>
      </c>
      <c r="H953" t="s">
        <v>54</v>
      </c>
      <c r="I953" t="s">
        <v>206</v>
      </c>
    </row>
    <row r="954" spans="1:9" x14ac:dyDescent="0.35">
      <c r="A954">
        <v>56</v>
      </c>
      <c r="B954" t="s">
        <v>114</v>
      </c>
      <c r="C954" t="s">
        <v>87</v>
      </c>
      <c r="D954" s="6">
        <v>42173</v>
      </c>
      <c r="E954" t="s">
        <v>115</v>
      </c>
      <c r="F954">
        <v>1522</v>
      </c>
      <c r="G954" t="s">
        <v>101</v>
      </c>
      <c r="H954" t="s">
        <v>265</v>
      </c>
      <c r="I954" t="s">
        <v>266</v>
      </c>
    </row>
    <row r="955" spans="1:9" x14ac:dyDescent="0.35">
      <c r="A955">
        <v>56</v>
      </c>
      <c r="B955" t="s">
        <v>114</v>
      </c>
      <c r="C955" t="s">
        <v>87</v>
      </c>
      <c r="D955" s="6">
        <v>42173</v>
      </c>
      <c r="E955" t="s">
        <v>85</v>
      </c>
      <c r="F955">
        <v>1142</v>
      </c>
      <c r="G955" t="s">
        <v>101</v>
      </c>
      <c r="H955" t="s">
        <v>60</v>
      </c>
      <c r="I955" t="s">
        <v>207</v>
      </c>
    </row>
    <row r="956" spans="1:9" x14ac:dyDescent="0.35">
      <c r="A956">
        <v>57</v>
      </c>
      <c r="B956" t="s">
        <v>114</v>
      </c>
      <c r="C956" t="s">
        <v>87</v>
      </c>
      <c r="D956" s="6">
        <v>42177</v>
      </c>
      <c r="E956" t="s">
        <v>14</v>
      </c>
      <c r="F956">
        <v>816</v>
      </c>
      <c r="G956" t="s">
        <v>95</v>
      </c>
      <c r="H956" t="s">
        <v>14</v>
      </c>
    </row>
    <row r="957" spans="1:9" x14ac:dyDescent="0.35">
      <c r="A957">
        <v>57</v>
      </c>
      <c r="B957" t="s">
        <v>114</v>
      </c>
      <c r="C957" t="s">
        <v>87</v>
      </c>
      <c r="D957" s="6">
        <v>42177</v>
      </c>
      <c r="E957" t="s">
        <v>26</v>
      </c>
      <c r="F957">
        <v>128</v>
      </c>
      <c r="G957" t="s">
        <v>95</v>
      </c>
      <c r="H957" t="s">
        <v>26</v>
      </c>
    </row>
    <row r="958" spans="1:9" x14ac:dyDescent="0.35">
      <c r="A958">
        <v>57</v>
      </c>
      <c r="B958" t="s">
        <v>114</v>
      </c>
      <c r="C958" t="s">
        <v>87</v>
      </c>
      <c r="D958" s="6">
        <v>42177</v>
      </c>
      <c r="E958" t="s">
        <v>98</v>
      </c>
      <c r="F958">
        <v>120</v>
      </c>
      <c r="G958" t="s">
        <v>95</v>
      </c>
      <c r="H958" t="s">
        <v>98</v>
      </c>
    </row>
    <row r="959" spans="1:9" x14ac:dyDescent="0.35">
      <c r="A959">
        <v>57</v>
      </c>
      <c r="B959" t="s">
        <v>114</v>
      </c>
      <c r="C959" t="s">
        <v>87</v>
      </c>
      <c r="D959" s="6">
        <v>42177</v>
      </c>
      <c r="E959" t="s">
        <v>97</v>
      </c>
      <c r="F959">
        <v>1</v>
      </c>
      <c r="G959" t="s">
        <v>95</v>
      </c>
      <c r="H959" t="s">
        <v>97</v>
      </c>
    </row>
    <row r="960" spans="1:9" x14ac:dyDescent="0.35">
      <c r="A960">
        <v>57</v>
      </c>
      <c r="B960" t="s">
        <v>114</v>
      </c>
      <c r="C960" t="s">
        <v>87</v>
      </c>
      <c r="D960" s="6">
        <v>42177</v>
      </c>
      <c r="E960" t="s">
        <v>99</v>
      </c>
      <c r="F960">
        <v>2</v>
      </c>
      <c r="G960" t="s">
        <v>95</v>
      </c>
      <c r="H960" t="s">
        <v>99</v>
      </c>
    </row>
    <row r="961" spans="1:8" x14ac:dyDescent="0.35">
      <c r="A961">
        <v>58</v>
      </c>
      <c r="B961" t="s">
        <v>114</v>
      </c>
      <c r="C961" t="s">
        <v>87</v>
      </c>
      <c r="D961" s="6">
        <v>42184</v>
      </c>
      <c r="E961" t="s">
        <v>14</v>
      </c>
      <c r="F961">
        <v>587</v>
      </c>
      <c r="G961" t="s">
        <v>95</v>
      </c>
      <c r="H961" t="s">
        <v>14</v>
      </c>
    </row>
    <row r="962" spans="1:8" x14ac:dyDescent="0.35">
      <c r="A962">
        <v>58</v>
      </c>
      <c r="B962" t="s">
        <v>114</v>
      </c>
      <c r="C962" t="s">
        <v>87</v>
      </c>
      <c r="D962" s="6">
        <v>42184</v>
      </c>
      <c r="E962" t="s">
        <v>26</v>
      </c>
      <c r="F962">
        <v>152</v>
      </c>
      <c r="G962" t="s">
        <v>95</v>
      </c>
      <c r="H962" t="s">
        <v>26</v>
      </c>
    </row>
    <row r="963" spans="1:8" x14ac:dyDescent="0.35">
      <c r="A963">
        <v>58</v>
      </c>
      <c r="B963" t="s">
        <v>114</v>
      </c>
      <c r="C963" t="s">
        <v>87</v>
      </c>
      <c r="D963" s="6">
        <v>42184</v>
      </c>
      <c r="E963" t="s">
        <v>98</v>
      </c>
      <c r="F963">
        <v>2</v>
      </c>
      <c r="G963" t="s">
        <v>95</v>
      </c>
      <c r="H963" t="s">
        <v>98</v>
      </c>
    </row>
    <row r="964" spans="1:8" x14ac:dyDescent="0.35">
      <c r="A964">
        <v>58</v>
      </c>
      <c r="B964" t="s">
        <v>114</v>
      </c>
      <c r="C964" t="s">
        <v>87</v>
      </c>
      <c r="D964" s="6">
        <v>42184</v>
      </c>
      <c r="E964" t="s">
        <v>99</v>
      </c>
      <c r="F964">
        <v>1</v>
      </c>
      <c r="G964" t="s">
        <v>95</v>
      </c>
      <c r="H964" t="s">
        <v>99</v>
      </c>
    </row>
    <row r="965" spans="1:8" x14ac:dyDescent="0.35">
      <c r="A965">
        <v>59</v>
      </c>
      <c r="B965" t="s">
        <v>114</v>
      </c>
      <c r="C965" t="s">
        <v>84</v>
      </c>
      <c r="D965" s="6">
        <v>42173</v>
      </c>
      <c r="E965" t="s">
        <v>26</v>
      </c>
      <c r="F965">
        <v>208</v>
      </c>
      <c r="G965" t="s">
        <v>95</v>
      </c>
      <c r="H965" t="s">
        <v>26</v>
      </c>
    </row>
    <row r="966" spans="1:8" x14ac:dyDescent="0.35">
      <c r="A966">
        <v>59</v>
      </c>
      <c r="B966" t="s">
        <v>114</v>
      </c>
      <c r="C966" t="s">
        <v>84</v>
      </c>
      <c r="D966" s="6">
        <v>42173</v>
      </c>
      <c r="E966" t="s">
        <v>97</v>
      </c>
      <c r="F966">
        <v>32</v>
      </c>
      <c r="G966" t="s">
        <v>95</v>
      </c>
      <c r="H966" t="s">
        <v>97</v>
      </c>
    </row>
    <row r="967" spans="1:8" x14ac:dyDescent="0.35">
      <c r="A967">
        <v>59</v>
      </c>
      <c r="B967" t="s">
        <v>114</v>
      </c>
      <c r="C967" t="s">
        <v>84</v>
      </c>
      <c r="D967" s="6">
        <v>42173</v>
      </c>
      <c r="E967" t="s">
        <v>98</v>
      </c>
      <c r="F967">
        <v>178</v>
      </c>
      <c r="G967" t="s">
        <v>95</v>
      </c>
      <c r="H967" t="s">
        <v>98</v>
      </c>
    </row>
    <row r="968" spans="1:8" x14ac:dyDescent="0.35">
      <c r="A968">
        <v>61</v>
      </c>
      <c r="B968" t="s">
        <v>103</v>
      </c>
      <c r="C968" t="s">
        <v>87</v>
      </c>
      <c r="D968" s="6">
        <v>42170</v>
      </c>
      <c r="E968" t="s">
        <v>26</v>
      </c>
      <c r="F968">
        <v>1931</v>
      </c>
      <c r="G968" t="s">
        <v>95</v>
      </c>
      <c r="H968" t="s">
        <v>26</v>
      </c>
    </row>
    <row r="969" spans="1:8" x14ac:dyDescent="0.35">
      <c r="A969">
        <v>61</v>
      </c>
      <c r="B969" t="s">
        <v>103</v>
      </c>
      <c r="C969" t="s">
        <v>87</v>
      </c>
      <c r="D969" s="6">
        <v>42170</v>
      </c>
      <c r="E969" t="s">
        <v>98</v>
      </c>
      <c r="F969">
        <v>320</v>
      </c>
      <c r="G969" t="s">
        <v>95</v>
      </c>
      <c r="H969" t="s">
        <v>98</v>
      </c>
    </row>
    <row r="970" spans="1:8" x14ac:dyDescent="0.35">
      <c r="A970">
        <v>61</v>
      </c>
      <c r="B970" t="s">
        <v>103</v>
      </c>
      <c r="C970" t="s">
        <v>87</v>
      </c>
      <c r="D970" s="6">
        <v>42170</v>
      </c>
      <c r="E970" t="s">
        <v>14</v>
      </c>
      <c r="F970">
        <v>7</v>
      </c>
      <c r="G970" t="s">
        <v>95</v>
      </c>
      <c r="H970" t="s">
        <v>14</v>
      </c>
    </row>
    <row r="971" spans="1:8" x14ac:dyDescent="0.35">
      <c r="A971">
        <v>61</v>
      </c>
      <c r="B971" t="s">
        <v>103</v>
      </c>
      <c r="C971" t="s">
        <v>87</v>
      </c>
      <c r="D971" s="6">
        <v>42170</v>
      </c>
      <c r="E971" t="s">
        <v>99</v>
      </c>
      <c r="F971">
        <v>2</v>
      </c>
      <c r="G971" t="s">
        <v>95</v>
      </c>
      <c r="H971" t="s">
        <v>99</v>
      </c>
    </row>
    <row r="972" spans="1:8" x14ac:dyDescent="0.35">
      <c r="A972">
        <v>62</v>
      </c>
      <c r="B972" t="s">
        <v>103</v>
      </c>
      <c r="C972" t="s">
        <v>87</v>
      </c>
      <c r="D972" s="6">
        <v>42173</v>
      </c>
      <c r="E972" t="s">
        <v>26</v>
      </c>
      <c r="F972">
        <v>1289</v>
      </c>
      <c r="G972" t="s">
        <v>95</v>
      </c>
      <c r="H972" t="s">
        <v>26</v>
      </c>
    </row>
    <row r="973" spans="1:8" x14ac:dyDescent="0.35">
      <c r="A973">
        <v>62</v>
      </c>
      <c r="B973" t="s">
        <v>103</v>
      </c>
      <c r="C973" t="s">
        <v>87</v>
      </c>
      <c r="D973" s="6">
        <v>42173</v>
      </c>
      <c r="E973" t="s">
        <v>14</v>
      </c>
      <c r="F973">
        <v>119</v>
      </c>
      <c r="G973" t="s">
        <v>95</v>
      </c>
      <c r="H973" t="s">
        <v>14</v>
      </c>
    </row>
    <row r="974" spans="1:8" x14ac:dyDescent="0.35">
      <c r="A974">
        <v>62</v>
      </c>
      <c r="B974" t="s">
        <v>103</v>
      </c>
      <c r="C974" t="s">
        <v>87</v>
      </c>
      <c r="D974" s="6">
        <v>42173</v>
      </c>
      <c r="E974" t="s">
        <v>98</v>
      </c>
      <c r="F974">
        <v>4</v>
      </c>
      <c r="G974" t="s">
        <v>95</v>
      </c>
      <c r="H974" t="s">
        <v>98</v>
      </c>
    </row>
    <row r="975" spans="1:8" x14ac:dyDescent="0.35">
      <c r="A975">
        <v>62</v>
      </c>
      <c r="B975" t="s">
        <v>103</v>
      </c>
      <c r="C975" t="s">
        <v>87</v>
      </c>
      <c r="D975" s="6">
        <v>42173</v>
      </c>
      <c r="E975" t="s">
        <v>99</v>
      </c>
      <c r="F975">
        <v>3</v>
      </c>
      <c r="G975" t="s">
        <v>95</v>
      </c>
      <c r="H975" t="s">
        <v>99</v>
      </c>
    </row>
    <row r="976" spans="1:8" x14ac:dyDescent="0.35">
      <c r="A976">
        <v>62</v>
      </c>
      <c r="B976" t="s">
        <v>103</v>
      </c>
      <c r="C976" t="s">
        <v>87</v>
      </c>
      <c r="D976" s="6">
        <v>42173</v>
      </c>
      <c r="E976" t="s">
        <v>45</v>
      </c>
      <c r="F976">
        <v>1</v>
      </c>
      <c r="G976" t="s">
        <v>95</v>
      </c>
      <c r="H976" t="s">
        <v>45</v>
      </c>
    </row>
    <row r="977" spans="1:9" x14ac:dyDescent="0.35">
      <c r="A977">
        <v>63</v>
      </c>
      <c r="B977" t="s">
        <v>103</v>
      </c>
      <c r="C977" t="s">
        <v>87</v>
      </c>
      <c r="D977" s="6">
        <v>42177</v>
      </c>
      <c r="E977" t="s">
        <v>14</v>
      </c>
      <c r="F977">
        <v>671</v>
      </c>
      <c r="G977" t="s">
        <v>95</v>
      </c>
      <c r="H977" t="s">
        <v>14</v>
      </c>
    </row>
    <row r="978" spans="1:9" x14ac:dyDescent="0.35">
      <c r="A978">
        <v>63</v>
      </c>
      <c r="B978" t="s">
        <v>103</v>
      </c>
      <c r="C978" t="s">
        <v>87</v>
      </c>
      <c r="D978" s="6">
        <v>42177</v>
      </c>
      <c r="E978" t="s">
        <v>26</v>
      </c>
      <c r="F978">
        <v>145</v>
      </c>
      <c r="G978" t="s">
        <v>95</v>
      </c>
      <c r="H978" t="s">
        <v>26</v>
      </c>
    </row>
    <row r="979" spans="1:9" x14ac:dyDescent="0.35">
      <c r="A979">
        <v>63</v>
      </c>
      <c r="B979" t="s">
        <v>103</v>
      </c>
      <c r="C979" t="s">
        <v>87</v>
      </c>
      <c r="D979" s="6">
        <v>42177</v>
      </c>
      <c r="E979" t="s">
        <v>99</v>
      </c>
      <c r="F979">
        <v>2</v>
      </c>
      <c r="G979" t="s">
        <v>95</v>
      </c>
      <c r="H979" t="s">
        <v>99</v>
      </c>
    </row>
    <row r="980" spans="1:9" x14ac:dyDescent="0.35">
      <c r="A980">
        <v>63</v>
      </c>
      <c r="B980" t="s">
        <v>103</v>
      </c>
      <c r="C980" t="s">
        <v>87</v>
      </c>
      <c r="D980" s="6">
        <v>42177</v>
      </c>
      <c r="E980" t="s">
        <v>98</v>
      </c>
      <c r="F980">
        <v>21</v>
      </c>
      <c r="G980" t="s">
        <v>95</v>
      </c>
      <c r="H980" t="s">
        <v>98</v>
      </c>
    </row>
    <row r="981" spans="1:9" x14ac:dyDescent="0.35">
      <c r="A981">
        <v>63</v>
      </c>
      <c r="B981" t="s">
        <v>103</v>
      </c>
      <c r="C981" t="s">
        <v>87</v>
      </c>
      <c r="D981" s="6">
        <v>42177</v>
      </c>
      <c r="E981" t="s">
        <v>113</v>
      </c>
      <c r="F981">
        <v>1</v>
      </c>
      <c r="G981" t="s">
        <v>95</v>
      </c>
      <c r="H981" t="s">
        <v>113</v>
      </c>
    </row>
    <row r="982" spans="1:9" x14ac:dyDescent="0.35">
      <c r="A982">
        <v>64</v>
      </c>
      <c r="B982" t="s">
        <v>103</v>
      </c>
      <c r="C982" t="s">
        <v>87</v>
      </c>
      <c r="D982" s="6">
        <v>42179</v>
      </c>
      <c r="E982" t="s">
        <v>14</v>
      </c>
      <c r="F982">
        <v>462</v>
      </c>
      <c r="G982" t="s">
        <v>95</v>
      </c>
      <c r="H982" t="s">
        <v>14</v>
      </c>
    </row>
    <row r="983" spans="1:9" x14ac:dyDescent="0.35">
      <c r="A983">
        <v>64</v>
      </c>
      <c r="B983" t="s">
        <v>103</v>
      </c>
      <c r="C983" t="s">
        <v>87</v>
      </c>
      <c r="D983" s="6">
        <v>42179</v>
      </c>
      <c r="E983" t="s">
        <v>26</v>
      </c>
      <c r="F983">
        <v>42</v>
      </c>
      <c r="G983" t="s">
        <v>95</v>
      </c>
      <c r="H983" t="s">
        <v>26</v>
      </c>
    </row>
    <row r="984" spans="1:9" x14ac:dyDescent="0.35">
      <c r="A984">
        <v>64</v>
      </c>
      <c r="B984" t="s">
        <v>103</v>
      </c>
      <c r="C984" t="s">
        <v>87</v>
      </c>
      <c r="D984" s="6">
        <v>42179</v>
      </c>
      <c r="E984" t="s">
        <v>99</v>
      </c>
      <c r="F984">
        <v>1</v>
      </c>
      <c r="G984" t="s">
        <v>95</v>
      </c>
      <c r="H984" t="s">
        <v>99</v>
      </c>
    </row>
    <row r="985" spans="1:9" x14ac:dyDescent="0.35">
      <c r="A985">
        <v>60</v>
      </c>
      <c r="B985" t="s">
        <v>103</v>
      </c>
      <c r="C985" t="s">
        <v>87</v>
      </c>
      <c r="D985" s="6">
        <v>42184</v>
      </c>
      <c r="E985" t="s">
        <v>14</v>
      </c>
      <c r="F985">
        <v>939</v>
      </c>
      <c r="G985" t="s">
        <v>95</v>
      </c>
      <c r="H985" t="s">
        <v>14</v>
      </c>
    </row>
    <row r="986" spans="1:9" x14ac:dyDescent="0.35">
      <c r="A986">
        <v>60</v>
      </c>
      <c r="B986" t="s">
        <v>103</v>
      </c>
      <c r="C986" t="s">
        <v>87</v>
      </c>
      <c r="D986" s="6">
        <v>42184</v>
      </c>
      <c r="E986" t="s">
        <v>26</v>
      </c>
      <c r="F986">
        <v>1214</v>
      </c>
      <c r="G986" t="s">
        <v>95</v>
      </c>
      <c r="H986" t="s">
        <v>26</v>
      </c>
    </row>
    <row r="987" spans="1:9" x14ac:dyDescent="0.35">
      <c r="A987">
        <v>60</v>
      </c>
      <c r="B987" t="s">
        <v>103</v>
      </c>
      <c r="C987" t="s">
        <v>87</v>
      </c>
      <c r="D987" s="6">
        <v>42184</v>
      </c>
      <c r="E987" t="s">
        <v>113</v>
      </c>
      <c r="F987">
        <v>28</v>
      </c>
      <c r="G987" t="s">
        <v>95</v>
      </c>
      <c r="H987" t="s">
        <v>113</v>
      </c>
    </row>
    <row r="988" spans="1:9" x14ac:dyDescent="0.35">
      <c r="A988">
        <v>60</v>
      </c>
      <c r="B988" t="s">
        <v>103</v>
      </c>
      <c r="C988" t="s">
        <v>87</v>
      </c>
      <c r="D988" s="6">
        <v>42184</v>
      </c>
      <c r="E988" t="s">
        <v>98</v>
      </c>
      <c r="F988">
        <v>2</v>
      </c>
      <c r="G988" t="s">
        <v>95</v>
      </c>
      <c r="H988" t="s">
        <v>98</v>
      </c>
    </row>
    <row r="989" spans="1:9" x14ac:dyDescent="0.35">
      <c r="A989">
        <v>60</v>
      </c>
      <c r="B989" t="s">
        <v>103</v>
      </c>
      <c r="C989" t="s">
        <v>87</v>
      </c>
      <c r="D989" s="6">
        <v>42184</v>
      </c>
      <c r="E989" t="s">
        <v>99</v>
      </c>
      <c r="F989">
        <v>9</v>
      </c>
      <c r="G989" t="s">
        <v>95</v>
      </c>
      <c r="H989" t="s">
        <v>99</v>
      </c>
    </row>
    <row r="990" spans="1:9" x14ac:dyDescent="0.35">
      <c r="A990">
        <v>60</v>
      </c>
      <c r="B990" t="s">
        <v>103</v>
      </c>
      <c r="C990" t="s">
        <v>87</v>
      </c>
      <c r="D990" s="6">
        <v>42184</v>
      </c>
      <c r="E990" t="s">
        <v>45</v>
      </c>
      <c r="F990">
        <v>1</v>
      </c>
      <c r="G990" t="s">
        <v>95</v>
      </c>
      <c r="H990" t="s">
        <v>45</v>
      </c>
    </row>
    <row r="991" spans="1:9" x14ac:dyDescent="0.35">
      <c r="A991">
        <v>60</v>
      </c>
      <c r="B991" t="s">
        <v>103</v>
      </c>
      <c r="C991" t="s">
        <v>87</v>
      </c>
      <c r="D991" s="6">
        <v>42184</v>
      </c>
      <c r="E991" t="s">
        <v>107</v>
      </c>
      <c r="F991">
        <v>66600</v>
      </c>
      <c r="G991" t="s">
        <v>101</v>
      </c>
      <c r="H991" t="s">
        <v>6</v>
      </c>
      <c r="I991" t="s">
        <v>248</v>
      </c>
    </row>
    <row r="992" spans="1:9" x14ac:dyDescent="0.35">
      <c r="A992">
        <v>60</v>
      </c>
      <c r="B992" t="s">
        <v>103</v>
      </c>
      <c r="C992" t="s">
        <v>87</v>
      </c>
      <c r="D992" s="6">
        <v>42184</v>
      </c>
      <c r="E992" t="s">
        <v>102</v>
      </c>
      <c r="F992">
        <v>52450</v>
      </c>
      <c r="G992" t="s">
        <v>101</v>
      </c>
      <c r="H992" t="s">
        <v>42</v>
      </c>
      <c r="I992" t="s">
        <v>246</v>
      </c>
    </row>
    <row r="993" spans="1:9" x14ac:dyDescent="0.35">
      <c r="A993">
        <v>60</v>
      </c>
      <c r="B993" t="s">
        <v>103</v>
      </c>
      <c r="C993" t="s">
        <v>87</v>
      </c>
      <c r="D993" s="6">
        <v>42184</v>
      </c>
      <c r="E993" t="s">
        <v>89</v>
      </c>
      <c r="F993">
        <v>33638</v>
      </c>
      <c r="G993" t="s">
        <v>101</v>
      </c>
      <c r="H993" t="s">
        <v>6</v>
      </c>
      <c r="I993" t="s">
        <v>212</v>
      </c>
    </row>
    <row r="994" spans="1:9" x14ac:dyDescent="0.35">
      <c r="A994">
        <v>60</v>
      </c>
      <c r="B994" t="s">
        <v>103</v>
      </c>
      <c r="C994" t="s">
        <v>87</v>
      </c>
      <c r="D994" s="6">
        <v>42184</v>
      </c>
      <c r="E994" t="s">
        <v>79</v>
      </c>
      <c r="F994">
        <v>26463</v>
      </c>
      <c r="G994" t="s">
        <v>101</v>
      </c>
      <c r="H994" t="s">
        <v>42</v>
      </c>
      <c r="I994" t="s">
        <v>198</v>
      </c>
    </row>
    <row r="995" spans="1:9" x14ac:dyDescent="0.35">
      <c r="A995">
        <v>60</v>
      </c>
      <c r="B995" t="s">
        <v>103</v>
      </c>
      <c r="C995" t="s">
        <v>87</v>
      </c>
      <c r="D995" s="6">
        <v>42184</v>
      </c>
      <c r="E995" t="s">
        <v>83</v>
      </c>
      <c r="F995">
        <v>6834</v>
      </c>
      <c r="G995" t="s">
        <v>101</v>
      </c>
      <c r="H995" t="s">
        <v>47</v>
      </c>
      <c r="I995" t="s">
        <v>205</v>
      </c>
    </row>
    <row r="996" spans="1:9" x14ac:dyDescent="0.35">
      <c r="A996">
        <v>60</v>
      </c>
      <c r="B996" t="s">
        <v>103</v>
      </c>
      <c r="C996" t="s">
        <v>87</v>
      </c>
      <c r="D996" s="6">
        <v>42184</v>
      </c>
      <c r="E996" t="s">
        <v>112</v>
      </c>
      <c r="F996">
        <v>2031</v>
      </c>
      <c r="G996" t="s">
        <v>101</v>
      </c>
      <c r="H996" t="s">
        <v>39</v>
      </c>
      <c r="I996" t="s">
        <v>232</v>
      </c>
    </row>
    <row r="997" spans="1:9" x14ac:dyDescent="0.35">
      <c r="A997">
        <v>60</v>
      </c>
      <c r="B997" t="s">
        <v>103</v>
      </c>
      <c r="C997" t="s">
        <v>87</v>
      </c>
      <c r="D997" s="6">
        <v>42184</v>
      </c>
      <c r="E997" t="s">
        <v>106</v>
      </c>
      <c r="F997">
        <v>1778</v>
      </c>
      <c r="G997" t="s">
        <v>101</v>
      </c>
      <c r="H997" t="s">
        <v>54</v>
      </c>
      <c r="I997" t="s">
        <v>206</v>
      </c>
    </row>
    <row r="998" spans="1:9" x14ac:dyDescent="0.35">
      <c r="A998">
        <v>60</v>
      </c>
      <c r="B998" t="s">
        <v>103</v>
      </c>
      <c r="C998" t="s">
        <v>87</v>
      </c>
      <c r="D998" s="6">
        <v>42184</v>
      </c>
      <c r="E998" t="s">
        <v>111</v>
      </c>
      <c r="F998">
        <v>1517</v>
      </c>
      <c r="G998" t="s">
        <v>101</v>
      </c>
      <c r="H998" t="s">
        <v>15</v>
      </c>
      <c r="I998" t="s">
        <v>196</v>
      </c>
    </row>
    <row r="999" spans="1:9" x14ac:dyDescent="0.35">
      <c r="A999">
        <v>60</v>
      </c>
      <c r="B999" t="s">
        <v>103</v>
      </c>
      <c r="C999" t="s">
        <v>87</v>
      </c>
      <c r="D999" s="6">
        <v>42184</v>
      </c>
      <c r="E999" t="s">
        <v>108</v>
      </c>
      <c r="F999">
        <v>1034</v>
      </c>
      <c r="G999" t="s">
        <v>101</v>
      </c>
      <c r="H999" t="s">
        <v>234</v>
      </c>
      <c r="I999" t="s">
        <v>235</v>
      </c>
    </row>
    <row r="1000" spans="1:9" x14ac:dyDescent="0.35">
      <c r="A1000">
        <v>60</v>
      </c>
      <c r="B1000" t="s">
        <v>103</v>
      </c>
      <c r="C1000" t="s">
        <v>87</v>
      </c>
      <c r="D1000" s="6">
        <v>42184</v>
      </c>
      <c r="E1000" t="s">
        <v>110</v>
      </c>
      <c r="F1000">
        <v>888</v>
      </c>
      <c r="G1000" t="s">
        <v>101</v>
      </c>
      <c r="H1000" t="s">
        <v>42</v>
      </c>
      <c r="I1000" t="s">
        <v>245</v>
      </c>
    </row>
    <row r="1001" spans="1:9" x14ac:dyDescent="0.35">
      <c r="A1001">
        <v>65</v>
      </c>
      <c r="B1001" t="s">
        <v>103</v>
      </c>
      <c r="C1001" t="s">
        <v>80</v>
      </c>
      <c r="D1001" s="6">
        <v>42180</v>
      </c>
      <c r="E1001" t="s">
        <v>98</v>
      </c>
      <c r="F1001">
        <v>10418</v>
      </c>
      <c r="G1001" t="s">
        <v>95</v>
      </c>
      <c r="H1001" t="s">
        <v>98</v>
      </c>
    </row>
    <row r="1002" spans="1:9" x14ac:dyDescent="0.35">
      <c r="A1002">
        <v>65</v>
      </c>
      <c r="B1002" t="s">
        <v>103</v>
      </c>
      <c r="C1002" t="s">
        <v>80</v>
      </c>
      <c r="D1002" s="6">
        <v>42180</v>
      </c>
      <c r="E1002" t="s">
        <v>26</v>
      </c>
      <c r="F1002">
        <v>199</v>
      </c>
      <c r="G1002" t="s">
        <v>95</v>
      </c>
      <c r="H1002" t="s">
        <v>26</v>
      </c>
    </row>
    <row r="1003" spans="1:9" x14ac:dyDescent="0.35">
      <c r="A1003">
        <v>65</v>
      </c>
      <c r="B1003" t="s">
        <v>103</v>
      </c>
      <c r="C1003" t="s">
        <v>80</v>
      </c>
      <c r="D1003" s="6">
        <v>42180</v>
      </c>
      <c r="E1003" t="s">
        <v>45</v>
      </c>
      <c r="F1003">
        <v>2</v>
      </c>
      <c r="G1003" t="s">
        <v>95</v>
      </c>
      <c r="H1003" t="s">
        <v>45</v>
      </c>
    </row>
    <row r="1004" spans="1:9" x14ac:dyDescent="0.35">
      <c r="A1004">
        <v>65</v>
      </c>
      <c r="B1004" t="s">
        <v>103</v>
      </c>
      <c r="C1004" t="s">
        <v>80</v>
      </c>
      <c r="D1004" s="6">
        <v>42180</v>
      </c>
      <c r="E1004" t="s">
        <v>109</v>
      </c>
      <c r="F1004">
        <v>1</v>
      </c>
      <c r="G1004" t="s">
        <v>95</v>
      </c>
      <c r="H1004" t="s">
        <v>109</v>
      </c>
    </row>
    <row r="1005" spans="1:9" x14ac:dyDescent="0.35">
      <c r="A1005">
        <v>65</v>
      </c>
      <c r="B1005" t="s">
        <v>103</v>
      </c>
      <c r="C1005" t="s">
        <v>80</v>
      </c>
      <c r="D1005" s="6">
        <v>42180</v>
      </c>
      <c r="E1005" t="s">
        <v>83</v>
      </c>
      <c r="F1005">
        <v>45750</v>
      </c>
      <c r="G1005" t="s">
        <v>101</v>
      </c>
      <c r="H1005" t="s">
        <v>47</v>
      </c>
      <c r="I1005" t="s">
        <v>205</v>
      </c>
    </row>
    <row r="1006" spans="1:9" x14ac:dyDescent="0.35">
      <c r="A1006">
        <v>65</v>
      </c>
      <c r="B1006" t="s">
        <v>103</v>
      </c>
      <c r="C1006" t="s">
        <v>80</v>
      </c>
      <c r="D1006" s="6">
        <v>42180</v>
      </c>
      <c r="E1006" t="s">
        <v>93</v>
      </c>
      <c r="F1006">
        <v>25958</v>
      </c>
      <c r="G1006" t="s">
        <v>101</v>
      </c>
      <c r="H1006" t="s">
        <v>47</v>
      </c>
      <c r="I1006" t="s">
        <v>204</v>
      </c>
    </row>
    <row r="1007" spans="1:9" x14ac:dyDescent="0.35">
      <c r="A1007">
        <v>65</v>
      </c>
      <c r="B1007" t="s">
        <v>103</v>
      </c>
      <c r="C1007" t="s">
        <v>80</v>
      </c>
      <c r="D1007" s="6">
        <v>42180</v>
      </c>
      <c r="E1007" t="s">
        <v>79</v>
      </c>
      <c r="F1007">
        <v>10493</v>
      </c>
      <c r="G1007" t="s">
        <v>101</v>
      </c>
      <c r="H1007" t="s">
        <v>42</v>
      </c>
      <c r="I1007" t="s">
        <v>198</v>
      </c>
    </row>
    <row r="1008" spans="1:9" x14ac:dyDescent="0.35">
      <c r="A1008">
        <v>65</v>
      </c>
      <c r="B1008" t="s">
        <v>103</v>
      </c>
      <c r="C1008" t="s">
        <v>80</v>
      </c>
      <c r="D1008" s="6">
        <v>42180</v>
      </c>
      <c r="E1008" t="s">
        <v>108</v>
      </c>
      <c r="F1008">
        <v>9929</v>
      </c>
      <c r="G1008" t="s">
        <v>101</v>
      </c>
      <c r="H1008" t="s">
        <v>234</v>
      </c>
      <c r="I1008" t="s">
        <v>235</v>
      </c>
    </row>
    <row r="1009" spans="1:9" x14ac:dyDescent="0.35">
      <c r="A1009">
        <v>65</v>
      </c>
      <c r="B1009" t="s">
        <v>103</v>
      </c>
      <c r="C1009" t="s">
        <v>80</v>
      </c>
      <c r="D1009" s="6">
        <v>42180</v>
      </c>
      <c r="E1009" t="s">
        <v>107</v>
      </c>
      <c r="F1009">
        <v>5251</v>
      </c>
      <c r="G1009" t="s">
        <v>101</v>
      </c>
      <c r="H1009" t="s">
        <v>6</v>
      </c>
      <c r="I1009" t="s">
        <v>248</v>
      </c>
    </row>
    <row r="1010" spans="1:9" x14ac:dyDescent="0.35">
      <c r="A1010">
        <v>65</v>
      </c>
      <c r="B1010" t="s">
        <v>103</v>
      </c>
      <c r="C1010" t="s">
        <v>80</v>
      </c>
      <c r="D1010" s="6">
        <v>42180</v>
      </c>
      <c r="E1010" t="s">
        <v>106</v>
      </c>
      <c r="F1010">
        <v>4136</v>
      </c>
      <c r="G1010" t="s">
        <v>101</v>
      </c>
      <c r="H1010" t="s">
        <v>54</v>
      </c>
      <c r="I1010" t="s">
        <v>206</v>
      </c>
    </row>
    <row r="1011" spans="1:9" x14ac:dyDescent="0.35">
      <c r="A1011">
        <v>65</v>
      </c>
      <c r="B1011" t="s">
        <v>103</v>
      </c>
      <c r="C1011" t="s">
        <v>80</v>
      </c>
      <c r="D1011" s="6">
        <v>42180</v>
      </c>
      <c r="E1011" t="s">
        <v>105</v>
      </c>
      <c r="F1011">
        <v>3913</v>
      </c>
      <c r="G1011" t="s">
        <v>101</v>
      </c>
      <c r="H1011" t="s">
        <v>239</v>
      </c>
      <c r="I1011" t="s">
        <v>277</v>
      </c>
    </row>
    <row r="1012" spans="1:9" x14ac:dyDescent="0.35">
      <c r="A1012">
        <v>65</v>
      </c>
      <c r="B1012" t="s">
        <v>103</v>
      </c>
      <c r="C1012" t="s">
        <v>80</v>
      </c>
      <c r="D1012" s="6">
        <v>42180</v>
      </c>
      <c r="E1012" t="s">
        <v>105</v>
      </c>
      <c r="F1012">
        <v>3913</v>
      </c>
      <c r="G1012" t="s">
        <v>101</v>
      </c>
      <c r="H1012" t="s">
        <v>239</v>
      </c>
      <c r="I1012" t="s">
        <v>277</v>
      </c>
    </row>
    <row r="1013" spans="1:9" x14ac:dyDescent="0.35">
      <c r="A1013">
        <v>65</v>
      </c>
      <c r="B1013" t="s">
        <v>103</v>
      </c>
      <c r="C1013" t="s">
        <v>80</v>
      </c>
      <c r="D1013" s="6">
        <v>42180</v>
      </c>
      <c r="E1013" t="s">
        <v>104</v>
      </c>
      <c r="F1013">
        <v>2929</v>
      </c>
      <c r="G1013" t="s">
        <v>101</v>
      </c>
      <c r="H1013" t="s">
        <v>258</v>
      </c>
      <c r="I1013" t="s">
        <v>259</v>
      </c>
    </row>
    <row r="1014" spans="1:9" x14ac:dyDescent="0.35">
      <c r="A1014">
        <v>65</v>
      </c>
      <c r="B1014" t="s">
        <v>103</v>
      </c>
      <c r="C1014" t="s">
        <v>80</v>
      </c>
      <c r="D1014" s="6">
        <v>42180</v>
      </c>
      <c r="E1014" t="s">
        <v>102</v>
      </c>
      <c r="F1014">
        <v>1937</v>
      </c>
      <c r="G1014" t="s">
        <v>101</v>
      </c>
      <c r="H1014" t="s">
        <v>42</v>
      </c>
      <c r="I1014" t="s">
        <v>246</v>
      </c>
    </row>
    <row r="1015" spans="1:9" x14ac:dyDescent="0.35">
      <c r="A1015" t="s">
        <v>82</v>
      </c>
      <c r="B1015" t="s">
        <v>94</v>
      </c>
      <c r="C1015" t="s">
        <v>86</v>
      </c>
      <c r="D1015" s="6">
        <v>42181</v>
      </c>
      <c r="E1015" t="s">
        <v>100</v>
      </c>
      <c r="F1015">
        <v>2</v>
      </c>
      <c r="G1015" t="s">
        <v>78</v>
      </c>
      <c r="H1015" t="s">
        <v>270</v>
      </c>
      <c r="I1015" t="s">
        <v>271</v>
      </c>
    </row>
    <row r="1016" spans="1:9" x14ac:dyDescent="0.35">
      <c r="A1016">
        <v>66</v>
      </c>
      <c r="B1016" t="s">
        <v>94</v>
      </c>
      <c r="C1016" t="s">
        <v>86</v>
      </c>
      <c r="D1016" s="6">
        <v>43651</v>
      </c>
      <c r="E1016" t="s">
        <v>99</v>
      </c>
      <c r="F1016">
        <v>2426</v>
      </c>
      <c r="G1016" t="s">
        <v>95</v>
      </c>
      <c r="H1016" t="s">
        <v>99</v>
      </c>
    </row>
    <row r="1017" spans="1:9" x14ac:dyDescent="0.35">
      <c r="A1017">
        <v>66</v>
      </c>
      <c r="B1017" t="s">
        <v>94</v>
      </c>
      <c r="C1017" t="s">
        <v>86</v>
      </c>
      <c r="D1017" s="6">
        <v>43651</v>
      </c>
      <c r="E1017" t="s">
        <v>98</v>
      </c>
      <c r="F1017">
        <v>3440</v>
      </c>
      <c r="G1017" t="s">
        <v>95</v>
      </c>
      <c r="H1017" t="s">
        <v>98</v>
      </c>
    </row>
    <row r="1018" spans="1:9" x14ac:dyDescent="0.35">
      <c r="A1018">
        <v>66</v>
      </c>
      <c r="B1018" t="s">
        <v>94</v>
      </c>
      <c r="C1018" t="s">
        <v>86</v>
      </c>
      <c r="D1018" s="6">
        <v>43651</v>
      </c>
      <c r="E1018" t="s">
        <v>26</v>
      </c>
      <c r="F1018">
        <v>38</v>
      </c>
      <c r="G1018" t="s">
        <v>95</v>
      </c>
      <c r="H1018" t="s">
        <v>26</v>
      </c>
    </row>
    <row r="1019" spans="1:9" x14ac:dyDescent="0.35">
      <c r="A1019">
        <v>66</v>
      </c>
      <c r="B1019" t="s">
        <v>94</v>
      </c>
      <c r="C1019" t="s">
        <v>86</v>
      </c>
      <c r="D1019" s="6">
        <v>43651</v>
      </c>
      <c r="E1019" t="s">
        <v>97</v>
      </c>
      <c r="F1019">
        <v>24</v>
      </c>
      <c r="G1019" t="s">
        <v>95</v>
      </c>
      <c r="H1019" t="s">
        <v>97</v>
      </c>
    </row>
    <row r="1020" spans="1:9" x14ac:dyDescent="0.35">
      <c r="A1020">
        <v>66</v>
      </c>
      <c r="B1020" t="s">
        <v>94</v>
      </c>
      <c r="C1020" t="s">
        <v>86</v>
      </c>
      <c r="D1020" s="6">
        <v>43651</v>
      </c>
      <c r="E1020" t="s">
        <v>96</v>
      </c>
      <c r="F1020">
        <v>2</v>
      </c>
      <c r="G1020" t="s">
        <v>95</v>
      </c>
      <c r="H1020" t="s">
        <v>96</v>
      </c>
    </row>
    <row r="1021" spans="1:9" x14ac:dyDescent="0.35">
      <c r="A1021" t="s">
        <v>82</v>
      </c>
      <c r="B1021" t="s">
        <v>94</v>
      </c>
      <c r="C1021" t="s">
        <v>84</v>
      </c>
      <c r="D1021" s="6">
        <v>42159</v>
      </c>
      <c r="E1021" t="s">
        <v>93</v>
      </c>
      <c r="F1021">
        <v>1</v>
      </c>
      <c r="G1021" t="s">
        <v>78</v>
      </c>
      <c r="H1021" t="s">
        <v>47</v>
      </c>
      <c r="I1021" t="s">
        <v>204</v>
      </c>
    </row>
    <row r="1022" spans="1:9" x14ac:dyDescent="0.35">
      <c r="A1022" t="s">
        <v>82</v>
      </c>
      <c r="B1022" t="s">
        <v>94</v>
      </c>
      <c r="C1022" t="s">
        <v>84</v>
      </c>
      <c r="D1022" s="6">
        <v>42169</v>
      </c>
      <c r="E1022" t="s">
        <v>93</v>
      </c>
      <c r="F1022">
        <v>1</v>
      </c>
      <c r="G1022" t="s">
        <v>78</v>
      </c>
      <c r="H1022" t="s">
        <v>47</v>
      </c>
      <c r="I1022" t="s">
        <v>204</v>
      </c>
    </row>
    <row r="1023" spans="1:9" x14ac:dyDescent="0.35">
      <c r="A1023" t="s">
        <v>82</v>
      </c>
      <c r="B1023" t="s">
        <v>81</v>
      </c>
      <c r="C1023" t="s">
        <v>90</v>
      </c>
      <c r="D1023" s="6">
        <v>42163</v>
      </c>
      <c r="E1023" t="s">
        <v>92</v>
      </c>
      <c r="F1023">
        <v>1</v>
      </c>
      <c r="G1023" t="s">
        <v>78</v>
      </c>
      <c r="H1023" t="s">
        <v>234</v>
      </c>
      <c r="I1023" t="s">
        <v>299</v>
      </c>
    </row>
    <row r="1024" spans="1:9" x14ac:dyDescent="0.35">
      <c r="A1024" t="s">
        <v>82</v>
      </c>
      <c r="B1024" t="s">
        <v>81</v>
      </c>
      <c r="C1024" t="s">
        <v>90</v>
      </c>
      <c r="D1024" s="6">
        <v>42170</v>
      </c>
      <c r="E1024" t="s">
        <v>91</v>
      </c>
      <c r="F1024">
        <v>1</v>
      </c>
      <c r="G1024" t="s">
        <v>78</v>
      </c>
      <c r="H1024" t="s">
        <v>297</v>
      </c>
      <c r="I1024" t="s">
        <v>298</v>
      </c>
    </row>
    <row r="1025" spans="1:9" x14ac:dyDescent="0.35">
      <c r="A1025" t="s">
        <v>82</v>
      </c>
      <c r="B1025" t="s">
        <v>81</v>
      </c>
      <c r="C1025" t="s">
        <v>90</v>
      </c>
      <c r="D1025" s="6">
        <v>42177</v>
      </c>
      <c r="E1025" t="s">
        <v>89</v>
      </c>
      <c r="F1025">
        <v>2</v>
      </c>
      <c r="G1025" t="s">
        <v>78</v>
      </c>
      <c r="H1025" t="s">
        <v>6</v>
      </c>
      <c r="I1025" t="s">
        <v>212</v>
      </c>
    </row>
    <row r="1026" spans="1:9" x14ac:dyDescent="0.35">
      <c r="A1026" t="s">
        <v>82</v>
      </c>
      <c r="B1026" t="s">
        <v>81</v>
      </c>
      <c r="C1026" t="s">
        <v>87</v>
      </c>
      <c r="D1026" s="6">
        <v>42170</v>
      </c>
      <c r="E1026" t="s">
        <v>88</v>
      </c>
      <c r="F1026">
        <v>1</v>
      </c>
      <c r="G1026" t="s">
        <v>78</v>
      </c>
      <c r="H1026" t="s">
        <v>56</v>
      </c>
      <c r="I1026" t="s">
        <v>262</v>
      </c>
    </row>
    <row r="1027" spans="1:9" x14ac:dyDescent="0.35">
      <c r="A1027" t="s">
        <v>82</v>
      </c>
      <c r="B1027" t="s">
        <v>81</v>
      </c>
      <c r="C1027" t="s">
        <v>87</v>
      </c>
      <c r="D1027" s="6">
        <v>42173</v>
      </c>
      <c r="E1027" t="s">
        <v>79</v>
      </c>
      <c r="F1027">
        <v>1</v>
      </c>
      <c r="G1027" t="s">
        <v>78</v>
      </c>
      <c r="H1027" t="s">
        <v>42</v>
      </c>
      <c r="I1027" t="s">
        <v>198</v>
      </c>
    </row>
    <row r="1028" spans="1:9" x14ac:dyDescent="0.35">
      <c r="A1028" t="s">
        <v>82</v>
      </c>
      <c r="B1028" t="s">
        <v>81</v>
      </c>
      <c r="C1028" t="s">
        <v>86</v>
      </c>
      <c r="D1028" s="6">
        <v>42162</v>
      </c>
      <c r="E1028" t="s">
        <v>85</v>
      </c>
      <c r="F1028">
        <v>1</v>
      </c>
      <c r="G1028" t="s">
        <v>78</v>
      </c>
      <c r="H1028" t="s">
        <v>60</v>
      </c>
      <c r="I1028" t="s">
        <v>207</v>
      </c>
    </row>
    <row r="1029" spans="1:9" x14ac:dyDescent="0.35">
      <c r="A1029" t="s">
        <v>82</v>
      </c>
      <c r="B1029" t="s">
        <v>81</v>
      </c>
      <c r="C1029" t="s">
        <v>86</v>
      </c>
      <c r="D1029" s="6">
        <v>42172</v>
      </c>
      <c r="E1029" t="s">
        <v>85</v>
      </c>
      <c r="F1029">
        <v>2</v>
      </c>
      <c r="G1029" t="s">
        <v>78</v>
      </c>
      <c r="H1029" t="s">
        <v>60</v>
      </c>
      <c r="I1029" t="s">
        <v>207</v>
      </c>
    </row>
    <row r="1030" spans="1:9" x14ac:dyDescent="0.35">
      <c r="A1030" t="s">
        <v>82</v>
      </c>
      <c r="B1030" t="s">
        <v>81</v>
      </c>
      <c r="C1030" t="s">
        <v>86</v>
      </c>
      <c r="D1030" s="6">
        <v>42181</v>
      </c>
      <c r="E1030" t="s">
        <v>85</v>
      </c>
      <c r="F1030">
        <v>1</v>
      </c>
      <c r="G1030" t="s">
        <v>78</v>
      </c>
      <c r="H1030" t="s">
        <v>60</v>
      </c>
      <c r="I1030" t="s">
        <v>207</v>
      </c>
    </row>
    <row r="1031" spans="1:9" x14ac:dyDescent="0.35">
      <c r="A1031" t="s">
        <v>82</v>
      </c>
      <c r="B1031" t="s">
        <v>81</v>
      </c>
      <c r="C1031" t="s">
        <v>84</v>
      </c>
      <c r="D1031" s="6">
        <v>42173</v>
      </c>
      <c r="E1031" t="s">
        <v>79</v>
      </c>
      <c r="F1031">
        <v>1</v>
      </c>
      <c r="G1031" t="s">
        <v>78</v>
      </c>
      <c r="H1031" t="s">
        <v>42</v>
      </c>
      <c r="I1031" t="s">
        <v>198</v>
      </c>
    </row>
    <row r="1032" spans="1:9" x14ac:dyDescent="0.35">
      <c r="A1032" t="s">
        <v>82</v>
      </c>
      <c r="B1032" t="s">
        <v>81</v>
      </c>
      <c r="C1032" t="s">
        <v>80</v>
      </c>
      <c r="D1032" s="6">
        <v>42173</v>
      </c>
      <c r="E1032" t="s">
        <v>83</v>
      </c>
      <c r="F1032">
        <v>1</v>
      </c>
      <c r="G1032" t="s">
        <v>78</v>
      </c>
      <c r="H1032" t="s">
        <v>47</v>
      </c>
      <c r="I1032" t="s">
        <v>205</v>
      </c>
    </row>
    <row r="1033" spans="1:9" x14ac:dyDescent="0.35">
      <c r="A1033" t="s">
        <v>82</v>
      </c>
      <c r="B1033" t="s">
        <v>81</v>
      </c>
      <c r="C1033" t="s">
        <v>80</v>
      </c>
      <c r="D1033" s="6">
        <v>42176</v>
      </c>
      <c r="E1033" t="s">
        <v>83</v>
      </c>
      <c r="F1033">
        <v>1</v>
      </c>
      <c r="G1033" t="s">
        <v>78</v>
      </c>
      <c r="H1033" t="s">
        <v>47</v>
      </c>
      <c r="I1033" t="s">
        <v>205</v>
      </c>
    </row>
    <row r="1034" spans="1:9" x14ac:dyDescent="0.35">
      <c r="A1034" t="s">
        <v>82</v>
      </c>
      <c r="B1034" t="s">
        <v>81</v>
      </c>
      <c r="C1034" t="s">
        <v>80</v>
      </c>
      <c r="D1034" s="6">
        <v>42185</v>
      </c>
      <c r="E1034" t="s">
        <v>79</v>
      </c>
      <c r="F1034">
        <v>1</v>
      </c>
      <c r="G1034" t="s">
        <v>78</v>
      </c>
      <c r="H1034" t="s">
        <v>42</v>
      </c>
      <c r="I1034" t="s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B8D73-9DE1-4E3B-9522-CB961C24922C}">
  <sheetPr codeName="Sheet4"/>
  <dimension ref="A3:G128"/>
  <sheetViews>
    <sheetView topLeftCell="A106" workbookViewId="0">
      <selection activeCell="A106" sqref="A1:XFD1048576"/>
    </sheetView>
  </sheetViews>
  <sheetFormatPr defaultRowHeight="14.5" x14ac:dyDescent="0.35"/>
  <cols>
    <col min="1" max="1" width="18.81640625" bestFit="1" customWidth="1"/>
    <col min="2" max="3" width="12.7265625" bestFit="1" customWidth="1"/>
    <col min="4" max="6" width="13.36328125" bestFit="1" customWidth="1"/>
    <col min="7" max="7" width="10.7265625" bestFit="1" customWidth="1"/>
    <col min="8" max="37" width="18.453125" bestFit="1" customWidth="1"/>
    <col min="38" max="38" width="10.7265625" bestFit="1" customWidth="1"/>
  </cols>
  <sheetData>
    <row r="3" spans="1:7" x14ac:dyDescent="0.35">
      <c r="A3" s="30" t="s">
        <v>362</v>
      </c>
      <c r="D3" s="30" t="s">
        <v>188</v>
      </c>
    </row>
    <row r="4" spans="1:7" x14ac:dyDescent="0.35">
      <c r="A4" s="30" t="s">
        <v>319</v>
      </c>
      <c r="B4" s="30" t="s">
        <v>0</v>
      </c>
      <c r="C4" s="30" t="s">
        <v>321</v>
      </c>
      <c r="D4" t="s">
        <v>78</v>
      </c>
      <c r="E4" t="s">
        <v>95</v>
      </c>
      <c r="F4" t="s">
        <v>101</v>
      </c>
      <c r="G4" t="s">
        <v>324</v>
      </c>
    </row>
    <row r="5" spans="1:7" x14ac:dyDescent="0.35">
      <c r="A5" t="s">
        <v>133</v>
      </c>
      <c r="B5" t="s">
        <v>133</v>
      </c>
      <c r="C5" t="s">
        <v>326</v>
      </c>
      <c r="E5">
        <v>1</v>
      </c>
      <c r="G5">
        <v>1</v>
      </c>
    </row>
    <row r="6" spans="1:7" x14ac:dyDescent="0.35">
      <c r="A6" t="s">
        <v>70</v>
      </c>
      <c r="B6" t="s">
        <v>113</v>
      </c>
      <c r="C6" t="s">
        <v>326</v>
      </c>
      <c r="E6">
        <v>14</v>
      </c>
      <c r="G6">
        <v>14</v>
      </c>
    </row>
    <row r="7" spans="1:7" x14ac:dyDescent="0.35">
      <c r="B7" t="s">
        <v>210</v>
      </c>
      <c r="C7" t="s">
        <v>211</v>
      </c>
      <c r="D7">
        <v>1</v>
      </c>
      <c r="F7">
        <v>3</v>
      </c>
      <c r="G7">
        <v>4</v>
      </c>
    </row>
    <row r="8" spans="1:7" x14ac:dyDescent="0.35">
      <c r="B8" t="s">
        <v>54</v>
      </c>
      <c r="C8" t="s">
        <v>206</v>
      </c>
      <c r="F8">
        <v>14</v>
      </c>
      <c r="G8">
        <v>14</v>
      </c>
    </row>
    <row r="9" spans="1:7" x14ac:dyDescent="0.35">
      <c r="C9" t="s">
        <v>220</v>
      </c>
      <c r="D9">
        <v>1</v>
      </c>
      <c r="G9">
        <v>1</v>
      </c>
    </row>
    <row r="10" spans="1:7" x14ac:dyDescent="0.35">
      <c r="C10" t="s">
        <v>326</v>
      </c>
      <c r="E10">
        <v>1</v>
      </c>
      <c r="G10">
        <v>1</v>
      </c>
    </row>
    <row r="11" spans="1:7" x14ac:dyDescent="0.35">
      <c r="B11" t="s">
        <v>59</v>
      </c>
      <c r="C11" t="s">
        <v>216</v>
      </c>
      <c r="D11">
        <v>21</v>
      </c>
      <c r="F11">
        <v>2</v>
      </c>
      <c r="G11">
        <v>23</v>
      </c>
    </row>
    <row r="12" spans="1:7" x14ac:dyDescent="0.35">
      <c r="C12" t="s">
        <v>326</v>
      </c>
      <c r="E12">
        <v>1</v>
      </c>
      <c r="G12">
        <v>1</v>
      </c>
    </row>
    <row r="13" spans="1:7" x14ac:dyDescent="0.35">
      <c r="B13" t="s">
        <v>295</v>
      </c>
      <c r="C13" t="s">
        <v>296</v>
      </c>
      <c r="F13">
        <v>1</v>
      </c>
      <c r="G13">
        <v>1</v>
      </c>
    </row>
    <row r="14" spans="1:7" x14ac:dyDescent="0.35">
      <c r="B14" t="s">
        <v>272</v>
      </c>
      <c r="C14" t="s">
        <v>273</v>
      </c>
      <c r="D14">
        <v>6</v>
      </c>
      <c r="G14">
        <v>6</v>
      </c>
    </row>
    <row r="15" spans="1:7" x14ac:dyDescent="0.35">
      <c r="B15" t="s">
        <v>208</v>
      </c>
      <c r="C15" t="s">
        <v>209</v>
      </c>
      <c r="F15">
        <v>4</v>
      </c>
      <c r="G15">
        <v>4</v>
      </c>
    </row>
    <row r="16" spans="1:7" x14ac:dyDescent="0.35">
      <c r="B16" t="s">
        <v>286</v>
      </c>
      <c r="C16" t="s">
        <v>287</v>
      </c>
      <c r="F16">
        <v>4</v>
      </c>
      <c r="G16">
        <v>4</v>
      </c>
    </row>
    <row r="17" spans="1:7" x14ac:dyDescent="0.35">
      <c r="B17" t="s">
        <v>56</v>
      </c>
      <c r="C17" t="s">
        <v>250</v>
      </c>
      <c r="D17">
        <v>3</v>
      </c>
      <c r="G17">
        <v>3</v>
      </c>
    </row>
    <row r="18" spans="1:7" x14ac:dyDescent="0.35">
      <c r="C18" t="s">
        <v>262</v>
      </c>
      <c r="D18">
        <v>3</v>
      </c>
      <c r="G18">
        <v>3</v>
      </c>
    </row>
    <row r="19" spans="1:7" x14ac:dyDescent="0.35">
      <c r="C19" t="s">
        <v>326</v>
      </c>
      <c r="E19">
        <v>1</v>
      </c>
      <c r="G19">
        <v>1</v>
      </c>
    </row>
    <row r="20" spans="1:7" x14ac:dyDescent="0.35">
      <c r="B20" t="s">
        <v>57</v>
      </c>
      <c r="C20" t="s">
        <v>225</v>
      </c>
      <c r="F20">
        <v>7</v>
      </c>
      <c r="G20">
        <v>7</v>
      </c>
    </row>
    <row r="21" spans="1:7" x14ac:dyDescent="0.35">
      <c r="C21" t="s">
        <v>326</v>
      </c>
      <c r="E21">
        <v>1</v>
      </c>
      <c r="G21">
        <v>1</v>
      </c>
    </row>
    <row r="22" spans="1:7" x14ac:dyDescent="0.35">
      <c r="B22" t="s">
        <v>60</v>
      </c>
      <c r="C22" t="s">
        <v>274</v>
      </c>
      <c r="F22">
        <v>1</v>
      </c>
      <c r="G22">
        <v>1</v>
      </c>
    </row>
    <row r="23" spans="1:7" x14ac:dyDescent="0.35">
      <c r="C23" t="s">
        <v>207</v>
      </c>
      <c r="D23">
        <v>15</v>
      </c>
      <c r="F23">
        <v>15</v>
      </c>
      <c r="G23">
        <v>30</v>
      </c>
    </row>
    <row r="24" spans="1:7" x14ac:dyDescent="0.35">
      <c r="C24" t="s">
        <v>326</v>
      </c>
      <c r="E24">
        <v>18</v>
      </c>
      <c r="G24">
        <v>18</v>
      </c>
    </row>
    <row r="25" spans="1:7" x14ac:dyDescent="0.35">
      <c r="B25" t="s">
        <v>230</v>
      </c>
      <c r="C25" t="s">
        <v>231</v>
      </c>
      <c r="F25">
        <v>1</v>
      </c>
      <c r="G25">
        <v>1</v>
      </c>
    </row>
    <row r="26" spans="1:7" x14ac:dyDescent="0.35">
      <c r="B26" t="s">
        <v>58</v>
      </c>
      <c r="C26" t="s">
        <v>292</v>
      </c>
      <c r="D26">
        <v>1</v>
      </c>
      <c r="G26">
        <v>1</v>
      </c>
    </row>
    <row r="27" spans="1:7" x14ac:dyDescent="0.35">
      <c r="C27" t="s">
        <v>326</v>
      </c>
      <c r="E27">
        <v>1</v>
      </c>
      <c r="G27">
        <v>1</v>
      </c>
    </row>
    <row r="28" spans="1:7" x14ac:dyDescent="0.35">
      <c r="A28" t="s">
        <v>27</v>
      </c>
      <c r="B28" t="s">
        <v>25</v>
      </c>
      <c r="C28" t="s">
        <v>326</v>
      </c>
      <c r="E28">
        <v>1</v>
      </c>
      <c r="G28">
        <v>1</v>
      </c>
    </row>
    <row r="29" spans="1:7" x14ac:dyDescent="0.35">
      <c r="A29" t="s">
        <v>65</v>
      </c>
      <c r="B29" t="s">
        <v>239</v>
      </c>
      <c r="C29" t="s">
        <v>277</v>
      </c>
      <c r="F29">
        <v>12</v>
      </c>
      <c r="G29">
        <v>12</v>
      </c>
    </row>
    <row r="30" spans="1:7" x14ac:dyDescent="0.35">
      <c r="C30" t="s">
        <v>282</v>
      </c>
      <c r="F30">
        <v>8</v>
      </c>
      <c r="G30">
        <v>8</v>
      </c>
    </row>
    <row r="31" spans="1:7" x14ac:dyDescent="0.35">
      <c r="C31" t="s">
        <v>240</v>
      </c>
      <c r="F31">
        <v>16</v>
      </c>
      <c r="G31">
        <v>16</v>
      </c>
    </row>
    <row r="32" spans="1:7" x14ac:dyDescent="0.35">
      <c r="B32" t="s">
        <v>42</v>
      </c>
      <c r="C32" t="s">
        <v>246</v>
      </c>
      <c r="F32">
        <v>17</v>
      </c>
      <c r="G32">
        <v>17</v>
      </c>
    </row>
    <row r="33" spans="1:7" x14ac:dyDescent="0.35">
      <c r="C33" t="s">
        <v>245</v>
      </c>
      <c r="D33">
        <v>12</v>
      </c>
      <c r="F33">
        <v>7</v>
      </c>
      <c r="G33">
        <v>19</v>
      </c>
    </row>
    <row r="34" spans="1:7" x14ac:dyDescent="0.35">
      <c r="C34" t="s">
        <v>198</v>
      </c>
      <c r="D34">
        <v>59</v>
      </c>
      <c r="F34">
        <v>14</v>
      </c>
      <c r="G34">
        <v>73</v>
      </c>
    </row>
    <row r="35" spans="1:7" x14ac:dyDescent="0.35">
      <c r="C35" t="s">
        <v>326</v>
      </c>
      <c r="E35">
        <v>1</v>
      </c>
      <c r="G35">
        <v>1</v>
      </c>
    </row>
    <row r="36" spans="1:7" x14ac:dyDescent="0.35">
      <c r="B36" t="s">
        <v>47</v>
      </c>
      <c r="C36" t="s">
        <v>205</v>
      </c>
      <c r="D36">
        <v>19</v>
      </c>
      <c r="F36">
        <v>17</v>
      </c>
      <c r="G36">
        <v>36</v>
      </c>
    </row>
    <row r="37" spans="1:7" x14ac:dyDescent="0.35">
      <c r="C37" t="s">
        <v>204</v>
      </c>
      <c r="D37">
        <v>46</v>
      </c>
      <c r="F37">
        <v>16</v>
      </c>
      <c r="G37">
        <v>62</v>
      </c>
    </row>
    <row r="38" spans="1:7" x14ac:dyDescent="0.35">
      <c r="C38" t="s">
        <v>326</v>
      </c>
      <c r="E38">
        <v>47</v>
      </c>
      <c r="G38">
        <v>47</v>
      </c>
    </row>
    <row r="39" spans="1:7" x14ac:dyDescent="0.35">
      <c r="B39" t="s">
        <v>265</v>
      </c>
      <c r="C39" t="s">
        <v>266</v>
      </c>
      <c r="F39">
        <v>2</v>
      </c>
      <c r="G39">
        <v>2</v>
      </c>
    </row>
    <row r="40" spans="1:7" x14ac:dyDescent="0.35">
      <c r="A40" t="s">
        <v>64</v>
      </c>
      <c r="B40" t="s">
        <v>46</v>
      </c>
      <c r="C40" t="s">
        <v>326</v>
      </c>
      <c r="E40">
        <v>1</v>
      </c>
      <c r="G40">
        <v>1</v>
      </c>
    </row>
    <row r="41" spans="1:7" x14ac:dyDescent="0.35">
      <c r="B41" t="s">
        <v>41</v>
      </c>
      <c r="C41" t="s">
        <v>326</v>
      </c>
      <c r="E41">
        <v>1</v>
      </c>
      <c r="G41">
        <v>1</v>
      </c>
    </row>
    <row r="42" spans="1:7" x14ac:dyDescent="0.35">
      <c r="A42" t="s">
        <v>304</v>
      </c>
      <c r="B42" t="s">
        <v>278</v>
      </c>
      <c r="C42" t="s">
        <v>279</v>
      </c>
      <c r="F42">
        <v>1</v>
      </c>
      <c r="G42">
        <v>1</v>
      </c>
    </row>
    <row r="43" spans="1:7" x14ac:dyDescent="0.35">
      <c r="A43" t="s">
        <v>313</v>
      </c>
      <c r="B43" t="s">
        <v>283</v>
      </c>
      <c r="C43" t="s">
        <v>284</v>
      </c>
      <c r="D43">
        <v>1</v>
      </c>
      <c r="G43">
        <v>1</v>
      </c>
    </row>
    <row r="44" spans="1:7" x14ac:dyDescent="0.35">
      <c r="A44" t="s">
        <v>74</v>
      </c>
      <c r="B44" t="s">
        <v>241</v>
      </c>
      <c r="C44" t="s">
        <v>242</v>
      </c>
      <c r="F44">
        <v>4</v>
      </c>
      <c r="G44">
        <v>4</v>
      </c>
    </row>
    <row r="45" spans="1:7" x14ac:dyDescent="0.35">
      <c r="B45" t="s">
        <v>52</v>
      </c>
      <c r="C45" t="s">
        <v>326</v>
      </c>
      <c r="E45">
        <v>1</v>
      </c>
      <c r="G45">
        <v>1</v>
      </c>
    </row>
    <row r="46" spans="1:7" x14ac:dyDescent="0.35">
      <c r="B46" t="s">
        <v>293</v>
      </c>
      <c r="C46" t="s">
        <v>294</v>
      </c>
      <c r="F46">
        <v>2</v>
      </c>
      <c r="G46">
        <v>2</v>
      </c>
    </row>
    <row r="47" spans="1:7" x14ac:dyDescent="0.35">
      <c r="B47" t="s">
        <v>288</v>
      </c>
      <c r="C47" t="s">
        <v>289</v>
      </c>
      <c r="F47">
        <v>1</v>
      </c>
      <c r="G47">
        <v>1</v>
      </c>
    </row>
    <row r="48" spans="1:7" x14ac:dyDescent="0.35">
      <c r="A48" t="s">
        <v>315</v>
      </c>
      <c r="B48" t="s">
        <v>247</v>
      </c>
      <c r="C48" t="s">
        <v>229</v>
      </c>
      <c r="F48">
        <v>5</v>
      </c>
      <c r="G48">
        <v>5</v>
      </c>
    </row>
    <row r="49" spans="1:7" x14ac:dyDescent="0.35">
      <c r="A49" t="s">
        <v>317</v>
      </c>
      <c r="B49" t="s">
        <v>290</v>
      </c>
      <c r="C49" t="s">
        <v>291</v>
      </c>
      <c r="F49">
        <v>1</v>
      </c>
      <c r="G49">
        <v>1</v>
      </c>
    </row>
    <row r="50" spans="1:7" x14ac:dyDescent="0.35">
      <c r="A50" t="s">
        <v>312</v>
      </c>
      <c r="B50" t="s">
        <v>297</v>
      </c>
      <c r="C50" t="s">
        <v>298</v>
      </c>
      <c r="D50">
        <v>2</v>
      </c>
      <c r="G50">
        <v>2</v>
      </c>
    </row>
    <row r="51" spans="1:7" x14ac:dyDescent="0.35">
      <c r="A51" t="s">
        <v>50</v>
      </c>
      <c r="B51" t="s">
        <v>137</v>
      </c>
      <c r="C51" t="s">
        <v>326</v>
      </c>
      <c r="E51">
        <v>6</v>
      </c>
      <c r="G51">
        <v>6</v>
      </c>
    </row>
    <row r="52" spans="1:7" x14ac:dyDescent="0.35">
      <c r="B52" t="s">
        <v>260</v>
      </c>
      <c r="C52" t="s">
        <v>261</v>
      </c>
      <c r="F52">
        <v>1</v>
      </c>
      <c r="G52">
        <v>1</v>
      </c>
    </row>
    <row r="53" spans="1:7" x14ac:dyDescent="0.35">
      <c r="B53" t="s">
        <v>256</v>
      </c>
      <c r="C53" t="s">
        <v>257</v>
      </c>
      <c r="F53">
        <v>1</v>
      </c>
      <c r="G53">
        <v>1</v>
      </c>
    </row>
    <row r="54" spans="1:7" x14ac:dyDescent="0.35">
      <c r="A54" t="s">
        <v>4</v>
      </c>
      <c r="B54" t="s">
        <v>7</v>
      </c>
      <c r="C54" t="s">
        <v>326</v>
      </c>
      <c r="E54">
        <v>1</v>
      </c>
      <c r="G54">
        <v>1</v>
      </c>
    </row>
    <row r="55" spans="1:7" x14ac:dyDescent="0.35">
      <c r="B55" t="s">
        <v>15</v>
      </c>
      <c r="C55" t="s">
        <v>196</v>
      </c>
      <c r="D55">
        <v>11</v>
      </c>
      <c r="F55">
        <v>4</v>
      </c>
      <c r="G55">
        <v>15</v>
      </c>
    </row>
    <row r="56" spans="1:7" x14ac:dyDescent="0.35">
      <c r="C56" t="s">
        <v>326</v>
      </c>
      <c r="E56">
        <v>1</v>
      </c>
      <c r="G56">
        <v>1</v>
      </c>
    </row>
    <row r="57" spans="1:7" x14ac:dyDescent="0.35">
      <c r="B57" t="s">
        <v>6</v>
      </c>
      <c r="C57" t="s">
        <v>248</v>
      </c>
      <c r="F57">
        <v>20</v>
      </c>
      <c r="G57">
        <v>20</v>
      </c>
    </row>
    <row r="58" spans="1:7" x14ac:dyDescent="0.35">
      <c r="C58" t="s">
        <v>212</v>
      </c>
      <c r="D58">
        <v>27</v>
      </c>
      <c r="F58">
        <v>12</v>
      </c>
      <c r="G58">
        <v>39</v>
      </c>
    </row>
    <row r="59" spans="1:7" x14ac:dyDescent="0.35">
      <c r="C59" t="s">
        <v>99</v>
      </c>
      <c r="E59">
        <v>16</v>
      </c>
      <c r="G59">
        <v>16</v>
      </c>
    </row>
    <row r="60" spans="1:7" x14ac:dyDescent="0.35">
      <c r="C60" t="s">
        <v>326</v>
      </c>
      <c r="E60">
        <v>2</v>
      </c>
      <c r="G60">
        <v>2</v>
      </c>
    </row>
    <row r="61" spans="1:7" x14ac:dyDescent="0.35">
      <c r="B61" t="s">
        <v>2</v>
      </c>
      <c r="C61" t="s">
        <v>326</v>
      </c>
      <c r="E61">
        <v>1</v>
      </c>
      <c r="G61">
        <v>1</v>
      </c>
    </row>
    <row r="62" spans="1:7" x14ac:dyDescent="0.35">
      <c r="B62" t="s">
        <v>23</v>
      </c>
      <c r="C62" t="s">
        <v>199</v>
      </c>
      <c r="D62">
        <v>19</v>
      </c>
      <c r="F62">
        <v>3</v>
      </c>
      <c r="G62">
        <v>22</v>
      </c>
    </row>
    <row r="63" spans="1:7" x14ac:dyDescent="0.35">
      <c r="C63" t="s">
        <v>326</v>
      </c>
      <c r="E63">
        <v>1</v>
      </c>
      <c r="G63">
        <v>1</v>
      </c>
    </row>
    <row r="64" spans="1:7" x14ac:dyDescent="0.35">
      <c r="B64" t="s">
        <v>349</v>
      </c>
      <c r="C64" t="s">
        <v>99</v>
      </c>
      <c r="E64">
        <v>20</v>
      </c>
      <c r="G64">
        <v>20</v>
      </c>
    </row>
    <row r="65" spans="1:7" x14ac:dyDescent="0.35">
      <c r="A65" t="s">
        <v>309</v>
      </c>
      <c r="B65" t="s">
        <v>214</v>
      </c>
      <c r="C65" t="s">
        <v>215</v>
      </c>
      <c r="D65">
        <v>20</v>
      </c>
      <c r="G65">
        <v>20</v>
      </c>
    </row>
    <row r="66" spans="1:7" x14ac:dyDescent="0.35">
      <c r="A66" t="s">
        <v>76</v>
      </c>
      <c r="B66" t="s">
        <v>144</v>
      </c>
      <c r="C66" t="s">
        <v>326</v>
      </c>
      <c r="E66">
        <v>3</v>
      </c>
      <c r="G66">
        <v>3</v>
      </c>
    </row>
    <row r="67" spans="1:7" x14ac:dyDescent="0.35">
      <c r="A67" t="s">
        <v>175</v>
      </c>
      <c r="B67" t="s">
        <v>175</v>
      </c>
      <c r="C67" t="s">
        <v>326</v>
      </c>
      <c r="E67">
        <v>1</v>
      </c>
      <c r="G67">
        <v>1</v>
      </c>
    </row>
    <row r="68" spans="1:7" x14ac:dyDescent="0.35">
      <c r="B68" t="s">
        <v>48</v>
      </c>
      <c r="C68" t="s">
        <v>326</v>
      </c>
      <c r="E68">
        <v>1</v>
      </c>
      <c r="G68">
        <v>1</v>
      </c>
    </row>
    <row r="69" spans="1:7" x14ac:dyDescent="0.35">
      <c r="A69" t="s">
        <v>62</v>
      </c>
      <c r="B69" t="s">
        <v>202</v>
      </c>
      <c r="C69" t="s">
        <v>203</v>
      </c>
      <c r="F69">
        <v>3</v>
      </c>
      <c r="G69">
        <v>3</v>
      </c>
    </row>
    <row r="70" spans="1:7" x14ac:dyDescent="0.35">
      <c r="C70" t="s">
        <v>238</v>
      </c>
      <c r="D70">
        <v>1</v>
      </c>
      <c r="G70">
        <v>1</v>
      </c>
    </row>
    <row r="71" spans="1:7" x14ac:dyDescent="0.35">
      <c r="B71" t="s">
        <v>38</v>
      </c>
      <c r="C71" t="s">
        <v>326</v>
      </c>
      <c r="E71">
        <v>1</v>
      </c>
      <c r="G71">
        <v>1</v>
      </c>
    </row>
    <row r="72" spans="1:7" x14ac:dyDescent="0.35">
      <c r="A72" t="s">
        <v>303</v>
      </c>
      <c r="B72" t="s">
        <v>218</v>
      </c>
      <c r="C72" t="s">
        <v>219</v>
      </c>
      <c r="D72">
        <v>1</v>
      </c>
      <c r="G72">
        <v>1</v>
      </c>
    </row>
    <row r="73" spans="1:7" x14ac:dyDescent="0.35">
      <c r="B73" t="s">
        <v>253</v>
      </c>
      <c r="C73" t="s">
        <v>254</v>
      </c>
      <c r="D73">
        <v>5</v>
      </c>
      <c r="G73">
        <v>5</v>
      </c>
    </row>
    <row r="74" spans="1:7" x14ac:dyDescent="0.35">
      <c r="A74" t="s">
        <v>311</v>
      </c>
      <c r="B74" t="s">
        <v>222</v>
      </c>
      <c r="C74" t="s">
        <v>223</v>
      </c>
      <c r="D74">
        <v>1</v>
      </c>
      <c r="G74">
        <v>1</v>
      </c>
    </row>
    <row r="75" spans="1:7" x14ac:dyDescent="0.35">
      <c r="A75" t="s">
        <v>307</v>
      </c>
      <c r="B75" t="s">
        <v>251</v>
      </c>
      <c r="C75" t="s">
        <v>252</v>
      </c>
      <c r="D75">
        <v>2</v>
      </c>
      <c r="G75">
        <v>2</v>
      </c>
    </row>
    <row r="76" spans="1:7" x14ac:dyDescent="0.35">
      <c r="A76" t="s">
        <v>72</v>
      </c>
      <c r="B76" t="s">
        <v>263</v>
      </c>
      <c r="C76" t="s">
        <v>264</v>
      </c>
      <c r="F76">
        <v>2</v>
      </c>
      <c r="G76">
        <v>2</v>
      </c>
    </row>
    <row r="77" spans="1:7" x14ac:dyDescent="0.35">
      <c r="B77" t="s">
        <v>51</v>
      </c>
      <c r="C77" t="s">
        <v>201</v>
      </c>
      <c r="F77">
        <v>6</v>
      </c>
      <c r="G77">
        <v>6</v>
      </c>
    </row>
    <row r="78" spans="1:7" x14ac:dyDescent="0.35">
      <c r="C78" t="s">
        <v>326</v>
      </c>
      <c r="E78">
        <v>1</v>
      </c>
      <c r="G78">
        <v>1</v>
      </c>
    </row>
    <row r="79" spans="1:7" x14ac:dyDescent="0.35">
      <c r="B79" t="s">
        <v>163</v>
      </c>
      <c r="C79" t="s">
        <v>326</v>
      </c>
      <c r="E79">
        <v>2</v>
      </c>
      <c r="G79">
        <v>2</v>
      </c>
    </row>
    <row r="80" spans="1:7" x14ac:dyDescent="0.35">
      <c r="A80" t="s">
        <v>37</v>
      </c>
      <c r="B80" t="s">
        <v>40</v>
      </c>
      <c r="C80" t="s">
        <v>326</v>
      </c>
      <c r="E80">
        <v>1</v>
      </c>
      <c r="G80">
        <v>1</v>
      </c>
    </row>
    <row r="81" spans="1:7" x14ac:dyDescent="0.35">
      <c r="B81" t="s">
        <v>36</v>
      </c>
      <c r="C81" t="s">
        <v>326</v>
      </c>
      <c r="E81">
        <v>1</v>
      </c>
      <c r="G81">
        <v>1</v>
      </c>
    </row>
    <row r="82" spans="1:7" x14ac:dyDescent="0.35">
      <c r="B82" t="s">
        <v>49</v>
      </c>
      <c r="C82" t="s">
        <v>217</v>
      </c>
      <c r="D82">
        <v>1</v>
      </c>
      <c r="G82">
        <v>1</v>
      </c>
    </row>
    <row r="83" spans="1:7" x14ac:dyDescent="0.35">
      <c r="C83" t="s">
        <v>221</v>
      </c>
      <c r="D83">
        <v>2</v>
      </c>
      <c r="G83">
        <v>2</v>
      </c>
    </row>
    <row r="84" spans="1:7" x14ac:dyDescent="0.35">
      <c r="C84" t="s">
        <v>326</v>
      </c>
      <c r="E84">
        <v>4</v>
      </c>
      <c r="G84">
        <v>4</v>
      </c>
    </row>
    <row r="85" spans="1:7" x14ac:dyDescent="0.35">
      <c r="A85" t="s">
        <v>305</v>
      </c>
      <c r="B85" t="s">
        <v>109</v>
      </c>
      <c r="C85" t="s">
        <v>326</v>
      </c>
      <c r="E85">
        <v>13</v>
      </c>
      <c r="G85">
        <v>13</v>
      </c>
    </row>
    <row r="86" spans="1:7" x14ac:dyDescent="0.35">
      <c r="A86" t="s">
        <v>34</v>
      </c>
      <c r="B86" t="s">
        <v>33</v>
      </c>
      <c r="C86" t="s">
        <v>326</v>
      </c>
      <c r="E86">
        <v>1</v>
      </c>
      <c r="G86">
        <v>1</v>
      </c>
    </row>
    <row r="87" spans="1:7" x14ac:dyDescent="0.35">
      <c r="A87" t="s">
        <v>316</v>
      </c>
      <c r="B87" t="s">
        <v>280</v>
      </c>
      <c r="C87" t="s">
        <v>281</v>
      </c>
      <c r="F87">
        <v>1</v>
      </c>
      <c r="G87">
        <v>1</v>
      </c>
    </row>
    <row r="88" spans="1:7" x14ac:dyDescent="0.35">
      <c r="A88" t="s">
        <v>21</v>
      </c>
      <c r="B88" t="s">
        <v>20</v>
      </c>
      <c r="C88" t="s">
        <v>326</v>
      </c>
      <c r="E88">
        <v>1</v>
      </c>
      <c r="G88">
        <v>1</v>
      </c>
    </row>
    <row r="89" spans="1:7" x14ac:dyDescent="0.35">
      <c r="A89" t="s">
        <v>18</v>
      </c>
      <c r="B89" t="s">
        <v>17</v>
      </c>
      <c r="C89" t="s">
        <v>326</v>
      </c>
      <c r="E89">
        <v>2</v>
      </c>
      <c r="G89">
        <v>2</v>
      </c>
    </row>
    <row r="90" spans="1:7" x14ac:dyDescent="0.35">
      <c r="B90" t="s">
        <v>270</v>
      </c>
      <c r="C90" t="s">
        <v>271</v>
      </c>
      <c r="D90">
        <v>2</v>
      </c>
      <c r="G90">
        <v>2</v>
      </c>
    </row>
    <row r="91" spans="1:7" x14ac:dyDescent="0.35">
      <c r="A91" t="s">
        <v>32</v>
      </c>
      <c r="B91" t="s">
        <v>236</v>
      </c>
      <c r="C91" t="s">
        <v>237</v>
      </c>
      <c r="D91">
        <v>4</v>
      </c>
      <c r="G91">
        <v>4</v>
      </c>
    </row>
    <row r="92" spans="1:7" x14ac:dyDescent="0.35">
      <c r="B92" t="s">
        <v>39</v>
      </c>
      <c r="C92" t="s">
        <v>197</v>
      </c>
      <c r="D92">
        <v>1</v>
      </c>
      <c r="G92">
        <v>1</v>
      </c>
    </row>
    <row r="93" spans="1:7" x14ac:dyDescent="0.35">
      <c r="C93" t="s">
        <v>232</v>
      </c>
      <c r="F93">
        <v>14</v>
      </c>
      <c r="G93">
        <v>14</v>
      </c>
    </row>
    <row r="94" spans="1:7" x14ac:dyDescent="0.35">
      <c r="C94" t="s">
        <v>326</v>
      </c>
      <c r="E94">
        <v>1</v>
      </c>
      <c r="G94">
        <v>1</v>
      </c>
    </row>
    <row r="95" spans="1:7" x14ac:dyDescent="0.35">
      <c r="B95" t="s">
        <v>228</v>
      </c>
      <c r="C95" t="s">
        <v>229</v>
      </c>
      <c r="F95">
        <v>14</v>
      </c>
      <c r="G95">
        <v>14</v>
      </c>
    </row>
    <row r="96" spans="1:7" x14ac:dyDescent="0.35">
      <c r="B96" t="s">
        <v>31</v>
      </c>
      <c r="C96" t="s">
        <v>200</v>
      </c>
      <c r="D96">
        <v>37</v>
      </c>
      <c r="F96">
        <v>23</v>
      </c>
      <c r="G96">
        <v>60</v>
      </c>
    </row>
    <row r="97" spans="1:7" x14ac:dyDescent="0.35">
      <c r="C97" t="s">
        <v>224</v>
      </c>
      <c r="F97">
        <v>19</v>
      </c>
      <c r="G97">
        <v>19</v>
      </c>
    </row>
    <row r="98" spans="1:7" x14ac:dyDescent="0.35">
      <c r="C98" t="s">
        <v>195</v>
      </c>
      <c r="D98">
        <v>46</v>
      </c>
      <c r="F98">
        <v>23</v>
      </c>
      <c r="G98">
        <v>69</v>
      </c>
    </row>
    <row r="99" spans="1:7" x14ac:dyDescent="0.35">
      <c r="C99" t="s">
        <v>326</v>
      </c>
      <c r="E99">
        <v>1</v>
      </c>
      <c r="G99">
        <v>1</v>
      </c>
    </row>
    <row r="100" spans="1:7" x14ac:dyDescent="0.35">
      <c r="B100" t="s">
        <v>230</v>
      </c>
      <c r="C100" t="s">
        <v>198</v>
      </c>
      <c r="D100">
        <v>1</v>
      </c>
      <c r="G100">
        <v>1</v>
      </c>
    </row>
    <row r="101" spans="1:7" x14ac:dyDescent="0.35">
      <c r="C101" t="s">
        <v>233</v>
      </c>
      <c r="F101">
        <v>4</v>
      </c>
      <c r="G101">
        <v>4</v>
      </c>
    </row>
    <row r="102" spans="1:7" x14ac:dyDescent="0.35">
      <c r="C102" t="s">
        <v>231</v>
      </c>
      <c r="F102">
        <v>11</v>
      </c>
      <c r="G102">
        <v>11</v>
      </c>
    </row>
    <row r="103" spans="1:7" x14ac:dyDescent="0.35">
      <c r="B103" t="s">
        <v>226</v>
      </c>
      <c r="C103" t="s">
        <v>227</v>
      </c>
      <c r="F103">
        <v>14</v>
      </c>
      <c r="G103">
        <v>14</v>
      </c>
    </row>
    <row r="104" spans="1:7" x14ac:dyDescent="0.35">
      <c r="A104" t="s">
        <v>12</v>
      </c>
      <c r="B104" t="s">
        <v>24</v>
      </c>
      <c r="C104" t="s">
        <v>213</v>
      </c>
      <c r="F104">
        <v>7</v>
      </c>
      <c r="G104">
        <v>7</v>
      </c>
    </row>
    <row r="105" spans="1:7" x14ac:dyDescent="0.35">
      <c r="C105" t="s">
        <v>326</v>
      </c>
      <c r="E105">
        <v>1</v>
      </c>
      <c r="G105">
        <v>1</v>
      </c>
    </row>
    <row r="106" spans="1:7" x14ac:dyDescent="0.35">
      <c r="B106" t="s">
        <v>11</v>
      </c>
      <c r="C106" t="s">
        <v>249</v>
      </c>
      <c r="F106">
        <v>2</v>
      </c>
      <c r="G106">
        <v>2</v>
      </c>
    </row>
    <row r="107" spans="1:7" x14ac:dyDescent="0.35">
      <c r="C107" t="s">
        <v>255</v>
      </c>
      <c r="D107">
        <v>1</v>
      </c>
      <c r="G107">
        <v>1</v>
      </c>
    </row>
    <row r="108" spans="1:7" x14ac:dyDescent="0.35">
      <c r="C108" t="s">
        <v>326</v>
      </c>
      <c r="E108">
        <v>1</v>
      </c>
      <c r="G108">
        <v>1</v>
      </c>
    </row>
    <row r="109" spans="1:7" x14ac:dyDescent="0.35">
      <c r="B109" t="s">
        <v>285</v>
      </c>
      <c r="C109" t="s">
        <v>248</v>
      </c>
      <c r="F109">
        <v>1</v>
      </c>
      <c r="G109">
        <v>1</v>
      </c>
    </row>
    <row r="110" spans="1:7" x14ac:dyDescent="0.35">
      <c r="B110" t="s">
        <v>243</v>
      </c>
      <c r="C110" t="s">
        <v>244</v>
      </c>
      <c r="F110">
        <v>4</v>
      </c>
      <c r="G110">
        <v>4</v>
      </c>
    </row>
    <row r="111" spans="1:7" x14ac:dyDescent="0.35">
      <c r="B111" t="s">
        <v>268</v>
      </c>
      <c r="C111" t="s">
        <v>269</v>
      </c>
      <c r="F111">
        <v>2</v>
      </c>
      <c r="G111">
        <v>2</v>
      </c>
    </row>
    <row r="112" spans="1:7" x14ac:dyDescent="0.35">
      <c r="B112" t="s">
        <v>16</v>
      </c>
      <c r="C112" t="s">
        <v>275</v>
      </c>
      <c r="D112">
        <v>2</v>
      </c>
      <c r="F112">
        <v>1</v>
      </c>
      <c r="G112">
        <v>3</v>
      </c>
    </row>
    <row r="113" spans="1:7" x14ac:dyDescent="0.35">
      <c r="C113" t="s">
        <v>326</v>
      </c>
      <c r="E113">
        <v>1</v>
      </c>
      <c r="G113">
        <v>1</v>
      </c>
    </row>
    <row r="114" spans="1:7" x14ac:dyDescent="0.35">
      <c r="B114" t="s">
        <v>30</v>
      </c>
      <c r="C114" t="s">
        <v>326</v>
      </c>
      <c r="E114">
        <v>1</v>
      </c>
      <c r="G114">
        <v>1</v>
      </c>
    </row>
    <row r="115" spans="1:7" x14ac:dyDescent="0.35">
      <c r="B115" t="s">
        <v>145</v>
      </c>
      <c r="C115" t="s">
        <v>326</v>
      </c>
      <c r="E115">
        <v>6</v>
      </c>
      <c r="G115">
        <v>6</v>
      </c>
    </row>
    <row r="116" spans="1:7" x14ac:dyDescent="0.35">
      <c r="A116" t="s">
        <v>67</v>
      </c>
      <c r="B116" t="s">
        <v>258</v>
      </c>
      <c r="C116" t="s">
        <v>259</v>
      </c>
      <c r="F116">
        <v>9</v>
      </c>
      <c r="G116">
        <v>9</v>
      </c>
    </row>
    <row r="117" spans="1:7" x14ac:dyDescent="0.35">
      <c r="B117" t="s">
        <v>44</v>
      </c>
      <c r="C117" t="s">
        <v>267</v>
      </c>
      <c r="D117">
        <v>1</v>
      </c>
      <c r="G117">
        <v>1</v>
      </c>
    </row>
    <row r="118" spans="1:7" x14ac:dyDescent="0.35">
      <c r="C118" t="s">
        <v>99</v>
      </c>
      <c r="E118">
        <v>13</v>
      </c>
      <c r="G118">
        <v>13</v>
      </c>
    </row>
    <row r="119" spans="1:7" x14ac:dyDescent="0.35">
      <c r="C119" t="s">
        <v>326</v>
      </c>
      <c r="E119">
        <v>1</v>
      </c>
      <c r="G119">
        <v>1</v>
      </c>
    </row>
    <row r="120" spans="1:7" x14ac:dyDescent="0.35">
      <c r="A120" t="s">
        <v>9</v>
      </c>
      <c r="B120" t="s">
        <v>43</v>
      </c>
      <c r="C120" t="s">
        <v>276</v>
      </c>
      <c r="F120">
        <v>3</v>
      </c>
      <c r="G120">
        <v>3</v>
      </c>
    </row>
    <row r="121" spans="1:7" x14ac:dyDescent="0.35">
      <c r="C121" t="s">
        <v>326</v>
      </c>
      <c r="E121">
        <v>1</v>
      </c>
      <c r="G121">
        <v>1</v>
      </c>
    </row>
    <row r="122" spans="1:7" x14ac:dyDescent="0.35">
      <c r="B122" t="s">
        <v>29</v>
      </c>
      <c r="C122" t="s">
        <v>326</v>
      </c>
      <c r="E122">
        <v>1</v>
      </c>
      <c r="G122">
        <v>1</v>
      </c>
    </row>
    <row r="123" spans="1:7" x14ac:dyDescent="0.35">
      <c r="B123" t="s">
        <v>8</v>
      </c>
      <c r="C123" t="s">
        <v>326</v>
      </c>
      <c r="E123">
        <v>1</v>
      </c>
      <c r="G123">
        <v>1</v>
      </c>
    </row>
    <row r="124" spans="1:7" x14ac:dyDescent="0.35">
      <c r="A124" t="s">
        <v>99</v>
      </c>
      <c r="B124" t="s">
        <v>350</v>
      </c>
      <c r="C124" t="s">
        <v>99</v>
      </c>
      <c r="E124">
        <v>58</v>
      </c>
      <c r="G124">
        <v>58</v>
      </c>
    </row>
    <row r="125" spans="1:7" x14ac:dyDescent="0.35">
      <c r="B125" t="s">
        <v>99</v>
      </c>
      <c r="C125" t="s">
        <v>99</v>
      </c>
      <c r="E125">
        <v>52</v>
      </c>
      <c r="G125">
        <v>52</v>
      </c>
    </row>
    <row r="126" spans="1:7" x14ac:dyDescent="0.35">
      <c r="A126" t="s">
        <v>318</v>
      </c>
      <c r="B126" t="s">
        <v>234</v>
      </c>
      <c r="C126" t="s">
        <v>235</v>
      </c>
      <c r="F126">
        <v>9</v>
      </c>
      <c r="G126">
        <v>9</v>
      </c>
    </row>
    <row r="127" spans="1:7" x14ac:dyDescent="0.35">
      <c r="C127" t="s">
        <v>299</v>
      </c>
      <c r="D127">
        <v>1</v>
      </c>
      <c r="G127">
        <v>1</v>
      </c>
    </row>
    <row r="128" spans="1:7" x14ac:dyDescent="0.35">
      <c r="A128" t="s">
        <v>324</v>
      </c>
      <c r="D128">
        <v>376</v>
      </c>
      <c r="E128">
        <v>309</v>
      </c>
      <c r="F128">
        <v>388</v>
      </c>
      <c r="G128">
        <v>1073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10337-A815-49AD-9BA5-C07B055A5412}">
  <dimension ref="A2:Z78"/>
  <sheetViews>
    <sheetView workbookViewId="0">
      <selection activeCell="G1" sqref="A1:G1048576"/>
    </sheetView>
  </sheetViews>
  <sheetFormatPr defaultRowHeight="14.5" x14ac:dyDescent="0.35"/>
  <cols>
    <col min="1" max="1" width="14.6328125" bestFit="1" customWidth="1"/>
    <col min="2" max="2" width="1.81640625" bestFit="1" customWidth="1"/>
    <col min="3" max="3" width="11" style="66" bestFit="1" customWidth="1"/>
    <col min="4" max="4" width="9.1796875" style="66" bestFit="1" customWidth="1"/>
    <col min="5" max="6" width="4.7265625" style="184" bestFit="1" customWidth="1"/>
    <col min="7" max="7" width="9.1796875" style="184" bestFit="1" customWidth="1"/>
    <col min="9" max="9" width="14.6328125" bestFit="1" customWidth="1"/>
    <col min="10" max="10" width="16.81640625" bestFit="1" customWidth="1"/>
    <col min="11" max="11" width="1.81640625" bestFit="1" customWidth="1"/>
    <col min="12" max="12" width="11" style="66" bestFit="1" customWidth="1"/>
    <col min="13" max="13" width="9.1796875" style="66" bestFit="1" customWidth="1"/>
    <col min="14" max="15" width="4.7265625" style="184" bestFit="1" customWidth="1"/>
    <col min="16" max="16" width="9.1796875" style="184" bestFit="1" customWidth="1"/>
    <col min="18" max="18" width="14.6328125" bestFit="1" customWidth="1"/>
    <col min="19" max="19" width="16.81640625" bestFit="1" customWidth="1"/>
    <col min="20" max="20" width="12.7265625" bestFit="1" customWidth="1"/>
    <col min="21" max="21" width="1.81640625" bestFit="1" customWidth="1"/>
    <col min="22" max="22" width="11" style="66" bestFit="1" customWidth="1"/>
    <col min="23" max="23" width="9.1796875" style="66" bestFit="1" customWidth="1"/>
    <col min="24" max="25" width="4.7265625" style="184" bestFit="1" customWidth="1"/>
    <col min="26" max="26" width="9.1796875" style="184" bestFit="1" customWidth="1"/>
  </cols>
  <sheetData>
    <row r="2" spans="1:26" x14ac:dyDescent="0.35">
      <c r="E2" s="186" t="s">
        <v>319</v>
      </c>
      <c r="F2" s="186"/>
      <c r="G2" s="186"/>
      <c r="N2" s="186" t="s">
        <v>0</v>
      </c>
      <c r="O2" s="186"/>
      <c r="P2" s="186"/>
      <c r="X2" s="186" t="s">
        <v>439</v>
      </c>
      <c r="Y2" s="186"/>
      <c r="Z2" s="186"/>
    </row>
    <row r="3" spans="1:26" x14ac:dyDescent="0.35">
      <c r="A3" t="s">
        <v>362</v>
      </c>
      <c r="C3" s="66" t="s">
        <v>188</v>
      </c>
      <c r="E3" s="184">
        <f>COUNT(E5:E78)</f>
        <v>8</v>
      </c>
      <c r="F3" s="184">
        <f>COUNT(F5:F78)</f>
        <v>8</v>
      </c>
      <c r="G3" s="184">
        <f>COUNT(G5:G78)</f>
        <v>8</v>
      </c>
      <c r="I3" t="s">
        <v>362</v>
      </c>
      <c r="L3" s="66" t="s">
        <v>188</v>
      </c>
      <c r="N3" s="184">
        <f>COUNT(N5:N78)</f>
        <v>14</v>
      </c>
      <c r="O3" s="184">
        <f>COUNT(O5:O78)</f>
        <v>15</v>
      </c>
      <c r="P3" s="184">
        <f>COUNT(P5:P78)</f>
        <v>27</v>
      </c>
      <c r="R3" t="s">
        <v>362</v>
      </c>
      <c r="V3" s="66" t="s">
        <v>188</v>
      </c>
      <c r="X3" s="184">
        <f>COUNT(X5:X78)</f>
        <v>22</v>
      </c>
      <c r="Y3" s="184">
        <f>COUNT(Y5:Y78)</f>
        <v>13</v>
      </c>
      <c r="Z3" s="184">
        <f>COUNT(Z5:Z78)</f>
        <v>39</v>
      </c>
    </row>
    <row r="4" spans="1:26" x14ac:dyDescent="0.35">
      <c r="A4" s="112" t="s">
        <v>319</v>
      </c>
      <c r="B4" s="112"/>
      <c r="C4" s="183" t="s">
        <v>78</v>
      </c>
      <c r="D4" s="183" t="s">
        <v>101</v>
      </c>
      <c r="E4" s="184" t="s">
        <v>78</v>
      </c>
      <c r="F4" s="184" t="s">
        <v>438</v>
      </c>
      <c r="G4" s="184" t="s">
        <v>101</v>
      </c>
      <c r="H4" s="112"/>
      <c r="I4" s="112" t="s">
        <v>319</v>
      </c>
      <c r="J4" s="112" t="s">
        <v>0</v>
      </c>
      <c r="K4" s="112"/>
      <c r="L4" s="183" t="s">
        <v>78</v>
      </c>
      <c r="M4" s="183" t="s">
        <v>101</v>
      </c>
      <c r="N4" s="184" t="s">
        <v>78</v>
      </c>
      <c r="O4" s="184" t="s">
        <v>438</v>
      </c>
      <c r="P4" s="184" t="s">
        <v>101</v>
      </c>
      <c r="Q4" s="112"/>
      <c r="R4" s="112" t="s">
        <v>319</v>
      </c>
      <c r="S4" s="112" t="s">
        <v>0</v>
      </c>
      <c r="T4" s="112" t="s">
        <v>321</v>
      </c>
      <c r="U4" s="112"/>
      <c r="V4" s="183" t="s">
        <v>78</v>
      </c>
      <c r="W4" s="183" t="s">
        <v>101</v>
      </c>
      <c r="X4" s="184" t="s">
        <v>78</v>
      </c>
      <c r="Y4" s="184" t="s">
        <v>438</v>
      </c>
      <c r="Z4" s="184" t="s">
        <v>101</v>
      </c>
    </row>
    <row r="5" spans="1:26" x14ac:dyDescent="0.35">
      <c r="A5" t="s">
        <v>70</v>
      </c>
      <c r="B5">
        <f t="shared" ref="B5:B28" si="0">COUNT(C5:D5)</f>
        <v>2</v>
      </c>
      <c r="C5" s="66">
        <v>1</v>
      </c>
      <c r="D5" s="66">
        <v>3</v>
      </c>
      <c r="F5" s="184">
        <v>1</v>
      </c>
      <c r="I5" t="s">
        <v>70</v>
      </c>
      <c r="J5" t="s">
        <v>210</v>
      </c>
      <c r="K5">
        <f t="shared" ref="K5:K36" si="1">COUNT(L5:M5)</f>
        <v>2</v>
      </c>
      <c r="L5" s="66">
        <v>1</v>
      </c>
      <c r="M5" s="66">
        <v>3</v>
      </c>
      <c r="O5" s="184">
        <v>1</v>
      </c>
      <c r="R5" t="s">
        <v>70</v>
      </c>
      <c r="S5" t="s">
        <v>210</v>
      </c>
      <c r="T5" t="s">
        <v>211</v>
      </c>
      <c r="U5">
        <f t="shared" ref="U5:U36" si="2">COUNT(V5:W5)</f>
        <v>2</v>
      </c>
      <c r="V5" s="66">
        <v>1</v>
      </c>
      <c r="W5" s="66">
        <v>3</v>
      </c>
      <c r="Y5" s="184">
        <v>1</v>
      </c>
    </row>
    <row r="6" spans="1:26" x14ac:dyDescent="0.35">
      <c r="A6" t="s">
        <v>65</v>
      </c>
      <c r="B6">
        <f t="shared" si="0"/>
        <v>1</v>
      </c>
      <c r="D6" s="66">
        <v>12</v>
      </c>
      <c r="F6" s="184">
        <v>1</v>
      </c>
      <c r="J6" t="s">
        <v>54</v>
      </c>
      <c r="K6">
        <f t="shared" si="1"/>
        <v>2</v>
      </c>
      <c r="L6" s="66">
        <v>1</v>
      </c>
      <c r="M6" s="66">
        <v>14</v>
      </c>
      <c r="O6" s="184">
        <v>1</v>
      </c>
      <c r="S6" t="s">
        <v>54</v>
      </c>
      <c r="T6" t="s">
        <v>206</v>
      </c>
      <c r="U6">
        <f t="shared" si="2"/>
        <v>1</v>
      </c>
      <c r="W6" s="66">
        <v>14</v>
      </c>
      <c r="Z6" s="184">
        <v>1</v>
      </c>
    </row>
    <row r="7" spans="1:26" x14ac:dyDescent="0.35">
      <c r="A7" t="s">
        <v>304</v>
      </c>
      <c r="B7">
        <f t="shared" si="0"/>
        <v>1</v>
      </c>
      <c r="D7" s="66">
        <v>1</v>
      </c>
      <c r="G7" s="184">
        <v>1</v>
      </c>
      <c r="J7" t="s">
        <v>59</v>
      </c>
      <c r="K7">
        <f t="shared" si="1"/>
        <v>2</v>
      </c>
      <c r="L7" s="66">
        <v>21</v>
      </c>
      <c r="M7" s="66">
        <v>2</v>
      </c>
      <c r="O7" s="184">
        <v>1</v>
      </c>
      <c r="T7" t="s">
        <v>220</v>
      </c>
      <c r="U7">
        <f t="shared" si="2"/>
        <v>1</v>
      </c>
      <c r="V7" s="66">
        <v>1</v>
      </c>
      <c r="X7" s="184">
        <v>1</v>
      </c>
    </row>
    <row r="8" spans="1:26" x14ac:dyDescent="0.35">
      <c r="A8" t="s">
        <v>313</v>
      </c>
      <c r="B8">
        <f t="shared" si="0"/>
        <v>1</v>
      </c>
      <c r="C8" s="66">
        <v>1</v>
      </c>
      <c r="E8" s="184">
        <v>1</v>
      </c>
      <c r="J8" t="s">
        <v>295</v>
      </c>
      <c r="K8">
        <f t="shared" si="1"/>
        <v>1</v>
      </c>
      <c r="M8" s="66">
        <v>1</v>
      </c>
      <c r="P8" s="184">
        <v>1</v>
      </c>
      <c r="S8" t="s">
        <v>59</v>
      </c>
      <c r="T8" t="s">
        <v>216</v>
      </c>
      <c r="U8">
        <f t="shared" si="2"/>
        <v>2</v>
      </c>
      <c r="V8" s="66">
        <v>21</v>
      </c>
      <c r="W8" s="66">
        <v>2</v>
      </c>
      <c r="Y8" s="184">
        <v>1</v>
      </c>
    </row>
    <row r="9" spans="1:26" x14ac:dyDescent="0.35">
      <c r="A9" t="s">
        <v>74</v>
      </c>
      <c r="B9">
        <f t="shared" si="0"/>
        <v>1</v>
      </c>
      <c r="D9" s="66">
        <v>4</v>
      </c>
      <c r="G9" s="184">
        <v>1</v>
      </c>
      <c r="J9" t="s">
        <v>272</v>
      </c>
      <c r="K9">
        <f t="shared" si="1"/>
        <v>1</v>
      </c>
      <c r="L9" s="66">
        <v>6</v>
      </c>
      <c r="N9" s="184">
        <v>1</v>
      </c>
      <c r="S9" t="s">
        <v>295</v>
      </c>
      <c r="T9" t="s">
        <v>296</v>
      </c>
      <c r="U9">
        <f t="shared" si="2"/>
        <v>1</v>
      </c>
      <c r="W9" s="66">
        <v>1</v>
      </c>
      <c r="Z9" s="184">
        <v>1</v>
      </c>
    </row>
    <row r="10" spans="1:26" x14ac:dyDescent="0.35">
      <c r="A10" t="s">
        <v>315</v>
      </c>
      <c r="B10">
        <f t="shared" si="0"/>
        <v>1</v>
      </c>
      <c r="D10" s="66">
        <v>5</v>
      </c>
      <c r="G10" s="184">
        <v>1</v>
      </c>
      <c r="J10" t="s">
        <v>208</v>
      </c>
      <c r="K10">
        <f t="shared" si="1"/>
        <v>1</v>
      </c>
      <c r="M10" s="66">
        <v>4</v>
      </c>
      <c r="P10" s="184">
        <v>1</v>
      </c>
      <c r="S10" t="s">
        <v>272</v>
      </c>
      <c r="T10" t="s">
        <v>273</v>
      </c>
      <c r="U10">
        <f t="shared" si="2"/>
        <v>1</v>
      </c>
      <c r="V10" s="66">
        <v>6</v>
      </c>
      <c r="X10" s="184">
        <v>1</v>
      </c>
    </row>
    <row r="11" spans="1:26" x14ac:dyDescent="0.35">
      <c r="A11" t="s">
        <v>317</v>
      </c>
      <c r="B11">
        <f t="shared" si="0"/>
        <v>1</v>
      </c>
      <c r="D11" s="66">
        <v>1</v>
      </c>
      <c r="G11" s="184">
        <v>1</v>
      </c>
      <c r="J11" t="s">
        <v>286</v>
      </c>
      <c r="K11">
        <f t="shared" si="1"/>
        <v>1</v>
      </c>
      <c r="M11" s="66">
        <v>4</v>
      </c>
      <c r="P11" s="184">
        <v>1</v>
      </c>
      <c r="S11" t="s">
        <v>208</v>
      </c>
      <c r="T11" t="s">
        <v>209</v>
      </c>
      <c r="U11">
        <f t="shared" si="2"/>
        <v>1</v>
      </c>
      <c r="W11" s="66">
        <v>4</v>
      </c>
      <c r="Z11" s="184">
        <v>1</v>
      </c>
    </row>
    <row r="12" spans="1:26" x14ac:dyDescent="0.35">
      <c r="A12" t="s">
        <v>312</v>
      </c>
      <c r="B12">
        <f t="shared" si="0"/>
        <v>1</v>
      </c>
      <c r="C12" s="66">
        <v>2</v>
      </c>
      <c r="E12" s="184">
        <v>1</v>
      </c>
      <c r="J12" t="s">
        <v>56</v>
      </c>
      <c r="K12">
        <f t="shared" si="1"/>
        <v>1</v>
      </c>
      <c r="L12" s="66">
        <v>3</v>
      </c>
      <c r="N12" s="184">
        <v>1</v>
      </c>
      <c r="S12" t="s">
        <v>286</v>
      </c>
      <c r="T12" t="s">
        <v>287</v>
      </c>
      <c r="U12">
        <f t="shared" si="2"/>
        <v>1</v>
      </c>
      <c r="W12" s="66">
        <v>4</v>
      </c>
      <c r="Z12" s="184">
        <v>1</v>
      </c>
    </row>
    <row r="13" spans="1:26" x14ac:dyDescent="0.35">
      <c r="A13" t="s">
        <v>50</v>
      </c>
      <c r="B13">
        <f t="shared" si="0"/>
        <v>1</v>
      </c>
      <c r="D13" s="66">
        <v>1</v>
      </c>
      <c r="G13" s="184">
        <v>1</v>
      </c>
      <c r="J13" t="s">
        <v>57</v>
      </c>
      <c r="K13">
        <f t="shared" si="1"/>
        <v>1</v>
      </c>
      <c r="M13" s="66">
        <v>7</v>
      </c>
      <c r="P13" s="184">
        <v>1</v>
      </c>
      <c r="S13" t="s">
        <v>56</v>
      </c>
      <c r="T13" t="s">
        <v>250</v>
      </c>
      <c r="U13">
        <f t="shared" si="2"/>
        <v>1</v>
      </c>
      <c r="V13" s="66">
        <v>3</v>
      </c>
      <c r="X13" s="184">
        <v>1</v>
      </c>
    </row>
    <row r="14" spans="1:26" x14ac:dyDescent="0.35">
      <c r="A14" t="s">
        <v>4</v>
      </c>
      <c r="B14">
        <f t="shared" si="0"/>
        <v>2</v>
      </c>
      <c r="C14" s="66">
        <v>11</v>
      </c>
      <c r="D14" s="66">
        <v>4</v>
      </c>
      <c r="E14" s="184" t="s">
        <v>310</v>
      </c>
      <c r="F14" s="184">
        <v>1</v>
      </c>
      <c r="J14" t="s">
        <v>60</v>
      </c>
      <c r="K14">
        <f t="shared" si="1"/>
        <v>2</v>
      </c>
      <c r="L14" s="66">
        <v>15</v>
      </c>
      <c r="M14" s="66">
        <v>15</v>
      </c>
      <c r="O14" s="184">
        <v>1</v>
      </c>
      <c r="T14" t="s">
        <v>262</v>
      </c>
      <c r="U14">
        <f t="shared" si="2"/>
        <v>1</v>
      </c>
      <c r="V14" s="66">
        <v>3</v>
      </c>
      <c r="X14" s="184">
        <v>1</v>
      </c>
    </row>
    <row r="15" spans="1:26" x14ac:dyDescent="0.35">
      <c r="A15" t="s">
        <v>309</v>
      </c>
      <c r="B15">
        <f t="shared" si="0"/>
        <v>1</v>
      </c>
      <c r="C15" s="66">
        <v>20</v>
      </c>
      <c r="E15" s="184">
        <v>1</v>
      </c>
      <c r="J15" t="s">
        <v>230</v>
      </c>
      <c r="K15">
        <f t="shared" si="1"/>
        <v>1</v>
      </c>
      <c r="M15" s="66">
        <v>1</v>
      </c>
      <c r="P15" s="184">
        <v>1</v>
      </c>
      <c r="S15" t="s">
        <v>57</v>
      </c>
      <c r="T15" t="s">
        <v>225</v>
      </c>
      <c r="U15">
        <f t="shared" si="2"/>
        <v>1</v>
      </c>
      <c r="W15" s="66">
        <v>7</v>
      </c>
      <c r="Z15" s="184">
        <v>1</v>
      </c>
    </row>
    <row r="16" spans="1:26" x14ac:dyDescent="0.35">
      <c r="A16" t="s">
        <v>62</v>
      </c>
      <c r="B16">
        <f t="shared" si="0"/>
        <v>1</v>
      </c>
      <c r="D16" s="66">
        <v>3</v>
      </c>
      <c r="F16" s="184">
        <v>1</v>
      </c>
      <c r="G16" s="184" t="s">
        <v>310</v>
      </c>
      <c r="J16" t="s">
        <v>58</v>
      </c>
      <c r="K16">
        <f t="shared" si="1"/>
        <v>1</v>
      </c>
      <c r="L16" s="66">
        <v>1</v>
      </c>
      <c r="N16" s="184">
        <v>1</v>
      </c>
      <c r="S16" t="s">
        <v>60</v>
      </c>
      <c r="T16" t="s">
        <v>274</v>
      </c>
      <c r="U16">
        <f t="shared" si="2"/>
        <v>1</v>
      </c>
      <c r="W16" s="66">
        <v>1</v>
      </c>
      <c r="Z16" s="184">
        <v>1</v>
      </c>
    </row>
    <row r="17" spans="1:26" x14ac:dyDescent="0.35">
      <c r="A17" t="s">
        <v>303</v>
      </c>
      <c r="B17">
        <f t="shared" si="0"/>
        <v>1</v>
      </c>
      <c r="C17" s="66">
        <v>1</v>
      </c>
      <c r="E17" s="184">
        <v>1</v>
      </c>
      <c r="I17" t="s">
        <v>65</v>
      </c>
      <c r="J17" t="s">
        <v>239</v>
      </c>
      <c r="K17">
        <f t="shared" si="1"/>
        <v>1</v>
      </c>
      <c r="M17" s="66">
        <v>12</v>
      </c>
      <c r="P17" s="184">
        <v>1</v>
      </c>
      <c r="T17" t="s">
        <v>207</v>
      </c>
      <c r="U17">
        <f t="shared" si="2"/>
        <v>2</v>
      </c>
      <c r="V17" s="66">
        <v>15</v>
      </c>
      <c r="W17" s="66">
        <v>15</v>
      </c>
      <c r="Y17" s="184">
        <v>1</v>
      </c>
    </row>
    <row r="18" spans="1:26" x14ac:dyDescent="0.35">
      <c r="A18" t="s">
        <v>311</v>
      </c>
      <c r="B18">
        <f t="shared" si="0"/>
        <v>1</v>
      </c>
      <c r="C18" s="66">
        <v>1</v>
      </c>
      <c r="E18" s="184">
        <v>1</v>
      </c>
      <c r="J18" t="s">
        <v>42</v>
      </c>
      <c r="K18">
        <f t="shared" si="1"/>
        <v>1</v>
      </c>
      <c r="M18" s="66">
        <v>17</v>
      </c>
      <c r="P18" s="184">
        <v>1</v>
      </c>
      <c r="S18" t="s">
        <v>230</v>
      </c>
      <c r="T18" t="s">
        <v>231</v>
      </c>
      <c r="U18">
        <f t="shared" si="2"/>
        <v>1</v>
      </c>
      <c r="W18" s="66">
        <v>1</v>
      </c>
      <c r="Z18" s="184">
        <v>1</v>
      </c>
    </row>
    <row r="19" spans="1:26" x14ac:dyDescent="0.35">
      <c r="A19" t="s">
        <v>307</v>
      </c>
      <c r="B19">
        <f t="shared" si="0"/>
        <v>1</v>
      </c>
      <c r="C19" s="66">
        <v>2</v>
      </c>
      <c r="E19" s="184">
        <v>1</v>
      </c>
      <c r="J19" t="s">
        <v>47</v>
      </c>
      <c r="K19">
        <f t="shared" si="1"/>
        <v>2</v>
      </c>
      <c r="L19" s="66">
        <v>19</v>
      </c>
      <c r="M19" s="66">
        <v>17</v>
      </c>
      <c r="O19" s="184">
        <v>1</v>
      </c>
      <c r="S19" t="s">
        <v>58</v>
      </c>
      <c r="T19" t="s">
        <v>292</v>
      </c>
      <c r="U19">
        <f t="shared" si="2"/>
        <v>1</v>
      </c>
      <c r="V19" s="66">
        <v>1</v>
      </c>
      <c r="X19" s="184">
        <v>1</v>
      </c>
    </row>
    <row r="20" spans="1:26" x14ac:dyDescent="0.35">
      <c r="A20" t="s">
        <v>72</v>
      </c>
      <c r="B20">
        <f t="shared" si="0"/>
        <v>1</v>
      </c>
      <c r="D20" s="66">
        <v>2</v>
      </c>
      <c r="G20" s="184">
        <v>1</v>
      </c>
      <c r="J20" t="s">
        <v>265</v>
      </c>
      <c r="K20">
        <f t="shared" si="1"/>
        <v>1</v>
      </c>
      <c r="M20" s="66">
        <v>2</v>
      </c>
      <c r="P20" s="184">
        <v>1</v>
      </c>
      <c r="R20" t="s">
        <v>65</v>
      </c>
      <c r="S20" t="s">
        <v>239</v>
      </c>
      <c r="T20" t="s">
        <v>277</v>
      </c>
      <c r="U20">
        <f t="shared" si="2"/>
        <v>1</v>
      </c>
      <c r="W20" s="66">
        <v>12</v>
      </c>
      <c r="Z20" s="184">
        <v>1</v>
      </c>
    </row>
    <row r="21" spans="1:26" x14ac:dyDescent="0.35">
      <c r="A21" t="s">
        <v>37</v>
      </c>
      <c r="B21">
        <f t="shared" si="0"/>
        <v>1</v>
      </c>
      <c r="C21" s="66">
        <v>1</v>
      </c>
      <c r="E21" s="184">
        <v>1</v>
      </c>
      <c r="I21" t="s">
        <v>304</v>
      </c>
      <c r="J21" t="s">
        <v>278</v>
      </c>
      <c r="K21">
        <f t="shared" si="1"/>
        <v>1</v>
      </c>
      <c r="M21" s="66">
        <v>1</v>
      </c>
      <c r="P21" s="184">
        <v>1</v>
      </c>
      <c r="T21" t="s">
        <v>282</v>
      </c>
      <c r="U21">
        <f t="shared" si="2"/>
        <v>1</v>
      </c>
      <c r="W21" s="66">
        <v>8</v>
      </c>
      <c r="Z21" s="184">
        <v>1</v>
      </c>
    </row>
    <row r="22" spans="1:26" x14ac:dyDescent="0.35">
      <c r="A22" t="s">
        <v>316</v>
      </c>
      <c r="B22">
        <f t="shared" si="0"/>
        <v>1</v>
      </c>
      <c r="D22" s="66">
        <v>1</v>
      </c>
      <c r="G22" s="184">
        <v>1</v>
      </c>
      <c r="I22" t="s">
        <v>313</v>
      </c>
      <c r="J22" t="s">
        <v>283</v>
      </c>
      <c r="K22">
        <f t="shared" si="1"/>
        <v>1</v>
      </c>
      <c r="L22" s="66">
        <v>1</v>
      </c>
      <c r="N22" s="184">
        <v>1</v>
      </c>
      <c r="T22" t="s">
        <v>240</v>
      </c>
      <c r="U22">
        <f t="shared" si="2"/>
        <v>1</v>
      </c>
      <c r="W22" s="66">
        <v>16</v>
      </c>
      <c r="Z22" s="184">
        <v>1</v>
      </c>
    </row>
    <row r="23" spans="1:26" x14ac:dyDescent="0.35">
      <c r="A23" t="s">
        <v>18</v>
      </c>
      <c r="B23">
        <f t="shared" si="0"/>
        <v>1</v>
      </c>
      <c r="C23" s="66">
        <v>2</v>
      </c>
      <c r="E23" s="184">
        <v>1</v>
      </c>
      <c r="I23" t="s">
        <v>74</v>
      </c>
      <c r="J23" t="s">
        <v>241</v>
      </c>
      <c r="K23">
        <f t="shared" si="1"/>
        <v>1</v>
      </c>
      <c r="M23" s="66">
        <v>4</v>
      </c>
      <c r="P23" s="184">
        <v>1</v>
      </c>
      <c r="S23" t="s">
        <v>42</v>
      </c>
      <c r="T23" t="s">
        <v>246</v>
      </c>
      <c r="U23">
        <f t="shared" si="2"/>
        <v>1</v>
      </c>
      <c r="W23" s="66">
        <v>17</v>
      </c>
      <c r="Z23" s="184">
        <v>1</v>
      </c>
    </row>
    <row r="24" spans="1:26" x14ac:dyDescent="0.35">
      <c r="A24" t="s">
        <v>32</v>
      </c>
      <c r="B24">
        <f t="shared" si="0"/>
        <v>1</v>
      </c>
      <c r="C24" s="66">
        <v>4</v>
      </c>
      <c r="E24" s="184" t="s">
        <v>310</v>
      </c>
      <c r="F24" s="184">
        <v>1</v>
      </c>
      <c r="J24" t="s">
        <v>293</v>
      </c>
      <c r="K24">
        <f t="shared" si="1"/>
        <v>1</v>
      </c>
      <c r="M24" s="66">
        <v>2</v>
      </c>
      <c r="P24" s="184">
        <v>1</v>
      </c>
      <c r="T24" t="s">
        <v>245</v>
      </c>
      <c r="U24">
        <f t="shared" si="2"/>
        <v>2</v>
      </c>
      <c r="V24" s="66">
        <v>12</v>
      </c>
      <c r="W24" s="66">
        <v>7</v>
      </c>
      <c r="Y24" s="184">
        <v>1</v>
      </c>
    </row>
    <row r="25" spans="1:26" x14ac:dyDescent="0.35">
      <c r="A25" t="s">
        <v>12</v>
      </c>
      <c r="B25">
        <f t="shared" si="0"/>
        <v>1</v>
      </c>
      <c r="D25" s="66">
        <v>7</v>
      </c>
      <c r="F25" s="184">
        <v>1</v>
      </c>
      <c r="J25" t="s">
        <v>288</v>
      </c>
      <c r="K25">
        <f t="shared" si="1"/>
        <v>1</v>
      </c>
      <c r="M25" s="66">
        <v>1</v>
      </c>
      <c r="P25" s="184">
        <v>1</v>
      </c>
      <c r="T25" t="s">
        <v>198</v>
      </c>
      <c r="U25">
        <f t="shared" si="2"/>
        <v>2</v>
      </c>
      <c r="V25" s="66">
        <v>59</v>
      </c>
      <c r="W25" s="66">
        <v>14</v>
      </c>
      <c r="Y25" s="184">
        <v>1</v>
      </c>
    </row>
    <row r="26" spans="1:26" x14ac:dyDescent="0.35">
      <c r="A26" t="s">
        <v>67</v>
      </c>
      <c r="B26">
        <f t="shared" si="0"/>
        <v>1</v>
      </c>
      <c r="D26" s="66">
        <v>9</v>
      </c>
      <c r="F26" s="184">
        <v>1</v>
      </c>
      <c r="I26" t="s">
        <v>315</v>
      </c>
      <c r="J26" t="s">
        <v>247</v>
      </c>
      <c r="K26">
        <f t="shared" si="1"/>
        <v>1</v>
      </c>
      <c r="M26" s="66">
        <v>5</v>
      </c>
      <c r="P26" s="184">
        <v>1</v>
      </c>
      <c r="S26" t="s">
        <v>47</v>
      </c>
      <c r="T26" t="s">
        <v>205</v>
      </c>
      <c r="U26">
        <f t="shared" si="2"/>
        <v>2</v>
      </c>
      <c r="V26" s="66">
        <v>19</v>
      </c>
      <c r="W26" s="66">
        <v>17</v>
      </c>
      <c r="Y26" s="184">
        <v>1</v>
      </c>
    </row>
    <row r="27" spans="1:26" x14ac:dyDescent="0.35">
      <c r="A27" t="s">
        <v>9</v>
      </c>
      <c r="B27">
        <f t="shared" si="0"/>
        <v>1</v>
      </c>
      <c r="D27" s="66">
        <v>3</v>
      </c>
      <c r="G27" s="184">
        <v>1</v>
      </c>
      <c r="I27" t="s">
        <v>317</v>
      </c>
      <c r="J27" t="s">
        <v>290</v>
      </c>
      <c r="K27">
        <f t="shared" si="1"/>
        <v>1</v>
      </c>
      <c r="M27" s="66">
        <v>1</v>
      </c>
      <c r="P27" s="184">
        <v>1</v>
      </c>
      <c r="T27" t="s">
        <v>204</v>
      </c>
      <c r="U27">
        <f t="shared" si="2"/>
        <v>2</v>
      </c>
      <c r="V27" s="66">
        <v>46</v>
      </c>
      <c r="W27" s="66">
        <v>16</v>
      </c>
      <c r="Y27" s="184">
        <v>1</v>
      </c>
    </row>
    <row r="28" spans="1:26" x14ac:dyDescent="0.35">
      <c r="A28" t="s">
        <v>318</v>
      </c>
      <c r="B28">
        <f t="shared" si="0"/>
        <v>1</v>
      </c>
      <c r="D28" s="66">
        <v>9</v>
      </c>
      <c r="F28" s="184">
        <v>1</v>
      </c>
      <c r="I28" t="s">
        <v>312</v>
      </c>
      <c r="J28" t="s">
        <v>297</v>
      </c>
      <c r="K28">
        <f t="shared" si="1"/>
        <v>1</v>
      </c>
      <c r="L28" s="66">
        <v>2</v>
      </c>
      <c r="N28" s="184">
        <v>1</v>
      </c>
      <c r="S28" t="s">
        <v>265</v>
      </c>
      <c r="T28" t="s">
        <v>266</v>
      </c>
      <c r="U28">
        <f t="shared" si="2"/>
        <v>1</v>
      </c>
      <c r="W28" s="66">
        <v>2</v>
      </c>
      <c r="Z28" s="184">
        <v>1</v>
      </c>
    </row>
    <row r="29" spans="1:26" x14ac:dyDescent="0.35">
      <c r="I29" t="s">
        <v>50</v>
      </c>
      <c r="J29" t="s">
        <v>260</v>
      </c>
      <c r="K29">
        <f t="shared" si="1"/>
        <v>1</v>
      </c>
      <c r="M29" s="66">
        <v>1</v>
      </c>
      <c r="P29" s="184">
        <v>1</v>
      </c>
      <c r="R29" t="s">
        <v>304</v>
      </c>
      <c r="S29" t="s">
        <v>278</v>
      </c>
      <c r="T29" t="s">
        <v>279</v>
      </c>
      <c r="U29">
        <f t="shared" si="2"/>
        <v>1</v>
      </c>
      <c r="W29" s="66">
        <v>1</v>
      </c>
      <c r="Z29" s="184">
        <v>1</v>
      </c>
    </row>
    <row r="30" spans="1:26" x14ac:dyDescent="0.35">
      <c r="J30" t="s">
        <v>256</v>
      </c>
      <c r="K30">
        <f t="shared" si="1"/>
        <v>1</v>
      </c>
      <c r="M30" s="66">
        <v>1</v>
      </c>
      <c r="P30" s="184">
        <v>1</v>
      </c>
      <c r="R30" t="s">
        <v>313</v>
      </c>
      <c r="S30" t="s">
        <v>283</v>
      </c>
      <c r="T30" t="s">
        <v>284</v>
      </c>
      <c r="U30">
        <f t="shared" si="2"/>
        <v>1</v>
      </c>
      <c r="V30" s="66">
        <v>1</v>
      </c>
      <c r="X30" s="184">
        <v>1</v>
      </c>
    </row>
    <row r="31" spans="1:26" x14ac:dyDescent="0.35">
      <c r="I31" t="s">
        <v>4</v>
      </c>
      <c r="J31" t="s">
        <v>15</v>
      </c>
      <c r="K31">
        <f t="shared" si="1"/>
        <v>2</v>
      </c>
      <c r="L31" s="66">
        <v>11</v>
      </c>
      <c r="M31" s="66">
        <v>4</v>
      </c>
      <c r="O31" s="184">
        <v>1</v>
      </c>
      <c r="R31" t="s">
        <v>74</v>
      </c>
      <c r="S31" t="s">
        <v>241</v>
      </c>
      <c r="T31" t="s">
        <v>242</v>
      </c>
      <c r="U31">
        <f t="shared" si="2"/>
        <v>1</v>
      </c>
      <c r="W31" s="66">
        <v>4</v>
      </c>
      <c r="Z31" s="184">
        <v>1</v>
      </c>
    </row>
    <row r="32" spans="1:26" x14ac:dyDescent="0.35">
      <c r="J32" t="s">
        <v>6</v>
      </c>
      <c r="K32">
        <f t="shared" si="1"/>
        <v>2</v>
      </c>
      <c r="L32" s="66">
        <v>27</v>
      </c>
      <c r="M32" s="66">
        <v>12</v>
      </c>
      <c r="O32" s="184">
        <v>1</v>
      </c>
      <c r="S32" t="s">
        <v>293</v>
      </c>
      <c r="T32" t="s">
        <v>294</v>
      </c>
      <c r="U32">
        <f t="shared" si="2"/>
        <v>1</v>
      </c>
      <c r="W32" s="66">
        <v>2</v>
      </c>
      <c r="Z32" s="184">
        <v>1</v>
      </c>
    </row>
    <row r="33" spans="9:26" x14ac:dyDescent="0.35">
      <c r="J33" t="s">
        <v>23</v>
      </c>
      <c r="K33">
        <f t="shared" si="1"/>
        <v>2</v>
      </c>
      <c r="L33" s="66">
        <v>19</v>
      </c>
      <c r="M33" s="66">
        <v>3</v>
      </c>
      <c r="O33" s="184">
        <v>1</v>
      </c>
      <c r="S33" t="s">
        <v>288</v>
      </c>
      <c r="T33" t="s">
        <v>289</v>
      </c>
      <c r="U33">
        <f t="shared" si="2"/>
        <v>1</v>
      </c>
      <c r="W33" s="66">
        <v>1</v>
      </c>
      <c r="Z33" s="184">
        <v>1</v>
      </c>
    </row>
    <row r="34" spans="9:26" x14ac:dyDescent="0.35">
      <c r="I34" t="s">
        <v>309</v>
      </c>
      <c r="J34" t="s">
        <v>214</v>
      </c>
      <c r="K34">
        <f t="shared" si="1"/>
        <v>1</v>
      </c>
      <c r="L34" s="66">
        <v>20</v>
      </c>
      <c r="N34" s="184">
        <v>1</v>
      </c>
      <c r="R34" t="s">
        <v>315</v>
      </c>
      <c r="S34" t="s">
        <v>247</v>
      </c>
      <c r="T34" t="s">
        <v>229</v>
      </c>
      <c r="U34">
        <f t="shared" si="2"/>
        <v>1</v>
      </c>
      <c r="W34" s="66">
        <v>5</v>
      </c>
      <c r="Z34" s="184">
        <v>1</v>
      </c>
    </row>
    <row r="35" spans="9:26" x14ac:dyDescent="0.35">
      <c r="I35" t="s">
        <v>62</v>
      </c>
      <c r="J35" t="s">
        <v>202</v>
      </c>
      <c r="K35">
        <f t="shared" si="1"/>
        <v>2</v>
      </c>
      <c r="L35" s="66">
        <v>1</v>
      </c>
      <c r="M35" s="66">
        <v>3</v>
      </c>
      <c r="O35" s="184">
        <v>1</v>
      </c>
      <c r="R35" t="s">
        <v>317</v>
      </c>
      <c r="S35" t="s">
        <v>290</v>
      </c>
      <c r="T35" t="s">
        <v>291</v>
      </c>
      <c r="U35">
        <f t="shared" si="2"/>
        <v>1</v>
      </c>
      <c r="W35" s="66">
        <v>1</v>
      </c>
      <c r="Z35" s="184">
        <v>1</v>
      </c>
    </row>
    <row r="36" spans="9:26" x14ac:dyDescent="0.35">
      <c r="I36" t="s">
        <v>303</v>
      </c>
      <c r="J36" t="s">
        <v>218</v>
      </c>
      <c r="K36">
        <f t="shared" si="1"/>
        <v>1</v>
      </c>
      <c r="L36" s="66">
        <v>1</v>
      </c>
      <c r="N36" s="184">
        <v>1</v>
      </c>
      <c r="R36" t="s">
        <v>312</v>
      </c>
      <c r="S36" t="s">
        <v>297</v>
      </c>
      <c r="T36" t="s">
        <v>298</v>
      </c>
      <c r="U36">
        <f t="shared" si="2"/>
        <v>1</v>
      </c>
      <c r="V36" s="66">
        <v>2</v>
      </c>
      <c r="X36" s="184">
        <v>1</v>
      </c>
    </row>
    <row r="37" spans="9:26" x14ac:dyDescent="0.35">
      <c r="J37" t="s">
        <v>253</v>
      </c>
      <c r="K37">
        <f t="shared" ref="K37:K60" si="3">COUNT(L37:M37)</f>
        <v>1</v>
      </c>
      <c r="L37" s="66">
        <v>5</v>
      </c>
      <c r="N37" s="184">
        <v>1</v>
      </c>
      <c r="R37" t="s">
        <v>50</v>
      </c>
      <c r="S37" t="s">
        <v>260</v>
      </c>
      <c r="T37" t="s">
        <v>261</v>
      </c>
      <c r="U37">
        <f t="shared" ref="U37:U68" si="4">COUNT(V37:W37)</f>
        <v>1</v>
      </c>
      <c r="W37" s="66">
        <v>1</v>
      </c>
      <c r="Z37" s="184">
        <v>1</v>
      </c>
    </row>
    <row r="38" spans="9:26" x14ac:dyDescent="0.35">
      <c r="I38" t="s">
        <v>311</v>
      </c>
      <c r="J38" t="s">
        <v>222</v>
      </c>
      <c r="K38">
        <f t="shared" si="3"/>
        <v>1</v>
      </c>
      <c r="L38" s="66">
        <v>1</v>
      </c>
      <c r="N38" s="184">
        <v>1</v>
      </c>
      <c r="S38" t="s">
        <v>256</v>
      </c>
      <c r="T38" t="s">
        <v>257</v>
      </c>
      <c r="U38">
        <f t="shared" si="4"/>
        <v>1</v>
      </c>
      <c r="W38" s="66">
        <v>1</v>
      </c>
      <c r="Z38" s="184">
        <v>1</v>
      </c>
    </row>
    <row r="39" spans="9:26" x14ac:dyDescent="0.35">
      <c r="I39" t="s">
        <v>307</v>
      </c>
      <c r="J39" t="s">
        <v>251</v>
      </c>
      <c r="K39">
        <f t="shared" si="3"/>
        <v>1</v>
      </c>
      <c r="L39" s="66">
        <v>2</v>
      </c>
      <c r="N39" s="184">
        <v>1</v>
      </c>
      <c r="R39" t="s">
        <v>4</v>
      </c>
      <c r="S39" t="s">
        <v>15</v>
      </c>
      <c r="T39" t="s">
        <v>196</v>
      </c>
      <c r="U39">
        <f t="shared" si="4"/>
        <v>2</v>
      </c>
      <c r="V39" s="66">
        <v>11</v>
      </c>
      <c r="W39" s="66">
        <v>4</v>
      </c>
      <c r="Y39" s="184">
        <v>1</v>
      </c>
    </row>
    <row r="40" spans="9:26" x14ac:dyDescent="0.35">
      <c r="I40" t="s">
        <v>72</v>
      </c>
      <c r="J40" t="s">
        <v>263</v>
      </c>
      <c r="K40">
        <f t="shared" si="3"/>
        <v>1</v>
      </c>
      <c r="M40" s="66">
        <v>2</v>
      </c>
      <c r="P40" s="184">
        <v>1</v>
      </c>
      <c r="S40" t="s">
        <v>6</v>
      </c>
      <c r="T40" t="s">
        <v>248</v>
      </c>
      <c r="U40">
        <f t="shared" si="4"/>
        <v>1</v>
      </c>
      <c r="W40" s="66">
        <v>20</v>
      </c>
      <c r="Z40" s="184">
        <v>1</v>
      </c>
    </row>
    <row r="41" spans="9:26" x14ac:dyDescent="0.35">
      <c r="J41" t="s">
        <v>51</v>
      </c>
      <c r="K41">
        <f t="shared" si="3"/>
        <v>1</v>
      </c>
      <c r="M41" s="66">
        <v>6</v>
      </c>
      <c r="P41" s="184">
        <v>1</v>
      </c>
      <c r="T41" t="s">
        <v>212</v>
      </c>
      <c r="U41">
        <f t="shared" si="4"/>
        <v>2</v>
      </c>
      <c r="V41" s="66">
        <v>27</v>
      </c>
      <c r="W41" s="66">
        <v>12</v>
      </c>
      <c r="Y41" s="184">
        <v>1</v>
      </c>
    </row>
    <row r="42" spans="9:26" x14ac:dyDescent="0.35">
      <c r="I42" t="s">
        <v>37</v>
      </c>
      <c r="J42" t="s">
        <v>49</v>
      </c>
      <c r="K42">
        <f t="shared" si="3"/>
        <v>1</v>
      </c>
      <c r="L42" s="66">
        <v>1</v>
      </c>
      <c r="N42" s="184">
        <v>1</v>
      </c>
      <c r="S42" t="s">
        <v>23</v>
      </c>
      <c r="T42" t="s">
        <v>199</v>
      </c>
      <c r="U42">
        <f t="shared" si="4"/>
        <v>2</v>
      </c>
      <c r="V42" s="66">
        <v>19</v>
      </c>
      <c r="W42" s="66">
        <v>3</v>
      </c>
      <c r="Y42" s="184">
        <v>1</v>
      </c>
    </row>
    <row r="43" spans="9:26" x14ac:dyDescent="0.35">
      <c r="I43" t="s">
        <v>316</v>
      </c>
      <c r="J43" t="s">
        <v>280</v>
      </c>
      <c r="K43">
        <f t="shared" si="3"/>
        <v>1</v>
      </c>
      <c r="M43" s="66">
        <v>1</v>
      </c>
      <c r="P43" s="184">
        <v>1</v>
      </c>
      <c r="R43" t="s">
        <v>309</v>
      </c>
      <c r="S43" t="s">
        <v>214</v>
      </c>
      <c r="T43" t="s">
        <v>215</v>
      </c>
      <c r="U43">
        <f t="shared" si="4"/>
        <v>1</v>
      </c>
      <c r="V43" s="66">
        <v>20</v>
      </c>
      <c r="X43" s="184">
        <v>1</v>
      </c>
    </row>
    <row r="44" spans="9:26" x14ac:dyDescent="0.35">
      <c r="I44" t="s">
        <v>18</v>
      </c>
      <c r="J44" t="s">
        <v>270</v>
      </c>
      <c r="K44">
        <f t="shared" si="3"/>
        <v>1</v>
      </c>
      <c r="L44" s="66">
        <v>2</v>
      </c>
      <c r="N44" s="184">
        <v>1</v>
      </c>
      <c r="R44" t="s">
        <v>62</v>
      </c>
      <c r="S44" t="s">
        <v>202</v>
      </c>
      <c r="T44" t="s">
        <v>203</v>
      </c>
      <c r="U44">
        <f t="shared" si="4"/>
        <v>1</v>
      </c>
      <c r="W44" s="66">
        <v>3</v>
      </c>
      <c r="Z44" s="184">
        <v>1</v>
      </c>
    </row>
    <row r="45" spans="9:26" x14ac:dyDescent="0.35">
      <c r="I45" t="s">
        <v>32</v>
      </c>
      <c r="J45" t="s">
        <v>236</v>
      </c>
      <c r="K45">
        <f t="shared" si="3"/>
        <v>1</v>
      </c>
      <c r="L45" s="66">
        <v>4</v>
      </c>
      <c r="N45" s="184">
        <v>1</v>
      </c>
      <c r="T45" t="s">
        <v>238</v>
      </c>
      <c r="U45">
        <f t="shared" si="4"/>
        <v>1</v>
      </c>
      <c r="V45" s="66">
        <v>1</v>
      </c>
      <c r="X45" s="184">
        <v>1</v>
      </c>
    </row>
    <row r="46" spans="9:26" x14ac:dyDescent="0.35">
      <c r="J46" t="s">
        <v>39</v>
      </c>
      <c r="K46">
        <f t="shared" si="3"/>
        <v>2</v>
      </c>
      <c r="L46" s="66">
        <v>1</v>
      </c>
      <c r="M46" s="66">
        <v>14</v>
      </c>
      <c r="O46" s="184">
        <v>1</v>
      </c>
      <c r="R46" t="s">
        <v>303</v>
      </c>
      <c r="S46" t="s">
        <v>218</v>
      </c>
      <c r="T46" t="s">
        <v>219</v>
      </c>
      <c r="U46">
        <f t="shared" si="4"/>
        <v>1</v>
      </c>
      <c r="V46" s="66">
        <v>1</v>
      </c>
      <c r="X46" s="184">
        <v>1</v>
      </c>
    </row>
    <row r="47" spans="9:26" x14ac:dyDescent="0.35">
      <c r="J47" t="s">
        <v>228</v>
      </c>
      <c r="K47">
        <f t="shared" si="3"/>
        <v>1</v>
      </c>
      <c r="M47" s="66">
        <v>14</v>
      </c>
      <c r="P47" s="184">
        <v>1</v>
      </c>
      <c r="S47" t="s">
        <v>253</v>
      </c>
      <c r="T47" t="s">
        <v>254</v>
      </c>
      <c r="U47">
        <f t="shared" si="4"/>
        <v>1</v>
      </c>
      <c r="V47" s="66">
        <v>5</v>
      </c>
      <c r="X47" s="184">
        <v>1</v>
      </c>
    </row>
    <row r="48" spans="9:26" x14ac:dyDescent="0.35">
      <c r="J48" t="s">
        <v>31</v>
      </c>
      <c r="K48">
        <f t="shared" si="3"/>
        <v>2</v>
      </c>
      <c r="L48" s="66">
        <v>37</v>
      </c>
      <c r="M48" s="66">
        <v>23</v>
      </c>
      <c r="O48" s="184">
        <v>1</v>
      </c>
      <c r="R48" t="s">
        <v>311</v>
      </c>
      <c r="S48" t="s">
        <v>222</v>
      </c>
      <c r="T48" t="s">
        <v>223</v>
      </c>
      <c r="U48">
        <f t="shared" si="4"/>
        <v>1</v>
      </c>
      <c r="V48" s="66">
        <v>1</v>
      </c>
      <c r="X48" s="184">
        <v>1</v>
      </c>
    </row>
    <row r="49" spans="9:26" x14ac:dyDescent="0.35">
      <c r="J49" t="s">
        <v>230</v>
      </c>
      <c r="K49">
        <f t="shared" si="3"/>
        <v>2</v>
      </c>
      <c r="L49" s="66">
        <v>1</v>
      </c>
      <c r="M49" s="66">
        <v>4</v>
      </c>
      <c r="O49" s="184">
        <v>1</v>
      </c>
      <c r="R49" t="s">
        <v>307</v>
      </c>
      <c r="S49" t="s">
        <v>251</v>
      </c>
      <c r="T49" t="s">
        <v>252</v>
      </c>
      <c r="U49">
        <f t="shared" si="4"/>
        <v>1</v>
      </c>
      <c r="V49" s="66">
        <v>2</v>
      </c>
      <c r="X49" s="184">
        <v>1</v>
      </c>
    </row>
    <row r="50" spans="9:26" x14ac:dyDescent="0.35">
      <c r="J50" t="s">
        <v>226</v>
      </c>
      <c r="K50">
        <f t="shared" si="3"/>
        <v>1</v>
      </c>
      <c r="M50" s="66">
        <v>14</v>
      </c>
      <c r="P50" s="184">
        <v>1</v>
      </c>
      <c r="R50" t="s">
        <v>72</v>
      </c>
      <c r="S50" t="s">
        <v>263</v>
      </c>
      <c r="T50" t="s">
        <v>264</v>
      </c>
      <c r="U50">
        <f t="shared" si="4"/>
        <v>1</v>
      </c>
      <c r="W50" s="66">
        <v>2</v>
      </c>
      <c r="Z50" s="184">
        <v>1</v>
      </c>
    </row>
    <row r="51" spans="9:26" x14ac:dyDescent="0.35">
      <c r="I51" t="s">
        <v>12</v>
      </c>
      <c r="J51" t="s">
        <v>24</v>
      </c>
      <c r="K51">
        <f t="shared" si="3"/>
        <v>1</v>
      </c>
      <c r="M51" s="66">
        <v>7</v>
      </c>
      <c r="P51" s="184">
        <v>1</v>
      </c>
      <c r="S51" t="s">
        <v>51</v>
      </c>
      <c r="T51" t="s">
        <v>201</v>
      </c>
      <c r="U51">
        <f t="shared" si="4"/>
        <v>1</v>
      </c>
      <c r="W51" s="66">
        <v>6</v>
      </c>
      <c r="Z51" s="184">
        <v>1</v>
      </c>
    </row>
    <row r="52" spans="9:26" x14ac:dyDescent="0.35">
      <c r="J52" t="s">
        <v>11</v>
      </c>
      <c r="K52">
        <f t="shared" si="3"/>
        <v>2</v>
      </c>
      <c r="L52" s="66">
        <v>1</v>
      </c>
      <c r="M52" s="66">
        <v>2</v>
      </c>
      <c r="O52" s="184">
        <v>1</v>
      </c>
      <c r="R52" t="s">
        <v>37</v>
      </c>
      <c r="S52" t="s">
        <v>49</v>
      </c>
      <c r="T52" t="s">
        <v>217</v>
      </c>
      <c r="U52">
        <f t="shared" si="4"/>
        <v>1</v>
      </c>
      <c r="V52" s="66">
        <v>1</v>
      </c>
      <c r="X52" s="184">
        <v>1</v>
      </c>
    </row>
    <row r="53" spans="9:26" x14ac:dyDescent="0.35">
      <c r="J53" t="s">
        <v>285</v>
      </c>
      <c r="K53">
        <f t="shared" si="3"/>
        <v>1</v>
      </c>
      <c r="M53" s="66">
        <v>1</v>
      </c>
      <c r="P53" s="184">
        <v>1</v>
      </c>
      <c r="T53" t="s">
        <v>221</v>
      </c>
      <c r="U53">
        <f t="shared" si="4"/>
        <v>1</v>
      </c>
      <c r="V53" s="66">
        <v>2</v>
      </c>
      <c r="X53" s="184">
        <v>1</v>
      </c>
    </row>
    <row r="54" spans="9:26" x14ac:dyDescent="0.35">
      <c r="J54" t="s">
        <v>243</v>
      </c>
      <c r="K54">
        <f t="shared" si="3"/>
        <v>1</v>
      </c>
      <c r="M54" s="66">
        <v>4</v>
      </c>
      <c r="P54" s="184">
        <v>1</v>
      </c>
      <c r="R54" t="s">
        <v>316</v>
      </c>
      <c r="S54" t="s">
        <v>280</v>
      </c>
      <c r="T54" t="s">
        <v>281</v>
      </c>
      <c r="U54">
        <f t="shared" si="4"/>
        <v>1</v>
      </c>
      <c r="W54" s="66">
        <v>1</v>
      </c>
      <c r="Z54" s="184">
        <v>1</v>
      </c>
    </row>
    <row r="55" spans="9:26" x14ac:dyDescent="0.35">
      <c r="J55" t="s">
        <v>268</v>
      </c>
      <c r="K55">
        <f t="shared" si="3"/>
        <v>1</v>
      </c>
      <c r="M55" s="66">
        <v>2</v>
      </c>
      <c r="P55" s="184">
        <v>1</v>
      </c>
      <c r="R55" t="s">
        <v>18</v>
      </c>
      <c r="S55" t="s">
        <v>270</v>
      </c>
      <c r="T55" t="s">
        <v>271</v>
      </c>
      <c r="U55">
        <f t="shared" si="4"/>
        <v>1</v>
      </c>
      <c r="V55" s="66">
        <v>2</v>
      </c>
      <c r="X55" s="184">
        <v>1</v>
      </c>
    </row>
    <row r="56" spans="9:26" x14ac:dyDescent="0.35">
      <c r="J56" t="s">
        <v>16</v>
      </c>
      <c r="K56">
        <f t="shared" si="3"/>
        <v>2</v>
      </c>
      <c r="L56" s="66">
        <v>2</v>
      </c>
      <c r="M56" s="66">
        <v>1</v>
      </c>
      <c r="O56" s="184">
        <v>1</v>
      </c>
      <c r="R56" t="s">
        <v>32</v>
      </c>
      <c r="S56" t="s">
        <v>236</v>
      </c>
      <c r="T56" t="s">
        <v>237</v>
      </c>
      <c r="U56">
        <f t="shared" si="4"/>
        <v>1</v>
      </c>
      <c r="V56" s="66">
        <v>4</v>
      </c>
      <c r="X56" s="184">
        <v>1</v>
      </c>
    </row>
    <row r="57" spans="9:26" x14ac:dyDescent="0.35">
      <c r="I57" t="s">
        <v>67</v>
      </c>
      <c r="J57" t="s">
        <v>258</v>
      </c>
      <c r="K57">
        <f t="shared" si="3"/>
        <v>1</v>
      </c>
      <c r="M57" s="66">
        <v>9</v>
      </c>
      <c r="P57" s="184">
        <v>1</v>
      </c>
      <c r="S57" t="s">
        <v>39</v>
      </c>
      <c r="T57" t="s">
        <v>197</v>
      </c>
      <c r="U57">
        <f t="shared" si="4"/>
        <v>1</v>
      </c>
      <c r="V57" s="66">
        <v>1</v>
      </c>
      <c r="X57" s="184">
        <v>1</v>
      </c>
    </row>
    <row r="58" spans="9:26" x14ac:dyDescent="0.35">
      <c r="J58" t="s">
        <v>44</v>
      </c>
      <c r="K58">
        <f t="shared" si="3"/>
        <v>1</v>
      </c>
      <c r="L58" s="66">
        <v>1</v>
      </c>
      <c r="N58" s="184">
        <v>1</v>
      </c>
      <c r="T58" t="s">
        <v>232</v>
      </c>
      <c r="U58">
        <f t="shared" si="4"/>
        <v>1</v>
      </c>
      <c r="W58" s="66">
        <v>14</v>
      </c>
      <c r="Z58" s="184">
        <v>1</v>
      </c>
    </row>
    <row r="59" spans="9:26" x14ac:dyDescent="0.35">
      <c r="I59" t="s">
        <v>9</v>
      </c>
      <c r="J59" t="s">
        <v>43</v>
      </c>
      <c r="K59">
        <f t="shared" si="3"/>
        <v>1</v>
      </c>
      <c r="M59" s="66">
        <v>3</v>
      </c>
      <c r="P59" s="184">
        <v>1</v>
      </c>
      <c r="S59" t="s">
        <v>228</v>
      </c>
      <c r="T59" t="s">
        <v>229</v>
      </c>
      <c r="U59">
        <f t="shared" si="4"/>
        <v>1</v>
      </c>
      <c r="W59" s="66">
        <v>14</v>
      </c>
      <c r="Z59" s="184">
        <v>1</v>
      </c>
    </row>
    <row r="60" spans="9:26" x14ac:dyDescent="0.35">
      <c r="I60" t="s">
        <v>318</v>
      </c>
      <c r="J60" t="s">
        <v>234</v>
      </c>
      <c r="K60">
        <f t="shared" si="3"/>
        <v>2</v>
      </c>
      <c r="L60" s="66">
        <v>1</v>
      </c>
      <c r="M60" s="66">
        <v>9</v>
      </c>
      <c r="O60" s="184">
        <v>1</v>
      </c>
      <c r="S60" t="s">
        <v>31</v>
      </c>
      <c r="T60" t="s">
        <v>200</v>
      </c>
      <c r="U60">
        <f t="shared" si="4"/>
        <v>2</v>
      </c>
      <c r="V60" s="66">
        <v>37</v>
      </c>
      <c r="W60" s="66">
        <v>23</v>
      </c>
      <c r="Y60" s="184">
        <v>1</v>
      </c>
    </row>
    <row r="61" spans="9:26" x14ac:dyDescent="0.35">
      <c r="T61" t="s">
        <v>224</v>
      </c>
      <c r="U61">
        <f t="shared" si="4"/>
        <v>1</v>
      </c>
      <c r="W61" s="66">
        <v>19</v>
      </c>
      <c r="Z61" s="184">
        <v>1</v>
      </c>
    </row>
    <row r="62" spans="9:26" x14ac:dyDescent="0.35">
      <c r="T62" t="s">
        <v>195</v>
      </c>
      <c r="U62">
        <f t="shared" si="4"/>
        <v>2</v>
      </c>
      <c r="V62" s="66">
        <v>46</v>
      </c>
      <c r="W62" s="66">
        <v>23</v>
      </c>
      <c r="Y62" s="184">
        <v>1</v>
      </c>
    </row>
    <row r="63" spans="9:26" x14ac:dyDescent="0.35">
      <c r="S63" t="s">
        <v>230</v>
      </c>
      <c r="T63" t="s">
        <v>198</v>
      </c>
      <c r="U63">
        <f t="shared" si="4"/>
        <v>1</v>
      </c>
      <c r="V63" s="66">
        <v>1</v>
      </c>
      <c r="X63" s="184">
        <v>1</v>
      </c>
    </row>
    <row r="64" spans="9:26" x14ac:dyDescent="0.35">
      <c r="T64" t="s">
        <v>233</v>
      </c>
      <c r="U64">
        <f t="shared" si="4"/>
        <v>1</v>
      </c>
      <c r="W64" s="66">
        <v>4</v>
      </c>
      <c r="Z64" s="184">
        <v>1</v>
      </c>
    </row>
    <row r="65" spans="18:26" x14ac:dyDescent="0.35">
      <c r="T65" t="s">
        <v>231</v>
      </c>
      <c r="U65">
        <f t="shared" si="4"/>
        <v>1</v>
      </c>
      <c r="W65" s="66">
        <v>11</v>
      </c>
      <c r="Z65" s="184">
        <v>1</v>
      </c>
    </row>
    <row r="66" spans="18:26" x14ac:dyDescent="0.35">
      <c r="S66" t="s">
        <v>226</v>
      </c>
      <c r="T66" t="s">
        <v>227</v>
      </c>
      <c r="U66">
        <f t="shared" si="4"/>
        <v>1</v>
      </c>
      <c r="W66" s="66">
        <v>14</v>
      </c>
      <c r="Z66" s="184">
        <v>1</v>
      </c>
    </row>
    <row r="67" spans="18:26" x14ac:dyDescent="0.35">
      <c r="R67" t="s">
        <v>12</v>
      </c>
      <c r="S67" t="s">
        <v>24</v>
      </c>
      <c r="T67" t="s">
        <v>213</v>
      </c>
      <c r="U67">
        <f t="shared" si="4"/>
        <v>1</v>
      </c>
      <c r="W67" s="66">
        <v>7</v>
      </c>
      <c r="Z67" s="184">
        <v>1</v>
      </c>
    </row>
    <row r="68" spans="18:26" x14ac:dyDescent="0.35">
      <c r="S68" t="s">
        <v>11</v>
      </c>
      <c r="T68" t="s">
        <v>249</v>
      </c>
      <c r="U68">
        <f t="shared" si="4"/>
        <v>1</v>
      </c>
      <c r="W68" s="66">
        <v>2</v>
      </c>
      <c r="Z68" s="184">
        <v>1</v>
      </c>
    </row>
    <row r="69" spans="18:26" x14ac:dyDescent="0.35">
      <c r="T69" t="s">
        <v>255</v>
      </c>
      <c r="U69">
        <f t="shared" ref="U69:U78" si="5">COUNT(V69:W69)</f>
        <v>1</v>
      </c>
      <c r="V69" s="66">
        <v>1</v>
      </c>
      <c r="X69" s="184">
        <v>1</v>
      </c>
    </row>
    <row r="70" spans="18:26" x14ac:dyDescent="0.35">
      <c r="S70" t="s">
        <v>285</v>
      </c>
      <c r="T70" t="s">
        <v>248</v>
      </c>
      <c r="U70">
        <f t="shared" si="5"/>
        <v>1</v>
      </c>
      <c r="W70" s="66">
        <v>1</v>
      </c>
      <c r="Z70" s="184">
        <v>1</v>
      </c>
    </row>
    <row r="71" spans="18:26" x14ac:dyDescent="0.35">
      <c r="S71" t="s">
        <v>243</v>
      </c>
      <c r="T71" t="s">
        <v>244</v>
      </c>
      <c r="U71">
        <f t="shared" si="5"/>
        <v>1</v>
      </c>
      <c r="W71" s="66">
        <v>4</v>
      </c>
      <c r="Z71" s="184">
        <v>1</v>
      </c>
    </row>
    <row r="72" spans="18:26" x14ac:dyDescent="0.35">
      <c r="S72" t="s">
        <v>268</v>
      </c>
      <c r="T72" t="s">
        <v>269</v>
      </c>
      <c r="U72">
        <f t="shared" si="5"/>
        <v>1</v>
      </c>
      <c r="W72" s="66">
        <v>2</v>
      </c>
      <c r="Z72" s="184">
        <v>1</v>
      </c>
    </row>
    <row r="73" spans="18:26" x14ac:dyDescent="0.35">
      <c r="S73" t="s">
        <v>16</v>
      </c>
      <c r="T73" t="s">
        <v>275</v>
      </c>
      <c r="U73">
        <f t="shared" si="5"/>
        <v>2</v>
      </c>
      <c r="V73" s="66">
        <v>2</v>
      </c>
      <c r="W73" s="66">
        <v>1</v>
      </c>
      <c r="Y73" s="184">
        <v>1</v>
      </c>
    </row>
    <row r="74" spans="18:26" x14ac:dyDescent="0.35">
      <c r="R74" t="s">
        <v>67</v>
      </c>
      <c r="S74" t="s">
        <v>258</v>
      </c>
      <c r="T74" t="s">
        <v>259</v>
      </c>
      <c r="U74">
        <f t="shared" si="5"/>
        <v>1</v>
      </c>
      <c r="W74" s="66">
        <v>9</v>
      </c>
      <c r="Z74" s="184">
        <v>1</v>
      </c>
    </row>
    <row r="75" spans="18:26" x14ac:dyDescent="0.35">
      <c r="S75" t="s">
        <v>44</v>
      </c>
      <c r="T75" t="s">
        <v>267</v>
      </c>
      <c r="U75">
        <f t="shared" si="5"/>
        <v>1</v>
      </c>
      <c r="V75" s="66">
        <v>1</v>
      </c>
      <c r="X75" s="184">
        <v>1</v>
      </c>
    </row>
    <row r="76" spans="18:26" x14ac:dyDescent="0.35">
      <c r="R76" t="s">
        <v>9</v>
      </c>
      <c r="S76" t="s">
        <v>43</v>
      </c>
      <c r="T76" t="s">
        <v>276</v>
      </c>
      <c r="U76">
        <f t="shared" si="5"/>
        <v>1</v>
      </c>
      <c r="W76" s="66">
        <v>3</v>
      </c>
      <c r="Z76" s="184">
        <v>1</v>
      </c>
    </row>
    <row r="77" spans="18:26" x14ac:dyDescent="0.35">
      <c r="R77" t="s">
        <v>318</v>
      </c>
      <c r="S77" t="s">
        <v>234</v>
      </c>
      <c r="T77" t="s">
        <v>235</v>
      </c>
      <c r="U77">
        <f t="shared" si="5"/>
        <v>1</v>
      </c>
      <c r="W77" s="66">
        <v>9</v>
      </c>
      <c r="Z77" s="184">
        <v>1</v>
      </c>
    </row>
    <row r="78" spans="18:26" x14ac:dyDescent="0.35">
      <c r="T78" t="s">
        <v>299</v>
      </c>
      <c r="U78">
        <f t="shared" si="5"/>
        <v>1</v>
      </c>
      <c r="V78" s="66">
        <v>1</v>
      </c>
      <c r="X78" s="184">
        <v>1</v>
      </c>
    </row>
  </sheetData>
  <mergeCells count="3">
    <mergeCell ref="X2:Z2"/>
    <mergeCell ref="N2:P2"/>
    <mergeCell ref="E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91002-45A3-464D-A9BF-0F9F1640D5B5}">
  <dimension ref="A2:Z39"/>
  <sheetViews>
    <sheetView workbookViewId="0">
      <selection activeCell="A58" sqref="A58"/>
    </sheetView>
  </sheetViews>
  <sheetFormatPr defaultRowHeight="14.5" x14ac:dyDescent="0.35"/>
  <cols>
    <col min="1" max="1" width="14.6328125" bestFit="1" customWidth="1"/>
    <col min="2" max="2" width="1.81640625" bestFit="1" customWidth="1"/>
    <col min="3" max="3" width="11" style="66" bestFit="1" customWidth="1"/>
    <col min="4" max="4" width="9.1796875" style="66" bestFit="1" customWidth="1"/>
    <col min="5" max="6" width="4.7265625" style="184" bestFit="1" customWidth="1"/>
    <col min="7" max="7" width="9.1796875" style="184" bestFit="1" customWidth="1"/>
    <col min="9" max="9" width="14.6328125" bestFit="1" customWidth="1"/>
    <col min="10" max="10" width="16.81640625" bestFit="1" customWidth="1"/>
    <col min="11" max="11" width="1.81640625" bestFit="1" customWidth="1"/>
    <col min="12" max="12" width="11" style="66" bestFit="1" customWidth="1"/>
    <col min="13" max="13" width="9.1796875" style="66" bestFit="1" customWidth="1"/>
    <col min="14" max="15" width="4.7265625" style="184" bestFit="1" customWidth="1"/>
    <col min="16" max="16" width="9.1796875" style="184" bestFit="1" customWidth="1"/>
    <col min="18" max="18" width="14.6328125" bestFit="1" customWidth="1"/>
    <col min="19" max="19" width="16.81640625" bestFit="1" customWidth="1"/>
    <col min="20" max="20" width="12.7265625" bestFit="1" customWidth="1"/>
    <col min="21" max="21" width="1.81640625" bestFit="1" customWidth="1"/>
    <col min="22" max="22" width="11" style="66" bestFit="1" customWidth="1"/>
    <col min="23" max="23" width="9.1796875" style="66" bestFit="1" customWidth="1"/>
    <col min="24" max="25" width="4.7265625" style="185" bestFit="1" customWidth="1"/>
    <col min="26" max="26" width="9.1796875" style="185" bestFit="1" customWidth="1"/>
  </cols>
  <sheetData>
    <row r="2" spans="1:26" x14ac:dyDescent="0.35">
      <c r="E2" s="186" t="s">
        <v>319</v>
      </c>
      <c r="F2" s="186"/>
      <c r="G2" s="186"/>
      <c r="N2" s="186" t="s">
        <v>0</v>
      </c>
      <c r="O2" s="186"/>
      <c r="P2" s="186"/>
      <c r="X2" s="187" t="s">
        <v>439</v>
      </c>
      <c r="Y2" s="187"/>
      <c r="Z2" s="187"/>
    </row>
    <row r="3" spans="1:26" x14ac:dyDescent="0.35">
      <c r="A3" t="s">
        <v>362</v>
      </c>
      <c r="C3" s="66" t="s">
        <v>188</v>
      </c>
      <c r="E3" s="184">
        <f>COUNT(E5:E78)</f>
        <v>8</v>
      </c>
      <c r="F3" s="184">
        <f>COUNT(F5:F78)</f>
        <v>8</v>
      </c>
      <c r="G3" s="184">
        <f>COUNT(G5:G78)</f>
        <v>8</v>
      </c>
      <c r="I3" t="s">
        <v>362</v>
      </c>
      <c r="L3" s="66" t="s">
        <v>188</v>
      </c>
      <c r="N3" s="184">
        <f>COUNT(N5:N57)</f>
        <v>5</v>
      </c>
      <c r="O3" s="184">
        <f>COUNT(O5:O57)</f>
        <v>16</v>
      </c>
      <c r="P3" s="184">
        <f>COUNT(P5:P57)</f>
        <v>14</v>
      </c>
      <c r="R3" t="s">
        <v>362</v>
      </c>
      <c r="V3" s="66" t="s">
        <v>188</v>
      </c>
      <c r="X3" s="185">
        <f>COUNT(X5:X36)</f>
        <v>6</v>
      </c>
      <c r="Y3" s="185">
        <f>COUNT(Y5:Y36)</f>
        <v>13</v>
      </c>
      <c r="Z3" s="185">
        <f>COUNT(Z5:Z36)</f>
        <v>13</v>
      </c>
    </row>
    <row r="4" spans="1:26" x14ac:dyDescent="0.35">
      <c r="A4" s="112" t="s">
        <v>319</v>
      </c>
      <c r="B4" s="112"/>
      <c r="C4" s="183" t="s">
        <v>78</v>
      </c>
      <c r="D4" s="183" t="s">
        <v>101</v>
      </c>
      <c r="E4" s="184" t="s">
        <v>78</v>
      </c>
      <c r="F4" s="184" t="s">
        <v>438</v>
      </c>
      <c r="G4" s="184" t="s">
        <v>101</v>
      </c>
      <c r="H4" s="112"/>
      <c r="I4" s="112" t="s">
        <v>319</v>
      </c>
      <c r="J4" s="112" t="s">
        <v>0</v>
      </c>
      <c r="K4" s="112"/>
      <c r="L4" s="183" t="s">
        <v>78</v>
      </c>
      <c r="M4" s="183" t="s">
        <v>101</v>
      </c>
      <c r="N4" s="184" t="s">
        <v>78</v>
      </c>
      <c r="O4" s="184" t="s">
        <v>438</v>
      </c>
      <c r="P4" s="184" t="s">
        <v>101</v>
      </c>
      <c r="Q4" s="112"/>
      <c r="R4" s="112" t="s">
        <v>319</v>
      </c>
      <c r="S4" s="112" t="s">
        <v>0</v>
      </c>
      <c r="T4" s="112" t="s">
        <v>321</v>
      </c>
      <c r="U4" s="112"/>
      <c r="V4" s="183" t="s">
        <v>78</v>
      </c>
      <c r="W4" s="183" t="s">
        <v>101</v>
      </c>
      <c r="X4" s="185" t="s">
        <v>78</v>
      </c>
      <c r="Y4" s="185" t="s">
        <v>438</v>
      </c>
      <c r="Z4" s="185" t="s">
        <v>101</v>
      </c>
    </row>
    <row r="5" spans="1:26" x14ac:dyDescent="0.35">
      <c r="A5" t="s">
        <v>70</v>
      </c>
      <c r="B5">
        <f t="shared" ref="B5:B28" si="0">COUNT(C5:D5)</f>
        <v>2</v>
      </c>
      <c r="C5" s="66">
        <v>1</v>
      </c>
      <c r="D5" s="66">
        <v>3</v>
      </c>
      <c r="F5" s="184">
        <v>1</v>
      </c>
      <c r="I5" t="s">
        <v>62</v>
      </c>
      <c r="J5" t="s">
        <v>202</v>
      </c>
      <c r="K5">
        <f t="shared" ref="K5:K39" si="1">COUNT(L5:M5)</f>
        <v>2</v>
      </c>
      <c r="L5" s="66">
        <v>1</v>
      </c>
      <c r="M5" s="66">
        <v>3</v>
      </c>
      <c r="O5" s="184">
        <v>1</v>
      </c>
      <c r="R5" t="s">
        <v>62</v>
      </c>
      <c r="S5" t="s">
        <v>202</v>
      </c>
      <c r="T5" t="s">
        <v>203</v>
      </c>
      <c r="U5">
        <f t="shared" ref="U5:U36" si="2">COUNT(V5:W5)</f>
        <v>1</v>
      </c>
      <c r="W5" s="66">
        <v>3</v>
      </c>
      <c r="Z5" s="185">
        <v>1</v>
      </c>
    </row>
    <row r="6" spans="1:26" x14ac:dyDescent="0.35">
      <c r="A6" t="s">
        <v>65</v>
      </c>
      <c r="B6">
        <f t="shared" si="0"/>
        <v>1</v>
      </c>
      <c r="D6" s="66">
        <v>12</v>
      </c>
      <c r="F6" s="184">
        <v>1</v>
      </c>
      <c r="I6" t="s">
        <v>32</v>
      </c>
      <c r="J6" t="s">
        <v>39</v>
      </c>
      <c r="K6">
        <f t="shared" si="1"/>
        <v>2</v>
      </c>
      <c r="L6" s="66">
        <v>1</v>
      </c>
      <c r="M6" s="66">
        <v>14</v>
      </c>
      <c r="O6" s="184">
        <v>1</v>
      </c>
      <c r="R6" t="s">
        <v>62</v>
      </c>
      <c r="S6" t="s">
        <v>202</v>
      </c>
      <c r="T6" t="s">
        <v>238</v>
      </c>
      <c r="U6">
        <f t="shared" si="2"/>
        <v>1</v>
      </c>
      <c r="V6" s="66">
        <v>1</v>
      </c>
      <c r="X6" s="185">
        <v>1</v>
      </c>
    </row>
    <row r="7" spans="1:26" x14ac:dyDescent="0.35">
      <c r="A7" t="s">
        <v>4</v>
      </c>
      <c r="B7">
        <f t="shared" si="0"/>
        <v>2</v>
      </c>
      <c r="C7" s="66">
        <v>11</v>
      </c>
      <c r="D7" s="66">
        <v>4</v>
      </c>
      <c r="E7" s="184" t="s">
        <v>310</v>
      </c>
      <c r="F7" s="184">
        <v>1</v>
      </c>
      <c r="I7" t="s">
        <v>70</v>
      </c>
      <c r="J7" t="s">
        <v>210</v>
      </c>
      <c r="K7">
        <f t="shared" si="1"/>
        <v>2</v>
      </c>
      <c r="L7" s="66">
        <v>1</v>
      </c>
      <c r="M7" s="66">
        <v>3</v>
      </c>
      <c r="O7" s="184">
        <v>1</v>
      </c>
      <c r="R7" t="s">
        <v>32</v>
      </c>
      <c r="S7" t="s">
        <v>39</v>
      </c>
      <c r="T7" t="s">
        <v>197</v>
      </c>
      <c r="U7">
        <f t="shared" si="2"/>
        <v>1</v>
      </c>
      <c r="V7" s="66">
        <v>1</v>
      </c>
      <c r="X7" s="185">
        <v>1</v>
      </c>
    </row>
    <row r="8" spans="1:26" x14ac:dyDescent="0.35">
      <c r="A8" t="s">
        <v>62</v>
      </c>
      <c r="B8">
        <f t="shared" si="0"/>
        <v>1</v>
      </c>
      <c r="D8" s="66">
        <v>3</v>
      </c>
      <c r="F8" s="184">
        <v>1</v>
      </c>
      <c r="G8" s="184" t="s">
        <v>310</v>
      </c>
      <c r="I8" t="s">
        <v>32</v>
      </c>
      <c r="J8" t="s">
        <v>31</v>
      </c>
      <c r="K8">
        <f t="shared" si="1"/>
        <v>2</v>
      </c>
      <c r="L8" s="66">
        <v>37</v>
      </c>
      <c r="M8" s="66">
        <v>23</v>
      </c>
      <c r="O8" s="184">
        <v>1</v>
      </c>
      <c r="R8" t="s">
        <v>32</v>
      </c>
      <c r="S8" t="s">
        <v>39</v>
      </c>
      <c r="T8" t="s">
        <v>232</v>
      </c>
      <c r="U8">
        <f t="shared" si="2"/>
        <v>1</v>
      </c>
      <c r="W8" s="66">
        <v>14</v>
      </c>
      <c r="Z8" s="185">
        <v>1</v>
      </c>
    </row>
    <row r="9" spans="1:26" x14ac:dyDescent="0.35">
      <c r="A9" t="s">
        <v>32</v>
      </c>
      <c r="B9">
        <f t="shared" si="0"/>
        <v>1</v>
      </c>
      <c r="C9" s="66">
        <v>4</v>
      </c>
      <c r="E9" s="184" t="s">
        <v>310</v>
      </c>
      <c r="F9" s="184">
        <v>1</v>
      </c>
      <c r="I9" t="s">
        <v>70</v>
      </c>
      <c r="J9" t="s">
        <v>54</v>
      </c>
      <c r="K9">
        <f t="shared" si="1"/>
        <v>2</v>
      </c>
      <c r="L9" s="66">
        <v>1</v>
      </c>
      <c r="M9" s="66">
        <v>14</v>
      </c>
      <c r="O9" s="184">
        <v>1</v>
      </c>
      <c r="R9" t="s">
        <v>70</v>
      </c>
      <c r="S9" t="s">
        <v>210</v>
      </c>
      <c r="T9" t="s">
        <v>211</v>
      </c>
      <c r="U9">
        <f t="shared" si="2"/>
        <v>2</v>
      </c>
      <c r="V9" s="66">
        <v>1</v>
      </c>
      <c r="W9" s="66">
        <v>3</v>
      </c>
      <c r="Y9" s="185">
        <v>1</v>
      </c>
    </row>
    <row r="10" spans="1:26" x14ac:dyDescent="0.35">
      <c r="A10" t="s">
        <v>12</v>
      </c>
      <c r="B10">
        <f t="shared" si="0"/>
        <v>1</v>
      </c>
      <c r="D10" s="66">
        <v>7</v>
      </c>
      <c r="F10" s="184">
        <v>1</v>
      </c>
      <c r="I10" t="s">
        <v>12</v>
      </c>
      <c r="J10" t="s">
        <v>11</v>
      </c>
      <c r="K10">
        <f t="shared" si="1"/>
        <v>2</v>
      </c>
      <c r="L10" s="66">
        <v>1</v>
      </c>
      <c r="M10" s="66">
        <v>2</v>
      </c>
      <c r="O10" s="184">
        <v>1</v>
      </c>
      <c r="R10" t="s">
        <v>32</v>
      </c>
      <c r="S10" t="s">
        <v>31</v>
      </c>
      <c r="T10" t="s">
        <v>200</v>
      </c>
      <c r="U10">
        <f t="shared" si="2"/>
        <v>2</v>
      </c>
      <c r="V10" s="66">
        <v>37</v>
      </c>
      <c r="W10" s="66">
        <v>23</v>
      </c>
      <c r="Y10" s="185">
        <v>1</v>
      </c>
    </row>
    <row r="11" spans="1:26" x14ac:dyDescent="0.35">
      <c r="A11" t="s">
        <v>67</v>
      </c>
      <c r="B11">
        <f t="shared" si="0"/>
        <v>1</v>
      </c>
      <c r="D11" s="66">
        <v>9</v>
      </c>
      <c r="F11" s="184">
        <v>1</v>
      </c>
      <c r="I11" t="s">
        <v>70</v>
      </c>
      <c r="J11" t="s">
        <v>59</v>
      </c>
      <c r="K11">
        <f t="shared" si="1"/>
        <v>2</v>
      </c>
      <c r="L11" s="66">
        <v>21</v>
      </c>
      <c r="M11" s="66">
        <v>2</v>
      </c>
      <c r="O11" s="184">
        <v>1</v>
      </c>
      <c r="R11" t="s">
        <v>32</v>
      </c>
      <c r="S11" t="s">
        <v>31</v>
      </c>
      <c r="T11" t="s">
        <v>224</v>
      </c>
      <c r="U11">
        <f t="shared" si="2"/>
        <v>1</v>
      </c>
      <c r="W11" s="66">
        <v>19</v>
      </c>
      <c r="Z11" s="185">
        <v>1</v>
      </c>
    </row>
    <row r="12" spans="1:26" x14ac:dyDescent="0.35">
      <c r="A12" t="s">
        <v>318</v>
      </c>
      <c r="B12">
        <f t="shared" si="0"/>
        <v>1</v>
      </c>
      <c r="D12" s="66">
        <v>9</v>
      </c>
      <c r="F12" s="184">
        <v>1</v>
      </c>
      <c r="I12" t="s">
        <v>65</v>
      </c>
      <c r="J12" t="s">
        <v>42</v>
      </c>
      <c r="K12">
        <f t="shared" si="1"/>
        <v>1</v>
      </c>
      <c r="M12" s="66">
        <v>17</v>
      </c>
      <c r="O12" s="184">
        <v>1</v>
      </c>
      <c r="P12" s="184" t="s">
        <v>310</v>
      </c>
      <c r="R12" t="s">
        <v>32</v>
      </c>
      <c r="S12" t="s">
        <v>31</v>
      </c>
      <c r="T12" t="s">
        <v>195</v>
      </c>
      <c r="U12">
        <f t="shared" si="2"/>
        <v>2</v>
      </c>
      <c r="V12" s="66">
        <v>46</v>
      </c>
      <c r="W12" s="66">
        <v>23</v>
      </c>
      <c r="Y12" s="185">
        <v>1</v>
      </c>
    </row>
    <row r="13" spans="1:26" x14ac:dyDescent="0.35">
      <c r="A13" t="s">
        <v>313</v>
      </c>
      <c r="B13">
        <f t="shared" si="0"/>
        <v>1</v>
      </c>
      <c r="C13" s="66">
        <v>1</v>
      </c>
      <c r="E13" s="184">
        <v>1</v>
      </c>
      <c r="I13" t="s">
        <v>4</v>
      </c>
      <c r="J13" t="s">
        <v>15</v>
      </c>
      <c r="K13">
        <f t="shared" si="1"/>
        <v>2</v>
      </c>
      <c r="L13" s="66">
        <v>11</v>
      </c>
      <c r="M13" s="66">
        <v>4</v>
      </c>
      <c r="O13" s="184">
        <v>1</v>
      </c>
      <c r="R13" t="s">
        <v>70</v>
      </c>
      <c r="S13" t="s">
        <v>54</v>
      </c>
      <c r="T13" t="s">
        <v>206</v>
      </c>
      <c r="U13">
        <f t="shared" si="2"/>
        <v>1</v>
      </c>
      <c r="W13" s="66">
        <v>14</v>
      </c>
      <c r="Z13" s="185">
        <v>1</v>
      </c>
    </row>
    <row r="14" spans="1:26" x14ac:dyDescent="0.35">
      <c r="A14" t="s">
        <v>312</v>
      </c>
      <c r="B14">
        <f t="shared" si="0"/>
        <v>1</v>
      </c>
      <c r="C14" s="66">
        <v>2</v>
      </c>
      <c r="E14" s="184">
        <v>1</v>
      </c>
      <c r="I14" t="s">
        <v>4</v>
      </c>
      <c r="J14" t="s">
        <v>6</v>
      </c>
      <c r="K14">
        <f t="shared" si="1"/>
        <v>2</v>
      </c>
      <c r="L14" s="66">
        <v>27</v>
      </c>
      <c r="M14" s="66">
        <v>12</v>
      </c>
      <c r="O14" s="184">
        <v>1</v>
      </c>
      <c r="R14" t="s">
        <v>70</v>
      </c>
      <c r="S14" t="s">
        <v>54</v>
      </c>
      <c r="T14" t="s">
        <v>220</v>
      </c>
      <c r="U14">
        <f t="shared" si="2"/>
        <v>1</v>
      </c>
      <c r="V14" s="66">
        <v>1</v>
      </c>
      <c r="X14" s="185">
        <v>1</v>
      </c>
    </row>
    <row r="15" spans="1:26" x14ac:dyDescent="0.35">
      <c r="A15" t="s">
        <v>309</v>
      </c>
      <c r="B15">
        <f t="shared" si="0"/>
        <v>1</v>
      </c>
      <c r="C15" s="66">
        <v>20</v>
      </c>
      <c r="E15" s="184">
        <v>1</v>
      </c>
      <c r="I15" t="s">
        <v>65</v>
      </c>
      <c r="J15" t="s">
        <v>47</v>
      </c>
      <c r="K15">
        <f t="shared" si="1"/>
        <v>2</v>
      </c>
      <c r="L15" s="66">
        <v>19</v>
      </c>
      <c r="M15" s="66">
        <v>17</v>
      </c>
      <c r="O15" s="184">
        <v>1</v>
      </c>
      <c r="R15" t="s">
        <v>12</v>
      </c>
      <c r="S15" t="s">
        <v>11</v>
      </c>
      <c r="T15" t="s">
        <v>249</v>
      </c>
      <c r="U15">
        <f t="shared" si="2"/>
        <v>1</v>
      </c>
      <c r="W15" s="66">
        <v>2</v>
      </c>
      <c r="Z15" s="185">
        <v>1</v>
      </c>
    </row>
    <row r="16" spans="1:26" x14ac:dyDescent="0.35">
      <c r="A16" t="s">
        <v>303</v>
      </c>
      <c r="B16">
        <f t="shared" si="0"/>
        <v>1</v>
      </c>
      <c r="C16" s="66">
        <v>1</v>
      </c>
      <c r="E16" s="184">
        <v>1</v>
      </c>
      <c r="I16" t="s">
        <v>12</v>
      </c>
      <c r="J16" t="s">
        <v>16</v>
      </c>
      <c r="K16">
        <f t="shared" si="1"/>
        <v>2</v>
      </c>
      <c r="L16" s="66">
        <v>2</v>
      </c>
      <c r="M16" s="66">
        <v>1</v>
      </c>
      <c r="O16" s="184">
        <v>1</v>
      </c>
      <c r="R16" t="s">
        <v>12</v>
      </c>
      <c r="S16" t="s">
        <v>11</v>
      </c>
      <c r="T16" t="s">
        <v>255</v>
      </c>
      <c r="U16">
        <f t="shared" si="2"/>
        <v>1</v>
      </c>
      <c r="V16" s="66">
        <v>1</v>
      </c>
      <c r="X16" s="185">
        <v>1</v>
      </c>
    </row>
    <row r="17" spans="1:26" x14ac:dyDescent="0.35">
      <c r="A17" t="s">
        <v>311</v>
      </c>
      <c r="B17">
        <f t="shared" si="0"/>
        <v>1</v>
      </c>
      <c r="C17" s="66">
        <v>1</v>
      </c>
      <c r="E17" s="184">
        <v>1</v>
      </c>
      <c r="I17" t="s">
        <v>70</v>
      </c>
      <c r="J17" t="s">
        <v>60</v>
      </c>
      <c r="K17">
        <f t="shared" si="1"/>
        <v>2</v>
      </c>
      <c r="L17" s="66">
        <v>15</v>
      </c>
      <c r="M17" s="66">
        <v>15</v>
      </c>
      <c r="O17" s="184">
        <v>1</v>
      </c>
      <c r="R17" t="s">
        <v>70</v>
      </c>
      <c r="S17" t="s">
        <v>59</v>
      </c>
      <c r="T17" t="s">
        <v>216</v>
      </c>
      <c r="U17">
        <f t="shared" si="2"/>
        <v>2</v>
      </c>
      <c r="V17" s="66">
        <v>21</v>
      </c>
      <c r="W17" s="66">
        <v>2</v>
      </c>
      <c r="Y17" s="185">
        <v>1</v>
      </c>
    </row>
    <row r="18" spans="1:26" x14ac:dyDescent="0.35">
      <c r="A18" t="s">
        <v>307</v>
      </c>
      <c r="B18">
        <f t="shared" si="0"/>
        <v>1</v>
      </c>
      <c r="C18" s="66">
        <v>2</v>
      </c>
      <c r="E18" s="184">
        <v>1</v>
      </c>
      <c r="I18" t="s">
        <v>32</v>
      </c>
      <c r="J18" t="s">
        <v>230</v>
      </c>
      <c r="K18">
        <f t="shared" si="1"/>
        <v>2</v>
      </c>
      <c r="L18" s="66">
        <v>1</v>
      </c>
      <c r="M18" s="66">
        <v>4</v>
      </c>
      <c r="O18" s="184">
        <v>1</v>
      </c>
      <c r="R18" t="s">
        <v>70</v>
      </c>
      <c r="S18" t="s">
        <v>295</v>
      </c>
      <c r="T18" t="s">
        <v>296</v>
      </c>
      <c r="U18">
        <f t="shared" si="2"/>
        <v>1</v>
      </c>
      <c r="W18" s="66">
        <v>1</v>
      </c>
      <c r="Z18" s="185">
        <v>1</v>
      </c>
    </row>
    <row r="19" spans="1:26" x14ac:dyDescent="0.35">
      <c r="A19" t="s">
        <v>37</v>
      </c>
      <c r="B19">
        <f t="shared" si="0"/>
        <v>1</v>
      </c>
      <c r="C19" s="66">
        <v>1</v>
      </c>
      <c r="E19" s="184">
        <v>1</v>
      </c>
      <c r="I19" t="s">
        <v>4</v>
      </c>
      <c r="J19" t="s">
        <v>23</v>
      </c>
      <c r="K19">
        <f t="shared" si="1"/>
        <v>2</v>
      </c>
      <c r="L19" s="66">
        <v>19</v>
      </c>
      <c r="M19" s="66">
        <v>3</v>
      </c>
      <c r="O19" s="184">
        <v>1</v>
      </c>
      <c r="R19" t="s">
        <v>65</v>
      </c>
      <c r="S19" t="s">
        <v>42</v>
      </c>
      <c r="T19" t="s">
        <v>246</v>
      </c>
      <c r="U19">
        <f t="shared" si="2"/>
        <v>1</v>
      </c>
      <c r="W19" s="66">
        <v>17</v>
      </c>
      <c r="Z19" s="185">
        <v>1</v>
      </c>
    </row>
    <row r="20" spans="1:26" x14ac:dyDescent="0.35">
      <c r="A20" t="s">
        <v>18</v>
      </c>
      <c r="B20">
        <f t="shared" si="0"/>
        <v>1</v>
      </c>
      <c r="C20" s="66">
        <v>2</v>
      </c>
      <c r="E20" s="184">
        <v>1</v>
      </c>
      <c r="I20" t="s">
        <v>318</v>
      </c>
      <c r="J20" t="s">
        <v>234</v>
      </c>
      <c r="K20">
        <f t="shared" si="1"/>
        <v>2</v>
      </c>
      <c r="L20" s="66">
        <v>1</v>
      </c>
      <c r="M20" s="66">
        <v>9</v>
      </c>
      <c r="O20" s="184">
        <v>1</v>
      </c>
      <c r="R20" t="s">
        <v>65</v>
      </c>
      <c r="S20" t="s">
        <v>42</v>
      </c>
      <c r="T20" t="s">
        <v>245</v>
      </c>
      <c r="U20">
        <f t="shared" si="2"/>
        <v>2</v>
      </c>
      <c r="V20" s="66">
        <v>12</v>
      </c>
      <c r="W20" s="66">
        <v>7</v>
      </c>
      <c r="Y20" s="185">
        <v>1</v>
      </c>
    </row>
    <row r="21" spans="1:26" x14ac:dyDescent="0.35">
      <c r="A21" t="s">
        <v>304</v>
      </c>
      <c r="B21">
        <f t="shared" si="0"/>
        <v>1</v>
      </c>
      <c r="D21" s="66">
        <v>1</v>
      </c>
      <c r="G21" s="184">
        <v>1</v>
      </c>
      <c r="I21" t="s">
        <v>70</v>
      </c>
      <c r="J21" t="s">
        <v>272</v>
      </c>
      <c r="K21">
        <f t="shared" si="1"/>
        <v>1</v>
      </c>
      <c r="L21" s="66">
        <v>6</v>
      </c>
      <c r="N21" s="184">
        <v>1</v>
      </c>
      <c r="R21" t="s">
        <v>65</v>
      </c>
      <c r="S21" t="s">
        <v>42</v>
      </c>
      <c r="T21" t="s">
        <v>198</v>
      </c>
      <c r="U21">
        <f t="shared" si="2"/>
        <v>2</v>
      </c>
      <c r="V21" s="66">
        <v>59</v>
      </c>
      <c r="W21" s="66">
        <v>14</v>
      </c>
      <c r="Y21" s="185">
        <v>1</v>
      </c>
    </row>
    <row r="22" spans="1:26" x14ac:dyDescent="0.35">
      <c r="A22" t="s">
        <v>74</v>
      </c>
      <c r="B22">
        <f t="shared" si="0"/>
        <v>1</v>
      </c>
      <c r="D22" s="66">
        <v>4</v>
      </c>
      <c r="G22" s="184">
        <v>1</v>
      </c>
      <c r="I22" t="s">
        <v>70</v>
      </c>
      <c r="J22" t="s">
        <v>56</v>
      </c>
      <c r="K22">
        <f t="shared" si="1"/>
        <v>1</v>
      </c>
      <c r="L22" s="66">
        <v>3</v>
      </c>
      <c r="N22" s="184">
        <v>1</v>
      </c>
      <c r="R22" t="s">
        <v>4</v>
      </c>
      <c r="S22" t="s">
        <v>15</v>
      </c>
      <c r="T22" t="s">
        <v>196</v>
      </c>
      <c r="U22">
        <f t="shared" si="2"/>
        <v>2</v>
      </c>
      <c r="V22" s="66">
        <v>11</v>
      </c>
      <c r="W22" s="66">
        <v>4</v>
      </c>
      <c r="Y22" s="185">
        <v>1</v>
      </c>
    </row>
    <row r="23" spans="1:26" x14ac:dyDescent="0.35">
      <c r="A23" t="s">
        <v>315</v>
      </c>
      <c r="B23">
        <f t="shared" si="0"/>
        <v>1</v>
      </c>
      <c r="D23" s="66">
        <v>5</v>
      </c>
      <c r="G23" s="184">
        <v>1</v>
      </c>
      <c r="I23" t="s">
        <v>70</v>
      </c>
      <c r="J23" t="s">
        <v>58</v>
      </c>
      <c r="K23">
        <f t="shared" si="1"/>
        <v>1</v>
      </c>
      <c r="L23" s="66">
        <v>1</v>
      </c>
      <c r="N23" s="184">
        <v>1</v>
      </c>
      <c r="R23" t="s">
        <v>4</v>
      </c>
      <c r="S23" t="s">
        <v>6</v>
      </c>
      <c r="T23" t="s">
        <v>248</v>
      </c>
      <c r="U23">
        <f t="shared" si="2"/>
        <v>1</v>
      </c>
      <c r="W23" s="66">
        <v>20</v>
      </c>
      <c r="Z23" s="185">
        <v>1</v>
      </c>
    </row>
    <row r="24" spans="1:26" x14ac:dyDescent="0.35">
      <c r="A24" t="s">
        <v>317</v>
      </c>
      <c r="B24">
        <f t="shared" si="0"/>
        <v>1</v>
      </c>
      <c r="D24" s="66">
        <v>1</v>
      </c>
      <c r="G24" s="184">
        <v>1</v>
      </c>
      <c r="I24" t="s">
        <v>32</v>
      </c>
      <c r="J24" t="s">
        <v>236</v>
      </c>
      <c r="K24">
        <f t="shared" si="1"/>
        <v>1</v>
      </c>
      <c r="L24" s="66">
        <v>4</v>
      </c>
      <c r="N24" s="184">
        <v>1</v>
      </c>
      <c r="R24" t="s">
        <v>4</v>
      </c>
      <c r="S24" t="s">
        <v>6</v>
      </c>
      <c r="T24" t="s">
        <v>212</v>
      </c>
      <c r="U24">
        <f t="shared" si="2"/>
        <v>2</v>
      </c>
      <c r="V24" s="66">
        <v>27</v>
      </c>
      <c r="W24" s="66">
        <v>12</v>
      </c>
      <c r="Y24" s="185">
        <v>1</v>
      </c>
    </row>
    <row r="25" spans="1:26" x14ac:dyDescent="0.35">
      <c r="A25" t="s">
        <v>50</v>
      </c>
      <c r="B25">
        <f t="shared" si="0"/>
        <v>1</v>
      </c>
      <c r="D25" s="66">
        <v>1</v>
      </c>
      <c r="G25" s="184">
        <v>1</v>
      </c>
      <c r="I25" t="s">
        <v>67</v>
      </c>
      <c r="J25" t="s">
        <v>44</v>
      </c>
      <c r="K25">
        <f t="shared" si="1"/>
        <v>1</v>
      </c>
      <c r="L25" s="66">
        <v>1</v>
      </c>
      <c r="N25" s="184">
        <v>1</v>
      </c>
      <c r="R25" t="s">
        <v>65</v>
      </c>
      <c r="S25" t="s">
        <v>47</v>
      </c>
      <c r="T25" t="s">
        <v>205</v>
      </c>
      <c r="U25">
        <f t="shared" si="2"/>
        <v>2</v>
      </c>
      <c r="V25" s="66">
        <v>19</v>
      </c>
      <c r="W25" s="66">
        <v>17</v>
      </c>
      <c r="Y25" s="185">
        <v>1</v>
      </c>
    </row>
    <row r="26" spans="1:26" x14ac:dyDescent="0.35">
      <c r="A26" t="s">
        <v>72</v>
      </c>
      <c r="B26">
        <f t="shared" si="0"/>
        <v>1</v>
      </c>
      <c r="D26" s="66">
        <v>2</v>
      </c>
      <c r="G26" s="184">
        <v>1</v>
      </c>
      <c r="I26" t="s">
        <v>70</v>
      </c>
      <c r="J26" t="s">
        <v>295</v>
      </c>
      <c r="K26">
        <f t="shared" si="1"/>
        <v>1</v>
      </c>
      <c r="M26" s="66">
        <v>1</v>
      </c>
      <c r="P26" s="184">
        <v>1</v>
      </c>
      <c r="R26" t="s">
        <v>65</v>
      </c>
      <c r="S26" t="s">
        <v>47</v>
      </c>
      <c r="T26" t="s">
        <v>204</v>
      </c>
      <c r="U26">
        <f t="shared" si="2"/>
        <v>2</v>
      </c>
      <c r="V26" s="66">
        <v>46</v>
      </c>
      <c r="W26" s="66">
        <v>16</v>
      </c>
      <c r="Y26" s="185">
        <v>1</v>
      </c>
    </row>
    <row r="27" spans="1:26" x14ac:dyDescent="0.35">
      <c r="A27" t="s">
        <v>316</v>
      </c>
      <c r="B27">
        <f t="shared" si="0"/>
        <v>1</v>
      </c>
      <c r="D27" s="66">
        <v>1</v>
      </c>
      <c r="G27" s="184">
        <v>1</v>
      </c>
      <c r="I27" t="s">
        <v>70</v>
      </c>
      <c r="J27" t="s">
        <v>208</v>
      </c>
      <c r="K27">
        <f t="shared" si="1"/>
        <v>1</v>
      </c>
      <c r="M27" s="66">
        <v>4</v>
      </c>
      <c r="P27" s="184">
        <v>1</v>
      </c>
      <c r="R27" t="s">
        <v>12</v>
      </c>
      <c r="S27" t="s">
        <v>16</v>
      </c>
      <c r="T27" t="s">
        <v>275</v>
      </c>
      <c r="U27">
        <f t="shared" si="2"/>
        <v>2</v>
      </c>
      <c r="V27" s="66">
        <v>2</v>
      </c>
      <c r="W27" s="66">
        <v>1</v>
      </c>
      <c r="Y27" s="185">
        <v>1</v>
      </c>
    </row>
    <row r="28" spans="1:26" x14ac:dyDescent="0.35">
      <c r="A28" t="s">
        <v>9</v>
      </c>
      <c r="B28">
        <f t="shared" si="0"/>
        <v>1</v>
      </c>
      <c r="D28" s="66">
        <v>3</v>
      </c>
      <c r="G28" s="184">
        <v>1</v>
      </c>
      <c r="I28" t="s">
        <v>70</v>
      </c>
      <c r="J28" t="s">
        <v>286</v>
      </c>
      <c r="K28">
        <f t="shared" si="1"/>
        <v>1</v>
      </c>
      <c r="M28" s="66">
        <v>4</v>
      </c>
      <c r="P28" s="184">
        <v>1</v>
      </c>
      <c r="R28" t="s">
        <v>70</v>
      </c>
      <c r="S28" t="s">
        <v>60</v>
      </c>
      <c r="T28" t="s">
        <v>274</v>
      </c>
      <c r="U28">
        <f t="shared" si="2"/>
        <v>1</v>
      </c>
      <c r="W28" s="66">
        <v>1</v>
      </c>
      <c r="Z28" s="185">
        <v>1</v>
      </c>
    </row>
    <row r="29" spans="1:26" x14ac:dyDescent="0.35">
      <c r="I29" t="s">
        <v>70</v>
      </c>
      <c r="J29" t="s">
        <v>57</v>
      </c>
      <c r="K29">
        <f t="shared" si="1"/>
        <v>1</v>
      </c>
      <c r="M29" s="66">
        <v>7</v>
      </c>
      <c r="P29" s="184">
        <v>1</v>
      </c>
      <c r="R29" t="s">
        <v>70</v>
      </c>
      <c r="S29" t="s">
        <v>60</v>
      </c>
      <c r="T29" t="s">
        <v>207</v>
      </c>
      <c r="U29">
        <f t="shared" si="2"/>
        <v>2</v>
      </c>
      <c r="V29" s="66">
        <v>15</v>
      </c>
      <c r="W29" s="66">
        <v>15</v>
      </c>
      <c r="Y29" s="185">
        <v>1</v>
      </c>
    </row>
    <row r="30" spans="1:26" x14ac:dyDescent="0.35">
      <c r="I30" t="s">
        <v>70</v>
      </c>
      <c r="J30" t="s">
        <v>230</v>
      </c>
      <c r="K30">
        <f t="shared" si="1"/>
        <v>1</v>
      </c>
      <c r="M30" s="66">
        <v>1</v>
      </c>
      <c r="P30" s="184">
        <v>1</v>
      </c>
      <c r="R30" t="s">
        <v>70</v>
      </c>
      <c r="S30" t="s">
        <v>230</v>
      </c>
      <c r="T30" t="s">
        <v>231</v>
      </c>
      <c r="U30">
        <f t="shared" si="2"/>
        <v>1</v>
      </c>
      <c r="W30" s="66">
        <v>1</v>
      </c>
      <c r="Z30" s="185">
        <v>1</v>
      </c>
    </row>
    <row r="31" spans="1:26" x14ac:dyDescent="0.35">
      <c r="I31" t="s">
        <v>65</v>
      </c>
      <c r="J31" t="s">
        <v>239</v>
      </c>
      <c r="K31">
        <f t="shared" si="1"/>
        <v>1</v>
      </c>
      <c r="M31" s="66">
        <v>12</v>
      </c>
      <c r="P31" s="184">
        <v>1</v>
      </c>
      <c r="R31" t="s">
        <v>32</v>
      </c>
      <c r="S31" t="s">
        <v>230</v>
      </c>
      <c r="T31" t="s">
        <v>198</v>
      </c>
      <c r="U31">
        <f t="shared" si="2"/>
        <v>1</v>
      </c>
      <c r="V31" s="66">
        <v>1</v>
      </c>
      <c r="X31" s="185">
        <v>1</v>
      </c>
    </row>
    <row r="32" spans="1:26" x14ac:dyDescent="0.35">
      <c r="I32" t="s">
        <v>65</v>
      </c>
      <c r="J32" t="s">
        <v>265</v>
      </c>
      <c r="K32">
        <f t="shared" si="1"/>
        <v>1</v>
      </c>
      <c r="M32" s="66">
        <v>2</v>
      </c>
      <c r="P32" s="184">
        <v>1</v>
      </c>
      <c r="R32" t="s">
        <v>32</v>
      </c>
      <c r="S32" t="s">
        <v>230</v>
      </c>
      <c r="T32" t="s">
        <v>233</v>
      </c>
      <c r="U32">
        <f t="shared" si="2"/>
        <v>1</v>
      </c>
      <c r="W32" s="66">
        <v>4</v>
      </c>
      <c r="Z32" s="185">
        <v>1</v>
      </c>
    </row>
    <row r="33" spans="9:26" x14ac:dyDescent="0.35">
      <c r="I33" t="s">
        <v>32</v>
      </c>
      <c r="J33" t="s">
        <v>228</v>
      </c>
      <c r="K33">
        <f t="shared" si="1"/>
        <v>1</v>
      </c>
      <c r="M33" s="66">
        <v>14</v>
      </c>
      <c r="P33" s="184">
        <v>1</v>
      </c>
      <c r="R33" t="s">
        <v>32</v>
      </c>
      <c r="S33" t="s">
        <v>230</v>
      </c>
      <c r="T33" t="s">
        <v>231</v>
      </c>
      <c r="U33">
        <f t="shared" si="2"/>
        <v>1</v>
      </c>
      <c r="W33" s="66">
        <v>11</v>
      </c>
      <c r="Z33" s="185">
        <v>1</v>
      </c>
    </row>
    <row r="34" spans="9:26" x14ac:dyDescent="0.35">
      <c r="I34" t="s">
        <v>32</v>
      </c>
      <c r="J34" t="s">
        <v>226</v>
      </c>
      <c r="K34">
        <f t="shared" si="1"/>
        <v>1</v>
      </c>
      <c r="M34" s="66">
        <v>14</v>
      </c>
      <c r="P34" s="184">
        <v>1</v>
      </c>
      <c r="R34" t="s">
        <v>4</v>
      </c>
      <c r="S34" t="s">
        <v>23</v>
      </c>
      <c r="T34" t="s">
        <v>199</v>
      </c>
      <c r="U34">
        <f t="shared" si="2"/>
        <v>2</v>
      </c>
      <c r="V34" s="66">
        <v>19</v>
      </c>
      <c r="W34" s="66">
        <v>3</v>
      </c>
      <c r="Y34" s="185">
        <v>1</v>
      </c>
    </row>
    <row r="35" spans="9:26" x14ac:dyDescent="0.35">
      <c r="I35" t="s">
        <v>12</v>
      </c>
      <c r="J35" t="s">
        <v>24</v>
      </c>
      <c r="K35">
        <f t="shared" si="1"/>
        <v>1</v>
      </c>
      <c r="M35" s="66">
        <v>7</v>
      </c>
      <c r="P35" s="184">
        <v>1</v>
      </c>
      <c r="R35" t="s">
        <v>318</v>
      </c>
      <c r="S35" t="s">
        <v>234</v>
      </c>
      <c r="T35" t="s">
        <v>235</v>
      </c>
      <c r="U35">
        <f t="shared" si="2"/>
        <v>1</v>
      </c>
      <c r="W35" s="66">
        <v>9</v>
      </c>
      <c r="Z35" s="185">
        <v>1</v>
      </c>
    </row>
    <row r="36" spans="9:26" x14ac:dyDescent="0.35">
      <c r="I36" t="s">
        <v>12</v>
      </c>
      <c r="J36" t="s">
        <v>285</v>
      </c>
      <c r="K36">
        <f t="shared" si="1"/>
        <v>1</v>
      </c>
      <c r="M36" s="66">
        <v>1</v>
      </c>
      <c r="P36" s="184">
        <v>1</v>
      </c>
      <c r="R36" t="s">
        <v>318</v>
      </c>
      <c r="S36" t="s">
        <v>234</v>
      </c>
      <c r="T36" t="s">
        <v>299</v>
      </c>
      <c r="U36">
        <f t="shared" si="2"/>
        <v>1</v>
      </c>
      <c r="V36" s="66">
        <v>1</v>
      </c>
      <c r="X36" s="185">
        <v>1</v>
      </c>
    </row>
    <row r="37" spans="9:26" x14ac:dyDescent="0.35">
      <c r="I37" t="s">
        <v>12</v>
      </c>
      <c r="J37" t="s">
        <v>243</v>
      </c>
      <c r="K37">
        <f t="shared" si="1"/>
        <v>1</v>
      </c>
      <c r="M37" s="66">
        <v>4</v>
      </c>
      <c r="P37" s="184">
        <v>1</v>
      </c>
    </row>
    <row r="38" spans="9:26" x14ac:dyDescent="0.35">
      <c r="I38" t="s">
        <v>12</v>
      </c>
      <c r="J38" t="s">
        <v>268</v>
      </c>
      <c r="K38">
        <f t="shared" si="1"/>
        <v>1</v>
      </c>
      <c r="M38" s="66">
        <v>2</v>
      </c>
      <c r="P38" s="184">
        <v>1</v>
      </c>
    </row>
    <row r="39" spans="9:26" x14ac:dyDescent="0.35">
      <c r="I39" t="s">
        <v>67</v>
      </c>
      <c r="J39" t="s">
        <v>258</v>
      </c>
      <c r="K39">
        <f t="shared" si="1"/>
        <v>1</v>
      </c>
      <c r="M39" s="66">
        <v>9</v>
      </c>
      <c r="P39" s="184">
        <v>1</v>
      </c>
    </row>
  </sheetData>
  <sortState xmlns:xlrd2="http://schemas.microsoft.com/office/spreadsheetml/2017/richdata2" ref="R5:Z36">
    <sortCondition ref="S5:S36"/>
  </sortState>
  <mergeCells count="3">
    <mergeCell ref="E2:G2"/>
    <mergeCell ref="N2:P2"/>
    <mergeCell ref="X2:Z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5FC76-12CA-487B-B126-C1C3D744A73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Q1074"/>
  <sheetViews>
    <sheetView topLeftCell="C70" workbookViewId="0">
      <selection activeCell="L98" sqref="K98:L102"/>
    </sheetView>
  </sheetViews>
  <sheetFormatPr defaultRowHeight="13" x14ac:dyDescent="0.3"/>
  <cols>
    <col min="1" max="1" width="6.90625" style="11" bestFit="1" customWidth="1"/>
    <col min="2" max="2" width="16.54296875" style="11" bestFit="1" customWidth="1"/>
    <col min="3" max="3" width="12.1796875" style="11" bestFit="1" customWidth="1"/>
    <col min="4" max="4" width="9.453125" style="11" bestFit="1" customWidth="1"/>
    <col min="5" max="5" width="27.36328125" style="11" bestFit="1" customWidth="1"/>
    <col min="6" max="6" width="6.81640625" style="11" bestFit="1" customWidth="1"/>
    <col min="7" max="7" width="15" style="11" bestFit="1" customWidth="1"/>
    <col min="8" max="9" width="16.81640625" style="11" bestFit="1" customWidth="1"/>
    <col min="10" max="10" width="12.7265625" style="11" bestFit="1" customWidth="1"/>
    <col min="11" max="12" width="14" style="11" bestFit="1" customWidth="1"/>
    <col min="13" max="16384" width="8.7265625" style="11"/>
  </cols>
  <sheetData>
    <row r="1" spans="1:12" x14ac:dyDescent="0.3">
      <c r="A1" s="11" t="s">
        <v>194</v>
      </c>
      <c r="B1" s="11" t="s">
        <v>193</v>
      </c>
      <c r="C1" s="11" t="s">
        <v>192</v>
      </c>
      <c r="D1" s="11" t="s">
        <v>191</v>
      </c>
      <c r="E1" s="11" t="s">
        <v>190</v>
      </c>
      <c r="F1" s="11" t="s">
        <v>189</v>
      </c>
      <c r="G1" s="11" t="s">
        <v>188</v>
      </c>
      <c r="H1" s="11" t="s">
        <v>190</v>
      </c>
      <c r="I1" s="11" t="s">
        <v>0</v>
      </c>
      <c r="J1" s="11" t="s">
        <v>321</v>
      </c>
      <c r="K1" s="11" t="s">
        <v>319</v>
      </c>
      <c r="L1" s="11" t="s">
        <v>320</v>
      </c>
    </row>
    <row r="2" spans="1:12" x14ac:dyDescent="0.3">
      <c r="A2" s="11" t="s">
        <v>322</v>
      </c>
      <c r="B2" s="11" t="s">
        <v>181</v>
      </c>
      <c r="C2" s="11" t="s">
        <v>84</v>
      </c>
      <c r="D2" s="12">
        <v>42194</v>
      </c>
      <c r="E2" s="11" t="s">
        <v>154</v>
      </c>
      <c r="F2" s="11">
        <v>2</v>
      </c>
      <c r="G2" s="11" t="s">
        <v>78</v>
      </c>
      <c r="H2" s="11" t="s">
        <v>236</v>
      </c>
      <c r="I2" s="11" t="s">
        <v>236</v>
      </c>
      <c r="J2" s="11" t="s">
        <v>237</v>
      </c>
      <c r="K2" s="13" t="s">
        <v>32</v>
      </c>
      <c r="L2" s="14" t="s">
        <v>28</v>
      </c>
    </row>
    <row r="3" spans="1:12" x14ac:dyDescent="0.3">
      <c r="A3" s="11" t="s">
        <v>322</v>
      </c>
      <c r="B3" s="11" t="s">
        <v>148</v>
      </c>
      <c r="C3" s="11" t="s">
        <v>86</v>
      </c>
      <c r="D3" s="12">
        <v>42192</v>
      </c>
      <c r="E3" s="11" t="s">
        <v>154</v>
      </c>
      <c r="F3" s="11">
        <v>5</v>
      </c>
      <c r="G3" s="11" t="s">
        <v>78</v>
      </c>
      <c r="H3" s="11" t="s">
        <v>236</v>
      </c>
      <c r="I3" s="11" t="s">
        <v>236</v>
      </c>
      <c r="J3" s="11" t="s">
        <v>237</v>
      </c>
      <c r="K3" s="13" t="s">
        <v>32</v>
      </c>
      <c r="L3" s="14" t="s">
        <v>28</v>
      </c>
    </row>
    <row r="4" spans="1:12" x14ac:dyDescent="0.3">
      <c r="A4" s="11" t="s">
        <v>322</v>
      </c>
      <c r="B4" s="11" t="s">
        <v>148</v>
      </c>
      <c r="C4" s="11" t="s">
        <v>86</v>
      </c>
      <c r="D4" s="12">
        <v>42195</v>
      </c>
      <c r="E4" s="11" t="s">
        <v>154</v>
      </c>
      <c r="F4" s="11">
        <v>1</v>
      </c>
      <c r="G4" s="11" t="s">
        <v>78</v>
      </c>
      <c r="H4" s="11" t="s">
        <v>236</v>
      </c>
      <c r="I4" s="11" t="s">
        <v>236</v>
      </c>
      <c r="J4" s="11" t="s">
        <v>237</v>
      </c>
      <c r="K4" s="13" t="s">
        <v>32</v>
      </c>
      <c r="L4" s="14" t="s">
        <v>28</v>
      </c>
    </row>
    <row r="5" spans="1:12" x14ac:dyDescent="0.3">
      <c r="A5" s="11" t="s">
        <v>322</v>
      </c>
      <c r="B5" s="11" t="s">
        <v>148</v>
      </c>
      <c r="C5" s="11" t="s">
        <v>86</v>
      </c>
      <c r="D5" s="12">
        <v>42201</v>
      </c>
      <c r="E5" s="11" t="s">
        <v>154</v>
      </c>
      <c r="F5" s="11">
        <v>1</v>
      </c>
      <c r="G5" s="11" t="s">
        <v>78</v>
      </c>
      <c r="H5" s="11" t="s">
        <v>236</v>
      </c>
      <c r="I5" s="11" t="s">
        <v>236</v>
      </c>
      <c r="J5" s="11" t="s">
        <v>237</v>
      </c>
      <c r="K5" s="13" t="s">
        <v>32</v>
      </c>
      <c r="L5" s="14" t="s">
        <v>28</v>
      </c>
    </row>
    <row r="6" spans="1:12" x14ac:dyDescent="0.3">
      <c r="A6" s="11" t="s">
        <v>322</v>
      </c>
      <c r="B6" s="11" t="s">
        <v>181</v>
      </c>
      <c r="C6" s="11" t="s">
        <v>84</v>
      </c>
      <c r="D6" s="12">
        <v>42207</v>
      </c>
      <c r="E6" s="11" t="s">
        <v>182</v>
      </c>
      <c r="F6" s="11">
        <v>1</v>
      </c>
      <c r="G6" s="11" t="s">
        <v>78</v>
      </c>
      <c r="H6" s="11" t="s">
        <v>202</v>
      </c>
      <c r="I6" s="11" t="s">
        <v>202</v>
      </c>
      <c r="J6" s="11" t="s">
        <v>238</v>
      </c>
      <c r="K6" s="20" t="s">
        <v>62</v>
      </c>
      <c r="L6" s="20" t="s">
        <v>35</v>
      </c>
    </row>
    <row r="7" spans="1:12" x14ac:dyDescent="0.3">
      <c r="A7" s="11">
        <v>18</v>
      </c>
      <c r="B7" s="11" t="s">
        <v>181</v>
      </c>
      <c r="C7" s="11" t="s">
        <v>126</v>
      </c>
      <c r="D7" s="12">
        <v>42187</v>
      </c>
      <c r="E7" s="11" t="s">
        <v>187</v>
      </c>
      <c r="F7" s="11">
        <v>1</v>
      </c>
      <c r="G7" s="11" t="s">
        <v>78</v>
      </c>
      <c r="H7" s="11" t="s">
        <v>39</v>
      </c>
      <c r="I7" s="11" t="s">
        <v>39</v>
      </c>
      <c r="J7" s="11" t="s">
        <v>197</v>
      </c>
      <c r="K7" s="13" t="s">
        <v>32</v>
      </c>
      <c r="L7" s="14" t="s">
        <v>28</v>
      </c>
    </row>
    <row r="8" spans="1:12" x14ac:dyDescent="0.3">
      <c r="A8" s="11">
        <v>19</v>
      </c>
      <c r="B8" s="11" t="s">
        <v>181</v>
      </c>
      <c r="C8" s="11" t="s">
        <v>90</v>
      </c>
      <c r="D8" s="12">
        <v>42208</v>
      </c>
      <c r="E8" s="11" t="s">
        <v>185</v>
      </c>
      <c r="F8" s="11">
        <v>1</v>
      </c>
      <c r="G8" s="11" t="s">
        <v>78</v>
      </c>
      <c r="H8" s="11" t="s">
        <v>218</v>
      </c>
      <c r="I8" s="11" t="s">
        <v>218</v>
      </c>
      <c r="J8" s="11" t="s">
        <v>219</v>
      </c>
      <c r="K8" s="20" t="s">
        <v>303</v>
      </c>
      <c r="L8" s="20" t="s">
        <v>302</v>
      </c>
    </row>
    <row r="9" spans="1:12" x14ac:dyDescent="0.3">
      <c r="A9" s="11">
        <v>15</v>
      </c>
      <c r="B9" s="11" t="s">
        <v>148</v>
      </c>
      <c r="C9" s="11" t="s">
        <v>80</v>
      </c>
      <c r="D9" s="12">
        <v>42201</v>
      </c>
      <c r="E9" s="11" t="s">
        <v>149</v>
      </c>
      <c r="F9" s="11">
        <v>1</v>
      </c>
      <c r="G9" s="11" t="s">
        <v>78</v>
      </c>
      <c r="H9" s="11" t="s">
        <v>210</v>
      </c>
      <c r="I9" s="11" t="s">
        <v>210</v>
      </c>
      <c r="J9" s="11" t="s">
        <v>211</v>
      </c>
      <c r="K9" s="14" t="s">
        <v>70</v>
      </c>
      <c r="L9" s="29" t="s">
        <v>71</v>
      </c>
    </row>
    <row r="10" spans="1:12" ht="14.5" x14ac:dyDescent="0.3">
      <c r="A10" s="11">
        <v>22</v>
      </c>
      <c r="B10" s="11" t="s">
        <v>169</v>
      </c>
      <c r="C10" s="11" t="s">
        <v>90</v>
      </c>
      <c r="D10" s="12">
        <v>42156</v>
      </c>
      <c r="E10" s="11" t="s">
        <v>177</v>
      </c>
      <c r="F10" s="11">
        <v>1</v>
      </c>
      <c r="G10" s="11" t="s">
        <v>78</v>
      </c>
      <c r="H10" s="11" t="s">
        <v>251</v>
      </c>
      <c r="I10" s="11" t="s">
        <v>251</v>
      </c>
      <c r="J10" s="11" t="s">
        <v>252</v>
      </c>
      <c r="K10" s="4" t="s">
        <v>307</v>
      </c>
      <c r="L10" s="4" t="s">
        <v>22</v>
      </c>
    </row>
    <row r="11" spans="1:12" ht="14.5" x14ac:dyDescent="0.3">
      <c r="A11" s="11">
        <v>24</v>
      </c>
      <c r="B11" s="11" t="s">
        <v>169</v>
      </c>
      <c r="C11" s="11" t="s">
        <v>86</v>
      </c>
      <c r="D11" s="12">
        <v>42153</v>
      </c>
      <c r="E11" s="11" t="s">
        <v>177</v>
      </c>
      <c r="F11" s="11">
        <v>2</v>
      </c>
      <c r="G11" s="11" t="s">
        <v>78</v>
      </c>
      <c r="H11" s="11" t="s">
        <v>251</v>
      </c>
      <c r="I11" s="11" t="s">
        <v>251</v>
      </c>
      <c r="J11" s="11" t="s">
        <v>252</v>
      </c>
      <c r="K11" s="4" t="s">
        <v>307</v>
      </c>
      <c r="L11" s="4" t="s">
        <v>22</v>
      </c>
    </row>
    <row r="12" spans="1:12" x14ac:dyDescent="0.3">
      <c r="A12" s="11">
        <v>23</v>
      </c>
      <c r="B12" s="11" t="s">
        <v>181</v>
      </c>
      <c r="C12" s="11" t="s">
        <v>126</v>
      </c>
      <c r="D12" s="12">
        <v>42172</v>
      </c>
      <c r="E12" s="11" t="s">
        <v>119</v>
      </c>
      <c r="F12" s="11">
        <v>5</v>
      </c>
      <c r="G12" s="11" t="s">
        <v>78</v>
      </c>
      <c r="H12" s="11" t="s">
        <v>31</v>
      </c>
      <c r="I12" s="11" t="s">
        <v>31</v>
      </c>
      <c r="J12" s="11" t="s">
        <v>195</v>
      </c>
      <c r="K12" s="14" t="s">
        <v>32</v>
      </c>
      <c r="L12" s="14" t="s">
        <v>28</v>
      </c>
    </row>
    <row r="13" spans="1:12" x14ac:dyDescent="0.3">
      <c r="A13" s="11">
        <v>26</v>
      </c>
      <c r="B13" s="11" t="s">
        <v>181</v>
      </c>
      <c r="C13" s="11" t="s">
        <v>126</v>
      </c>
      <c r="D13" s="12">
        <v>42187</v>
      </c>
      <c r="E13" s="11" t="s">
        <v>119</v>
      </c>
      <c r="F13" s="11">
        <v>1</v>
      </c>
      <c r="G13" s="11" t="s">
        <v>78</v>
      </c>
      <c r="H13" s="11" t="s">
        <v>31</v>
      </c>
      <c r="I13" s="11" t="s">
        <v>31</v>
      </c>
      <c r="J13" s="11" t="s">
        <v>195</v>
      </c>
      <c r="K13" s="14" t="s">
        <v>32</v>
      </c>
      <c r="L13" s="14" t="s">
        <v>28</v>
      </c>
    </row>
    <row r="14" spans="1:12" x14ac:dyDescent="0.3">
      <c r="A14" s="11">
        <v>27</v>
      </c>
      <c r="B14" s="11" t="s">
        <v>181</v>
      </c>
      <c r="C14" s="11" t="s">
        <v>126</v>
      </c>
      <c r="D14" s="12">
        <v>42195</v>
      </c>
      <c r="E14" s="11" t="s">
        <v>120</v>
      </c>
      <c r="F14" s="11">
        <v>2</v>
      </c>
      <c r="G14" s="11" t="s">
        <v>78</v>
      </c>
      <c r="H14" s="11" t="s">
        <v>31</v>
      </c>
      <c r="I14" s="11" t="s">
        <v>31</v>
      </c>
      <c r="J14" s="11" t="s">
        <v>200</v>
      </c>
      <c r="K14" s="14" t="s">
        <v>32</v>
      </c>
      <c r="L14" s="14" t="s">
        <v>28</v>
      </c>
    </row>
    <row r="15" spans="1:12" x14ac:dyDescent="0.3">
      <c r="A15" s="11">
        <v>33</v>
      </c>
      <c r="B15" s="11" t="s">
        <v>181</v>
      </c>
      <c r="C15" s="11" t="s">
        <v>90</v>
      </c>
      <c r="D15" s="12">
        <v>42163</v>
      </c>
      <c r="E15" s="11" t="s">
        <v>119</v>
      </c>
      <c r="F15" s="11">
        <v>1</v>
      </c>
      <c r="G15" s="11" t="s">
        <v>78</v>
      </c>
      <c r="H15" s="11" t="s">
        <v>31</v>
      </c>
      <c r="I15" s="11" t="s">
        <v>31</v>
      </c>
      <c r="J15" s="11" t="s">
        <v>195</v>
      </c>
      <c r="K15" s="14" t="s">
        <v>32</v>
      </c>
      <c r="L15" s="14" t="s">
        <v>28</v>
      </c>
    </row>
    <row r="16" spans="1:12" x14ac:dyDescent="0.3">
      <c r="A16" s="11">
        <v>36</v>
      </c>
      <c r="B16" s="11" t="s">
        <v>181</v>
      </c>
      <c r="C16" s="11" t="s">
        <v>90</v>
      </c>
      <c r="D16" s="12">
        <v>42165</v>
      </c>
      <c r="E16" s="11" t="s">
        <v>119</v>
      </c>
      <c r="F16" s="11">
        <v>3</v>
      </c>
      <c r="G16" s="11" t="s">
        <v>78</v>
      </c>
      <c r="H16" s="11" t="s">
        <v>31</v>
      </c>
      <c r="I16" s="11" t="s">
        <v>31</v>
      </c>
      <c r="J16" s="11" t="s">
        <v>195</v>
      </c>
      <c r="K16" s="14" t="s">
        <v>32</v>
      </c>
      <c r="L16" s="14" t="s">
        <v>28</v>
      </c>
    </row>
    <row r="17" spans="1:12" x14ac:dyDescent="0.3">
      <c r="A17" s="11">
        <v>37</v>
      </c>
      <c r="B17" s="11" t="s">
        <v>181</v>
      </c>
      <c r="C17" s="11" t="s">
        <v>90</v>
      </c>
      <c r="D17" s="12">
        <v>42170</v>
      </c>
      <c r="E17" s="11" t="s">
        <v>119</v>
      </c>
      <c r="F17" s="11">
        <v>6</v>
      </c>
      <c r="G17" s="11" t="s">
        <v>78</v>
      </c>
      <c r="H17" s="11" t="s">
        <v>31</v>
      </c>
      <c r="I17" s="11" t="s">
        <v>31</v>
      </c>
      <c r="J17" s="11" t="s">
        <v>195</v>
      </c>
      <c r="K17" s="14" t="s">
        <v>32</v>
      </c>
      <c r="L17" s="14" t="s">
        <v>28</v>
      </c>
    </row>
    <row r="18" spans="1:12" x14ac:dyDescent="0.3">
      <c r="A18" s="11">
        <v>41</v>
      </c>
      <c r="B18" s="11" t="s">
        <v>181</v>
      </c>
      <c r="C18" s="11" t="s">
        <v>90</v>
      </c>
      <c r="D18" s="12">
        <v>42177</v>
      </c>
      <c r="E18" s="11" t="s">
        <v>119</v>
      </c>
      <c r="F18" s="11">
        <v>7</v>
      </c>
      <c r="G18" s="11" t="s">
        <v>78</v>
      </c>
      <c r="H18" s="11" t="s">
        <v>31</v>
      </c>
      <c r="I18" s="11" t="s">
        <v>31</v>
      </c>
      <c r="J18" s="11" t="s">
        <v>195</v>
      </c>
      <c r="K18" s="14" t="s">
        <v>32</v>
      </c>
      <c r="L18" s="14" t="s">
        <v>28</v>
      </c>
    </row>
    <row r="19" spans="1:12" x14ac:dyDescent="0.3">
      <c r="A19" s="11">
        <v>40</v>
      </c>
      <c r="B19" s="11" t="s">
        <v>181</v>
      </c>
      <c r="C19" s="11" t="s">
        <v>90</v>
      </c>
      <c r="D19" s="12">
        <v>42194</v>
      </c>
      <c r="E19" s="11" t="s">
        <v>120</v>
      </c>
      <c r="F19" s="11">
        <v>2</v>
      </c>
      <c r="G19" s="11" t="s">
        <v>78</v>
      </c>
      <c r="H19" s="11" t="s">
        <v>31</v>
      </c>
      <c r="I19" s="11" t="s">
        <v>31</v>
      </c>
      <c r="J19" s="11" t="s">
        <v>200</v>
      </c>
      <c r="K19" s="14" t="s">
        <v>32</v>
      </c>
      <c r="L19" s="14" t="s">
        <v>28</v>
      </c>
    </row>
    <row r="20" spans="1:12" x14ac:dyDescent="0.3">
      <c r="A20" s="11">
        <v>44</v>
      </c>
      <c r="B20" s="11" t="s">
        <v>181</v>
      </c>
      <c r="C20" s="11" t="s">
        <v>90</v>
      </c>
      <c r="D20" s="12">
        <v>42199</v>
      </c>
      <c r="E20" s="11" t="s">
        <v>120</v>
      </c>
      <c r="F20" s="11">
        <v>1</v>
      </c>
      <c r="G20" s="11" t="s">
        <v>78</v>
      </c>
      <c r="H20" s="11" t="s">
        <v>31</v>
      </c>
      <c r="I20" s="11" t="s">
        <v>31</v>
      </c>
      <c r="J20" s="11" t="s">
        <v>200</v>
      </c>
      <c r="K20" s="14" t="s">
        <v>32</v>
      </c>
      <c r="L20" s="14" t="s">
        <v>28</v>
      </c>
    </row>
    <row r="21" spans="1:12" x14ac:dyDescent="0.3">
      <c r="A21" s="11">
        <v>49</v>
      </c>
      <c r="B21" s="11" t="s">
        <v>181</v>
      </c>
      <c r="C21" s="11" t="s">
        <v>90</v>
      </c>
      <c r="D21" s="12">
        <v>42208</v>
      </c>
      <c r="E21" s="11" t="s">
        <v>120</v>
      </c>
      <c r="F21" s="11">
        <v>2</v>
      </c>
      <c r="G21" s="11" t="s">
        <v>78</v>
      </c>
      <c r="H21" s="11" t="s">
        <v>31</v>
      </c>
      <c r="I21" s="11" t="s">
        <v>31</v>
      </c>
      <c r="J21" s="11" t="s">
        <v>200</v>
      </c>
      <c r="K21" s="14" t="s">
        <v>32</v>
      </c>
      <c r="L21" s="14" t="s">
        <v>28</v>
      </c>
    </row>
    <row r="22" spans="1:12" ht="13.5" thickBot="1" x14ac:dyDescent="0.35">
      <c r="A22" s="11">
        <v>50</v>
      </c>
      <c r="B22" s="11" t="s">
        <v>181</v>
      </c>
      <c r="C22" s="11" t="s">
        <v>87</v>
      </c>
      <c r="D22" s="12">
        <v>42183</v>
      </c>
      <c r="E22" s="11" t="s">
        <v>120</v>
      </c>
      <c r="F22" s="11">
        <v>1</v>
      </c>
      <c r="G22" s="11" t="s">
        <v>78</v>
      </c>
      <c r="H22" s="11" t="s">
        <v>31</v>
      </c>
      <c r="I22" s="11" t="s">
        <v>31</v>
      </c>
      <c r="J22" s="11" t="s">
        <v>200</v>
      </c>
      <c r="K22" s="14" t="s">
        <v>32</v>
      </c>
      <c r="L22" s="14" t="s">
        <v>28</v>
      </c>
    </row>
    <row r="23" spans="1:12" ht="13.5" thickBot="1" x14ac:dyDescent="0.35">
      <c r="A23" s="11" t="s">
        <v>82</v>
      </c>
      <c r="B23" s="11" t="s">
        <v>181</v>
      </c>
      <c r="C23" s="11" t="s">
        <v>87</v>
      </c>
      <c r="D23" s="12">
        <v>42184</v>
      </c>
      <c r="E23" s="11" t="s">
        <v>120</v>
      </c>
      <c r="F23" s="11">
        <v>2</v>
      </c>
      <c r="G23" s="11" t="s">
        <v>78</v>
      </c>
      <c r="H23" s="11" t="s">
        <v>31</v>
      </c>
      <c r="I23" s="11" t="s">
        <v>31</v>
      </c>
      <c r="J23" s="11" t="s">
        <v>200</v>
      </c>
      <c r="K23" s="19" t="s">
        <v>32</v>
      </c>
      <c r="L23" s="25" t="s">
        <v>28</v>
      </c>
    </row>
    <row r="24" spans="1:12" ht="13.5" thickBot="1" x14ac:dyDescent="0.35">
      <c r="A24" s="11" t="s">
        <v>82</v>
      </c>
      <c r="B24" s="11" t="s">
        <v>181</v>
      </c>
      <c r="C24" s="11" t="s">
        <v>87</v>
      </c>
      <c r="D24" s="12">
        <v>42194</v>
      </c>
      <c r="E24" s="11" t="s">
        <v>120</v>
      </c>
      <c r="F24" s="11">
        <v>7</v>
      </c>
      <c r="G24" s="11" t="s">
        <v>78</v>
      </c>
      <c r="H24" s="11" t="s">
        <v>31</v>
      </c>
      <c r="I24" s="11" t="s">
        <v>31</v>
      </c>
      <c r="J24" s="11" t="s">
        <v>200</v>
      </c>
      <c r="K24" s="19" t="s">
        <v>32</v>
      </c>
      <c r="L24" s="25" t="s">
        <v>28</v>
      </c>
    </row>
    <row r="25" spans="1:12" ht="13.5" thickBot="1" x14ac:dyDescent="0.35">
      <c r="A25" s="11" t="s">
        <v>82</v>
      </c>
      <c r="B25" s="11" t="s">
        <v>181</v>
      </c>
      <c r="C25" s="11" t="s">
        <v>87</v>
      </c>
      <c r="D25" s="12">
        <v>42200</v>
      </c>
      <c r="E25" s="11" t="s">
        <v>120</v>
      </c>
      <c r="F25" s="11">
        <v>3</v>
      </c>
      <c r="G25" s="11" t="s">
        <v>78</v>
      </c>
      <c r="H25" s="11" t="s">
        <v>31</v>
      </c>
      <c r="I25" s="11" t="s">
        <v>31</v>
      </c>
      <c r="J25" s="11" t="s">
        <v>200</v>
      </c>
      <c r="K25" s="19" t="s">
        <v>32</v>
      </c>
      <c r="L25" s="25" t="s">
        <v>28</v>
      </c>
    </row>
    <row r="26" spans="1:12" x14ac:dyDescent="0.3">
      <c r="A26" s="11" t="s">
        <v>82</v>
      </c>
      <c r="B26" s="11" t="s">
        <v>181</v>
      </c>
      <c r="C26" s="11" t="s">
        <v>87</v>
      </c>
      <c r="D26" s="12">
        <v>42208</v>
      </c>
      <c r="E26" s="11" t="s">
        <v>120</v>
      </c>
      <c r="F26" s="11">
        <v>4</v>
      </c>
      <c r="G26" s="11" t="s">
        <v>78</v>
      </c>
      <c r="H26" s="11" t="s">
        <v>31</v>
      </c>
      <c r="I26" s="11" t="s">
        <v>31</v>
      </c>
      <c r="J26" s="11" t="s">
        <v>200</v>
      </c>
      <c r="K26" s="14" t="s">
        <v>32</v>
      </c>
      <c r="L26" s="14" t="s">
        <v>28</v>
      </c>
    </row>
    <row r="27" spans="1:12" ht="13.5" thickBot="1" x14ac:dyDescent="0.35">
      <c r="A27" s="11">
        <v>10</v>
      </c>
      <c r="B27" s="11" t="s">
        <v>181</v>
      </c>
      <c r="C27" s="11" t="s">
        <v>86</v>
      </c>
      <c r="D27" s="12">
        <v>42172</v>
      </c>
      <c r="E27" s="11" t="s">
        <v>119</v>
      </c>
      <c r="F27" s="11">
        <v>5</v>
      </c>
      <c r="G27" s="11" t="s">
        <v>78</v>
      </c>
      <c r="H27" s="11" t="s">
        <v>31</v>
      </c>
      <c r="I27" s="11" t="s">
        <v>31</v>
      </c>
      <c r="J27" s="11" t="s">
        <v>195</v>
      </c>
      <c r="K27" s="14" t="s">
        <v>32</v>
      </c>
      <c r="L27" s="14" t="s">
        <v>28</v>
      </c>
    </row>
    <row r="28" spans="1:12" ht="13.5" thickBot="1" x14ac:dyDescent="0.35">
      <c r="A28" s="11" t="s">
        <v>82</v>
      </c>
      <c r="B28" s="11" t="s">
        <v>181</v>
      </c>
      <c r="C28" s="11" t="s">
        <v>86</v>
      </c>
      <c r="D28" s="12">
        <v>42174</v>
      </c>
      <c r="E28" s="11" t="s">
        <v>119</v>
      </c>
      <c r="F28" s="11">
        <v>1</v>
      </c>
      <c r="G28" s="11" t="s">
        <v>78</v>
      </c>
      <c r="H28" s="11" t="s">
        <v>31</v>
      </c>
      <c r="I28" s="11" t="s">
        <v>31</v>
      </c>
      <c r="J28" s="11" t="s">
        <v>195</v>
      </c>
      <c r="K28" s="14" t="s">
        <v>32</v>
      </c>
      <c r="L28" s="59" t="s">
        <v>28</v>
      </c>
    </row>
    <row r="29" spans="1:12" x14ac:dyDescent="0.3">
      <c r="A29" s="11">
        <v>29</v>
      </c>
      <c r="B29" s="11" t="s">
        <v>181</v>
      </c>
      <c r="C29" s="11" t="s">
        <v>86</v>
      </c>
      <c r="D29" s="12">
        <v>42181</v>
      </c>
      <c r="E29" s="11" t="s">
        <v>119</v>
      </c>
      <c r="F29" s="11">
        <v>4</v>
      </c>
      <c r="G29" s="11" t="s">
        <v>78</v>
      </c>
      <c r="H29" s="11" t="s">
        <v>31</v>
      </c>
      <c r="I29" s="11" t="s">
        <v>31</v>
      </c>
      <c r="J29" s="11" t="s">
        <v>195</v>
      </c>
      <c r="K29" s="14" t="s">
        <v>32</v>
      </c>
      <c r="L29" s="14" t="s">
        <v>28</v>
      </c>
    </row>
    <row r="30" spans="1:12" x14ac:dyDescent="0.3">
      <c r="A30" s="11">
        <v>45</v>
      </c>
      <c r="B30" s="11" t="s">
        <v>181</v>
      </c>
      <c r="C30" s="11" t="s">
        <v>86</v>
      </c>
      <c r="D30" s="12">
        <v>42192</v>
      </c>
      <c r="E30" s="11" t="s">
        <v>120</v>
      </c>
      <c r="F30" s="11">
        <v>5</v>
      </c>
      <c r="G30" s="11" t="s">
        <v>78</v>
      </c>
      <c r="H30" s="11" t="s">
        <v>31</v>
      </c>
      <c r="I30" s="11" t="s">
        <v>31</v>
      </c>
      <c r="J30" s="11" t="s">
        <v>200</v>
      </c>
      <c r="K30" s="14" t="s">
        <v>32</v>
      </c>
      <c r="L30" s="14" t="s">
        <v>28</v>
      </c>
    </row>
    <row r="31" spans="1:12" x14ac:dyDescent="0.3">
      <c r="A31" s="11">
        <v>49</v>
      </c>
      <c r="B31" s="11" t="s">
        <v>181</v>
      </c>
      <c r="C31" s="11" t="s">
        <v>86</v>
      </c>
      <c r="D31" s="12">
        <v>42195</v>
      </c>
      <c r="E31" s="11" t="s">
        <v>120</v>
      </c>
      <c r="F31" s="11">
        <v>2</v>
      </c>
      <c r="G31" s="11" t="s">
        <v>78</v>
      </c>
      <c r="H31" s="11" t="s">
        <v>31</v>
      </c>
      <c r="I31" s="11" t="s">
        <v>31</v>
      </c>
      <c r="J31" s="11" t="s">
        <v>200</v>
      </c>
      <c r="K31" s="14" t="s">
        <v>32</v>
      </c>
      <c r="L31" s="14" t="s">
        <v>28</v>
      </c>
    </row>
    <row r="32" spans="1:12" x14ac:dyDescent="0.3">
      <c r="A32" s="11" t="s">
        <v>82</v>
      </c>
      <c r="B32" s="11" t="s">
        <v>181</v>
      </c>
      <c r="C32" s="11" t="s">
        <v>86</v>
      </c>
      <c r="D32" s="12">
        <v>42201</v>
      </c>
      <c r="E32" s="11" t="s">
        <v>120</v>
      </c>
      <c r="F32" s="11">
        <v>2</v>
      </c>
      <c r="G32" s="11" t="s">
        <v>78</v>
      </c>
      <c r="H32" s="11" t="s">
        <v>31</v>
      </c>
      <c r="I32" s="11" t="s">
        <v>31</v>
      </c>
      <c r="J32" s="11" t="s">
        <v>200</v>
      </c>
      <c r="K32" s="14" t="s">
        <v>32</v>
      </c>
      <c r="L32" s="14" t="s">
        <v>28</v>
      </c>
    </row>
    <row r="33" spans="1:17" x14ac:dyDescent="0.3">
      <c r="A33" s="11">
        <v>4</v>
      </c>
      <c r="B33" s="11" t="s">
        <v>181</v>
      </c>
      <c r="C33" s="11" t="s">
        <v>86</v>
      </c>
      <c r="D33" s="12">
        <v>42212</v>
      </c>
      <c r="E33" s="11" t="s">
        <v>120</v>
      </c>
      <c r="F33" s="11">
        <v>1</v>
      </c>
      <c r="G33" s="11" t="s">
        <v>78</v>
      </c>
      <c r="H33" s="11" t="s">
        <v>31</v>
      </c>
      <c r="I33" s="11" t="s">
        <v>31</v>
      </c>
      <c r="J33" s="11" t="s">
        <v>200</v>
      </c>
      <c r="K33" s="14" t="s">
        <v>32</v>
      </c>
      <c r="L33" s="14" t="s">
        <v>28</v>
      </c>
    </row>
    <row r="34" spans="1:17" x14ac:dyDescent="0.3">
      <c r="A34" s="11">
        <v>6</v>
      </c>
      <c r="B34" s="11" t="s">
        <v>181</v>
      </c>
      <c r="C34" s="11" t="s">
        <v>84</v>
      </c>
      <c r="D34" s="12">
        <v>42159</v>
      </c>
      <c r="E34" s="11" t="s">
        <v>119</v>
      </c>
      <c r="F34" s="11">
        <v>1</v>
      </c>
      <c r="G34" s="11" t="s">
        <v>78</v>
      </c>
      <c r="H34" s="11" t="s">
        <v>31</v>
      </c>
      <c r="I34" s="11" t="s">
        <v>31</v>
      </c>
      <c r="J34" s="11" t="s">
        <v>195</v>
      </c>
      <c r="K34" s="14" t="s">
        <v>32</v>
      </c>
      <c r="L34" s="14" t="s">
        <v>28</v>
      </c>
    </row>
    <row r="35" spans="1:17" x14ac:dyDescent="0.3">
      <c r="A35" s="11">
        <v>24</v>
      </c>
      <c r="B35" s="11" t="s">
        <v>181</v>
      </c>
      <c r="C35" s="11" t="s">
        <v>84</v>
      </c>
      <c r="D35" s="12">
        <v>42169</v>
      </c>
      <c r="E35" s="11" t="s">
        <v>119</v>
      </c>
      <c r="F35" s="11">
        <v>8</v>
      </c>
      <c r="G35" s="11" t="s">
        <v>78</v>
      </c>
      <c r="H35" s="11" t="s">
        <v>31</v>
      </c>
      <c r="I35" s="11" t="s">
        <v>31</v>
      </c>
      <c r="J35" s="11" t="s">
        <v>195</v>
      </c>
      <c r="K35" s="14" t="s">
        <v>32</v>
      </c>
      <c r="L35" s="14" t="s">
        <v>28</v>
      </c>
    </row>
    <row r="36" spans="1:17" x14ac:dyDescent="0.3">
      <c r="A36" s="11">
        <v>25</v>
      </c>
      <c r="B36" s="11" t="s">
        <v>181</v>
      </c>
      <c r="C36" s="11" t="s">
        <v>84</v>
      </c>
      <c r="D36" s="12">
        <v>42173</v>
      </c>
      <c r="E36" s="11" t="s">
        <v>119</v>
      </c>
      <c r="F36" s="11">
        <v>1</v>
      </c>
      <c r="G36" s="11" t="s">
        <v>78</v>
      </c>
      <c r="H36" s="11" t="s">
        <v>31</v>
      </c>
      <c r="I36" s="11" t="s">
        <v>31</v>
      </c>
      <c r="J36" s="11" t="s">
        <v>195</v>
      </c>
      <c r="K36" s="14" t="s">
        <v>32</v>
      </c>
      <c r="L36" s="14" t="s">
        <v>28</v>
      </c>
    </row>
    <row r="37" spans="1:17" x14ac:dyDescent="0.3">
      <c r="A37" s="11">
        <v>23</v>
      </c>
      <c r="B37" s="11" t="s">
        <v>181</v>
      </c>
      <c r="C37" s="11" t="s">
        <v>84</v>
      </c>
      <c r="D37" s="12">
        <v>42175</v>
      </c>
      <c r="E37" s="11" t="s">
        <v>119</v>
      </c>
      <c r="F37" s="11">
        <v>3</v>
      </c>
      <c r="G37" s="11" t="s">
        <v>78</v>
      </c>
      <c r="H37" s="11" t="s">
        <v>31</v>
      </c>
      <c r="I37" s="11" t="s">
        <v>31</v>
      </c>
      <c r="J37" s="11" t="s">
        <v>195</v>
      </c>
      <c r="K37" s="14" t="s">
        <v>32</v>
      </c>
      <c r="L37" s="14" t="s">
        <v>28</v>
      </c>
    </row>
    <row r="38" spans="1:17" x14ac:dyDescent="0.3">
      <c r="A38" s="11">
        <v>26</v>
      </c>
      <c r="B38" s="11" t="s">
        <v>181</v>
      </c>
      <c r="C38" s="11" t="s">
        <v>84</v>
      </c>
      <c r="D38" s="12">
        <v>42178</v>
      </c>
      <c r="E38" s="11" t="s">
        <v>119</v>
      </c>
      <c r="F38" s="11">
        <v>4</v>
      </c>
      <c r="G38" s="11" t="s">
        <v>78</v>
      </c>
      <c r="H38" s="11" t="s">
        <v>31</v>
      </c>
      <c r="I38" s="11" t="s">
        <v>31</v>
      </c>
      <c r="J38" s="11" t="s">
        <v>195</v>
      </c>
      <c r="K38" s="14" t="s">
        <v>32</v>
      </c>
      <c r="L38" s="14" t="s">
        <v>28</v>
      </c>
    </row>
    <row r="39" spans="1:17" x14ac:dyDescent="0.3">
      <c r="A39" s="11">
        <v>28</v>
      </c>
      <c r="B39" s="11" t="s">
        <v>181</v>
      </c>
      <c r="C39" s="11" t="s">
        <v>84</v>
      </c>
      <c r="D39" s="12">
        <v>42185</v>
      </c>
      <c r="E39" s="11" t="s">
        <v>120</v>
      </c>
      <c r="F39" s="11">
        <v>1</v>
      </c>
      <c r="G39" s="11" t="s">
        <v>78</v>
      </c>
      <c r="H39" s="11" t="s">
        <v>31</v>
      </c>
      <c r="I39" s="11" t="s">
        <v>31</v>
      </c>
      <c r="J39" s="11" t="s">
        <v>200</v>
      </c>
      <c r="K39" s="14" t="s">
        <v>32</v>
      </c>
      <c r="L39" s="14" t="s">
        <v>28</v>
      </c>
    </row>
    <row r="40" spans="1:17" x14ac:dyDescent="0.3">
      <c r="A40" s="11">
        <v>35</v>
      </c>
      <c r="B40" s="11" t="s">
        <v>181</v>
      </c>
      <c r="C40" s="11" t="s">
        <v>84</v>
      </c>
      <c r="D40" s="12">
        <v>42194</v>
      </c>
      <c r="E40" s="11" t="s">
        <v>120</v>
      </c>
      <c r="F40" s="11">
        <v>3</v>
      </c>
      <c r="G40" s="11" t="s">
        <v>78</v>
      </c>
      <c r="H40" s="11" t="s">
        <v>31</v>
      </c>
      <c r="I40" s="11" t="s">
        <v>31</v>
      </c>
      <c r="J40" s="11" t="s">
        <v>200</v>
      </c>
      <c r="K40" s="14" t="s">
        <v>32</v>
      </c>
      <c r="L40" s="14" t="s">
        <v>28</v>
      </c>
    </row>
    <row r="41" spans="1:17" x14ac:dyDescent="0.3">
      <c r="A41" s="11">
        <v>33</v>
      </c>
      <c r="B41" s="11" t="s">
        <v>181</v>
      </c>
      <c r="C41" s="11" t="s">
        <v>84</v>
      </c>
      <c r="D41" s="12">
        <v>42200</v>
      </c>
      <c r="E41" s="11" t="s">
        <v>120</v>
      </c>
      <c r="F41" s="11">
        <v>2</v>
      </c>
      <c r="G41" s="11" t="s">
        <v>78</v>
      </c>
      <c r="H41" s="11" t="s">
        <v>31</v>
      </c>
      <c r="I41" s="11" t="s">
        <v>31</v>
      </c>
      <c r="J41" s="11" t="s">
        <v>200</v>
      </c>
      <c r="K41" s="14" t="s">
        <v>32</v>
      </c>
      <c r="L41" s="14" t="s">
        <v>28</v>
      </c>
    </row>
    <row r="42" spans="1:17" x14ac:dyDescent="0.3">
      <c r="A42" s="11">
        <v>39</v>
      </c>
      <c r="B42" s="11" t="s">
        <v>181</v>
      </c>
      <c r="C42" s="11" t="s">
        <v>84</v>
      </c>
      <c r="D42" s="12">
        <v>42207</v>
      </c>
      <c r="E42" s="11" t="s">
        <v>120</v>
      </c>
      <c r="F42" s="11">
        <v>1</v>
      </c>
      <c r="G42" s="11" t="s">
        <v>78</v>
      </c>
      <c r="H42" s="11" t="s">
        <v>31</v>
      </c>
      <c r="I42" s="11" t="s">
        <v>31</v>
      </c>
      <c r="J42" s="11" t="s">
        <v>200</v>
      </c>
      <c r="K42" s="14" t="s">
        <v>32</v>
      </c>
      <c r="L42" s="14" t="s">
        <v>28</v>
      </c>
    </row>
    <row r="43" spans="1:17" x14ac:dyDescent="0.3">
      <c r="A43" s="11">
        <v>40</v>
      </c>
      <c r="B43" s="11" t="s">
        <v>181</v>
      </c>
      <c r="C43" s="11" t="s">
        <v>80</v>
      </c>
      <c r="D43" s="12">
        <v>42168</v>
      </c>
      <c r="E43" s="11" t="s">
        <v>119</v>
      </c>
      <c r="F43" s="11">
        <v>3</v>
      </c>
      <c r="G43" s="11" t="s">
        <v>78</v>
      </c>
      <c r="H43" s="11" t="s">
        <v>31</v>
      </c>
      <c r="I43" s="11" t="s">
        <v>31</v>
      </c>
      <c r="J43" s="11" t="s">
        <v>195</v>
      </c>
      <c r="K43" s="14" t="s">
        <v>32</v>
      </c>
      <c r="L43" s="14" t="s">
        <v>28</v>
      </c>
    </row>
    <row r="44" spans="1:17" ht="13.5" thickBot="1" x14ac:dyDescent="0.35">
      <c r="A44" s="11">
        <v>51</v>
      </c>
      <c r="B44" s="11" t="s">
        <v>181</v>
      </c>
      <c r="C44" s="11" t="s">
        <v>80</v>
      </c>
      <c r="D44" s="12">
        <v>42173</v>
      </c>
      <c r="E44" s="11" t="s">
        <v>119</v>
      </c>
      <c r="F44" s="11">
        <v>2</v>
      </c>
      <c r="G44" s="11" t="s">
        <v>78</v>
      </c>
      <c r="H44" s="11" t="s">
        <v>31</v>
      </c>
      <c r="I44" s="11" t="s">
        <v>31</v>
      </c>
      <c r="J44" s="11" t="s">
        <v>195</v>
      </c>
      <c r="K44" s="14" t="s">
        <v>32</v>
      </c>
      <c r="L44" s="14" t="s">
        <v>28</v>
      </c>
    </row>
    <row r="45" spans="1:17" ht="13.5" thickBot="1" x14ac:dyDescent="0.35">
      <c r="A45" s="11">
        <v>49</v>
      </c>
      <c r="B45" s="11" t="s">
        <v>181</v>
      </c>
      <c r="C45" s="11" t="s">
        <v>80</v>
      </c>
      <c r="D45" s="12">
        <v>42176</v>
      </c>
      <c r="E45" s="11" t="s">
        <v>119</v>
      </c>
      <c r="F45" s="11">
        <v>15</v>
      </c>
      <c r="G45" s="11" t="s">
        <v>78</v>
      </c>
      <c r="H45" s="11" t="s">
        <v>31</v>
      </c>
      <c r="I45" s="11" t="s">
        <v>31</v>
      </c>
      <c r="J45" s="11" t="s">
        <v>195</v>
      </c>
      <c r="K45" s="19" t="s">
        <v>32</v>
      </c>
      <c r="L45" s="25" t="s">
        <v>28</v>
      </c>
      <c r="M45" s="15"/>
    </row>
    <row r="46" spans="1:17" ht="13.5" thickBot="1" x14ac:dyDescent="0.35">
      <c r="A46" s="11">
        <v>60</v>
      </c>
      <c r="B46" s="11" t="s">
        <v>181</v>
      </c>
      <c r="C46" s="11" t="s">
        <v>80</v>
      </c>
      <c r="D46" s="12">
        <v>42180</v>
      </c>
      <c r="E46" s="11" t="s">
        <v>119</v>
      </c>
      <c r="F46" s="11">
        <v>4</v>
      </c>
      <c r="G46" s="11" t="s">
        <v>78</v>
      </c>
      <c r="H46" s="11" t="s">
        <v>31</v>
      </c>
      <c r="I46" s="11" t="s">
        <v>31</v>
      </c>
      <c r="J46" s="11" t="s">
        <v>195</v>
      </c>
      <c r="K46" s="19" t="s">
        <v>32</v>
      </c>
      <c r="L46" s="25" t="s">
        <v>28</v>
      </c>
    </row>
    <row r="47" spans="1:17" ht="13.5" thickBot="1" x14ac:dyDescent="0.35">
      <c r="A47" s="11">
        <v>3</v>
      </c>
      <c r="B47" s="11" t="s">
        <v>181</v>
      </c>
      <c r="C47" s="11" t="s">
        <v>80</v>
      </c>
      <c r="D47" s="12">
        <v>42185</v>
      </c>
      <c r="E47" s="11" t="s">
        <v>119</v>
      </c>
      <c r="F47" s="11">
        <v>1</v>
      </c>
      <c r="G47" s="11" t="s">
        <v>78</v>
      </c>
      <c r="H47" s="11" t="s">
        <v>31</v>
      </c>
      <c r="I47" s="11" t="s">
        <v>31</v>
      </c>
      <c r="J47" s="11" t="s">
        <v>195</v>
      </c>
      <c r="K47" s="19" t="s">
        <v>32</v>
      </c>
      <c r="L47" s="25" t="s">
        <v>28</v>
      </c>
      <c r="Q47" s="11" t="s">
        <v>348</v>
      </c>
    </row>
    <row r="48" spans="1:17" ht="13.5" thickBot="1" x14ac:dyDescent="0.35">
      <c r="A48" s="11">
        <v>42</v>
      </c>
      <c r="B48" s="11" t="s">
        <v>181</v>
      </c>
      <c r="C48" s="11" t="s">
        <v>80</v>
      </c>
      <c r="D48" s="12">
        <v>42198</v>
      </c>
      <c r="E48" s="11" t="s">
        <v>120</v>
      </c>
      <c r="F48" s="11">
        <v>4</v>
      </c>
      <c r="G48" s="11" t="s">
        <v>78</v>
      </c>
      <c r="H48" s="11" t="s">
        <v>31</v>
      </c>
      <c r="I48" s="11" t="s">
        <v>31</v>
      </c>
      <c r="J48" s="11" t="s">
        <v>200</v>
      </c>
      <c r="K48" s="19" t="s">
        <v>32</v>
      </c>
      <c r="L48" s="25" t="s">
        <v>28</v>
      </c>
    </row>
    <row r="49" spans="1:12" x14ac:dyDescent="0.3">
      <c r="A49" s="11">
        <v>52</v>
      </c>
      <c r="B49" s="11" t="s">
        <v>181</v>
      </c>
      <c r="C49" s="11" t="s">
        <v>432</v>
      </c>
      <c r="D49" s="12">
        <v>42201</v>
      </c>
      <c r="E49" s="11" t="s">
        <v>120</v>
      </c>
      <c r="F49" s="11">
        <v>2</v>
      </c>
      <c r="G49" s="11" t="s">
        <v>78</v>
      </c>
      <c r="H49" s="11" t="s">
        <v>31</v>
      </c>
      <c r="I49" s="11" t="s">
        <v>31</v>
      </c>
      <c r="J49" s="11" t="s">
        <v>200</v>
      </c>
      <c r="K49" s="14" t="s">
        <v>32</v>
      </c>
      <c r="L49" s="14" t="s">
        <v>28</v>
      </c>
    </row>
    <row r="50" spans="1:12" x14ac:dyDescent="0.3">
      <c r="A50" s="11">
        <v>49</v>
      </c>
      <c r="B50" s="11" t="s">
        <v>162</v>
      </c>
      <c r="C50" s="11" t="s">
        <v>90</v>
      </c>
      <c r="D50" s="12">
        <v>42159</v>
      </c>
      <c r="E50" s="11" t="s">
        <v>119</v>
      </c>
      <c r="F50" s="11">
        <v>1</v>
      </c>
      <c r="G50" s="11" t="s">
        <v>78</v>
      </c>
      <c r="H50" s="11" t="s">
        <v>31</v>
      </c>
      <c r="I50" s="11" t="s">
        <v>31</v>
      </c>
      <c r="J50" s="11" t="s">
        <v>195</v>
      </c>
      <c r="K50" s="14" t="s">
        <v>32</v>
      </c>
      <c r="L50" s="14" t="s">
        <v>28</v>
      </c>
    </row>
    <row r="51" spans="1:12" x14ac:dyDescent="0.3">
      <c r="A51" s="11">
        <v>7</v>
      </c>
      <c r="B51" s="11" t="s">
        <v>162</v>
      </c>
      <c r="C51" s="11" t="s">
        <v>90</v>
      </c>
      <c r="D51" s="12">
        <v>42163</v>
      </c>
      <c r="E51" s="11" t="s">
        <v>119</v>
      </c>
      <c r="F51" s="11">
        <v>1</v>
      </c>
      <c r="G51" s="11" t="s">
        <v>78</v>
      </c>
      <c r="H51" s="11" t="s">
        <v>31</v>
      </c>
      <c r="I51" s="11" t="s">
        <v>31</v>
      </c>
      <c r="J51" s="11" t="s">
        <v>195</v>
      </c>
      <c r="K51" s="14" t="s">
        <v>32</v>
      </c>
      <c r="L51" s="14" t="s">
        <v>28</v>
      </c>
    </row>
    <row r="52" spans="1:12" x14ac:dyDescent="0.3">
      <c r="A52" s="11">
        <v>8</v>
      </c>
      <c r="B52" s="11" t="s">
        <v>162</v>
      </c>
      <c r="C52" s="11" t="s">
        <v>90</v>
      </c>
      <c r="D52" s="12">
        <v>42165</v>
      </c>
      <c r="E52" s="11" t="s">
        <v>119</v>
      </c>
      <c r="F52" s="11">
        <v>3</v>
      </c>
      <c r="G52" s="11" t="s">
        <v>78</v>
      </c>
      <c r="H52" s="11" t="s">
        <v>31</v>
      </c>
      <c r="I52" s="11" t="s">
        <v>31</v>
      </c>
      <c r="J52" s="11" t="s">
        <v>195</v>
      </c>
      <c r="K52" s="14" t="s">
        <v>32</v>
      </c>
      <c r="L52" s="14" t="s">
        <v>28</v>
      </c>
    </row>
    <row r="53" spans="1:12" x14ac:dyDescent="0.3">
      <c r="A53" s="11">
        <v>2</v>
      </c>
      <c r="B53" s="11" t="s">
        <v>162</v>
      </c>
      <c r="C53" s="11" t="s">
        <v>90</v>
      </c>
      <c r="D53" s="12">
        <v>42170</v>
      </c>
      <c r="E53" s="11" t="s">
        <v>119</v>
      </c>
      <c r="F53" s="11">
        <v>9</v>
      </c>
      <c r="G53" s="11" t="s">
        <v>78</v>
      </c>
      <c r="H53" s="11" t="s">
        <v>31</v>
      </c>
      <c r="I53" s="11" t="s">
        <v>31</v>
      </c>
      <c r="J53" s="11" t="s">
        <v>195</v>
      </c>
      <c r="K53" s="14" t="s">
        <v>32</v>
      </c>
      <c r="L53" s="14" t="s">
        <v>28</v>
      </c>
    </row>
    <row r="54" spans="1:12" x14ac:dyDescent="0.3">
      <c r="A54" s="11">
        <v>18</v>
      </c>
      <c r="B54" s="11" t="s">
        <v>162</v>
      </c>
      <c r="C54" s="11" t="s">
        <v>90</v>
      </c>
      <c r="D54" s="12">
        <v>42194</v>
      </c>
      <c r="E54" s="11" t="s">
        <v>120</v>
      </c>
      <c r="F54" s="11">
        <v>1</v>
      </c>
      <c r="G54" s="11" t="s">
        <v>78</v>
      </c>
      <c r="H54" s="11" t="s">
        <v>31</v>
      </c>
      <c r="I54" s="11" t="s">
        <v>31</v>
      </c>
      <c r="J54" s="11" t="s">
        <v>200</v>
      </c>
      <c r="K54" s="14" t="s">
        <v>32</v>
      </c>
      <c r="L54" s="14" t="s">
        <v>28</v>
      </c>
    </row>
    <row r="55" spans="1:12" x14ac:dyDescent="0.3">
      <c r="A55" s="11">
        <v>19</v>
      </c>
      <c r="B55" s="11" t="s">
        <v>162</v>
      </c>
      <c r="C55" s="11" t="s">
        <v>90</v>
      </c>
      <c r="D55" s="12">
        <v>42199</v>
      </c>
      <c r="E55" s="11" t="s">
        <v>120</v>
      </c>
      <c r="F55" s="11">
        <v>2</v>
      </c>
      <c r="G55" s="11" t="s">
        <v>78</v>
      </c>
      <c r="H55" s="11" t="s">
        <v>31</v>
      </c>
      <c r="I55" s="11" t="s">
        <v>31</v>
      </c>
      <c r="J55" s="11" t="s">
        <v>200</v>
      </c>
      <c r="K55" s="14" t="s">
        <v>32</v>
      </c>
      <c r="L55" s="14" t="s">
        <v>28</v>
      </c>
    </row>
    <row r="56" spans="1:12" x14ac:dyDescent="0.3">
      <c r="A56" s="11">
        <v>14</v>
      </c>
      <c r="B56" s="11" t="s">
        <v>162</v>
      </c>
      <c r="C56" s="11" t="s">
        <v>87</v>
      </c>
      <c r="D56" s="12">
        <v>42157</v>
      </c>
      <c r="E56" s="11" t="s">
        <v>119</v>
      </c>
      <c r="F56" s="11">
        <v>1</v>
      </c>
      <c r="G56" s="11" t="s">
        <v>78</v>
      </c>
      <c r="H56" s="11" t="s">
        <v>31</v>
      </c>
      <c r="I56" s="11" t="s">
        <v>31</v>
      </c>
      <c r="J56" s="11" t="s">
        <v>195</v>
      </c>
      <c r="K56" s="14" t="s">
        <v>32</v>
      </c>
      <c r="L56" s="14" t="s">
        <v>28</v>
      </c>
    </row>
    <row r="57" spans="1:12" x14ac:dyDescent="0.3">
      <c r="A57" s="11">
        <v>15</v>
      </c>
      <c r="B57" s="11" t="s">
        <v>162</v>
      </c>
      <c r="C57" s="11" t="s">
        <v>87</v>
      </c>
      <c r="D57" s="12">
        <v>42159</v>
      </c>
      <c r="E57" s="11" t="s">
        <v>119</v>
      </c>
      <c r="F57" s="11">
        <v>1</v>
      </c>
      <c r="G57" s="11" t="s">
        <v>78</v>
      </c>
      <c r="H57" s="11" t="s">
        <v>31</v>
      </c>
      <c r="I57" s="11" t="s">
        <v>31</v>
      </c>
      <c r="J57" s="11" t="s">
        <v>195</v>
      </c>
      <c r="K57" s="14" t="s">
        <v>32</v>
      </c>
      <c r="L57" s="14" t="s">
        <v>28</v>
      </c>
    </row>
    <row r="58" spans="1:12" x14ac:dyDescent="0.3">
      <c r="A58" s="11">
        <v>35</v>
      </c>
      <c r="B58" s="11" t="s">
        <v>162</v>
      </c>
      <c r="C58" s="11" t="s">
        <v>84</v>
      </c>
      <c r="D58" s="12">
        <v>42163</v>
      </c>
      <c r="E58" s="11" t="s">
        <v>119</v>
      </c>
      <c r="F58" s="11">
        <v>3</v>
      </c>
      <c r="G58" s="11" t="s">
        <v>78</v>
      </c>
      <c r="H58" s="11" t="s">
        <v>31</v>
      </c>
      <c r="I58" s="11" t="s">
        <v>31</v>
      </c>
      <c r="J58" s="11" t="s">
        <v>195</v>
      </c>
      <c r="K58" s="14" t="s">
        <v>32</v>
      </c>
      <c r="L58" s="14" t="s">
        <v>28</v>
      </c>
    </row>
    <row r="59" spans="1:12" x14ac:dyDescent="0.3">
      <c r="A59" s="11">
        <v>44</v>
      </c>
      <c r="B59" s="11" t="s">
        <v>162</v>
      </c>
      <c r="C59" s="11" t="s">
        <v>84</v>
      </c>
      <c r="D59" s="12">
        <v>42169</v>
      </c>
      <c r="E59" s="11" t="s">
        <v>119</v>
      </c>
      <c r="F59" s="11">
        <v>7</v>
      </c>
      <c r="G59" s="11" t="s">
        <v>78</v>
      </c>
      <c r="H59" s="11" t="s">
        <v>31</v>
      </c>
      <c r="I59" s="11" t="s">
        <v>31</v>
      </c>
      <c r="J59" s="11" t="s">
        <v>195</v>
      </c>
      <c r="K59" s="14" t="s">
        <v>32</v>
      </c>
      <c r="L59" s="14" t="s">
        <v>28</v>
      </c>
    </row>
    <row r="60" spans="1:12" x14ac:dyDescent="0.3">
      <c r="A60" s="11">
        <v>50</v>
      </c>
      <c r="B60" s="11" t="s">
        <v>162</v>
      </c>
      <c r="C60" s="11" t="s">
        <v>84</v>
      </c>
      <c r="D60" s="12">
        <v>42173</v>
      </c>
      <c r="E60" s="11" t="s">
        <v>119</v>
      </c>
      <c r="F60" s="11">
        <v>5</v>
      </c>
      <c r="G60" s="11" t="s">
        <v>78</v>
      </c>
      <c r="H60" s="11" t="s">
        <v>31</v>
      </c>
      <c r="I60" s="11" t="s">
        <v>31</v>
      </c>
      <c r="J60" s="11" t="s">
        <v>195</v>
      </c>
      <c r="K60" s="14" t="s">
        <v>32</v>
      </c>
      <c r="L60" s="14" t="s">
        <v>28</v>
      </c>
    </row>
    <row r="61" spans="1:12" x14ac:dyDescent="0.3">
      <c r="A61" s="11">
        <v>53</v>
      </c>
      <c r="B61" s="11" t="s">
        <v>162</v>
      </c>
      <c r="C61" s="11" t="s">
        <v>84</v>
      </c>
      <c r="D61" s="12">
        <v>42175</v>
      </c>
      <c r="E61" s="11" t="s">
        <v>119</v>
      </c>
      <c r="F61" s="11">
        <v>1</v>
      </c>
      <c r="G61" s="11" t="s">
        <v>78</v>
      </c>
      <c r="H61" s="11" t="s">
        <v>31</v>
      </c>
      <c r="I61" s="11" t="s">
        <v>31</v>
      </c>
      <c r="J61" s="11" t="s">
        <v>195</v>
      </c>
      <c r="K61" s="14" t="s">
        <v>32</v>
      </c>
      <c r="L61" s="14" t="s">
        <v>28</v>
      </c>
    </row>
    <row r="62" spans="1:12" x14ac:dyDescent="0.3">
      <c r="A62" s="11">
        <v>56</v>
      </c>
      <c r="B62" s="11" t="s">
        <v>162</v>
      </c>
      <c r="C62" s="11" t="s">
        <v>84</v>
      </c>
      <c r="D62" s="12">
        <v>42178</v>
      </c>
      <c r="E62" s="11" t="s">
        <v>119</v>
      </c>
      <c r="F62" s="11">
        <v>2</v>
      </c>
      <c r="G62" s="11" t="s">
        <v>78</v>
      </c>
      <c r="H62" s="11" t="s">
        <v>31</v>
      </c>
      <c r="I62" s="11" t="s">
        <v>31</v>
      </c>
      <c r="J62" s="11" t="s">
        <v>195</v>
      </c>
      <c r="K62" s="14" t="s">
        <v>32</v>
      </c>
      <c r="L62" s="14" t="s">
        <v>28</v>
      </c>
    </row>
    <row r="63" spans="1:12" x14ac:dyDescent="0.3">
      <c r="A63" s="11">
        <v>63</v>
      </c>
      <c r="B63" s="11" t="s">
        <v>162</v>
      </c>
      <c r="C63" s="11" t="s">
        <v>84</v>
      </c>
      <c r="D63" s="12">
        <v>42194</v>
      </c>
      <c r="E63" s="11" t="s">
        <v>120</v>
      </c>
      <c r="F63" s="11">
        <v>1</v>
      </c>
      <c r="G63" s="11" t="s">
        <v>78</v>
      </c>
      <c r="H63" s="11" t="s">
        <v>31</v>
      </c>
      <c r="I63" s="11" t="s">
        <v>31</v>
      </c>
      <c r="J63" s="11" t="s">
        <v>200</v>
      </c>
      <c r="K63" s="14" t="s">
        <v>32</v>
      </c>
      <c r="L63" s="14" t="s">
        <v>28</v>
      </c>
    </row>
    <row r="64" spans="1:12" x14ac:dyDescent="0.3">
      <c r="A64" s="11">
        <v>60</v>
      </c>
      <c r="B64" s="11" t="s">
        <v>162</v>
      </c>
      <c r="C64" s="11" t="s">
        <v>80</v>
      </c>
      <c r="D64" s="12">
        <v>42176</v>
      </c>
      <c r="E64" s="11" t="s">
        <v>119</v>
      </c>
      <c r="F64" s="11">
        <v>1</v>
      </c>
      <c r="G64" s="11" t="s">
        <v>78</v>
      </c>
      <c r="H64" s="11" t="s">
        <v>31</v>
      </c>
      <c r="I64" s="11" t="s">
        <v>31</v>
      </c>
      <c r="J64" s="11" t="s">
        <v>195</v>
      </c>
      <c r="K64" s="14" t="s">
        <v>32</v>
      </c>
      <c r="L64" s="14" t="s">
        <v>28</v>
      </c>
    </row>
    <row r="65" spans="1:12" x14ac:dyDescent="0.3">
      <c r="A65" s="11" t="s">
        <v>322</v>
      </c>
      <c r="B65" s="11" t="s">
        <v>162</v>
      </c>
      <c r="C65" s="11" t="s">
        <v>80</v>
      </c>
      <c r="D65" s="12">
        <v>42185</v>
      </c>
      <c r="E65" s="11" t="s">
        <v>120</v>
      </c>
      <c r="F65" s="11">
        <v>1</v>
      </c>
      <c r="G65" s="11" t="s">
        <v>78</v>
      </c>
      <c r="H65" s="11" t="s">
        <v>31</v>
      </c>
      <c r="I65" s="11" t="s">
        <v>31</v>
      </c>
      <c r="J65" s="11" t="s">
        <v>200</v>
      </c>
      <c r="K65" s="14" t="s">
        <v>32</v>
      </c>
      <c r="L65" s="14" t="s">
        <v>28</v>
      </c>
    </row>
    <row r="66" spans="1:12" x14ac:dyDescent="0.3">
      <c r="A66" s="11" t="s">
        <v>322</v>
      </c>
      <c r="B66" s="11" t="s">
        <v>148</v>
      </c>
      <c r="C66" s="11" t="s">
        <v>433</v>
      </c>
      <c r="D66" s="12">
        <v>42172</v>
      </c>
      <c r="E66" s="11" t="s">
        <v>119</v>
      </c>
      <c r="F66" s="11">
        <v>6</v>
      </c>
      <c r="G66" s="11" t="s">
        <v>78</v>
      </c>
      <c r="H66" s="11" t="s">
        <v>31</v>
      </c>
      <c r="I66" s="11" t="s">
        <v>31</v>
      </c>
      <c r="J66" s="11" t="s">
        <v>195</v>
      </c>
      <c r="K66" s="14" t="s">
        <v>32</v>
      </c>
      <c r="L66" s="14" t="s">
        <v>28</v>
      </c>
    </row>
    <row r="67" spans="1:12" x14ac:dyDescent="0.3">
      <c r="A67" s="11" t="s">
        <v>322</v>
      </c>
      <c r="B67" s="11" t="s">
        <v>148</v>
      </c>
      <c r="C67" s="11" t="s">
        <v>126</v>
      </c>
      <c r="D67" s="12">
        <v>42174</v>
      </c>
      <c r="E67" s="11" t="s">
        <v>119</v>
      </c>
      <c r="F67" s="11">
        <v>1</v>
      </c>
      <c r="G67" s="11" t="s">
        <v>78</v>
      </c>
      <c r="H67" s="11" t="s">
        <v>31</v>
      </c>
      <c r="I67" s="11" t="s">
        <v>31</v>
      </c>
      <c r="J67" s="11" t="s">
        <v>195</v>
      </c>
      <c r="K67" s="14" t="s">
        <v>32</v>
      </c>
      <c r="L67" s="14" t="s">
        <v>28</v>
      </c>
    </row>
    <row r="68" spans="1:12" x14ac:dyDescent="0.3">
      <c r="A68" s="11" t="s">
        <v>322</v>
      </c>
      <c r="B68" s="11" t="s">
        <v>148</v>
      </c>
      <c r="C68" s="11" t="s">
        <v>126</v>
      </c>
      <c r="D68" s="12">
        <v>42181</v>
      </c>
      <c r="E68" s="11" t="s">
        <v>119</v>
      </c>
      <c r="F68" s="11">
        <v>1</v>
      </c>
      <c r="G68" s="11" t="s">
        <v>78</v>
      </c>
      <c r="H68" s="11" t="s">
        <v>31</v>
      </c>
      <c r="I68" s="11" t="s">
        <v>31</v>
      </c>
      <c r="J68" s="11" t="s">
        <v>195</v>
      </c>
      <c r="K68" s="14" t="s">
        <v>32</v>
      </c>
      <c r="L68" s="14" t="s">
        <v>28</v>
      </c>
    </row>
    <row r="69" spans="1:12" x14ac:dyDescent="0.3">
      <c r="A69" s="11" t="s">
        <v>322</v>
      </c>
      <c r="B69" s="11" t="s">
        <v>148</v>
      </c>
      <c r="C69" s="11" t="s">
        <v>90</v>
      </c>
      <c r="D69" s="12">
        <v>42170</v>
      </c>
      <c r="E69" s="11" t="s">
        <v>119</v>
      </c>
      <c r="F69" s="11">
        <v>3</v>
      </c>
      <c r="G69" s="11" t="s">
        <v>78</v>
      </c>
      <c r="H69" s="11" t="s">
        <v>31</v>
      </c>
      <c r="I69" s="11" t="s">
        <v>31</v>
      </c>
      <c r="J69" s="11" t="s">
        <v>195</v>
      </c>
      <c r="K69" s="14" t="s">
        <v>32</v>
      </c>
      <c r="L69" s="14" t="s">
        <v>28</v>
      </c>
    </row>
    <row r="70" spans="1:12" x14ac:dyDescent="0.3">
      <c r="A70" s="11">
        <v>3</v>
      </c>
      <c r="B70" s="11" t="s">
        <v>148</v>
      </c>
      <c r="C70" s="11" t="s">
        <v>90</v>
      </c>
      <c r="D70" s="12">
        <v>42194</v>
      </c>
      <c r="E70" s="11" t="s">
        <v>120</v>
      </c>
      <c r="F70" s="11">
        <v>1</v>
      </c>
      <c r="G70" s="11" t="s">
        <v>78</v>
      </c>
      <c r="H70" s="11" t="s">
        <v>31</v>
      </c>
      <c r="I70" s="11" t="s">
        <v>31</v>
      </c>
      <c r="J70" s="11" t="s">
        <v>200</v>
      </c>
      <c r="K70" s="14" t="s">
        <v>32</v>
      </c>
      <c r="L70" s="14" t="s">
        <v>28</v>
      </c>
    </row>
    <row r="71" spans="1:12" x14ac:dyDescent="0.3">
      <c r="A71" s="11">
        <v>20</v>
      </c>
      <c r="B71" s="11" t="s">
        <v>148</v>
      </c>
      <c r="C71" s="11" t="s">
        <v>90</v>
      </c>
      <c r="D71" s="12">
        <v>42199</v>
      </c>
      <c r="E71" s="11" t="s">
        <v>120</v>
      </c>
      <c r="F71" s="11">
        <v>1</v>
      </c>
      <c r="G71" s="11" t="s">
        <v>78</v>
      </c>
      <c r="H71" s="11" t="s">
        <v>31</v>
      </c>
      <c r="I71" s="11" t="s">
        <v>31</v>
      </c>
      <c r="J71" s="11" t="s">
        <v>200</v>
      </c>
      <c r="K71" s="14" t="s">
        <v>32</v>
      </c>
      <c r="L71" s="14" t="s">
        <v>28</v>
      </c>
    </row>
    <row r="72" spans="1:12" x14ac:dyDescent="0.3">
      <c r="A72" s="11">
        <v>13</v>
      </c>
      <c r="B72" s="11" t="s">
        <v>148</v>
      </c>
      <c r="C72" s="11" t="s">
        <v>90</v>
      </c>
      <c r="D72" s="12">
        <v>42208</v>
      </c>
      <c r="E72" s="11" t="s">
        <v>120</v>
      </c>
      <c r="F72" s="11">
        <v>1</v>
      </c>
      <c r="G72" s="11" t="s">
        <v>78</v>
      </c>
      <c r="H72" s="11" t="s">
        <v>31</v>
      </c>
      <c r="I72" s="11" t="s">
        <v>31</v>
      </c>
      <c r="J72" s="11" t="s">
        <v>200</v>
      </c>
      <c r="K72" s="14" t="s">
        <v>32</v>
      </c>
      <c r="L72" s="14" t="s">
        <v>28</v>
      </c>
    </row>
    <row r="73" spans="1:12" x14ac:dyDescent="0.3">
      <c r="A73" s="11">
        <v>14</v>
      </c>
      <c r="B73" s="11" t="s">
        <v>148</v>
      </c>
      <c r="C73" s="11" t="s">
        <v>87</v>
      </c>
      <c r="D73" s="12">
        <v>42208</v>
      </c>
      <c r="E73" s="11" t="s">
        <v>120</v>
      </c>
      <c r="F73" s="11">
        <v>4</v>
      </c>
      <c r="G73" s="11" t="s">
        <v>78</v>
      </c>
      <c r="H73" s="11" t="s">
        <v>31</v>
      </c>
      <c r="I73" s="11" t="s">
        <v>31</v>
      </c>
      <c r="J73" s="11" t="s">
        <v>200</v>
      </c>
      <c r="K73" s="14" t="s">
        <v>32</v>
      </c>
      <c r="L73" s="14" t="s">
        <v>28</v>
      </c>
    </row>
    <row r="74" spans="1:12" x14ac:dyDescent="0.3">
      <c r="A74" s="11">
        <v>15</v>
      </c>
      <c r="B74" s="11" t="s">
        <v>148</v>
      </c>
      <c r="C74" s="11" t="s">
        <v>86</v>
      </c>
      <c r="D74" s="12">
        <v>42172</v>
      </c>
      <c r="E74" s="11" t="s">
        <v>119</v>
      </c>
      <c r="F74" s="11">
        <v>4</v>
      </c>
      <c r="G74" s="11" t="s">
        <v>78</v>
      </c>
      <c r="H74" s="11" t="s">
        <v>31</v>
      </c>
      <c r="I74" s="11" t="s">
        <v>31</v>
      </c>
      <c r="J74" s="11" t="s">
        <v>195</v>
      </c>
      <c r="K74" s="14" t="s">
        <v>32</v>
      </c>
      <c r="L74" s="14" t="s">
        <v>28</v>
      </c>
    </row>
    <row r="75" spans="1:12" x14ac:dyDescent="0.3">
      <c r="A75" s="11">
        <v>21</v>
      </c>
      <c r="B75" s="11" t="s">
        <v>148</v>
      </c>
      <c r="C75" s="11" t="s">
        <v>86</v>
      </c>
      <c r="D75" s="12">
        <v>42174</v>
      </c>
      <c r="E75" s="11" t="s">
        <v>119</v>
      </c>
      <c r="F75" s="11">
        <v>1</v>
      </c>
      <c r="G75" s="11" t="s">
        <v>78</v>
      </c>
      <c r="H75" s="11" t="s">
        <v>31</v>
      </c>
      <c r="I75" s="11" t="s">
        <v>31</v>
      </c>
      <c r="J75" s="11" t="s">
        <v>195</v>
      </c>
      <c r="K75" s="14" t="s">
        <v>32</v>
      </c>
      <c r="L75" s="14" t="s">
        <v>28</v>
      </c>
    </row>
    <row r="76" spans="1:12" x14ac:dyDescent="0.3">
      <c r="A76" s="11">
        <v>22</v>
      </c>
      <c r="B76" s="11" t="s">
        <v>148</v>
      </c>
      <c r="C76" s="11" t="s">
        <v>86</v>
      </c>
      <c r="D76" s="12">
        <v>42181</v>
      </c>
      <c r="E76" s="11" t="s">
        <v>119</v>
      </c>
      <c r="F76" s="11">
        <v>2</v>
      </c>
      <c r="G76" s="11" t="s">
        <v>78</v>
      </c>
      <c r="H76" s="11" t="s">
        <v>31</v>
      </c>
      <c r="I76" s="11" t="s">
        <v>31</v>
      </c>
      <c r="J76" s="11" t="s">
        <v>195</v>
      </c>
      <c r="K76" s="14" t="s">
        <v>32</v>
      </c>
      <c r="L76" s="14" t="s">
        <v>28</v>
      </c>
    </row>
    <row r="77" spans="1:12" x14ac:dyDescent="0.3">
      <c r="A77" s="11">
        <v>24</v>
      </c>
      <c r="B77" s="11" t="s">
        <v>148</v>
      </c>
      <c r="C77" s="11" t="s">
        <v>86</v>
      </c>
      <c r="D77" s="12">
        <v>42192</v>
      </c>
      <c r="E77" s="11" t="s">
        <v>120</v>
      </c>
      <c r="F77" s="11">
        <v>1</v>
      </c>
      <c r="G77" s="11" t="s">
        <v>78</v>
      </c>
      <c r="H77" s="11" t="s">
        <v>31</v>
      </c>
      <c r="I77" s="11" t="s">
        <v>31</v>
      </c>
      <c r="J77" s="11" t="s">
        <v>200</v>
      </c>
      <c r="K77" s="14" t="s">
        <v>32</v>
      </c>
      <c r="L77" s="14" t="s">
        <v>28</v>
      </c>
    </row>
    <row r="78" spans="1:12" x14ac:dyDescent="0.3">
      <c r="A78" s="11">
        <v>25</v>
      </c>
      <c r="B78" s="11" t="s">
        <v>148</v>
      </c>
      <c r="C78" s="11" t="s">
        <v>86</v>
      </c>
      <c r="D78" s="12">
        <v>42195</v>
      </c>
      <c r="E78" s="11" t="s">
        <v>120</v>
      </c>
      <c r="F78" s="11">
        <v>2</v>
      </c>
      <c r="G78" s="11" t="s">
        <v>78</v>
      </c>
      <c r="H78" s="11" t="s">
        <v>31</v>
      </c>
      <c r="I78" s="11" t="s">
        <v>31</v>
      </c>
      <c r="J78" s="11" t="s">
        <v>200</v>
      </c>
      <c r="K78" s="14" t="s">
        <v>32</v>
      </c>
      <c r="L78" s="14" t="s">
        <v>28</v>
      </c>
    </row>
    <row r="79" spans="1:12" x14ac:dyDescent="0.3">
      <c r="A79" s="11">
        <v>26</v>
      </c>
      <c r="B79" s="11" t="s">
        <v>148</v>
      </c>
      <c r="C79" s="11" t="s">
        <v>86</v>
      </c>
      <c r="D79" s="12">
        <v>42201</v>
      </c>
      <c r="E79" s="11" t="s">
        <v>120</v>
      </c>
      <c r="F79" s="11">
        <v>1</v>
      </c>
      <c r="G79" s="11" t="s">
        <v>78</v>
      </c>
      <c r="H79" s="11" t="s">
        <v>31</v>
      </c>
      <c r="I79" s="11" t="s">
        <v>31</v>
      </c>
      <c r="J79" s="11" t="s">
        <v>200</v>
      </c>
      <c r="K79" s="14" t="s">
        <v>32</v>
      </c>
      <c r="L79" s="14" t="s">
        <v>28</v>
      </c>
    </row>
    <row r="80" spans="1:12" x14ac:dyDescent="0.3">
      <c r="A80" s="11">
        <v>30</v>
      </c>
      <c r="B80" s="11" t="s">
        <v>148</v>
      </c>
      <c r="C80" s="11" t="s">
        <v>86</v>
      </c>
      <c r="D80" s="12">
        <v>42212</v>
      </c>
      <c r="E80" s="11" t="s">
        <v>120</v>
      </c>
      <c r="F80" s="11">
        <v>1</v>
      </c>
      <c r="G80" s="11" t="s">
        <v>78</v>
      </c>
      <c r="H80" s="11" t="s">
        <v>31</v>
      </c>
      <c r="I80" s="11" t="s">
        <v>31</v>
      </c>
      <c r="J80" s="11" t="s">
        <v>200</v>
      </c>
      <c r="K80" s="14" t="s">
        <v>32</v>
      </c>
      <c r="L80" s="14" t="s">
        <v>28</v>
      </c>
    </row>
    <row r="81" spans="1:12" x14ac:dyDescent="0.3">
      <c r="A81" s="11">
        <v>32</v>
      </c>
      <c r="B81" s="11" t="s">
        <v>148</v>
      </c>
      <c r="C81" s="11" t="s">
        <v>84</v>
      </c>
      <c r="D81" s="12">
        <v>42173</v>
      </c>
      <c r="E81" s="11" t="s">
        <v>119</v>
      </c>
      <c r="F81" s="11">
        <v>1</v>
      </c>
      <c r="G81" s="11" t="s">
        <v>78</v>
      </c>
      <c r="H81" s="11" t="s">
        <v>31</v>
      </c>
      <c r="I81" s="11" t="s">
        <v>31</v>
      </c>
      <c r="J81" s="11" t="s">
        <v>195</v>
      </c>
      <c r="K81" s="14" t="s">
        <v>32</v>
      </c>
      <c r="L81" s="14" t="s">
        <v>28</v>
      </c>
    </row>
    <row r="82" spans="1:12" x14ac:dyDescent="0.3">
      <c r="A82" s="11">
        <v>35</v>
      </c>
      <c r="B82" s="11" t="s">
        <v>148</v>
      </c>
      <c r="C82" s="11" t="s">
        <v>84</v>
      </c>
      <c r="D82" s="12">
        <v>42183</v>
      </c>
      <c r="E82" s="11" t="s">
        <v>119</v>
      </c>
      <c r="F82" s="11">
        <v>1</v>
      </c>
      <c r="G82" s="11" t="s">
        <v>78</v>
      </c>
      <c r="H82" s="11" t="s">
        <v>31</v>
      </c>
      <c r="I82" s="11" t="s">
        <v>31</v>
      </c>
      <c r="J82" s="11" t="s">
        <v>195</v>
      </c>
      <c r="K82" s="14" t="s">
        <v>32</v>
      </c>
      <c r="L82" s="14" t="s">
        <v>28</v>
      </c>
    </row>
    <row r="83" spans="1:12" x14ac:dyDescent="0.3">
      <c r="A83" s="11">
        <v>43</v>
      </c>
      <c r="B83" s="11" t="s">
        <v>148</v>
      </c>
      <c r="C83" s="11" t="s">
        <v>80</v>
      </c>
      <c r="D83" s="12">
        <v>42168</v>
      </c>
      <c r="E83" s="11" t="s">
        <v>119</v>
      </c>
      <c r="F83" s="11">
        <v>5</v>
      </c>
      <c r="G83" s="11" t="s">
        <v>78</v>
      </c>
      <c r="H83" s="11" t="s">
        <v>31</v>
      </c>
      <c r="I83" s="11" t="s">
        <v>31</v>
      </c>
      <c r="J83" s="11" t="s">
        <v>195</v>
      </c>
      <c r="K83" s="14" t="s">
        <v>32</v>
      </c>
      <c r="L83" s="14" t="s">
        <v>28</v>
      </c>
    </row>
    <row r="84" spans="1:12" x14ac:dyDescent="0.3">
      <c r="A84" s="11">
        <v>57</v>
      </c>
      <c r="B84" s="11" t="s">
        <v>148</v>
      </c>
      <c r="C84" s="11" t="s">
        <v>80</v>
      </c>
      <c r="D84" s="12">
        <v>42173</v>
      </c>
      <c r="E84" s="11" t="s">
        <v>119</v>
      </c>
      <c r="F84" s="11">
        <v>1</v>
      </c>
      <c r="G84" s="11" t="s">
        <v>78</v>
      </c>
      <c r="H84" s="11" t="s">
        <v>31</v>
      </c>
      <c r="I84" s="11" t="s">
        <v>31</v>
      </c>
      <c r="J84" s="11" t="s">
        <v>195</v>
      </c>
      <c r="K84" s="14" t="s">
        <v>32</v>
      </c>
      <c r="L84" s="14" t="s">
        <v>28</v>
      </c>
    </row>
    <row r="85" spans="1:12" x14ac:dyDescent="0.3">
      <c r="A85" s="11">
        <v>59</v>
      </c>
      <c r="B85" s="11" t="s">
        <v>148</v>
      </c>
      <c r="C85" s="11" t="s">
        <v>80</v>
      </c>
      <c r="D85" s="12">
        <v>42176</v>
      </c>
      <c r="E85" s="11" t="s">
        <v>119</v>
      </c>
      <c r="F85" s="11">
        <v>1</v>
      </c>
      <c r="G85" s="11" t="s">
        <v>78</v>
      </c>
      <c r="H85" s="11" t="s">
        <v>31</v>
      </c>
      <c r="I85" s="11" t="s">
        <v>31</v>
      </c>
      <c r="J85" s="11" t="s">
        <v>195</v>
      </c>
      <c r="K85" s="14" t="s">
        <v>32</v>
      </c>
      <c r="L85" s="14" t="s">
        <v>28</v>
      </c>
    </row>
    <row r="86" spans="1:12" x14ac:dyDescent="0.3">
      <c r="A86" s="11">
        <v>66</v>
      </c>
      <c r="B86" s="11" t="s">
        <v>148</v>
      </c>
      <c r="C86" s="11" t="s">
        <v>80</v>
      </c>
      <c r="D86" s="12">
        <v>42201</v>
      </c>
      <c r="E86" s="11" t="s">
        <v>120</v>
      </c>
      <c r="F86" s="11">
        <v>2</v>
      </c>
      <c r="G86" s="11" t="s">
        <v>78</v>
      </c>
      <c r="H86" s="11" t="s">
        <v>31</v>
      </c>
      <c r="I86" s="11" t="s">
        <v>31</v>
      </c>
      <c r="J86" s="11" t="s">
        <v>200</v>
      </c>
      <c r="K86" s="14" t="s">
        <v>32</v>
      </c>
      <c r="L86" s="14" t="s">
        <v>28</v>
      </c>
    </row>
    <row r="87" spans="1:12" x14ac:dyDescent="0.3">
      <c r="A87" s="11" t="s">
        <v>322</v>
      </c>
      <c r="B87" s="11" t="s">
        <v>148</v>
      </c>
      <c r="C87" s="11" t="s">
        <v>80</v>
      </c>
      <c r="D87" s="12">
        <v>42208</v>
      </c>
      <c r="E87" s="11" t="s">
        <v>120</v>
      </c>
      <c r="F87" s="11">
        <v>4</v>
      </c>
      <c r="G87" s="11" t="s">
        <v>78</v>
      </c>
      <c r="H87" s="11" t="s">
        <v>31</v>
      </c>
      <c r="I87" s="11" t="s">
        <v>31</v>
      </c>
      <c r="J87" s="11" t="s">
        <v>200</v>
      </c>
      <c r="K87" s="14" t="s">
        <v>32</v>
      </c>
      <c r="L87" s="14" t="s">
        <v>28</v>
      </c>
    </row>
    <row r="88" spans="1:12" x14ac:dyDescent="0.3">
      <c r="A88" s="11" t="s">
        <v>322</v>
      </c>
      <c r="B88" s="11" t="s">
        <v>127</v>
      </c>
      <c r="C88" s="11" t="s">
        <v>90</v>
      </c>
      <c r="D88" s="12">
        <v>42170</v>
      </c>
      <c r="E88" s="11" t="s">
        <v>119</v>
      </c>
      <c r="F88" s="11">
        <v>2</v>
      </c>
      <c r="G88" s="11" t="s">
        <v>78</v>
      </c>
      <c r="H88" s="11" t="s">
        <v>31</v>
      </c>
      <c r="I88" s="11" t="s">
        <v>31</v>
      </c>
      <c r="J88" s="11" t="s">
        <v>195</v>
      </c>
      <c r="K88" s="14" t="s">
        <v>32</v>
      </c>
      <c r="L88" s="14" t="s">
        <v>28</v>
      </c>
    </row>
    <row r="89" spans="1:12" x14ac:dyDescent="0.3">
      <c r="A89" s="11" t="s">
        <v>322</v>
      </c>
      <c r="B89" s="11" t="s">
        <v>127</v>
      </c>
      <c r="C89" s="11" t="s">
        <v>90</v>
      </c>
      <c r="D89" s="12">
        <v>42199</v>
      </c>
      <c r="E89" s="11" t="s">
        <v>120</v>
      </c>
      <c r="F89" s="11">
        <v>4</v>
      </c>
      <c r="G89" s="11" t="s">
        <v>78</v>
      </c>
      <c r="H89" s="11" t="s">
        <v>31</v>
      </c>
      <c r="I89" s="11" t="s">
        <v>31</v>
      </c>
      <c r="J89" s="11" t="s">
        <v>200</v>
      </c>
      <c r="K89" s="14" t="s">
        <v>32</v>
      </c>
      <c r="L89" s="14" t="s">
        <v>28</v>
      </c>
    </row>
    <row r="90" spans="1:12" x14ac:dyDescent="0.3">
      <c r="A90" s="11" t="s">
        <v>322</v>
      </c>
      <c r="B90" s="11" t="s">
        <v>127</v>
      </c>
      <c r="C90" s="11" t="s">
        <v>90</v>
      </c>
      <c r="D90" s="12">
        <v>42208</v>
      </c>
      <c r="E90" s="11" t="s">
        <v>120</v>
      </c>
      <c r="F90" s="11">
        <v>1</v>
      </c>
      <c r="G90" s="11" t="s">
        <v>78</v>
      </c>
      <c r="H90" s="11" t="s">
        <v>31</v>
      </c>
      <c r="I90" s="11" t="s">
        <v>31</v>
      </c>
      <c r="J90" s="11" t="s">
        <v>200</v>
      </c>
      <c r="K90" s="14" t="s">
        <v>32</v>
      </c>
      <c r="L90" s="14" t="s">
        <v>28</v>
      </c>
    </row>
    <row r="91" spans="1:12" x14ac:dyDescent="0.3">
      <c r="A91" s="11" t="s">
        <v>322</v>
      </c>
      <c r="B91" s="11" t="s">
        <v>127</v>
      </c>
      <c r="C91" s="11" t="s">
        <v>87</v>
      </c>
      <c r="D91" s="12">
        <v>42194</v>
      </c>
      <c r="E91" s="11" t="s">
        <v>120</v>
      </c>
      <c r="F91" s="11">
        <v>1</v>
      </c>
      <c r="G91" s="11" t="s">
        <v>78</v>
      </c>
      <c r="H91" s="11" t="s">
        <v>31</v>
      </c>
      <c r="I91" s="11" t="s">
        <v>31</v>
      </c>
      <c r="J91" s="11" t="s">
        <v>200</v>
      </c>
      <c r="K91" s="14" t="s">
        <v>32</v>
      </c>
      <c r="L91" s="14" t="s">
        <v>28</v>
      </c>
    </row>
    <row r="92" spans="1:12" x14ac:dyDescent="0.3">
      <c r="A92" s="11" t="s">
        <v>322</v>
      </c>
      <c r="B92" s="11" t="s">
        <v>127</v>
      </c>
      <c r="C92" s="11" t="s">
        <v>87</v>
      </c>
      <c r="D92" s="12">
        <v>42200</v>
      </c>
      <c r="E92" s="11" t="s">
        <v>120</v>
      </c>
      <c r="F92" s="11">
        <v>1</v>
      </c>
      <c r="G92" s="11" t="s">
        <v>78</v>
      </c>
      <c r="H92" s="11" t="s">
        <v>31</v>
      </c>
      <c r="I92" s="11" t="s">
        <v>31</v>
      </c>
      <c r="J92" s="11" t="s">
        <v>200</v>
      </c>
      <c r="K92" s="14" t="s">
        <v>32</v>
      </c>
      <c r="L92" s="14" t="s">
        <v>28</v>
      </c>
    </row>
    <row r="93" spans="1:12" x14ac:dyDescent="0.3">
      <c r="A93" s="11" t="s">
        <v>322</v>
      </c>
      <c r="B93" s="11" t="s">
        <v>127</v>
      </c>
      <c r="C93" s="11" t="s">
        <v>86</v>
      </c>
      <c r="D93" s="12">
        <v>42172</v>
      </c>
      <c r="E93" s="11" t="s">
        <v>119</v>
      </c>
      <c r="F93" s="11">
        <v>1</v>
      </c>
      <c r="G93" s="11" t="s">
        <v>78</v>
      </c>
      <c r="H93" s="11" t="s">
        <v>31</v>
      </c>
      <c r="I93" s="11" t="s">
        <v>31</v>
      </c>
      <c r="J93" s="11" t="s">
        <v>195</v>
      </c>
      <c r="K93" s="14" t="s">
        <v>32</v>
      </c>
      <c r="L93" s="14" t="s">
        <v>28</v>
      </c>
    </row>
    <row r="94" spans="1:12" x14ac:dyDescent="0.3">
      <c r="A94" s="11">
        <v>7</v>
      </c>
      <c r="B94" s="11" t="s">
        <v>127</v>
      </c>
      <c r="C94" s="11" t="s">
        <v>84</v>
      </c>
      <c r="D94" s="12">
        <v>42173</v>
      </c>
      <c r="E94" s="11" t="s">
        <v>119</v>
      </c>
      <c r="F94" s="11">
        <v>1</v>
      </c>
      <c r="G94" s="11" t="s">
        <v>78</v>
      </c>
      <c r="H94" s="11" t="s">
        <v>31</v>
      </c>
      <c r="I94" s="11" t="s">
        <v>31</v>
      </c>
      <c r="J94" s="11" t="s">
        <v>195</v>
      </c>
      <c r="K94" s="14" t="s">
        <v>32</v>
      </c>
      <c r="L94" s="14" t="s">
        <v>28</v>
      </c>
    </row>
    <row r="95" spans="1:12" ht="14.5" x14ac:dyDescent="0.3">
      <c r="A95" s="11">
        <v>8</v>
      </c>
      <c r="B95" s="11" t="s">
        <v>169</v>
      </c>
      <c r="C95" s="11" t="s">
        <v>86</v>
      </c>
      <c r="D95" s="12">
        <v>42181</v>
      </c>
      <c r="E95" s="11" t="s">
        <v>100</v>
      </c>
      <c r="F95" s="11">
        <v>3</v>
      </c>
      <c r="G95" s="11" t="s">
        <v>78</v>
      </c>
      <c r="H95" s="11" t="s">
        <v>270</v>
      </c>
      <c r="I95" s="11" t="s">
        <v>270</v>
      </c>
      <c r="J95" s="11" t="s">
        <v>271</v>
      </c>
      <c r="K95" s="4" t="s">
        <v>18</v>
      </c>
      <c r="L95" s="4" t="s">
        <v>19</v>
      </c>
    </row>
    <row r="96" spans="1:12" ht="14.5" x14ac:dyDescent="0.3">
      <c r="A96" s="11">
        <v>6</v>
      </c>
      <c r="B96" s="11" t="s">
        <v>94</v>
      </c>
      <c r="C96" s="11" t="s">
        <v>86</v>
      </c>
      <c r="D96" s="12">
        <v>42181</v>
      </c>
      <c r="E96" s="11" t="s">
        <v>100</v>
      </c>
      <c r="F96" s="11">
        <v>2</v>
      </c>
      <c r="G96" s="11" t="s">
        <v>78</v>
      </c>
      <c r="H96" s="11" t="s">
        <v>270</v>
      </c>
      <c r="I96" s="11" t="s">
        <v>270</v>
      </c>
      <c r="J96" s="11" t="s">
        <v>271</v>
      </c>
      <c r="K96" s="4" t="s">
        <v>18</v>
      </c>
      <c r="L96" s="4" t="s">
        <v>19</v>
      </c>
    </row>
    <row r="97" spans="1:12" x14ac:dyDescent="0.3">
      <c r="A97" s="11">
        <v>9</v>
      </c>
      <c r="B97" s="11" t="s">
        <v>181</v>
      </c>
      <c r="C97" s="11" t="s">
        <v>90</v>
      </c>
      <c r="D97" s="12">
        <v>42208</v>
      </c>
      <c r="E97" s="11" t="s">
        <v>184</v>
      </c>
      <c r="F97" s="11">
        <v>1</v>
      </c>
      <c r="G97" s="11" t="s">
        <v>78</v>
      </c>
      <c r="H97" s="11" t="s">
        <v>54</v>
      </c>
      <c r="I97" s="11" t="s">
        <v>54</v>
      </c>
      <c r="J97" s="11" t="s">
        <v>220</v>
      </c>
      <c r="K97" s="14" t="s">
        <v>70</v>
      </c>
      <c r="L97" s="29" t="s">
        <v>71</v>
      </c>
    </row>
    <row r="98" spans="1:12" x14ac:dyDescent="0.3">
      <c r="A98" s="11">
        <v>26</v>
      </c>
      <c r="B98" s="11" t="s">
        <v>169</v>
      </c>
      <c r="C98" s="11" t="s">
        <v>90</v>
      </c>
      <c r="D98" s="12">
        <v>42156</v>
      </c>
      <c r="E98" s="11" t="s">
        <v>158</v>
      </c>
      <c r="F98" s="11">
        <v>1</v>
      </c>
      <c r="G98" s="11" t="s">
        <v>78</v>
      </c>
      <c r="H98" s="11" t="s">
        <v>253</v>
      </c>
      <c r="I98" s="11" t="s">
        <v>253</v>
      </c>
      <c r="J98" s="11" t="s">
        <v>254</v>
      </c>
      <c r="K98" s="14" t="s">
        <v>303</v>
      </c>
      <c r="L98" s="29" t="s">
        <v>302</v>
      </c>
    </row>
    <row r="99" spans="1:12" x14ac:dyDescent="0.3">
      <c r="A99" s="11">
        <v>35</v>
      </c>
      <c r="B99" s="11" t="s">
        <v>169</v>
      </c>
      <c r="C99" s="11" t="s">
        <v>86</v>
      </c>
      <c r="D99" s="12">
        <v>42157</v>
      </c>
      <c r="E99" s="11" t="s">
        <v>158</v>
      </c>
      <c r="F99" s="11">
        <v>1</v>
      </c>
      <c r="G99" s="11" t="s">
        <v>78</v>
      </c>
      <c r="H99" s="11" t="s">
        <v>253</v>
      </c>
      <c r="I99" s="11" t="s">
        <v>253</v>
      </c>
      <c r="J99" s="11" t="s">
        <v>254</v>
      </c>
      <c r="K99" s="14" t="s">
        <v>303</v>
      </c>
      <c r="L99" s="29" t="s">
        <v>302</v>
      </c>
    </row>
    <row r="100" spans="1:12" x14ac:dyDescent="0.3">
      <c r="A100" s="11">
        <v>41</v>
      </c>
      <c r="B100" s="11" t="s">
        <v>162</v>
      </c>
      <c r="C100" s="11" t="s">
        <v>90</v>
      </c>
      <c r="D100" s="12">
        <v>42159</v>
      </c>
      <c r="E100" s="11" t="s">
        <v>158</v>
      </c>
      <c r="F100" s="11">
        <v>1</v>
      </c>
      <c r="G100" s="11" t="s">
        <v>78</v>
      </c>
      <c r="H100" s="11" t="s">
        <v>253</v>
      </c>
      <c r="I100" s="11" t="s">
        <v>253</v>
      </c>
      <c r="J100" s="11" t="s">
        <v>254</v>
      </c>
      <c r="K100" s="14" t="s">
        <v>303</v>
      </c>
      <c r="L100" s="29" t="s">
        <v>302</v>
      </c>
    </row>
    <row r="101" spans="1:12" x14ac:dyDescent="0.3">
      <c r="A101" s="11">
        <v>52</v>
      </c>
      <c r="B101" s="11" t="s">
        <v>162</v>
      </c>
      <c r="C101" s="11" t="s">
        <v>86</v>
      </c>
      <c r="D101" s="12">
        <v>42153</v>
      </c>
      <c r="E101" s="11" t="s">
        <v>158</v>
      </c>
      <c r="F101" s="11">
        <v>1</v>
      </c>
      <c r="G101" s="11" t="s">
        <v>78</v>
      </c>
      <c r="H101" s="11" t="s">
        <v>253</v>
      </c>
      <c r="I101" s="11" t="s">
        <v>253</v>
      </c>
      <c r="J101" s="11" t="s">
        <v>254</v>
      </c>
      <c r="K101" s="14" t="s">
        <v>303</v>
      </c>
      <c r="L101" s="29" t="s">
        <v>302</v>
      </c>
    </row>
    <row r="102" spans="1:12" x14ac:dyDescent="0.3">
      <c r="A102" s="11">
        <v>51</v>
      </c>
      <c r="B102" s="11" t="s">
        <v>148</v>
      </c>
      <c r="C102" s="11" t="s">
        <v>86</v>
      </c>
      <c r="D102" s="12">
        <v>42157</v>
      </c>
      <c r="E102" s="11" t="s">
        <v>158</v>
      </c>
      <c r="F102" s="11">
        <v>1</v>
      </c>
      <c r="G102" s="11" t="s">
        <v>78</v>
      </c>
      <c r="H102" s="11" t="s">
        <v>253</v>
      </c>
      <c r="I102" s="11" t="s">
        <v>253</v>
      </c>
      <c r="J102" s="11" t="s">
        <v>254</v>
      </c>
      <c r="K102" s="14" t="s">
        <v>303</v>
      </c>
      <c r="L102" s="29" t="s">
        <v>302</v>
      </c>
    </row>
    <row r="103" spans="1:12" ht="14.5" x14ac:dyDescent="0.3">
      <c r="A103" s="11">
        <v>50</v>
      </c>
      <c r="B103" s="11" t="s">
        <v>181</v>
      </c>
      <c r="C103" s="11" t="s">
        <v>90</v>
      </c>
      <c r="D103" s="12">
        <v>42184</v>
      </c>
      <c r="E103" s="11" t="s">
        <v>125</v>
      </c>
      <c r="F103" s="11">
        <v>1</v>
      </c>
      <c r="G103" s="11" t="s">
        <v>78</v>
      </c>
      <c r="H103" s="11" t="s">
        <v>214</v>
      </c>
      <c r="I103" s="11" t="s">
        <v>214</v>
      </c>
      <c r="J103" s="11" t="s">
        <v>215</v>
      </c>
      <c r="K103" s="4" t="s">
        <v>309</v>
      </c>
      <c r="L103" s="4" t="s">
        <v>308</v>
      </c>
    </row>
    <row r="104" spans="1:12" ht="14.5" x14ac:dyDescent="0.3">
      <c r="A104" s="11">
        <v>53</v>
      </c>
      <c r="B104" s="11" t="s">
        <v>181</v>
      </c>
      <c r="C104" s="11" t="s">
        <v>87</v>
      </c>
      <c r="D104" s="12">
        <v>42173</v>
      </c>
      <c r="E104" s="11" t="s">
        <v>125</v>
      </c>
      <c r="F104" s="11">
        <v>1</v>
      </c>
      <c r="G104" s="11" t="s">
        <v>78</v>
      </c>
      <c r="H104" s="11" t="s">
        <v>214</v>
      </c>
      <c r="I104" s="11" t="s">
        <v>214</v>
      </c>
      <c r="J104" s="11" t="s">
        <v>215</v>
      </c>
      <c r="K104" s="4" t="s">
        <v>309</v>
      </c>
      <c r="L104" s="4" t="s">
        <v>308</v>
      </c>
    </row>
    <row r="105" spans="1:12" ht="14.5" x14ac:dyDescent="0.3">
      <c r="A105" s="11">
        <v>55</v>
      </c>
      <c r="B105" s="11" t="s">
        <v>181</v>
      </c>
      <c r="C105" s="11" t="s">
        <v>87</v>
      </c>
      <c r="D105" s="12">
        <v>42183</v>
      </c>
      <c r="E105" s="11" t="s">
        <v>125</v>
      </c>
      <c r="F105" s="11">
        <v>2</v>
      </c>
      <c r="G105" s="11" t="s">
        <v>78</v>
      </c>
      <c r="H105" s="11" t="s">
        <v>214</v>
      </c>
      <c r="I105" s="11" t="s">
        <v>214</v>
      </c>
      <c r="J105" s="11" t="s">
        <v>215</v>
      </c>
      <c r="K105" s="4" t="s">
        <v>309</v>
      </c>
      <c r="L105" s="4" t="s">
        <v>308</v>
      </c>
    </row>
    <row r="106" spans="1:12" ht="14.5" x14ac:dyDescent="0.3">
      <c r="A106" s="11">
        <v>56</v>
      </c>
      <c r="B106" s="11" t="s">
        <v>181</v>
      </c>
      <c r="C106" s="11" t="s">
        <v>87</v>
      </c>
      <c r="D106" s="12">
        <v>42184</v>
      </c>
      <c r="E106" s="11" t="s">
        <v>125</v>
      </c>
      <c r="F106" s="11">
        <v>6</v>
      </c>
      <c r="G106" s="11" t="s">
        <v>78</v>
      </c>
      <c r="H106" s="11" t="s">
        <v>214</v>
      </c>
      <c r="I106" s="11" t="s">
        <v>214</v>
      </c>
      <c r="J106" s="11" t="s">
        <v>215</v>
      </c>
      <c r="K106" s="4" t="s">
        <v>309</v>
      </c>
      <c r="L106" s="4" t="s">
        <v>308</v>
      </c>
    </row>
    <row r="107" spans="1:12" ht="14.5" x14ac:dyDescent="0.3">
      <c r="A107" s="11">
        <v>57</v>
      </c>
      <c r="B107" s="11" t="s">
        <v>181</v>
      </c>
      <c r="C107" s="11" t="s">
        <v>87</v>
      </c>
      <c r="D107" s="12">
        <v>42194</v>
      </c>
      <c r="E107" s="11" t="s">
        <v>125</v>
      </c>
      <c r="F107" s="11">
        <v>1</v>
      </c>
      <c r="G107" s="11" t="s">
        <v>78</v>
      </c>
      <c r="H107" s="11" t="s">
        <v>214</v>
      </c>
      <c r="I107" s="11" t="s">
        <v>214</v>
      </c>
      <c r="J107" s="11" t="s">
        <v>215</v>
      </c>
      <c r="K107" s="4" t="s">
        <v>309</v>
      </c>
      <c r="L107" s="4" t="s">
        <v>308</v>
      </c>
    </row>
    <row r="108" spans="1:12" ht="14.5" x14ac:dyDescent="0.3">
      <c r="A108" s="11">
        <v>58</v>
      </c>
      <c r="B108" s="11" t="s">
        <v>169</v>
      </c>
      <c r="C108" s="11" t="s">
        <v>90</v>
      </c>
      <c r="D108" s="12">
        <v>42177</v>
      </c>
      <c r="E108" s="11" t="s">
        <v>125</v>
      </c>
      <c r="F108" s="11">
        <v>1</v>
      </c>
      <c r="G108" s="11" t="s">
        <v>78</v>
      </c>
      <c r="H108" s="11" t="s">
        <v>214</v>
      </c>
      <c r="I108" s="11" t="s">
        <v>214</v>
      </c>
      <c r="J108" s="11" t="s">
        <v>215</v>
      </c>
      <c r="K108" s="4" t="s">
        <v>309</v>
      </c>
      <c r="L108" s="4" t="s">
        <v>308</v>
      </c>
    </row>
    <row r="109" spans="1:12" ht="14.5" x14ac:dyDescent="0.3">
      <c r="A109" s="11">
        <v>61</v>
      </c>
      <c r="B109" s="11" t="s">
        <v>169</v>
      </c>
      <c r="C109" s="11" t="s">
        <v>87</v>
      </c>
      <c r="D109" s="12">
        <v>42167</v>
      </c>
      <c r="E109" s="11" t="s">
        <v>125</v>
      </c>
      <c r="F109" s="11">
        <v>1</v>
      </c>
      <c r="G109" s="11" t="s">
        <v>78</v>
      </c>
      <c r="H109" s="11" t="s">
        <v>214</v>
      </c>
      <c r="I109" s="11" t="s">
        <v>214</v>
      </c>
      <c r="J109" s="11" t="s">
        <v>215</v>
      </c>
      <c r="K109" s="4" t="s">
        <v>309</v>
      </c>
      <c r="L109" s="4" t="s">
        <v>308</v>
      </c>
    </row>
    <row r="110" spans="1:12" ht="14.5" x14ac:dyDescent="0.3">
      <c r="A110" s="11">
        <v>62</v>
      </c>
      <c r="B110" s="11" t="s">
        <v>169</v>
      </c>
      <c r="C110" s="11" t="s">
        <v>87</v>
      </c>
      <c r="D110" s="12">
        <v>42173</v>
      </c>
      <c r="E110" s="11" t="s">
        <v>125</v>
      </c>
      <c r="F110" s="11">
        <v>1</v>
      </c>
      <c r="G110" s="11" t="s">
        <v>78</v>
      </c>
      <c r="H110" s="11" t="s">
        <v>214</v>
      </c>
      <c r="I110" s="11" t="s">
        <v>214</v>
      </c>
      <c r="J110" s="11" t="s">
        <v>215</v>
      </c>
      <c r="K110" s="4" t="s">
        <v>309</v>
      </c>
      <c r="L110" s="4" t="s">
        <v>308</v>
      </c>
    </row>
    <row r="111" spans="1:12" ht="14.5" x14ac:dyDescent="0.3">
      <c r="A111" s="11">
        <v>63</v>
      </c>
      <c r="B111" s="11" t="s">
        <v>148</v>
      </c>
      <c r="C111" s="11" t="s">
        <v>87</v>
      </c>
      <c r="D111" s="12">
        <v>42173</v>
      </c>
      <c r="E111" s="11" t="s">
        <v>125</v>
      </c>
      <c r="F111" s="11">
        <v>1</v>
      </c>
      <c r="G111" s="11" t="s">
        <v>78</v>
      </c>
      <c r="H111" s="11" t="s">
        <v>214</v>
      </c>
      <c r="I111" s="11" t="s">
        <v>214</v>
      </c>
      <c r="J111" s="11" t="s">
        <v>215</v>
      </c>
      <c r="K111" s="4" t="s">
        <v>309</v>
      </c>
      <c r="L111" s="4" t="s">
        <v>308</v>
      </c>
    </row>
    <row r="112" spans="1:12" ht="14.5" x14ac:dyDescent="0.3">
      <c r="A112" s="11">
        <v>64</v>
      </c>
      <c r="B112" s="11" t="s">
        <v>127</v>
      </c>
      <c r="C112" s="11" t="s">
        <v>87</v>
      </c>
      <c r="D112" s="12">
        <v>42170</v>
      </c>
      <c r="E112" s="11" t="s">
        <v>125</v>
      </c>
      <c r="F112" s="11">
        <v>1</v>
      </c>
      <c r="G112" s="11" t="s">
        <v>78</v>
      </c>
      <c r="H112" s="11" t="s">
        <v>214</v>
      </c>
      <c r="I112" s="11" t="s">
        <v>214</v>
      </c>
      <c r="J112" s="11" t="s">
        <v>215</v>
      </c>
      <c r="K112" s="4" t="s">
        <v>309</v>
      </c>
      <c r="L112" s="4" t="s">
        <v>308</v>
      </c>
    </row>
    <row r="113" spans="1:12" ht="14.5" x14ac:dyDescent="0.3">
      <c r="A113" s="11">
        <v>60</v>
      </c>
      <c r="B113" s="11" t="s">
        <v>127</v>
      </c>
      <c r="C113" s="11" t="s">
        <v>87</v>
      </c>
      <c r="D113" s="12">
        <v>42173</v>
      </c>
      <c r="E113" s="11" t="s">
        <v>125</v>
      </c>
      <c r="F113" s="11">
        <v>2</v>
      </c>
      <c r="G113" s="11" t="s">
        <v>78</v>
      </c>
      <c r="H113" s="11" t="s">
        <v>214</v>
      </c>
      <c r="I113" s="11" t="s">
        <v>214</v>
      </c>
      <c r="J113" s="11" t="s">
        <v>215</v>
      </c>
      <c r="K113" s="4" t="s">
        <v>309</v>
      </c>
      <c r="L113" s="4" t="s">
        <v>308</v>
      </c>
    </row>
    <row r="114" spans="1:12" ht="14.5" x14ac:dyDescent="0.3">
      <c r="A114" s="11" t="s">
        <v>322</v>
      </c>
      <c r="B114" s="11" t="s">
        <v>127</v>
      </c>
      <c r="C114" s="11" t="s">
        <v>87</v>
      </c>
      <c r="D114" s="12">
        <v>42177</v>
      </c>
      <c r="E114" s="11" t="s">
        <v>125</v>
      </c>
      <c r="F114" s="11">
        <v>1</v>
      </c>
      <c r="G114" s="11" t="s">
        <v>78</v>
      </c>
      <c r="H114" s="11" t="s">
        <v>214</v>
      </c>
      <c r="I114" s="11" t="s">
        <v>214</v>
      </c>
      <c r="J114" s="11" t="s">
        <v>215</v>
      </c>
      <c r="K114" s="4" t="s">
        <v>309</v>
      </c>
      <c r="L114" s="4" t="s">
        <v>308</v>
      </c>
    </row>
    <row r="115" spans="1:12" ht="14.5" x14ac:dyDescent="0.3">
      <c r="A115" s="11" t="s">
        <v>322</v>
      </c>
      <c r="B115" s="11" t="s">
        <v>127</v>
      </c>
      <c r="C115" s="11" t="s">
        <v>87</v>
      </c>
      <c r="D115" s="12">
        <v>42183</v>
      </c>
      <c r="E115" s="11" t="s">
        <v>125</v>
      </c>
      <c r="F115" s="11">
        <v>2</v>
      </c>
      <c r="G115" s="11" t="s">
        <v>78</v>
      </c>
      <c r="H115" s="11" t="s">
        <v>214</v>
      </c>
      <c r="I115" s="11" t="s">
        <v>214</v>
      </c>
      <c r="J115" s="11" t="s">
        <v>215</v>
      </c>
      <c r="K115" s="4" t="s">
        <v>309</v>
      </c>
      <c r="L115" s="4" t="s">
        <v>308</v>
      </c>
    </row>
    <row r="116" spans="1:12" ht="14.5" x14ac:dyDescent="0.3">
      <c r="A116" s="11" t="s">
        <v>322</v>
      </c>
      <c r="B116" s="11" t="s">
        <v>127</v>
      </c>
      <c r="C116" s="11" t="s">
        <v>87</v>
      </c>
      <c r="D116" s="12">
        <v>42184</v>
      </c>
      <c r="E116" s="11" t="s">
        <v>125</v>
      </c>
      <c r="F116" s="11">
        <v>3</v>
      </c>
      <c r="G116" s="11" t="s">
        <v>78</v>
      </c>
      <c r="H116" s="11" t="s">
        <v>214</v>
      </c>
      <c r="I116" s="11" t="s">
        <v>214</v>
      </c>
      <c r="J116" s="11" t="s">
        <v>215</v>
      </c>
      <c r="K116" s="4" t="s">
        <v>309</v>
      </c>
      <c r="L116" s="4" t="s">
        <v>308</v>
      </c>
    </row>
    <row r="117" spans="1:12" ht="14.5" x14ac:dyDescent="0.3">
      <c r="A117" s="11" t="s">
        <v>322</v>
      </c>
      <c r="B117" s="11" t="s">
        <v>122</v>
      </c>
      <c r="C117" s="11" t="s">
        <v>90</v>
      </c>
      <c r="D117" s="12">
        <v>42177</v>
      </c>
      <c r="E117" s="11" t="s">
        <v>125</v>
      </c>
      <c r="F117" s="11">
        <v>1</v>
      </c>
      <c r="G117" s="11" t="s">
        <v>78</v>
      </c>
      <c r="H117" s="11" t="s">
        <v>214</v>
      </c>
      <c r="I117" s="11" t="s">
        <v>214</v>
      </c>
      <c r="J117" s="11" t="s">
        <v>215</v>
      </c>
      <c r="K117" s="4" t="s">
        <v>309</v>
      </c>
      <c r="L117" s="4" t="s">
        <v>308</v>
      </c>
    </row>
    <row r="118" spans="1:12" ht="14.5" x14ac:dyDescent="0.3">
      <c r="A118" s="11" t="s">
        <v>322</v>
      </c>
      <c r="B118" s="11" t="s">
        <v>122</v>
      </c>
      <c r="C118" s="11" t="s">
        <v>87</v>
      </c>
      <c r="D118" s="12">
        <v>42167</v>
      </c>
      <c r="E118" s="11" t="s">
        <v>125</v>
      </c>
      <c r="F118" s="11">
        <v>1</v>
      </c>
      <c r="G118" s="11" t="s">
        <v>78</v>
      </c>
      <c r="H118" s="11" t="s">
        <v>214</v>
      </c>
      <c r="I118" s="11" t="s">
        <v>214</v>
      </c>
      <c r="J118" s="11" t="s">
        <v>215</v>
      </c>
      <c r="K118" s="4" t="s">
        <v>309</v>
      </c>
      <c r="L118" s="4" t="s">
        <v>308</v>
      </c>
    </row>
    <row r="119" spans="1:12" ht="14.5" x14ac:dyDescent="0.3">
      <c r="A119" s="11" t="s">
        <v>322</v>
      </c>
      <c r="B119" s="11" t="s">
        <v>122</v>
      </c>
      <c r="C119" s="11" t="s">
        <v>87</v>
      </c>
      <c r="D119" s="12">
        <v>42170</v>
      </c>
      <c r="E119" s="11" t="s">
        <v>125</v>
      </c>
      <c r="F119" s="11">
        <v>1</v>
      </c>
      <c r="G119" s="11" t="s">
        <v>78</v>
      </c>
      <c r="H119" s="11" t="s">
        <v>214</v>
      </c>
      <c r="I119" s="11" t="s">
        <v>214</v>
      </c>
      <c r="J119" s="11" t="s">
        <v>215</v>
      </c>
      <c r="K119" s="4" t="s">
        <v>309</v>
      </c>
      <c r="L119" s="4" t="s">
        <v>308</v>
      </c>
    </row>
    <row r="120" spans="1:12" ht="14.5" x14ac:dyDescent="0.3">
      <c r="A120" s="11" t="s">
        <v>322</v>
      </c>
      <c r="B120" s="11" t="s">
        <v>122</v>
      </c>
      <c r="C120" s="11" t="s">
        <v>87</v>
      </c>
      <c r="D120" s="12">
        <v>42184</v>
      </c>
      <c r="E120" s="11" t="s">
        <v>125</v>
      </c>
      <c r="F120" s="11">
        <v>6</v>
      </c>
      <c r="G120" s="11" t="s">
        <v>78</v>
      </c>
      <c r="H120" s="11" t="s">
        <v>214</v>
      </c>
      <c r="I120" s="11" t="s">
        <v>214</v>
      </c>
      <c r="J120" s="11" t="s">
        <v>215</v>
      </c>
      <c r="K120" s="4" t="s">
        <v>309</v>
      </c>
      <c r="L120" s="4" t="s">
        <v>308</v>
      </c>
    </row>
    <row r="121" spans="1:12" ht="14.5" x14ac:dyDescent="0.3">
      <c r="A121" s="11" t="s">
        <v>322</v>
      </c>
      <c r="B121" s="11" t="s">
        <v>122</v>
      </c>
      <c r="C121" s="11" t="s">
        <v>87</v>
      </c>
      <c r="D121" s="12">
        <v>42200</v>
      </c>
      <c r="E121" s="11" t="s">
        <v>125</v>
      </c>
      <c r="F121" s="11">
        <v>1</v>
      </c>
      <c r="G121" s="11" t="s">
        <v>78</v>
      </c>
      <c r="H121" s="11" t="s">
        <v>214</v>
      </c>
      <c r="I121" s="11" t="s">
        <v>214</v>
      </c>
      <c r="J121" s="11" t="s">
        <v>215</v>
      </c>
      <c r="K121" s="4" t="s">
        <v>309</v>
      </c>
      <c r="L121" s="4" t="s">
        <v>308</v>
      </c>
    </row>
    <row r="122" spans="1:12" ht="14.5" x14ac:dyDescent="0.3">
      <c r="A122" s="11" t="s">
        <v>322</v>
      </c>
      <c r="B122" s="11" t="s">
        <v>122</v>
      </c>
      <c r="C122" s="11" t="s">
        <v>84</v>
      </c>
      <c r="D122" s="12">
        <v>42178</v>
      </c>
      <c r="E122" s="11" t="s">
        <v>125</v>
      </c>
      <c r="F122" s="11">
        <v>1</v>
      </c>
      <c r="G122" s="11" t="s">
        <v>78</v>
      </c>
      <c r="H122" s="11" t="s">
        <v>214</v>
      </c>
      <c r="I122" s="11" t="s">
        <v>214</v>
      </c>
      <c r="J122" s="11" t="s">
        <v>215</v>
      </c>
      <c r="K122" s="4" t="s">
        <v>309</v>
      </c>
      <c r="L122" s="4" t="s">
        <v>308</v>
      </c>
    </row>
    <row r="123" spans="1:12" x14ac:dyDescent="0.3">
      <c r="A123" s="11" t="s">
        <v>322</v>
      </c>
      <c r="B123" s="11" t="s">
        <v>169</v>
      </c>
      <c r="C123" s="11" t="s">
        <v>90</v>
      </c>
      <c r="D123" s="12">
        <v>42170</v>
      </c>
      <c r="E123" s="11" t="s">
        <v>180</v>
      </c>
      <c r="F123" s="11">
        <v>1</v>
      </c>
      <c r="G123" s="11" t="s">
        <v>78</v>
      </c>
      <c r="H123" s="11" t="s">
        <v>11</v>
      </c>
      <c r="I123" s="11" t="s">
        <v>11</v>
      </c>
      <c r="J123" s="11" t="s">
        <v>255</v>
      </c>
      <c r="K123" s="14" t="s">
        <v>12</v>
      </c>
      <c r="L123" s="14" t="s">
        <v>13</v>
      </c>
    </row>
    <row r="124" spans="1:12" x14ac:dyDescent="0.3">
      <c r="A124" s="11" t="s">
        <v>322</v>
      </c>
      <c r="B124" s="11" t="s">
        <v>181</v>
      </c>
      <c r="C124" s="11" t="s">
        <v>90</v>
      </c>
      <c r="D124" s="12">
        <v>42194</v>
      </c>
      <c r="E124" s="11" t="s">
        <v>124</v>
      </c>
      <c r="F124" s="11">
        <v>2</v>
      </c>
      <c r="G124" s="11" t="s">
        <v>78</v>
      </c>
      <c r="H124" s="11" t="s">
        <v>59</v>
      </c>
      <c r="I124" s="11" t="s">
        <v>59</v>
      </c>
      <c r="J124" s="11" t="s">
        <v>216</v>
      </c>
      <c r="K124" s="14" t="s">
        <v>70</v>
      </c>
      <c r="L124" s="16" t="s">
        <v>71</v>
      </c>
    </row>
    <row r="125" spans="1:12" x14ac:dyDescent="0.3">
      <c r="A125" s="11" t="s">
        <v>322</v>
      </c>
      <c r="B125" s="11" t="s">
        <v>181</v>
      </c>
      <c r="C125" s="11" t="s">
        <v>84</v>
      </c>
      <c r="D125" s="12">
        <v>42194</v>
      </c>
      <c r="E125" s="11" t="s">
        <v>124</v>
      </c>
      <c r="F125" s="11">
        <v>1</v>
      </c>
      <c r="G125" s="11" t="s">
        <v>78</v>
      </c>
      <c r="H125" s="11" t="s">
        <v>59</v>
      </c>
      <c r="I125" s="11" t="s">
        <v>59</v>
      </c>
      <c r="J125" s="11" t="s">
        <v>216</v>
      </c>
      <c r="K125" s="14" t="s">
        <v>70</v>
      </c>
      <c r="L125" s="16" t="s">
        <v>71</v>
      </c>
    </row>
    <row r="126" spans="1:12" x14ac:dyDescent="0.3">
      <c r="A126" s="11" t="s">
        <v>322</v>
      </c>
      <c r="B126" s="11" t="s">
        <v>181</v>
      </c>
      <c r="C126" s="11" t="s">
        <v>84</v>
      </c>
      <c r="D126" s="12">
        <v>42200</v>
      </c>
      <c r="E126" s="11" t="s">
        <v>124</v>
      </c>
      <c r="F126" s="11">
        <v>1</v>
      </c>
      <c r="G126" s="11" t="s">
        <v>78</v>
      </c>
      <c r="H126" s="11" t="s">
        <v>59</v>
      </c>
      <c r="I126" s="11" t="s">
        <v>59</v>
      </c>
      <c r="J126" s="11" t="s">
        <v>216</v>
      </c>
      <c r="K126" s="14" t="s">
        <v>70</v>
      </c>
      <c r="L126" s="16" t="s">
        <v>71</v>
      </c>
    </row>
    <row r="127" spans="1:12" x14ac:dyDescent="0.3">
      <c r="A127" s="11" t="s">
        <v>322</v>
      </c>
      <c r="B127" s="11" t="s">
        <v>169</v>
      </c>
      <c r="C127" s="11" t="s">
        <v>90</v>
      </c>
      <c r="D127" s="12">
        <v>42194</v>
      </c>
      <c r="E127" s="11" t="s">
        <v>124</v>
      </c>
      <c r="F127" s="11">
        <v>2</v>
      </c>
      <c r="G127" s="11" t="s">
        <v>78</v>
      </c>
      <c r="H127" s="11" t="s">
        <v>59</v>
      </c>
      <c r="I127" s="11" t="s">
        <v>59</v>
      </c>
      <c r="J127" s="11" t="s">
        <v>216</v>
      </c>
      <c r="K127" s="14" t="s">
        <v>70</v>
      </c>
      <c r="L127" s="29" t="s">
        <v>71</v>
      </c>
    </row>
    <row r="128" spans="1:12" x14ac:dyDescent="0.3">
      <c r="A128" s="11">
        <v>7</v>
      </c>
      <c r="B128" s="11" t="s">
        <v>169</v>
      </c>
      <c r="C128" s="11" t="s">
        <v>90</v>
      </c>
      <c r="D128" s="12">
        <v>42199</v>
      </c>
      <c r="E128" s="11" t="s">
        <v>124</v>
      </c>
      <c r="F128" s="11">
        <v>1</v>
      </c>
      <c r="G128" s="11" t="s">
        <v>78</v>
      </c>
      <c r="H128" s="11" t="s">
        <v>59</v>
      </c>
      <c r="I128" s="11" t="s">
        <v>59</v>
      </c>
      <c r="J128" s="11" t="s">
        <v>216</v>
      </c>
      <c r="K128" s="14" t="s">
        <v>70</v>
      </c>
      <c r="L128" s="29" t="s">
        <v>71</v>
      </c>
    </row>
    <row r="129" spans="1:12" x14ac:dyDescent="0.3">
      <c r="A129" s="11">
        <v>8</v>
      </c>
      <c r="B129" s="11" t="s">
        <v>169</v>
      </c>
      <c r="C129" s="11" t="s">
        <v>87</v>
      </c>
      <c r="D129" s="12">
        <v>42194</v>
      </c>
      <c r="E129" s="11" t="s">
        <v>124</v>
      </c>
      <c r="F129" s="11">
        <v>1</v>
      </c>
      <c r="G129" s="11" t="s">
        <v>78</v>
      </c>
      <c r="H129" s="11" t="s">
        <v>59</v>
      </c>
      <c r="I129" s="11" t="s">
        <v>59</v>
      </c>
      <c r="J129" s="11" t="s">
        <v>216</v>
      </c>
      <c r="K129" s="14" t="s">
        <v>70</v>
      </c>
      <c r="L129" s="29" t="s">
        <v>71</v>
      </c>
    </row>
    <row r="130" spans="1:12" x14ac:dyDescent="0.3">
      <c r="A130" s="11">
        <v>10</v>
      </c>
      <c r="B130" s="11" t="s">
        <v>169</v>
      </c>
      <c r="C130" s="11" t="s">
        <v>87</v>
      </c>
      <c r="D130" s="12">
        <v>42200</v>
      </c>
      <c r="E130" s="11" t="s">
        <v>124</v>
      </c>
      <c r="F130" s="11">
        <v>1</v>
      </c>
      <c r="G130" s="11" t="s">
        <v>78</v>
      </c>
      <c r="H130" s="11" t="s">
        <v>59</v>
      </c>
      <c r="I130" s="11" t="s">
        <v>59</v>
      </c>
      <c r="J130" s="11" t="s">
        <v>216</v>
      </c>
      <c r="K130" s="14" t="s">
        <v>70</v>
      </c>
      <c r="L130" s="29" t="s">
        <v>71</v>
      </c>
    </row>
    <row r="131" spans="1:12" x14ac:dyDescent="0.3">
      <c r="A131" s="11">
        <v>1</v>
      </c>
      <c r="B131" s="11" t="s">
        <v>169</v>
      </c>
      <c r="C131" s="11" t="s">
        <v>87</v>
      </c>
      <c r="D131" s="12">
        <v>42208</v>
      </c>
      <c r="E131" s="11" t="s">
        <v>124</v>
      </c>
      <c r="F131" s="11">
        <v>1</v>
      </c>
      <c r="G131" s="11" t="s">
        <v>78</v>
      </c>
      <c r="H131" s="11" t="s">
        <v>59</v>
      </c>
      <c r="I131" s="11" t="s">
        <v>59</v>
      </c>
      <c r="J131" s="11" t="s">
        <v>216</v>
      </c>
      <c r="K131" s="14" t="s">
        <v>70</v>
      </c>
      <c r="L131" s="29" t="s">
        <v>71</v>
      </c>
    </row>
    <row r="132" spans="1:12" x14ac:dyDescent="0.3">
      <c r="A132" s="11">
        <v>2</v>
      </c>
      <c r="B132" s="11" t="s">
        <v>169</v>
      </c>
      <c r="C132" s="11" t="s">
        <v>86</v>
      </c>
      <c r="D132" s="12">
        <v>42195</v>
      </c>
      <c r="E132" s="11" t="s">
        <v>124</v>
      </c>
      <c r="F132" s="11">
        <v>1</v>
      </c>
      <c r="G132" s="11" t="s">
        <v>78</v>
      </c>
      <c r="H132" s="11" t="s">
        <v>59</v>
      </c>
      <c r="I132" s="11" t="s">
        <v>59</v>
      </c>
      <c r="J132" s="11" t="s">
        <v>216</v>
      </c>
      <c r="K132" s="14" t="s">
        <v>70</v>
      </c>
      <c r="L132" s="29" t="s">
        <v>71</v>
      </c>
    </row>
    <row r="133" spans="1:12" x14ac:dyDescent="0.3">
      <c r="A133" s="11">
        <v>4</v>
      </c>
      <c r="B133" s="11" t="s">
        <v>169</v>
      </c>
      <c r="C133" s="11" t="s">
        <v>84</v>
      </c>
      <c r="D133" s="12">
        <v>42194</v>
      </c>
      <c r="E133" s="11" t="s">
        <v>124</v>
      </c>
      <c r="F133" s="11">
        <v>2</v>
      </c>
      <c r="G133" s="11" t="s">
        <v>78</v>
      </c>
      <c r="H133" s="11" t="s">
        <v>59</v>
      </c>
      <c r="I133" s="11" t="s">
        <v>59</v>
      </c>
      <c r="J133" s="11" t="s">
        <v>216</v>
      </c>
      <c r="K133" s="14" t="s">
        <v>70</v>
      </c>
      <c r="L133" s="29" t="s">
        <v>71</v>
      </c>
    </row>
    <row r="134" spans="1:12" x14ac:dyDescent="0.3">
      <c r="A134" s="11">
        <v>3</v>
      </c>
      <c r="B134" s="11" t="s">
        <v>169</v>
      </c>
      <c r="C134" s="11" t="s">
        <v>84</v>
      </c>
      <c r="D134" s="12">
        <v>42200</v>
      </c>
      <c r="E134" s="11" t="s">
        <v>124</v>
      </c>
      <c r="F134" s="11">
        <v>1</v>
      </c>
      <c r="G134" s="11" t="s">
        <v>78</v>
      </c>
      <c r="H134" s="11" t="s">
        <v>59</v>
      </c>
      <c r="I134" s="11" t="s">
        <v>59</v>
      </c>
      <c r="J134" s="11" t="s">
        <v>216</v>
      </c>
      <c r="K134" s="14" t="s">
        <v>70</v>
      </c>
      <c r="L134" s="29" t="s">
        <v>71</v>
      </c>
    </row>
    <row r="135" spans="1:12" x14ac:dyDescent="0.3">
      <c r="A135" s="11">
        <v>5</v>
      </c>
      <c r="B135" s="11" t="s">
        <v>169</v>
      </c>
      <c r="C135" s="11" t="s">
        <v>84</v>
      </c>
      <c r="D135" s="12">
        <v>42207</v>
      </c>
      <c r="E135" s="11" t="s">
        <v>124</v>
      </c>
      <c r="F135" s="11">
        <v>2</v>
      </c>
      <c r="G135" s="11" t="s">
        <v>78</v>
      </c>
      <c r="H135" s="11" t="s">
        <v>59</v>
      </c>
      <c r="I135" s="11" t="s">
        <v>59</v>
      </c>
      <c r="J135" s="11" t="s">
        <v>216</v>
      </c>
      <c r="K135" s="14" t="s">
        <v>70</v>
      </c>
      <c r="L135" s="16" t="s">
        <v>71</v>
      </c>
    </row>
    <row r="136" spans="1:12" x14ac:dyDescent="0.3">
      <c r="A136" s="11">
        <v>6</v>
      </c>
      <c r="B136" s="11" t="s">
        <v>148</v>
      </c>
      <c r="C136" s="11" t="s">
        <v>126</v>
      </c>
      <c r="D136" s="12">
        <v>42195</v>
      </c>
      <c r="E136" s="11" t="s">
        <v>124</v>
      </c>
      <c r="F136" s="11">
        <v>1</v>
      </c>
      <c r="G136" s="11" t="s">
        <v>78</v>
      </c>
      <c r="H136" s="11" t="s">
        <v>59</v>
      </c>
      <c r="I136" s="11" t="s">
        <v>59</v>
      </c>
      <c r="J136" s="11" t="s">
        <v>216</v>
      </c>
      <c r="K136" s="14" t="s">
        <v>70</v>
      </c>
      <c r="L136" s="16" t="s">
        <v>71</v>
      </c>
    </row>
    <row r="137" spans="1:12" x14ac:dyDescent="0.3">
      <c r="A137" s="11">
        <v>9</v>
      </c>
      <c r="B137" s="11" t="s">
        <v>148</v>
      </c>
      <c r="C137" s="11" t="s">
        <v>87</v>
      </c>
      <c r="D137" s="12">
        <v>42200</v>
      </c>
      <c r="E137" s="11" t="s">
        <v>124</v>
      </c>
      <c r="F137" s="11">
        <v>1</v>
      </c>
      <c r="G137" s="11" t="s">
        <v>78</v>
      </c>
      <c r="H137" s="11" t="s">
        <v>59</v>
      </c>
      <c r="I137" s="11" t="s">
        <v>59</v>
      </c>
      <c r="J137" s="11" t="s">
        <v>216</v>
      </c>
      <c r="K137" s="14" t="s">
        <v>70</v>
      </c>
      <c r="L137" s="16" t="s">
        <v>71</v>
      </c>
    </row>
    <row r="138" spans="1:12" x14ac:dyDescent="0.3">
      <c r="A138" s="11">
        <v>20</v>
      </c>
      <c r="B138" s="11" t="s">
        <v>147</v>
      </c>
      <c r="C138" s="11" t="s">
        <v>90</v>
      </c>
      <c r="D138" s="12">
        <v>42194</v>
      </c>
      <c r="E138" s="11" t="s">
        <v>124</v>
      </c>
      <c r="F138" s="11">
        <v>4</v>
      </c>
      <c r="G138" s="11" t="s">
        <v>78</v>
      </c>
      <c r="H138" s="11" t="s">
        <v>59</v>
      </c>
      <c r="I138" s="11" t="s">
        <v>59</v>
      </c>
      <c r="J138" s="11" t="s">
        <v>216</v>
      </c>
      <c r="K138" s="14" t="s">
        <v>70</v>
      </c>
      <c r="L138" s="16" t="s">
        <v>71</v>
      </c>
    </row>
    <row r="139" spans="1:12" x14ac:dyDescent="0.3">
      <c r="A139" s="11">
        <v>13</v>
      </c>
      <c r="B139" s="11" t="s">
        <v>147</v>
      </c>
      <c r="C139" s="11" t="s">
        <v>90</v>
      </c>
      <c r="D139" s="12">
        <v>42199</v>
      </c>
      <c r="E139" s="11" t="s">
        <v>124</v>
      </c>
      <c r="F139" s="11">
        <v>2</v>
      </c>
      <c r="G139" s="11" t="s">
        <v>78</v>
      </c>
      <c r="H139" s="11" t="s">
        <v>59</v>
      </c>
      <c r="I139" s="11" t="s">
        <v>59</v>
      </c>
      <c r="J139" s="11" t="s">
        <v>216</v>
      </c>
      <c r="K139" s="14" t="s">
        <v>70</v>
      </c>
      <c r="L139" s="16" t="s">
        <v>71</v>
      </c>
    </row>
    <row r="140" spans="1:12" x14ac:dyDescent="0.3">
      <c r="A140" s="11">
        <v>18</v>
      </c>
      <c r="B140" s="11" t="s">
        <v>147</v>
      </c>
      <c r="C140" s="11" t="s">
        <v>86</v>
      </c>
      <c r="D140" s="12">
        <v>42195</v>
      </c>
      <c r="E140" s="11" t="s">
        <v>124</v>
      </c>
      <c r="F140" s="11">
        <v>1</v>
      </c>
      <c r="G140" s="11" t="s">
        <v>78</v>
      </c>
      <c r="H140" s="11" t="s">
        <v>59</v>
      </c>
      <c r="I140" s="11" t="s">
        <v>59</v>
      </c>
      <c r="J140" s="11" t="s">
        <v>216</v>
      </c>
      <c r="K140" s="14" t="s">
        <v>70</v>
      </c>
      <c r="L140" s="16" t="s">
        <v>71</v>
      </c>
    </row>
    <row r="141" spans="1:12" x14ac:dyDescent="0.3">
      <c r="A141" s="11">
        <v>19</v>
      </c>
      <c r="B141" s="11" t="s">
        <v>141</v>
      </c>
      <c r="C141" s="11" t="s">
        <v>90</v>
      </c>
      <c r="D141" s="12">
        <v>42194</v>
      </c>
      <c r="E141" s="11" t="s">
        <v>124</v>
      </c>
      <c r="F141" s="11">
        <v>1</v>
      </c>
      <c r="G141" s="11" t="s">
        <v>78</v>
      </c>
      <c r="H141" s="11" t="s">
        <v>59</v>
      </c>
      <c r="I141" s="11" t="s">
        <v>59</v>
      </c>
      <c r="J141" s="11" t="s">
        <v>216</v>
      </c>
      <c r="K141" s="14" t="s">
        <v>70</v>
      </c>
      <c r="L141" s="16" t="s">
        <v>71</v>
      </c>
    </row>
    <row r="142" spans="1:12" x14ac:dyDescent="0.3">
      <c r="A142" s="11">
        <v>14</v>
      </c>
      <c r="B142" s="11" t="s">
        <v>122</v>
      </c>
      <c r="C142" s="11" t="s">
        <v>90</v>
      </c>
      <c r="D142" s="12">
        <v>42199</v>
      </c>
      <c r="E142" s="11" t="s">
        <v>124</v>
      </c>
      <c r="F142" s="11">
        <v>1</v>
      </c>
      <c r="G142" s="11" t="s">
        <v>78</v>
      </c>
      <c r="H142" s="11" t="s">
        <v>59</v>
      </c>
      <c r="I142" s="11" t="s">
        <v>59</v>
      </c>
      <c r="J142" s="11" t="s">
        <v>216</v>
      </c>
      <c r="K142" s="14" t="s">
        <v>70</v>
      </c>
      <c r="L142" s="16" t="s">
        <v>71</v>
      </c>
    </row>
    <row r="143" spans="1:12" x14ac:dyDescent="0.3">
      <c r="A143" s="11">
        <v>15</v>
      </c>
      <c r="B143" s="11" t="s">
        <v>122</v>
      </c>
      <c r="C143" s="11" t="s">
        <v>87</v>
      </c>
      <c r="D143" s="12">
        <v>42200</v>
      </c>
      <c r="E143" s="11" t="s">
        <v>124</v>
      </c>
      <c r="F143" s="11">
        <v>1</v>
      </c>
      <c r="G143" s="11" t="s">
        <v>78</v>
      </c>
      <c r="H143" s="11" t="s">
        <v>59</v>
      </c>
      <c r="I143" s="11" t="s">
        <v>59</v>
      </c>
      <c r="J143" s="11" t="s">
        <v>216</v>
      </c>
      <c r="K143" s="14" t="s">
        <v>70</v>
      </c>
      <c r="L143" s="16" t="s">
        <v>71</v>
      </c>
    </row>
    <row r="144" spans="1:12" x14ac:dyDescent="0.3">
      <c r="A144" s="11">
        <v>21</v>
      </c>
      <c r="B144" s="11" t="s">
        <v>122</v>
      </c>
      <c r="C144" s="11" t="s">
        <v>84</v>
      </c>
      <c r="D144" s="12">
        <v>42194</v>
      </c>
      <c r="E144" s="11" t="s">
        <v>124</v>
      </c>
      <c r="F144" s="11">
        <v>3</v>
      </c>
      <c r="G144" s="11" t="s">
        <v>78</v>
      </c>
      <c r="H144" s="11" t="s">
        <v>59</v>
      </c>
      <c r="I144" s="11" t="s">
        <v>59</v>
      </c>
      <c r="J144" s="11" t="s">
        <v>216</v>
      </c>
      <c r="K144" s="14" t="s">
        <v>70</v>
      </c>
      <c r="L144" s="16" t="s">
        <v>71</v>
      </c>
    </row>
    <row r="145" spans="1:13" x14ac:dyDescent="0.3">
      <c r="A145" s="11">
        <v>16</v>
      </c>
      <c r="B145" s="11" t="s">
        <v>181</v>
      </c>
      <c r="C145" s="11" t="s">
        <v>126</v>
      </c>
      <c r="D145" s="12">
        <v>42187</v>
      </c>
      <c r="E145" s="11" t="s">
        <v>79</v>
      </c>
      <c r="F145" s="11">
        <v>1</v>
      </c>
      <c r="G145" s="11" t="s">
        <v>78</v>
      </c>
      <c r="H145" s="11" t="s">
        <v>42</v>
      </c>
      <c r="I145" s="11" t="s">
        <v>42</v>
      </c>
      <c r="J145" s="11" t="s">
        <v>198</v>
      </c>
      <c r="K145" s="13" t="s">
        <v>65</v>
      </c>
      <c r="L145" s="13" t="s">
        <v>66</v>
      </c>
    </row>
    <row r="146" spans="1:13" x14ac:dyDescent="0.3">
      <c r="A146" s="11">
        <v>22</v>
      </c>
      <c r="B146" s="11" t="s">
        <v>181</v>
      </c>
      <c r="C146" s="11" t="s">
        <v>126</v>
      </c>
      <c r="D146" s="12">
        <v>42195</v>
      </c>
      <c r="E146" s="11" t="s">
        <v>79</v>
      </c>
      <c r="F146" s="11">
        <v>1</v>
      </c>
      <c r="G146" s="11" t="s">
        <v>78</v>
      </c>
      <c r="H146" s="11" t="s">
        <v>42</v>
      </c>
      <c r="I146" s="11" t="s">
        <v>42</v>
      </c>
      <c r="J146" s="11" t="s">
        <v>198</v>
      </c>
      <c r="K146" s="13" t="s">
        <v>65</v>
      </c>
      <c r="L146" s="13" t="s">
        <v>66</v>
      </c>
    </row>
    <row r="147" spans="1:13" x14ac:dyDescent="0.3">
      <c r="A147" s="11">
        <v>24</v>
      </c>
      <c r="B147" s="11" t="s">
        <v>181</v>
      </c>
      <c r="C147" s="11" t="s">
        <v>84</v>
      </c>
      <c r="D147" s="12">
        <v>42183</v>
      </c>
      <c r="E147" s="11" t="s">
        <v>79</v>
      </c>
      <c r="F147" s="11">
        <v>1</v>
      </c>
      <c r="G147" s="11" t="s">
        <v>78</v>
      </c>
      <c r="H147" s="11" t="s">
        <v>42</v>
      </c>
      <c r="I147" s="11" t="s">
        <v>42</v>
      </c>
      <c r="J147" s="11" t="s">
        <v>198</v>
      </c>
      <c r="K147" s="13" t="s">
        <v>65</v>
      </c>
      <c r="L147" s="13" t="s">
        <v>66</v>
      </c>
    </row>
    <row r="148" spans="1:13" x14ac:dyDescent="0.3">
      <c r="A148" s="11">
        <v>25</v>
      </c>
      <c r="B148" s="11" t="s">
        <v>181</v>
      </c>
      <c r="C148" s="11" t="s">
        <v>80</v>
      </c>
      <c r="D148" s="12">
        <v>42180</v>
      </c>
      <c r="E148" s="11" t="s">
        <v>79</v>
      </c>
      <c r="F148" s="11">
        <v>1</v>
      </c>
      <c r="G148" s="11" t="s">
        <v>78</v>
      </c>
      <c r="H148" s="11" t="s">
        <v>42</v>
      </c>
      <c r="I148" s="11" t="s">
        <v>42</v>
      </c>
      <c r="J148" s="11" t="s">
        <v>198</v>
      </c>
      <c r="K148" s="13" t="s">
        <v>65</v>
      </c>
      <c r="L148" s="13" t="s">
        <v>66</v>
      </c>
    </row>
    <row r="149" spans="1:13" x14ac:dyDescent="0.3">
      <c r="A149" s="11">
        <v>23</v>
      </c>
      <c r="B149" s="11" t="s">
        <v>169</v>
      </c>
      <c r="C149" s="11" t="s">
        <v>90</v>
      </c>
      <c r="D149" s="12">
        <v>42156</v>
      </c>
      <c r="E149" s="11" t="s">
        <v>110</v>
      </c>
      <c r="F149" s="11">
        <v>2</v>
      </c>
      <c r="G149" s="11" t="s">
        <v>78</v>
      </c>
      <c r="H149" s="11" t="s">
        <v>42</v>
      </c>
      <c r="I149" s="11" t="s">
        <v>42</v>
      </c>
      <c r="J149" s="11" t="s">
        <v>245</v>
      </c>
      <c r="K149" s="13" t="s">
        <v>65</v>
      </c>
      <c r="L149" s="13" t="s">
        <v>66</v>
      </c>
    </row>
    <row r="150" spans="1:13" x14ac:dyDescent="0.3">
      <c r="A150" s="11">
        <v>26</v>
      </c>
      <c r="B150" s="11" t="s">
        <v>169</v>
      </c>
      <c r="C150" s="11" t="s">
        <v>90</v>
      </c>
      <c r="D150" s="12">
        <v>42159</v>
      </c>
      <c r="E150" s="11" t="s">
        <v>110</v>
      </c>
      <c r="F150" s="11">
        <v>1</v>
      </c>
      <c r="G150" s="11" t="s">
        <v>78</v>
      </c>
      <c r="H150" s="11" t="s">
        <v>42</v>
      </c>
      <c r="I150" s="11" t="s">
        <v>42</v>
      </c>
      <c r="J150" s="11" t="s">
        <v>245</v>
      </c>
      <c r="K150" s="13" t="s">
        <v>65</v>
      </c>
      <c r="L150" s="13" t="s">
        <v>66</v>
      </c>
    </row>
    <row r="151" spans="1:13" x14ac:dyDescent="0.3">
      <c r="A151" s="11">
        <v>27</v>
      </c>
      <c r="B151" s="11" t="s">
        <v>169</v>
      </c>
      <c r="C151" s="11" t="s">
        <v>90</v>
      </c>
      <c r="D151" s="12">
        <v>42163</v>
      </c>
      <c r="E151" s="11" t="s">
        <v>110</v>
      </c>
      <c r="F151" s="11">
        <v>1</v>
      </c>
      <c r="G151" s="11" t="s">
        <v>78</v>
      </c>
      <c r="H151" s="11" t="s">
        <v>42</v>
      </c>
      <c r="I151" s="11" t="s">
        <v>42</v>
      </c>
      <c r="J151" s="11" t="s">
        <v>245</v>
      </c>
      <c r="K151" s="13" t="s">
        <v>65</v>
      </c>
      <c r="L151" s="13" t="s">
        <v>66</v>
      </c>
    </row>
    <row r="152" spans="1:13" x14ac:dyDescent="0.3">
      <c r="A152" s="11">
        <v>28</v>
      </c>
      <c r="B152" s="11" t="s">
        <v>169</v>
      </c>
      <c r="C152" s="11" t="s">
        <v>90</v>
      </c>
      <c r="D152" s="12">
        <v>42170</v>
      </c>
      <c r="E152" s="11" t="s">
        <v>110</v>
      </c>
      <c r="F152" s="11">
        <v>2</v>
      </c>
      <c r="G152" s="11" t="s">
        <v>78</v>
      </c>
      <c r="H152" s="11" t="s">
        <v>42</v>
      </c>
      <c r="I152" s="11" t="s">
        <v>42</v>
      </c>
      <c r="J152" s="11" t="s">
        <v>245</v>
      </c>
      <c r="K152" s="13" t="s">
        <v>65</v>
      </c>
      <c r="L152" s="13" t="s">
        <v>66</v>
      </c>
    </row>
    <row r="153" spans="1:13" x14ac:dyDescent="0.3">
      <c r="A153" s="11">
        <v>29</v>
      </c>
      <c r="B153" s="11" t="s">
        <v>169</v>
      </c>
      <c r="C153" s="11" t="s">
        <v>90</v>
      </c>
      <c r="D153" s="12">
        <v>42170</v>
      </c>
      <c r="E153" s="11" t="s">
        <v>79</v>
      </c>
      <c r="F153" s="11">
        <v>2</v>
      </c>
      <c r="G153" s="11" t="s">
        <v>78</v>
      </c>
      <c r="H153" s="11" t="s">
        <v>42</v>
      </c>
      <c r="I153" s="11" t="s">
        <v>42</v>
      </c>
      <c r="J153" s="11" t="s">
        <v>198</v>
      </c>
      <c r="K153" s="13" t="s">
        <v>65</v>
      </c>
      <c r="L153" s="13" t="s">
        <v>66</v>
      </c>
    </row>
    <row r="154" spans="1:13" x14ac:dyDescent="0.3">
      <c r="A154" s="11">
        <v>30</v>
      </c>
      <c r="B154" s="11" t="s">
        <v>169</v>
      </c>
      <c r="C154" s="11" t="s">
        <v>90</v>
      </c>
      <c r="D154" s="12">
        <v>42184</v>
      </c>
      <c r="E154" s="11" t="s">
        <v>79</v>
      </c>
      <c r="F154" s="11">
        <v>1</v>
      </c>
      <c r="G154" s="11" t="s">
        <v>78</v>
      </c>
      <c r="H154" s="11" t="s">
        <v>42</v>
      </c>
      <c r="I154" s="11" t="s">
        <v>42</v>
      </c>
      <c r="J154" s="11" t="s">
        <v>198</v>
      </c>
      <c r="K154" s="13" t="s">
        <v>65</v>
      </c>
      <c r="L154" s="13" t="s">
        <v>66</v>
      </c>
    </row>
    <row r="155" spans="1:13" x14ac:dyDescent="0.3">
      <c r="A155" s="11">
        <v>32</v>
      </c>
      <c r="B155" s="11" t="s">
        <v>169</v>
      </c>
      <c r="C155" s="11" t="s">
        <v>87</v>
      </c>
      <c r="D155" s="12">
        <v>42167</v>
      </c>
      <c r="E155" s="11" t="s">
        <v>79</v>
      </c>
      <c r="F155" s="11">
        <v>1</v>
      </c>
      <c r="G155" s="11" t="s">
        <v>78</v>
      </c>
      <c r="H155" s="11" t="s">
        <v>42</v>
      </c>
      <c r="I155" s="11" t="s">
        <v>42</v>
      </c>
      <c r="J155" s="11" t="s">
        <v>198</v>
      </c>
      <c r="K155" s="13" t="s">
        <v>65</v>
      </c>
      <c r="L155" s="13" t="s">
        <v>66</v>
      </c>
    </row>
    <row r="156" spans="1:13" x14ac:dyDescent="0.3">
      <c r="A156" s="11">
        <v>35</v>
      </c>
      <c r="B156" s="11" t="s">
        <v>169</v>
      </c>
      <c r="C156" s="11" t="s">
        <v>87</v>
      </c>
      <c r="D156" s="12">
        <v>42170</v>
      </c>
      <c r="E156" s="11" t="s">
        <v>79</v>
      </c>
      <c r="F156" s="11">
        <v>1</v>
      </c>
      <c r="G156" s="11" t="s">
        <v>78</v>
      </c>
      <c r="H156" s="11" t="s">
        <v>42</v>
      </c>
      <c r="I156" s="11" t="s">
        <v>42</v>
      </c>
      <c r="J156" s="11" t="s">
        <v>198</v>
      </c>
      <c r="K156" s="13" t="s">
        <v>65</v>
      </c>
      <c r="L156" s="13" t="s">
        <v>66</v>
      </c>
    </row>
    <row r="157" spans="1:13" x14ac:dyDescent="0.3">
      <c r="A157" s="11">
        <v>43</v>
      </c>
      <c r="B157" s="11" t="s">
        <v>169</v>
      </c>
      <c r="C157" s="11" t="s">
        <v>87</v>
      </c>
      <c r="D157" s="12">
        <v>42184</v>
      </c>
      <c r="E157" s="11" t="s">
        <v>79</v>
      </c>
      <c r="F157" s="11">
        <v>1</v>
      </c>
      <c r="G157" s="11" t="s">
        <v>78</v>
      </c>
      <c r="H157" s="11" t="s">
        <v>42</v>
      </c>
      <c r="I157" s="11" t="s">
        <v>42</v>
      </c>
      <c r="J157" s="11" t="s">
        <v>198</v>
      </c>
      <c r="K157" s="13" t="s">
        <v>65</v>
      </c>
      <c r="L157" s="13" t="s">
        <v>66</v>
      </c>
    </row>
    <row r="158" spans="1:13" x14ac:dyDescent="0.3">
      <c r="A158" s="11">
        <v>33</v>
      </c>
      <c r="B158" s="11" t="s">
        <v>169</v>
      </c>
      <c r="C158" s="11" t="s">
        <v>86</v>
      </c>
      <c r="D158" s="12">
        <v>42157</v>
      </c>
      <c r="E158" s="11" t="s">
        <v>110</v>
      </c>
      <c r="F158" s="11">
        <v>1</v>
      </c>
      <c r="G158" s="11" t="s">
        <v>78</v>
      </c>
      <c r="H158" s="11" t="s">
        <v>42</v>
      </c>
      <c r="I158" s="11" t="s">
        <v>42</v>
      </c>
      <c r="J158" s="11" t="s">
        <v>245</v>
      </c>
      <c r="K158" s="13" t="s">
        <v>65</v>
      </c>
      <c r="L158" s="13" t="s">
        <v>66</v>
      </c>
    </row>
    <row r="159" spans="1:13" ht="13.5" thickBot="1" x14ac:dyDescent="0.35">
      <c r="A159" s="11">
        <v>36</v>
      </c>
      <c r="B159" s="11" t="s">
        <v>169</v>
      </c>
      <c r="C159" s="11" t="s">
        <v>86</v>
      </c>
      <c r="D159" s="12">
        <v>42162</v>
      </c>
      <c r="E159" s="11" t="s">
        <v>110</v>
      </c>
      <c r="F159" s="11">
        <v>1</v>
      </c>
      <c r="G159" s="11" t="s">
        <v>78</v>
      </c>
      <c r="H159" s="11" t="s">
        <v>42</v>
      </c>
      <c r="I159" s="11" t="s">
        <v>42</v>
      </c>
      <c r="J159" s="11" t="s">
        <v>245</v>
      </c>
      <c r="K159" s="13" t="s">
        <v>65</v>
      </c>
      <c r="L159" s="13" t="s">
        <v>66</v>
      </c>
    </row>
    <row r="160" spans="1:13" ht="13.5" thickBot="1" x14ac:dyDescent="0.35">
      <c r="A160" s="11">
        <v>37</v>
      </c>
      <c r="B160" s="11" t="s">
        <v>169</v>
      </c>
      <c r="C160" s="11" t="s">
        <v>86</v>
      </c>
      <c r="D160" s="12">
        <v>42181</v>
      </c>
      <c r="E160" s="11" t="s">
        <v>79</v>
      </c>
      <c r="F160" s="11">
        <v>2</v>
      </c>
      <c r="G160" s="11" t="s">
        <v>78</v>
      </c>
      <c r="H160" s="11" t="s">
        <v>42</v>
      </c>
      <c r="I160" s="11" t="s">
        <v>42</v>
      </c>
      <c r="J160" s="11" t="s">
        <v>198</v>
      </c>
      <c r="K160" s="13" t="s">
        <v>65</v>
      </c>
      <c r="L160" s="13" t="s">
        <v>66</v>
      </c>
      <c r="M160" s="15"/>
    </row>
    <row r="161" spans="1:13" x14ac:dyDescent="0.3">
      <c r="A161" s="11">
        <v>41</v>
      </c>
      <c r="B161" s="11" t="s">
        <v>169</v>
      </c>
      <c r="C161" s="11" t="s">
        <v>84</v>
      </c>
      <c r="D161" s="12">
        <v>42175</v>
      </c>
      <c r="E161" s="11" t="s">
        <v>79</v>
      </c>
      <c r="F161" s="11">
        <v>1</v>
      </c>
      <c r="G161" s="11" t="s">
        <v>78</v>
      </c>
      <c r="H161" s="11" t="s">
        <v>42</v>
      </c>
      <c r="I161" s="11" t="s">
        <v>42</v>
      </c>
      <c r="J161" s="11" t="s">
        <v>198</v>
      </c>
      <c r="K161" s="13" t="s">
        <v>65</v>
      </c>
      <c r="L161" s="13" t="s">
        <v>66</v>
      </c>
      <c r="M161" s="15"/>
    </row>
    <row r="162" spans="1:13" x14ac:dyDescent="0.3">
      <c r="A162" s="11">
        <v>42</v>
      </c>
      <c r="B162" s="11" t="s">
        <v>169</v>
      </c>
      <c r="C162" s="11" t="s">
        <v>80</v>
      </c>
      <c r="D162" s="12">
        <v>42168</v>
      </c>
      <c r="E162" s="11" t="s">
        <v>79</v>
      </c>
      <c r="F162" s="11">
        <v>1</v>
      </c>
      <c r="G162" s="11" t="s">
        <v>78</v>
      </c>
      <c r="H162" s="11" t="s">
        <v>42</v>
      </c>
      <c r="I162" s="11" t="s">
        <v>42</v>
      </c>
      <c r="J162" s="11" t="s">
        <v>198</v>
      </c>
      <c r="K162" s="13" t="s">
        <v>65</v>
      </c>
      <c r="L162" s="13" t="s">
        <v>66</v>
      </c>
    </row>
    <row r="163" spans="1:13" x14ac:dyDescent="0.3">
      <c r="A163" s="11">
        <v>39</v>
      </c>
      <c r="B163" s="11" t="s">
        <v>169</v>
      </c>
      <c r="C163" s="11" t="s">
        <v>80</v>
      </c>
      <c r="D163" s="12">
        <v>42180</v>
      </c>
      <c r="E163" s="11" t="s">
        <v>79</v>
      </c>
      <c r="F163" s="11">
        <v>2</v>
      </c>
      <c r="G163" s="11" t="s">
        <v>78</v>
      </c>
      <c r="H163" s="11" t="s">
        <v>42</v>
      </c>
      <c r="I163" s="11" t="s">
        <v>42</v>
      </c>
      <c r="J163" s="11" t="s">
        <v>198</v>
      </c>
      <c r="K163" s="13" t="s">
        <v>65</v>
      </c>
      <c r="L163" s="13" t="s">
        <v>66</v>
      </c>
    </row>
    <row r="164" spans="1:13" x14ac:dyDescent="0.3">
      <c r="A164" s="11">
        <v>40</v>
      </c>
      <c r="B164" s="11" t="s">
        <v>169</v>
      </c>
      <c r="C164" s="11" t="s">
        <v>80</v>
      </c>
      <c r="D164" s="12">
        <v>42185</v>
      </c>
      <c r="E164" s="11" t="s">
        <v>79</v>
      </c>
      <c r="F164" s="11">
        <v>1</v>
      </c>
      <c r="G164" s="11" t="s">
        <v>78</v>
      </c>
      <c r="H164" s="11" t="s">
        <v>42</v>
      </c>
      <c r="I164" s="11" t="s">
        <v>42</v>
      </c>
      <c r="J164" s="11" t="s">
        <v>198</v>
      </c>
      <c r="K164" s="13" t="s">
        <v>65</v>
      </c>
      <c r="L164" s="13" t="s">
        <v>66</v>
      </c>
    </row>
    <row r="165" spans="1:13" x14ac:dyDescent="0.3">
      <c r="A165" s="11">
        <v>34</v>
      </c>
      <c r="B165" s="11" t="s">
        <v>162</v>
      </c>
      <c r="C165" s="11" t="s">
        <v>90</v>
      </c>
      <c r="D165" s="12">
        <v>42165</v>
      </c>
      <c r="E165" s="11" t="s">
        <v>110</v>
      </c>
      <c r="F165" s="11">
        <v>1</v>
      </c>
      <c r="G165" s="11" t="s">
        <v>78</v>
      </c>
      <c r="H165" s="11" t="s">
        <v>42</v>
      </c>
      <c r="I165" s="11" t="s">
        <v>42</v>
      </c>
      <c r="J165" s="11" t="s">
        <v>245</v>
      </c>
      <c r="K165" s="13" t="s">
        <v>65</v>
      </c>
      <c r="L165" s="13" t="s">
        <v>66</v>
      </c>
    </row>
    <row r="166" spans="1:13" x14ac:dyDescent="0.3">
      <c r="A166" s="11">
        <v>44</v>
      </c>
      <c r="B166" s="11" t="s">
        <v>162</v>
      </c>
      <c r="C166" s="11" t="s">
        <v>90</v>
      </c>
      <c r="D166" s="12">
        <v>42183</v>
      </c>
      <c r="E166" s="11" t="s">
        <v>79</v>
      </c>
      <c r="F166" s="11">
        <v>1</v>
      </c>
      <c r="G166" s="11" t="s">
        <v>78</v>
      </c>
      <c r="H166" s="11" t="s">
        <v>42</v>
      </c>
      <c r="I166" s="11" t="s">
        <v>42</v>
      </c>
      <c r="J166" s="11" t="s">
        <v>198</v>
      </c>
      <c r="K166" s="13" t="s">
        <v>65</v>
      </c>
      <c r="L166" s="13" t="s">
        <v>66</v>
      </c>
    </row>
    <row r="167" spans="1:13" x14ac:dyDescent="0.3">
      <c r="A167" s="11">
        <v>47</v>
      </c>
      <c r="B167" s="11" t="s">
        <v>161</v>
      </c>
      <c r="C167" s="11" t="s">
        <v>87</v>
      </c>
      <c r="D167" s="12">
        <v>42170</v>
      </c>
      <c r="E167" s="11" t="s">
        <v>79</v>
      </c>
      <c r="F167" s="11">
        <v>1</v>
      </c>
      <c r="G167" s="11" t="s">
        <v>78</v>
      </c>
      <c r="H167" s="11" t="s">
        <v>42</v>
      </c>
      <c r="I167" s="11" t="s">
        <v>42</v>
      </c>
      <c r="J167" s="11" t="s">
        <v>198</v>
      </c>
      <c r="K167" s="13" t="s">
        <v>65</v>
      </c>
      <c r="L167" s="13" t="s">
        <v>66</v>
      </c>
    </row>
    <row r="168" spans="1:13" x14ac:dyDescent="0.3">
      <c r="A168" s="11">
        <v>52</v>
      </c>
      <c r="B168" s="11" t="s">
        <v>161</v>
      </c>
      <c r="C168" s="11" t="s">
        <v>84</v>
      </c>
      <c r="D168" s="12">
        <v>42169</v>
      </c>
      <c r="E168" s="11" t="s">
        <v>79</v>
      </c>
      <c r="F168" s="11">
        <v>1</v>
      </c>
      <c r="G168" s="11" t="s">
        <v>78</v>
      </c>
      <c r="H168" s="11" t="s">
        <v>42</v>
      </c>
      <c r="I168" s="11" t="s">
        <v>42</v>
      </c>
      <c r="J168" s="11" t="s">
        <v>198</v>
      </c>
      <c r="K168" s="13" t="s">
        <v>65</v>
      </c>
      <c r="L168" s="13" t="s">
        <v>66</v>
      </c>
    </row>
    <row r="169" spans="1:13" x14ac:dyDescent="0.3">
      <c r="A169" s="11">
        <v>51</v>
      </c>
      <c r="B169" s="11" t="s">
        <v>148</v>
      </c>
      <c r="C169" s="11" t="s">
        <v>126</v>
      </c>
      <c r="D169" s="12">
        <v>42172</v>
      </c>
      <c r="E169" s="11" t="s">
        <v>79</v>
      </c>
      <c r="F169" s="11">
        <v>3</v>
      </c>
      <c r="G169" s="11" t="s">
        <v>78</v>
      </c>
      <c r="H169" s="11" t="s">
        <v>42</v>
      </c>
      <c r="I169" s="11" t="s">
        <v>42</v>
      </c>
      <c r="J169" s="11" t="s">
        <v>198</v>
      </c>
      <c r="K169" s="13" t="s">
        <v>65</v>
      </c>
      <c r="L169" s="13" t="s">
        <v>66</v>
      </c>
    </row>
    <row r="170" spans="1:13" x14ac:dyDescent="0.3">
      <c r="A170" s="11">
        <v>48</v>
      </c>
      <c r="B170" s="11" t="s">
        <v>148</v>
      </c>
      <c r="C170" s="11" t="s">
        <v>126</v>
      </c>
      <c r="D170" s="12">
        <v>42174</v>
      </c>
      <c r="E170" s="11" t="s">
        <v>79</v>
      </c>
      <c r="F170" s="11">
        <v>3</v>
      </c>
      <c r="G170" s="11" t="s">
        <v>78</v>
      </c>
      <c r="H170" s="11" t="s">
        <v>42</v>
      </c>
      <c r="I170" s="11" t="s">
        <v>42</v>
      </c>
      <c r="J170" s="11" t="s">
        <v>198</v>
      </c>
      <c r="K170" s="13" t="s">
        <v>65</v>
      </c>
      <c r="L170" s="13" t="s">
        <v>66</v>
      </c>
    </row>
    <row r="171" spans="1:13" x14ac:dyDescent="0.3">
      <c r="A171" s="11">
        <v>49</v>
      </c>
      <c r="B171" s="11" t="s">
        <v>148</v>
      </c>
      <c r="C171" s="11" t="s">
        <v>126</v>
      </c>
      <c r="D171" s="12">
        <v>42181</v>
      </c>
      <c r="E171" s="11" t="s">
        <v>79</v>
      </c>
      <c r="F171" s="11">
        <v>2</v>
      </c>
      <c r="G171" s="11" t="s">
        <v>78</v>
      </c>
      <c r="H171" s="11" t="s">
        <v>42</v>
      </c>
      <c r="I171" s="11" t="s">
        <v>42</v>
      </c>
      <c r="J171" s="11" t="s">
        <v>198</v>
      </c>
      <c r="K171" s="13" t="s">
        <v>65</v>
      </c>
      <c r="L171" s="13" t="s">
        <v>66</v>
      </c>
    </row>
    <row r="172" spans="1:13" x14ac:dyDescent="0.3">
      <c r="A172" s="11">
        <v>50</v>
      </c>
      <c r="B172" s="11" t="s">
        <v>148</v>
      </c>
      <c r="C172" s="11" t="s">
        <v>126</v>
      </c>
      <c r="D172" s="12">
        <v>42187</v>
      </c>
      <c r="E172" s="11" t="s">
        <v>79</v>
      </c>
      <c r="F172" s="11">
        <v>2</v>
      </c>
      <c r="G172" s="11" t="s">
        <v>78</v>
      </c>
      <c r="H172" s="11" t="s">
        <v>42</v>
      </c>
      <c r="I172" s="11" t="s">
        <v>42</v>
      </c>
      <c r="J172" s="11" t="s">
        <v>198</v>
      </c>
      <c r="K172" s="13" t="s">
        <v>65</v>
      </c>
      <c r="L172" s="13" t="s">
        <v>66</v>
      </c>
    </row>
    <row r="173" spans="1:13" x14ac:dyDescent="0.3">
      <c r="A173" s="11">
        <v>53</v>
      </c>
      <c r="B173" s="11" t="s">
        <v>148</v>
      </c>
      <c r="C173" s="11" t="s">
        <v>90</v>
      </c>
      <c r="D173" s="12">
        <v>42159</v>
      </c>
      <c r="E173" s="11" t="s">
        <v>110</v>
      </c>
      <c r="F173" s="11">
        <v>1</v>
      </c>
      <c r="G173" s="11" t="s">
        <v>78</v>
      </c>
      <c r="H173" s="11" t="s">
        <v>42</v>
      </c>
      <c r="I173" s="11" t="s">
        <v>42</v>
      </c>
      <c r="J173" s="11" t="s">
        <v>245</v>
      </c>
      <c r="K173" s="13" t="s">
        <v>65</v>
      </c>
      <c r="L173" s="13" t="s">
        <v>66</v>
      </c>
    </row>
    <row r="174" spans="1:13" x14ac:dyDescent="0.3">
      <c r="A174" s="11">
        <v>55</v>
      </c>
      <c r="B174" s="11" t="s">
        <v>148</v>
      </c>
      <c r="C174" s="11" t="s">
        <v>90</v>
      </c>
      <c r="D174" s="12">
        <v>42170</v>
      </c>
      <c r="E174" s="11" t="s">
        <v>110</v>
      </c>
      <c r="F174" s="11">
        <v>1</v>
      </c>
      <c r="G174" s="11" t="s">
        <v>78</v>
      </c>
      <c r="H174" s="11" t="s">
        <v>42</v>
      </c>
      <c r="I174" s="11" t="s">
        <v>42</v>
      </c>
      <c r="J174" s="11" t="s">
        <v>245</v>
      </c>
      <c r="K174" s="13" t="s">
        <v>65</v>
      </c>
      <c r="L174" s="13" t="s">
        <v>66</v>
      </c>
    </row>
    <row r="175" spans="1:13" x14ac:dyDescent="0.3">
      <c r="A175" s="11">
        <v>56</v>
      </c>
      <c r="B175" s="11" t="s">
        <v>148</v>
      </c>
      <c r="C175" s="11" t="s">
        <v>90</v>
      </c>
      <c r="D175" s="12">
        <v>42170</v>
      </c>
      <c r="E175" s="11" t="s">
        <v>79</v>
      </c>
      <c r="F175" s="11">
        <v>1</v>
      </c>
      <c r="G175" s="11" t="s">
        <v>78</v>
      </c>
      <c r="H175" s="11" t="s">
        <v>42</v>
      </c>
      <c r="I175" s="11" t="s">
        <v>42</v>
      </c>
      <c r="J175" s="11" t="s">
        <v>198</v>
      </c>
      <c r="K175" s="13" t="s">
        <v>65</v>
      </c>
      <c r="L175" s="13" t="s">
        <v>66</v>
      </c>
    </row>
    <row r="176" spans="1:13" ht="13.5" thickBot="1" x14ac:dyDescent="0.35">
      <c r="A176" s="11">
        <v>57</v>
      </c>
      <c r="B176" s="11" t="s">
        <v>148</v>
      </c>
      <c r="C176" s="11" t="s">
        <v>90</v>
      </c>
      <c r="D176" s="12">
        <v>42177</v>
      </c>
      <c r="E176" s="11" t="s">
        <v>79</v>
      </c>
      <c r="F176" s="11">
        <v>3</v>
      </c>
      <c r="G176" s="11" t="s">
        <v>78</v>
      </c>
      <c r="H176" s="11" t="s">
        <v>42</v>
      </c>
      <c r="I176" s="11" t="s">
        <v>42</v>
      </c>
      <c r="J176" s="11" t="s">
        <v>198</v>
      </c>
      <c r="K176" s="13" t="s">
        <v>65</v>
      </c>
      <c r="L176" s="13" t="s">
        <v>66</v>
      </c>
    </row>
    <row r="177" spans="1:13" ht="13.5" thickBot="1" x14ac:dyDescent="0.35">
      <c r="A177" s="11">
        <v>58</v>
      </c>
      <c r="B177" s="11" t="s">
        <v>148</v>
      </c>
      <c r="C177" s="11" t="s">
        <v>90</v>
      </c>
      <c r="D177" s="12">
        <v>42183</v>
      </c>
      <c r="E177" s="11" t="s">
        <v>79</v>
      </c>
      <c r="F177" s="11">
        <v>4</v>
      </c>
      <c r="G177" s="11" t="s">
        <v>78</v>
      </c>
      <c r="H177" s="11" t="s">
        <v>42</v>
      </c>
      <c r="I177" s="11" t="s">
        <v>42</v>
      </c>
      <c r="J177" s="11" t="s">
        <v>198</v>
      </c>
      <c r="K177" s="22" t="s">
        <v>65</v>
      </c>
      <c r="L177" s="24" t="s">
        <v>66</v>
      </c>
      <c r="M177" s="15"/>
    </row>
    <row r="178" spans="1:13" ht="13.5" thickBot="1" x14ac:dyDescent="0.35">
      <c r="A178" s="11">
        <v>59</v>
      </c>
      <c r="B178" s="11" t="s">
        <v>148</v>
      </c>
      <c r="C178" s="11" t="s">
        <v>90</v>
      </c>
      <c r="D178" s="12">
        <v>42194</v>
      </c>
      <c r="E178" s="11" t="s">
        <v>79</v>
      </c>
      <c r="F178" s="11">
        <v>1</v>
      </c>
      <c r="G178" s="11" t="s">
        <v>78</v>
      </c>
      <c r="H178" s="11" t="s">
        <v>42</v>
      </c>
      <c r="I178" s="11" t="s">
        <v>42</v>
      </c>
      <c r="J178" s="11" t="s">
        <v>198</v>
      </c>
      <c r="K178" s="22" t="s">
        <v>65</v>
      </c>
      <c r="L178" s="24" t="s">
        <v>66</v>
      </c>
    </row>
    <row r="179" spans="1:13" x14ac:dyDescent="0.3">
      <c r="A179" s="11">
        <v>61</v>
      </c>
      <c r="B179" s="11" t="s">
        <v>148</v>
      </c>
      <c r="C179" s="11" t="s">
        <v>87</v>
      </c>
      <c r="D179" s="12">
        <v>42167</v>
      </c>
      <c r="E179" s="11" t="s">
        <v>79</v>
      </c>
      <c r="F179" s="11">
        <v>6</v>
      </c>
      <c r="G179" s="11" t="s">
        <v>78</v>
      </c>
      <c r="H179" s="11" t="s">
        <v>42</v>
      </c>
      <c r="I179" s="11" t="s">
        <v>42</v>
      </c>
      <c r="J179" s="11" t="s">
        <v>198</v>
      </c>
      <c r="K179" s="13" t="s">
        <v>65</v>
      </c>
      <c r="L179" s="13" t="s">
        <v>66</v>
      </c>
    </row>
    <row r="180" spans="1:13" x14ac:dyDescent="0.3">
      <c r="A180" s="11">
        <v>62</v>
      </c>
      <c r="B180" s="11" t="s">
        <v>148</v>
      </c>
      <c r="C180" s="11" t="s">
        <v>87</v>
      </c>
      <c r="D180" s="12">
        <v>42170</v>
      </c>
      <c r="E180" s="11" t="s">
        <v>79</v>
      </c>
      <c r="F180" s="11">
        <v>5</v>
      </c>
      <c r="G180" s="11" t="s">
        <v>78</v>
      </c>
      <c r="H180" s="11" t="s">
        <v>42</v>
      </c>
      <c r="I180" s="11" t="s">
        <v>42</v>
      </c>
      <c r="J180" s="11" t="s">
        <v>198</v>
      </c>
      <c r="K180" s="13" t="s">
        <v>65</v>
      </c>
      <c r="L180" s="13" t="s">
        <v>66</v>
      </c>
    </row>
    <row r="181" spans="1:13" x14ac:dyDescent="0.3">
      <c r="A181" s="11">
        <v>63</v>
      </c>
      <c r="B181" s="11" t="s">
        <v>148</v>
      </c>
      <c r="C181" s="11" t="s">
        <v>87</v>
      </c>
      <c r="D181" s="12">
        <v>42173</v>
      </c>
      <c r="E181" s="11" t="s">
        <v>79</v>
      </c>
      <c r="F181" s="11">
        <v>3</v>
      </c>
      <c r="G181" s="11" t="s">
        <v>78</v>
      </c>
      <c r="H181" s="11" t="s">
        <v>42</v>
      </c>
      <c r="I181" s="11" t="s">
        <v>42</v>
      </c>
      <c r="J181" s="11" t="s">
        <v>198</v>
      </c>
      <c r="K181" s="13" t="s">
        <v>65</v>
      </c>
      <c r="L181" s="13" t="s">
        <v>66</v>
      </c>
    </row>
    <row r="182" spans="1:13" ht="13.5" thickBot="1" x14ac:dyDescent="0.35">
      <c r="A182" s="11">
        <v>64</v>
      </c>
      <c r="B182" s="11" t="s">
        <v>148</v>
      </c>
      <c r="C182" s="11" t="s">
        <v>87</v>
      </c>
      <c r="D182" s="12">
        <v>42177</v>
      </c>
      <c r="E182" s="11" t="s">
        <v>79</v>
      </c>
      <c r="F182" s="11">
        <v>1</v>
      </c>
      <c r="G182" s="11" t="s">
        <v>78</v>
      </c>
      <c r="H182" s="11" t="s">
        <v>42</v>
      </c>
      <c r="I182" s="11" t="s">
        <v>42</v>
      </c>
      <c r="J182" s="11" t="s">
        <v>198</v>
      </c>
      <c r="K182" s="13" t="s">
        <v>65</v>
      </c>
      <c r="L182" s="13" t="s">
        <v>66</v>
      </c>
    </row>
    <row r="183" spans="1:13" ht="15" thickBot="1" x14ac:dyDescent="0.4">
      <c r="A183" s="11">
        <v>60</v>
      </c>
      <c r="B183" s="11" t="s">
        <v>148</v>
      </c>
      <c r="C183" s="11" t="s">
        <v>87</v>
      </c>
      <c r="D183" s="12">
        <v>42200</v>
      </c>
      <c r="E183" s="11" t="s">
        <v>79</v>
      </c>
      <c r="F183" s="11">
        <v>1</v>
      </c>
      <c r="G183" s="11" t="s">
        <v>78</v>
      </c>
      <c r="H183" s="11" t="s">
        <v>42</v>
      </c>
      <c r="I183" s="11" t="s">
        <v>42</v>
      </c>
      <c r="J183" s="11" t="s">
        <v>198</v>
      </c>
      <c r="K183" s="22" t="s">
        <v>65</v>
      </c>
      <c r="L183" s="24" t="s">
        <v>66</v>
      </c>
      <c r="M183" s="8"/>
    </row>
    <row r="184" spans="1:13" ht="13.5" thickBot="1" x14ac:dyDescent="0.35">
      <c r="A184" s="11">
        <v>65</v>
      </c>
      <c r="B184" s="11" t="s">
        <v>148</v>
      </c>
      <c r="C184" s="11" t="s">
        <v>86</v>
      </c>
      <c r="D184" s="12">
        <v>42172</v>
      </c>
      <c r="E184" s="11" t="s">
        <v>110</v>
      </c>
      <c r="F184" s="11">
        <v>2</v>
      </c>
      <c r="G184" s="11" t="s">
        <v>78</v>
      </c>
      <c r="H184" s="11" t="s">
        <v>42</v>
      </c>
      <c r="I184" s="11" t="s">
        <v>42</v>
      </c>
      <c r="J184" s="11" t="s">
        <v>245</v>
      </c>
      <c r="K184" s="22" t="s">
        <v>65</v>
      </c>
      <c r="L184" s="24" t="s">
        <v>66</v>
      </c>
    </row>
    <row r="185" spans="1:13" x14ac:dyDescent="0.3">
      <c r="A185" s="11">
        <v>66</v>
      </c>
      <c r="B185" s="11" t="s">
        <v>148</v>
      </c>
      <c r="C185" s="11" t="s">
        <v>86</v>
      </c>
      <c r="D185" s="12">
        <v>42174</v>
      </c>
      <c r="E185" s="11" t="s">
        <v>79</v>
      </c>
      <c r="F185" s="11">
        <v>2</v>
      </c>
      <c r="G185" s="11" t="s">
        <v>78</v>
      </c>
      <c r="H185" s="11" t="s">
        <v>42</v>
      </c>
      <c r="I185" s="11" t="s">
        <v>42</v>
      </c>
      <c r="J185" s="11" t="s">
        <v>198</v>
      </c>
      <c r="K185" s="13" t="s">
        <v>65</v>
      </c>
      <c r="L185" s="13" t="s">
        <v>66</v>
      </c>
    </row>
    <row r="186" spans="1:13" x14ac:dyDescent="0.3">
      <c r="A186" s="11" t="s">
        <v>82</v>
      </c>
      <c r="B186" s="11" t="s">
        <v>148</v>
      </c>
      <c r="C186" s="11" t="s">
        <v>84</v>
      </c>
      <c r="D186" s="12">
        <v>42169</v>
      </c>
      <c r="E186" s="11" t="s">
        <v>79</v>
      </c>
      <c r="F186" s="11">
        <v>10</v>
      </c>
      <c r="G186" s="11" t="s">
        <v>78</v>
      </c>
      <c r="H186" s="11" t="s">
        <v>42</v>
      </c>
      <c r="I186" s="11" t="s">
        <v>42</v>
      </c>
      <c r="J186" s="11" t="s">
        <v>198</v>
      </c>
      <c r="K186" s="13" t="s">
        <v>65</v>
      </c>
      <c r="L186" s="13" t="s">
        <v>66</v>
      </c>
    </row>
    <row r="187" spans="1:13" x14ac:dyDescent="0.3">
      <c r="A187" s="11">
        <v>4</v>
      </c>
      <c r="B187" s="11" t="s">
        <v>148</v>
      </c>
      <c r="C187" s="11" t="s">
        <v>84</v>
      </c>
      <c r="D187" s="12">
        <v>42173</v>
      </c>
      <c r="E187" s="11" t="s">
        <v>79</v>
      </c>
      <c r="F187" s="11">
        <v>2</v>
      </c>
      <c r="G187" s="11" t="s">
        <v>78</v>
      </c>
      <c r="H187" s="11" t="s">
        <v>42</v>
      </c>
      <c r="I187" s="11" t="s">
        <v>42</v>
      </c>
      <c r="J187" s="11" t="s">
        <v>198</v>
      </c>
      <c r="K187" s="13" t="s">
        <v>65</v>
      </c>
      <c r="L187" s="13" t="s">
        <v>66</v>
      </c>
    </row>
    <row r="188" spans="1:13" x14ac:dyDescent="0.3">
      <c r="A188" s="11">
        <v>6</v>
      </c>
      <c r="B188" s="11" t="s">
        <v>148</v>
      </c>
      <c r="C188" s="11" t="s">
        <v>84</v>
      </c>
      <c r="D188" s="12">
        <v>42175</v>
      </c>
      <c r="E188" s="11" t="s">
        <v>79</v>
      </c>
      <c r="F188" s="11">
        <v>1</v>
      </c>
      <c r="G188" s="11" t="s">
        <v>78</v>
      </c>
      <c r="H188" s="11" t="s">
        <v>42</v>
      </c>
      <c r="I188" s="11" t="s">
        <v>42</v>
      </c>
      <c r="J188" s="11" t="s">
        <v>198</v>
      </c>
      <c r="K188" s="13" t="s">
        <v>65</v>
      </c>
      <c r="L188" s="13" t="s">
        <v>66</v>
      </c>
    </row>
    <row r="189" spans="1:13" x14ac:dyDescent="0.3">
      <c r="A189" s="11">
        <v>9</v>
      </c>
      <c r="B189" s="11" t="s">
        <v>148</v>
      </c>
      <c r="C189" s="11" t="s">
        <v>84</v>
      </c>
      <c r="D189" s="12">
        <v>42183</v>
      </c>
      <c r="E189" s="11" t="s">
        <v>79</v>
      </c>
      <c r="F189" s="11">
        <v>1</v>
      </c>
      <c r="G189" s="11" t="s">
        <v>78</v>
      </c>
      <c r="H189" s="11" t="s">
        <v>42</v>
      </c>
      <c r="I189" s="11" t="s">
        <v>42</v>
      </c>
      <c r="J189" s="11" t="s">
        <v>198</v>
      </c>
      <c r="K189" s="13" t="s">
        <v>65</v>
      </c>
      <c r="L189" s="13" t="s">
        <v>66</v>
      </c>
    </row>
    <row r="190" spans="1:13" x14ac:dyDescent="0.3">
      <c r="A190" s="11">
        <v>24</v>
      </c>
      <c r="B190" s="11" t="s">
        <v>148</v>
      </c>
      <c r="C190" s="11" t="s">
        <v>80</v>
      </c>
      <c r="D190" s="12">
        <v>42173</v>
      </c>
      <c r="E190" s="11" t="s">
        <v>79</v>
      </c>
      <c r="F190" s="11">
        <v>4</v>
      </c>
      <c r="G190" s="11" t="s">
        <v>78</v>
      </c>
      <c r="H190" s="11" t="s">
        <v>42</v>
      </c>
      <c r="I190" s="11" t="s">
        <v>42</v>
      </c>
      <c r="J190" s="11" t="s">
        <v>198</v>
      </c>
      <c r="K190" s="13" t="s">
        <v>65</v>
      </c>
      <c r="L190" s="13" t="s">
        <v>66</v>
      </c>
    </row>
    <row r="191" spans="1:13" x14ac:dyDescent="0.3">
      <c r="A191" s="11">
        <v>25</v>
      </c>
      <c r="B191" s="11" t="s">
        <v>148</v>
      </c>
      <c r="C191" s="11" t="s">
        <v>80</v>
      </c>
      <c r="D191" s="12">
        <v>42180</v>
      </c>
      <c r="E191" s="11" t="s">
        <v>79</v>
      </c>
      <c r="F191" s="11">
        <v>3</v>
      </c>
      <c r="G191" s="11" t="s">
        <v>78</v>
      </c>
      <c r="H191" s="11" t="s">
        <v>42</v>
      </c>
      <c r="I191" s="11" t="s">
        <v>42</v>
      </c>
      <c r="J191" s="11" t="s">
        <v>198</v>
      </c>
      <c r="K191" s="13" t="s">
        <v>65</v>
      </c>
      <c r="L191" s="13" t="s">
        <v>66</v>
      </c>
    </row>
    <row r="192" spans="1:13" x14ac:dyDescent="0.3">
      <c r="A192" s="11">
        <v>23</v>
      </c>
      <c r="B192" s="11" t="s">
        <v>148</v>
      </c>
      <c r="C192" s="11" t="s">
        <v>80</v>
      </c>
      <c r="D192" s="12">
        <v>42185</v>
      </c>
      <c r="E192" s="11" t="s">
        <v>79</v>
      </c>
      <c r="F192" s="11">
        <v>2</v>
      </c>
      <c r="G192" s="11" t="s">
        <v>78</v>
      </c>
      <c r="H192" s="11" t="s">
        <v>42</v>
      </c>
      <c r="I192" s="11" t="s">
        <v>42</v>
      </c>
      <c r="J192" s="11" t="s">
        <v>198</v>
      </c>
      <c r="K192" s="13" t="s">
        <v>65</v>
      </c>
      <c r="L192" s="13" t="s">
        <v>66</v>
      </c>
    </row>
    <row r="193" spans="1:12" x14ac:dyDescent="0.3">
      <c r="A193" s="11">
        <v>26</v>
      </c>
      <c r="B193" s="11" t="s">
        <v>147</v>
      </c>
      <c r="C193" s="11" t="s">
        <v>86</v>
      </c>
      <c r="D193" s="12">
        <v>42181</v>
      </c>
      <c r="E193" s="11" t="s">
        <v>79</v>
      </c>
      <c r="F193" s="11">
        <v>1</v>
      </c>
      <c r="G193" s="11" t="s">
        <v>78</v>
      </c>
      <c r="H193" s="11" t="s">
        <v>42</v>
      </c>
      <c r="I193" s="11" t="s">
        <v>42</v>
      </c>
      <c r="J193" s="11" t="s">
        <v>198</v>
      </c>
      <c r="K193" s="13" t="s">
        <v>65</v>
      </c>
      <c r="L193" s="13" t="s">
        <v>66</v>
      </c>
    </row>
    <row r="194" spans="1:12" x14ac:dyDescent="0.3">
      <c r="A194" s="11">
        <v>27</v>
      </c>
      <c r="B194" s="11" t="s">
        <v>136</v>
      </c>
      <c r="C194" s="11" t="s">
        <v>87</v>
      </c>
      <c r="D194" s="12">
        <v>42167</v>
      </c>
      <c r="E194" s="11" t="s">
        <v>110</v>
      </c>
      <c r="F194" s="11">
        <v>1</v>
      </c>
      <c r="G194" s="11" t="s">
        <v>78</v>
      </c>
      <c r="H194" s="11" t="s">
        <v>42</v>
      </c>
      <c r="I194" s="11" t="s">
        <v>42</v>
      </c>
      <c r="J194" s="11" t="s">
        <v>245</v>
      </c>
      <c r="K194" s="13" t="s">
        <v>65</v>
      </c>
      <c r="L194" s="13" t="s">
        <v>66</v>
      </c>
    </row>
    <row r="195" spans="1:12" x14ac:dyDescent="0.3">
      <c r="A195" s="11">
        <v>28</v>
      </c>
      <c r="B195" s="11" t="s">
        <v>136</v>
      </c>
      <c r="C195" s="11" t="s">
        <v>80</v>
      </c>
      <c r="D195" s="12">
        <v>42173</v>
      </c>
      <c r="E195" s="11" t="s">
        <v>79</v>
      </c>
      <c r="F195" s="11">
        <v>1</v>
      </c>
      <c r="G195" s="11" t="s">
        <v>78</v>
      </c>
      <c r="H195" s="11" t="s">
        <v>42</v>
      </c>
      <c r="I195" s="11" t="s">
        <v>42</v>
      </c>
      <c r="J195" s="11" t="s">
        <v>198</v>
      </c>
      <c r="K195" s="13" t="s">
        <v>65</v>
      </c>
      <c r="L195" s="13" t="s">
        <v>66</v>
      </c>
    </row>
    <row r="196" spans="1:12" x14ac:dyDescent="0.3">
      <c r="A196" s="11">
        <v>32</v>
      </c>
      <c r="B196" s="11" t="s">
        <v>136</v>
      </c>
      <c r="C196" s="11" t="s">
        <v>80</v>
      </c>
      <c r="D196" s="12">
        <v>42176</v>
      </c>
      <c r="E196" s="11" t="s">
        <v>79</v>
      </c>
      <c r="F196" s="11">
        <v>2</v>
      </c>
      <c r="G196" s="11" t="s">
        <v>78</v>
      </c>
      <c r="H196" s="11" t="s">
        <v>42</v>
      </c>
      <c r="I196" s="11" t="s">
        <v>42</v>
      </c>
      <c r="J196" s="11" t="s">
        <v>198</v>
      </c>
      <c r="K196" s="13" t="s">
        <v>65</v>
      </c>
      <c r="L196" s="13" t="s">
        <v>66</v>
      </c>
    </row>
    <row r="197" spans="1:12" ht="13.5" thickBot="1" x14ac:dyDescent="0.35">
      <c r="A197" s="11">
        <v>35</v>
      </c>
      <c r="B197" s="11" t="s">
        <v>136</v>
      </c>
      <c r="C197" s="11" t="s">
        <v>80</v>
      </c>
      <c r="D197" s="12">
        <v>42185</v>
      </c>
      <c r="E197" s="11" t="s">
        <v>79</v>
      </c>
      <c r="F197" s="11">
        <v>1</v>
      </c>
      <c r="G197" s="11" t="s">
        <v>78</v>
      </c>
      <c r="H197" s="11" t="s">
        <v>42</v>
      </c>
      <c r="I197" s="11" t="s">
        <v>42</v>
      </c>
      <c r="J197" s="11" t="s">
        <v>198</v>
      </c>
      <c r="K197" s="13" t="s">
        <v>65</v>
      </c>
      <c r="L197" s="13" t="s">
        <v>66</v>
      </c>
    </row>
    <row r="198" spans="1:12" ht="13.5" thickBot="1" x14ac:dyDescent="0.35">
      <c r="A198" s="11">
        <v>39</v>
      </c>
      <c r="B198" s="11" t="s">
        <v>127</v>
      </c>
      <c r="C198" s="11" t="s">
        <v>126</v>
      </c>
      <c r="D198" s="12">
        <v>42181</v>
      </c>
      <c r="E198" s="11" t="s">
        <v>79</v>
      </c>
      <c r="F198" s="11">
        <v>1</v>
      </c>
      <c r="G198" s="11" t="s">
        <v>78</v>
      </c>
      <c r="H198" s="11" t="s">
        <v>42</v>
      </c>
      <c r="I198" s="11" t="s">
        <v>42</v>
      </c>
      <c r="J198" s="11" t="s">
        <v>198</v>
      </c>
      <c r="K198" s="22" t="s">
        <v>65</v>
      </c>
      <c r="L198" s="24" t="s">
        <v>66</v>
      </c>
    </row>
    <row r="199" spans="1:12" ht="13.5" thickBot="1" x14ac:dyDescent="0.35">
      <c r="A199" s="11">
        <v>51</v>
      </c>
      <c r="B199" s="11" t="s">
        <v>127</v>
      </c>
      <c r="C199" s="11" t="s">
        <v>84</v>
      </c>
      <c r="D199" s="12">
        <v>42175</v>
      </c>
      <c r="E199" s="11" t="s">
        <v>79</v>
      </c>
      <c r="F199" s="11">
        <v>1</v>
      </c>
      <c r="G199" s="11" t="s">
        <v>78</v>
      </c>
      <c r="H199" s="11" t="s">
        <v>42</v>
      </c>
      <c r="I199" s="11" t="s">
        <v>42</v>
      </c>
      <c r="J199" s="11" t="s">
        <v>198</v>
      </c>
      <c r="K199" s="22" t="s">
        <v>65</v>
      </c>
      <c r="L199" s="24" t="s">
        <v>66</v>
      </c>
    </row>
    <row r="200" spans="1:12" ht="13.5" thickBot="1" x14ac:dyDescent="0.35">
      <c r="A200" s="11">
        <v>49</v>
      </c>
      <c r="B200" s="11" t="s">
        <v>127</v>
      </c>
      <c r="C200" s="11" t="s">
        <v>84</v>
      </c>
      <c r="D200" s="12">
        <v>42178</v>
      </c>
      <c r="E200" s="11" t="s">
        <v>79</v>
      </c>
      <c r="F200" s="11">
        <v>1</v>
      </c>
      <c r="G200" s="11" t="s">
        <v>78</v>
      </c>
      <c r="H200" s="11" t="s">
        <v>42</v>
      </c>
      <c r="I200" s="11" t="s">
        <v>42</v>
      </c>
      <c r="J200" s="11" t="s">
        <v>198</v>
      </c>
      <c r="K200" s="22" t="s">
        <v>65</v>
      </c>
      <c r="L200" s="24" t="s">
        <v>66</v>
      </c>
    </row>
    <row r="201" spans="1:12" ht="13.5" thickBot="1" x14ac:dyDescent="0.35">
      <c r="A201" s="11">
        <v>29</v>
      </c>
      <c r="B201" s="11" t="s">
        <v>122</v>
      </c>
      <c r="C201" s="11" t="s">
        <v>126</v>
      </c>
      <c r="D201" s="12">
        <v>42187</v>
      </c>
      <c r="E201" s="11" t="s">
        <v>79</v>
      </c>
      <c r="F201" s="11">
        <v>1</v>
      </c>
      <c r="G201" s="11" t="s">
        <v>78</v>
      </c>
      <c r="H201" s="11" t="s">
        <v>42</v>
      </c>
      <c r="I201" s="11" t="s">
        <v>42</v>
      </c>
      <c r="J201" s="11" t="s">
        <v>198</v>
      </c>
      <c r="K201" s="22" t="s">
        <v>65</v>
      </c>
      <c r="L201" s="24" t="s">
        <v>66</v>
      </c>
    </row>
    <row r="202" spans="1:12" ht="13.5" thickBot="1" x14ac:dyDescent="0.35">
      <c r="A202" s="11">
        <v>19</v>
      </c>
      <c r="B202" s="11" t="s">
        <v>122</v>
      </c>
      <c r="C202" s="11" t="s">
        <v>90</v>
      </c>
      <c r="D202" s="12">
        <v>42163</v>
      </c>
      <c r="E202" s="11" t="s">
        <v>110</v>
      </c>
      <c r="F202" s="11">
        <v>1</v>
      </c>
      <c r="G202" s="11" t="s">
        <v>78</v>
      </c>
      <c r="H202" s="11" t="s">
        <v>42</v>
      </c>
      <c r="I202" s="11" t="s">
        <v>42</v>
      </c>
      <c r="J202" s="11" t="s">
        <v>245</v>
      </c>
      <c r="K202" s="22" t="s">
        <v>65</v>
      </c>
      <c r="L202" s="24" t="s">
        <v>66</v>
      </c>
    </row>
    <row r="203" spans="1:12" ht="13.5" thickBot="1" x14ac:dyDescent="0.35">
      <c r="A203" s="11">
        <v>14</v>
      </c>
      <c r="B203" s="11" t="s">
        <v>122</v>
      </c>
      <c r="C203" s="11" t="s">
        <v>87</v>
      </c>
      <c r="D203" s="12">
        <v>42170</v>
      </c>
      <c r="E203" s="11" t="s">
        <v>79</v>
      </c>
      <c r="F203" s="11">
        <v>1</v>
      </c>
      <c r="G203" s="11" t="s">
        <v>78</v>
      </c>
      <c r="H203" s="11" t="s">
        <v>42</v>
      </c>
      <c r="I203" s="11" t="s">
        <v>42</v>
      </c>
      <c r="J203" s="11" t="s">
        <v>198</v>
      </c>
      <c r="K203" s="22" t="s">
        <v>65</v>
      </c>
      <c r="L203" s="24" t="s">
        <v>66</v>
      </c>
    </row>
    <row r="204" spans="1:12" ht="13.5" thickBot="1" x14ac:dyDescent="0.35">
      <c r="A204" s="11">
        <v>10</v>
      </c>
      <c r="B204" s="11" t="s">
        <v>122</v>
      </c>
      <c r="C204" s="11" t="s">
        <v>87</v>
      </c>
      <c r="D204" s="12">
        <v>42173</v>
      </c>
      <c r="E204" s="11" t="s">
        <v>79</v>
      </c>
      <c r="F204" s="11">
        <v>1</v>
      </c>
      <c r="G204" s="11" t="s">
        <v>78</v>
      </c>
      <c r="H204" s="11" t="s">
        <v>42</v>
      </c>
      <c r="I204" s="11" t="s">
        <v>42</v>
      </c>
      <c r="J204" s="11" t="s">
        <v>198</v>
      </c>
      <c r="K204" s="22" t="s">
        <v>65</v>
      </c>
      <c r="L204" s="24" t="s">
        <v>66</v>
      </c>
    </row>
    <row r="205" spans="1:12" ht="13.5" thickBot="1" x14ac:dyDescent="0.35">
      <c r="A205" s="11">
        <v>3</v>
      </c>
      <c r="B205" s="11" t="s">
        <v>122</v>
      </c>
      <c r="C205" s="11" t="s">
        <v>87</v>
      </c>
      <c r="D205" s="12">
        <v>42177</v>
      </c>
      <c r="E205" s="11" t="s">
        <v>79</v>
      </c>
      <c r="F205" s="11">
        <v>2</v>
      </c>
      <c r="G205" s="11" t="s">
        <v>78</v>
      </c>
      <c r="H205" s="11" t="s">
        <v>42</v>
      </c>
      <c r="I205" s="11" t="s">
        <v>42</v>
      </c>
      <c r="J205" s="11" t="s">
        <v>198</v>
      </c>
      <c r="K205" s="22" t="s">
        <v>65</v>
      </c>
      <c r="L205" s="24" t="s">
        <v>66</v>
      </c>
    </row>
    <row r="206" spans="1:12" ht="13.5" thickBot="1" x14ac:dyDescent="0.35">
      <c r="A206" s="11">
        <v>21</v>
      </c>
      <c r="B206" s="11" t="s">
        <v>122</v>
      </c>
      <c r="C206" s="11" t="s">
        <v>87</v>
      </c>
      <c r="D206" s="12">
        <v>42184</v>
      </c>
      <c r="E206" s="11" t="s">
        <v>79</v>
      </c>
      <c r="F206" s="11">
        <v>1</v>
      </c>
      <c r="G206" s="11" t="s">
        <v>78</v>
      </c>
      <c r="H206" s="11" t="s">
        <v>42</v>
      </c>
      <c r="I206" s="11" t="s">
        <v>42</v>
      </c>
      <c r="J206" s="11" t="s">
        <v>198</v>
      </c>
      <c r="K206" s="22" t="s">
        <v>65</v>
      </c>
      <c r="L206" s="24" t="s">
        <v>66</v>
      </c>
    </row>
    <row r="207" spans="1:12" ht="13.5" thickBot="1" x14ac:dyDescent="0.35">
      <c r="A207" s="11" t="s">
        <v>82</v>
      </c>
      <c r="B207" s="11" t="s">
        <v>122</v>
      </c>
      <c r="C207" s="11" t="s">
        <v>87</v>
      </c>
      <c r="D207" s="12">
        <v>42194</v>
      </c>
      <c r="E207" s="11" t="s">
        <v>79</v>
      </c>
      <c r="F207" s="11">
        <v>1</v>
      </c>
      <c r="G207" s="11" t="s">
        <v>78</v>
      </c>
      <c r="H207" s="11" t="s">
        <v>42</v>
      </c>
      <c r="I207" s="11" t="s">
        <v>42</v>
      </c>
      <c r="J207" s="11" t="s">
        <v>198</v>
      </c>
      <c r="K207" s="22" t="s">
        <v>65</v>
      </c>
      <c r="L207" s="24" t="s">
        <v>66</v>
      </c>
    </row>
    <row r="208" spans="1:12" ht="13.5" thickBot="1" x14ac:dyDescent="0.35">
      <c r="A208" s="11" t="s">
        <v>82</v>
      </c>
      <c r="B208" s="11" t="s">
        <v>122</v>
      </c>
      <c r="C208" s="11" t="s">
        <v>86</v>
      </c>
      <c r="D208" s="12">
        <v>42174</v>
      </c>
      <c r="E208" s="11" t="s">
        <v>79</v>
      </c>
      <c r="F208" s="11">
        <v>1</v>
      </c>
      <c r="G208" s="11" t="s">
        <v>78</v>
      </c>
      <c r="H208" s="11" t="s">
        <v>42</v>
      </c>
      <c r="I208" s="11" t="s">
        <v>42</v>
      </c>
      <c r="J208" s="11" t="s">
        <v>198</v>
      </c>
      <c r="K208" s="22" t="s">
        <v>65</v>
      </c>
      <c r="L208" s="24" t="s">
        <v>66</v>
      </c>
    </row>
    <row r="209" spans="1:12" ht="13.5" thickBot="1" x14ac:dyDescent="0.35">
      <c r="A209" s="11" t="s">
        <v>82</v>
      </c>
      <c r="B209" s="11" t="s">
        <v>122</v>
      </c>
      <c r="C209" s="11" t="s">
        <v>84</v>
      </c>
      <c r="D209" s="12">
        <v>42169</v>
      </c>
      <c r="E209" s="11" t="s">
        <v>79</v>
      </c>
      <c r="F209" s="11">
        <v>2</v>
      </c>
      <c r="G209" s="11" t="s">
        <v>78</v>
      </c>
      <c r="H209" s="11" t="s">
        <v>42</v>
      </c>
      <c r="I209" s="11" t="s">
        <v>42</v>
      </c>
      <c r="J209" s="11" t="s">
        <v>198</v>
      </c>
      <c r="K209" s="22" t="s">
        <v>65</v>
      </c>
      <c r="L209" s="24" t="s">
        <v>66</v>
      </c>
    </row>
    <row r="210" spans="1:12" ht="13.5" thickBot="1" x14ac:dyDescent="0.35">
      <c r="A210" s="11">
        <v>7</v>
      </c>
      <c r="B210" s="11" t="s">
        <v>122</v>
      </c>
      <c r="C210" s="11" t="s">
        <v>84</v>
      </c>
      <c r="D210" s="12">
        <v>42173</v>
      </c>
      <c r="E210" s="11" t="s">
        <v>79</v>
      </c>
      <c r="F210" s="11">
        <v>4</v>
      </c>
      <c r="G210" s="11" t="s">
        <v>78</v>
      </c>
      <c r="H210" s="11" t="s">
        <v>42</v>
      </c>
      <c r="I210" s="11" t="s">
        <v>42</v>
      </c>
      <c r="J210" s="11" t="s">
        <v>198</v>
      </c>
      <c r="K210" s="22" t="s">
        <v>65</v>
      </c>
      <c r="L210" s="24" t="s">
        <v>66</v>
      </c>
    </row>
    <row r="211" spans="1:12" ht="13.5" thickBot="1" x14ac:dyDescent="0.35">
      <c r="A211" s="11">
        <v>8</v>
      </c>
      <c r="B211" s="11" t="s">
        <v>122</v>
      </c>
      <c r="C211" s="11" t="s">
        <v>84</v>
      </c>
      <c r="D211" s="12">
        <v>42175</v>
      </c>
      <c r="E211" s="11" t="s">
        <v>79</v>
      </c>
      <c r="F211" s="11">
        <v>1</v>
      </c>
      <c r="G211" s="11" t="s">
        <v>78</v>
      </c>
      <c r="H211" s="11" t="s">
        <v>42</v>
      </c>
      <c r="I211" s="11" t="s">
        <v>42</v>
      </c>
      <c r="J211" s="11" t="s">
        <v>198</v>
      </c>
      <c r="K211" s="22" t="s">
        <v>65</v>
      </c>
      <c r="L211" s="24" t="s">
        <v>66</v>
      </c>
    </row>
    <row r="212" spans="1:12" ht="13.5" thickBot="1" x14ac:dyDescent="0.35">
      <c r="A212" s="11">
        <v>3</v>
      </c>
      <c r="B212" s="11" t="s">
        <v>122</v>
      </c>
      <c r="C212" s="11" t="s">
        <v>84</v>
      </c>
      <c r="D212" s="12">
        <v>42183</v>
      </c>
      <c r="E212" s="11" t="s">
        <v>79</v>
      </c>
      <c r="F212" s="11">
        <v>1</v>
      </c>
      <c r="G212" s="11" t="s">
        <v>78</v>
      </c>
      <c r="H212" s="11" t="s">
        <v>42</v>
      </c>
      <c r="I212" s="11" t="s">
        <v>42</v>
      </c>
      <c r="J212" s="11" t="s">
        <v>198</v>
      </c>
      <c r="K212" s="22" t="s">
        <v>65</v>
      </c>
      <c r="L212" s="24" t="s">
        <v>66</v>
      </c>
    </row>
    <row r="213" spans="1:12" ht="13.5" thickBot="1" x14ac:dyDescent="0.35">
      <c r="A213" s="11">
        <v>5</v>
      </c>
      <c r="B213" s="11" t="s">
        <v>81</v>
      </c>
      <c r="C213" s="11" t="s">
        <v>87</v>
      </c>
      <c r="D213" s="12">
        <v>42173</v>
      </c>
      <c r="E213" s="11" t="s">
        <v>79</v>
      </c>
      <c r="F213" s="11">
        <v>1</v>
      </c>
      <c r="G213" s="11" t="s">
        <v>78</v>
      </c>
      <c r="H213" s="11" t="s">
        <v>42</v>
      </c>
      <c r="I213" s="11" t="s">
        <v>42</v>
      </c>
      <c r="J213" s="11" t="s">
        <v>198</v>
      </c>
      <c r="K213" s="22" t="s">
        <v>65</v>
      </c>
      <c r="L213" s="24" t="s">
        <v>66</v>
      </c>
    </row>
    <row r="214" spans="1:12" ht="13.5" thickBot="1" x14ac:dyDescent="0.35">
      <c r="A214" s="11">
        <v>9</v>
      </c>
      <c r="B214" s="11" t="s">
        <v>81</v>
      </c>
      <c r="C214" s="11" t="s">
        <v>84</v>
      </c>
      <c r="D214" s="12">
        <v>42173</v>
      </c>
      <c r="E214" s="11" t="s">
        <v>79</v>
      </c>
      <c r="F214" s="11">
        <v>1</v>
      </c>
      <c r="G214" s="11" t="s">
        <v>78</v>
      </c>
      <c r="H214" s="11" t="s">
        <v>42</v>
      </c>
      <c r="I214" s="11" t="s">
        <v>42</v>
      </c>
      <c r="J214" s="11" t="s">
        <v>198</v>
      </c>
      <c r="K214" s="22" t="s">
        <v>65</v>
      </c>
      <c r="L214" s="24" t="s">
        <v>66</v>
      </c>
    </row>
    <row r="215" spans="1:12" ht="13.5" thickBot="1" x14ac:dyDescent="0.35">
      <c r="A215" s="11">
        <v>14</v>
      </c>
      <c r="B215" s="11" t="s">
        <v>81</v>
      </c>
      <c r="C215" s="11" t="s">
        <v>80</v>
      </c>
      <c r="D215" s="12">
        <v>42185</v>
      </c>
      <c r="E215" s="11" t="s">
        <v>79</v>
      </c>
      <c r="F215" s="11">
        <v>1</v>
      </c>
      <c r="G215" s="11" t="s">
        <v>78</v>
      </c>
      <c r="H215" s="11" t="s">
        <v>42</v>
      </c>
      <c r="I215" s="11" t="s">
        <v>42</v>
      </c>
      <c r="J215" s="11" t="s">
        <v>198</v>
      </c>
      <c r="K215" s="22" t="s">
        <v>65</v>
      </c>
      <c r="L215" s="24" t="s">
        <v>66</v>
      </c>
    </row>
    <row r="216" spans="1:12" ht="13.5" thickBot="1" x14ac:dyDescent="0.35">
      <c r="A216" s="11">
        <v>15</v>
      </c>
      <c r="B216" s="11" t="s">
        <v>169</v>
      </c>
      <c r="C216" s="11" t="s">
        <v>84</v>
      </c>
      <c r="D216" s="12">
        <v>42194</v>
      </c>
      <c r="E216" s="11" t="s">
        <v>121</v>
      </c>
      <c r="F216" s="11">
        <v>1</v>
      </c>
      <c r="G216" s="11" t="s">
        <v>78</v>
      </c>
      <c r="H216" s="11" t="s">
        <v>272</v>
      </c>
      <c r="I216" s="11" t="s">
        <v>272</v>
      </c>
      <c r="J216" s="11" t="s">
        <v>273</v>
      </c>
      <c r="K216" s="19" t="s">
        <v>70</v>
      </c>
      <c r="L216" s="27" t="s">
        <v>71</v>
      </c>
    </row>
    <row r="217" spans="1:12" ht="13.5" thickBot="1" x14ac:dyDescent="0.35">
      <c r="A217" s="11">
        <v>36</v>
      </c>
      <c r="B217" s="11" t="s">
        <v>169</v>
      </c>
      <c r="C217" s="11" t="s">
        <v>80</v>
      </c>
      <c r="D217" s="12">
        <v>42198</v>
      </c>
      <c r="E217" s="11" t="s">
        <v>121</v>
      </c>
      <c r="F217" s="11">
        <v>1</v>
      </c>
      <c r="G217" s="11" t="s">
        <v>78</v>
      </c>
      <c r="H217" s="11" t="s">
        <v>272</v>
      </c>
      <c r="I217" s="11" t="s">
        <v>272</v>
      </c>
      <c r="J217" s="11" t="s">
        <v>273</v>
      </c>
      <c r="K217" s="19" t="s">
        <v>70</v>
      </c>
      <c r="L217" s="27" t="s">
        <v>71</v>
      </c>
    </row>
    <row r="218" spans="1:12" ht="13.5" thickBot="1" x14ac:dyDescent="0.35">
      <c r="A218" s="11">
        <v>41</v>
      </c>
      <c r="B218" s="11" t="s">
        <v>148</v>
      </c>
      <c r="C218" s="11" t="s">
        <v>80</v>
      </c>
      <c r="D218" s="12">
        <v>42198</v>
      </c>
      <c r="E218" s="11" t="s">
        <v>121</v>
      </c>
      <c r="F218" s="11">
        <v>1</v>
      </c>
      <c r="G218" s="11" t="s">
        <v>78</v>
      </c>
      <c r="H218" s="11" t="s">
        <v>272</v>
      </c>
      <c r="I218" s="11" t="s">
        <v>272</v>
      </c>
      <c r="J218" s="11" t="s">
        <v>273</v>
      </c>
      <c r="K218" s="19" t="s">
        <v>70</v>
      </c>
      <c r="L218" s="27" t="s">
        <v>71</v>
      </c>
    </row>
    <row r="219" spans="1:12" ht="13.5" thickBot="1" x14ac:dyDescent="0.35">
      <c r="A219" s="11">
        <v>34</v>
      </c>
      <c r="B219" s="11" t="s">
        <v>136</v>
      </c>
      <c r="C219" s="11" t="s">
        <v>126</v>
      </c>
      <c r="D219" s="12">
        <v>42201</v>
      </c>
      <c r="E219" s="11" t="s">
        <v>121</v>
      </c>
      <c r="F219" s="11">
        <v>1</v>
      </c>
      <c r="G219" s="11" t="s">
        <v>78</v>
      </c>
      <c r="H219" s="11" t="s">
        <v>272</v>
      </c>
      <c r="I219" s="11" t="s">
        <v>272</v>
      </c>
      <c r="J219" s="11" t="s">
        <v>273</v>
      </c>
      <c r="K219" s="19" t="s">
        <v>70</v>
      </c>
      <c r="L219" s="27" t="s">
        <v>71</v>
      </c>
    </row>
    <row r="220" spans="1:12" ht="13.5" thickBot="1" x14ac:dyDescent="0.35">
      <c r="A220" s="11">
        <v>47</v>
      </c>
      <c r="B220" s="11" t="s">
        <v>122</v>
      </c>
      <c r="C220" s="11" t="s">
        <v>126</v>
      </c>
      <c r="D220" s="12">
        <v>42195</v>
      </c>
      <c r="E220" s="11" t="s">
        <v>121</v>
      </c>
      <c r="F220" s="11">
        <v>1</v>
      </c>
      <c r="G220" s="11" t="s">
        <v>78</v>
      </c>
      <c r="H220" s="11" t="s">
        <v>272</v>
      </c>
      <c r="I220" s="11" t="s">
        <v>272</v>
      </c>
      <c r="J220" s="11" t="s">
        <v>273</v>
      </c>
      <c r="K220" s="19" t="s">
        <v>70</v>
      </c>
      <c r="L220" s="27" t="s">
        <v>71</v>
      </c>
    </row>
    <row r="221" spans="1:12" ht="13.5" thickBot="1" x14ac:dyDescent="0.35">
      <c r="A221" s="11">
        <v>55</v>
      </c>
      <c r="B221" s="11" t="s">
        <v>122</v>
      </c>
      <c r="C221" s="11" t="s">
        <v>80</v>
      </c>
      <c r="D221" s="12">
        <v>42208</v>
      </c>
      <c r="E221" s="11" t="s">
        <v>121</v>
      </c>
      <c r="F221" s="11">
        <v>1</v>
      </c>
      <c r="G221" s="11" t="s">
        <v>78</v>
      </c>
      <c r="H221" s="11" t="s">
        <v>272</v>
      </c>
      <c r="I221" s="11" t="s">
        <v>272</v>
      </c>
      <c r="J221" s="11" t="s">
        <v>273</v>
      </c>
      <c r="K221" s="19" t="s">
        <v>70</v>
      </c>
      <c r="L221" s="27" t="s">
        <v>71</v>
      </c>
    </row>
    <row r="222" spans="1:12" ht="13.5" thickBot="1" x14ac:dyDescent="0.35">
      <c r="A222" s="11">
        <v>65</v>
      </c>
      <c r="B222" s="11" t="s">
        <v>181</v>
      </c>
      <c r="C222" s="11" t="s">
        <v>126</v>
      </c>
      <c r="D222" s="12">
        <v>42181</v>
      </c>
      <c r="E222" s="11" t="s">
        <v>111</v>
      </c>
      <c r="F222" s="11">
        <v>1</v>
      </c>
      <c r="G222" s="11" t="s">
        <v>78</v>
      </c>
      <c r="H222" s="11" t="s">
        <v>15</v>
      </c>
      <c r="I222" s="11" t="s">
        <v>15</v>
      </c>
      <c r="J222" s="11" t="s">
        <v>196</v>
      </c>
      <c r="K222" s="19" t="s">
        <v>4</v>
      </c>
      <c r="L222" s="25" t="s">
        <v>5</v>
      </c>
    </row>
    <row r="223" spans="1:12" ht="13.5" thickBot="1" x14ac:dyDescent="0.35">
      <c r="A223" s="11">
        <v>3</v>
      </c>
      <c r="B223" s="11" t="s">
        <v>181</v>
      </c>
      <c r="C223" s="11" t="s">
        <v>126</v>
      </c>
      <c r="D223" s="12">
        <v>42187</v>
      </c>
      <c r="E223" s="11" t="s">
        <v>111</v>
      </c>
      <c r="F223" s="11">
        <v>2</v>
      </c>
      <c r="G223" s="11" t="s">
        <v>78</v>
      </c>
      <c r="H223" s="11" t="s">
        <v>15</v>
      </c>
      <c r="I223" s="11" t="s">
        <v>15</v>
      </c>
      <c r="J223" s="11" t="s">
        <v>196</v>
      </c>
      <c r="K223" s="19" t="s">
        <v>4</v>
      </c>
      <c r="L223" s="25" t="s">
        <v>5</v>
      </c>
    </row>
    <row r="224" spans="1:12" ht="13.5" thickBot="1" x14ac:dyDescent="0.35">
      <c r="A224" s="11">
        <v>3</v>
      </c>
      <c r="B224" s="11" t="s">
        <v>181</v>
      </c>
      <c r="C224" s="11" t="s">
        <v>84</v>
      </c>
      <c r="D224" s="12">
        <v>42183</v>
      </c>
      <c r="E224" s="11" t="s">
        <v>111</v>
      </c>
      <c r="F224" s="11">
        <v>1</v>
      </c>
      <c r="G224" s="11" t="s">
        <v>78</v>
      </c>
      <c r="H224" s="11" t="s">
        <v>15</v>
      </c>
      <c r="I224" s="11" t="s">
        <v>15</v>
      </c>
      <c r="J224" s="11" t="s">
        <v>196</v>
      </c>
      <c r="K224" s="19" t="s">
        <v>4</v>
      </c>
      <c r="L224" s="25" t="s">
        <v>5</v>
      </c>
    </row>
    <row r="225" spans="1:12" ht="13.5" thickBot="1" x14ac:dyDescent="0.35">
      <c r="A225" s="11">
        <v>18</v>
      </c>
      <c r="B225" s="11" t="s">
        <v>181</v>
      </c>
      <c r="C225" s="11" t="s">
        <v>80</v>
      </c>
      <c r="D225" s="12">
        <v>42176</v>
      </c>
      <c r="E225" s="11" t="s">
        <v>111</v>
      </c>
      <c r="F225" s="11">
        <v>1</v>
      </c>
      <c r="G225" s="11" t="s">
        <v>78</v>
      </c>
      <c r="H225" s="11" t="s">
        <v>15</v>
      </c>
      <c r="I225" s="11" t="s">
        <v>15</v>
      </c>
      <c r="J225" s="11" t="s">
        <v>196</v>
      </c>
      <c r="K225" s="19" t="s">
        <v>4</v>
      </c>
      <c r="L225" s="25" t="s">
        <v>5</v>
      </c>
    </row>
    <row r="226" spans="1:12" ht="13.5" thickBot="1" x14ac:dyDescent="0.35">
      <c r="A226" s="11">
        <v>18</v>
      </c>
      <c r="B226" s="11" t="s">
        <v>181</v>
      </c>
      <c r="C226" s="11" t="s">
        <v>80</v>
      </c>
      <c r="D226" s="12">
        <v>42180</v>
      </c>
      <c r="E226" s="11" t="s">
        <v>111</v>
      </c>
      <c r="F226" s="11">
        <v>1</v>
      </c>
      <c r="G226" s="11" t="s">
        <v>78</v>
      </c>
      <c r="H226" s="11" t="s">
        <v>15</v>
      </c>
      <c r="I226" s="11" t="s">
        <v>15</v>
      </c>
      <c r="J226" s="11" t="s">
        <v>196</v>
      </c>
      <c r="K226" s="19" t="s">
        <v>4</v>
      </c>
      <c r="L226" s="25" t="s">
        <v>5</v>
      </c>
    </row>
    <row r="227" spans="1:12" ht="13.5" thickBot="1" x14ac:dyDescent="0.35">
      <c r="A227" s="11">
        <v>15</v>
      </c>
      <c r="B227" s="11" t="s">
        <v>181</v>
      </c>
      <c r="C227" s="11" t="s">
        <v>80</v>
      </c>
      <c r="D227" s="12">
        <v>42185</v>
      </c>
      <c r="E227" s="11" t="s">
        <v>111</v>
      </c>
      <c r="F227" s="11">
        <v>1</v>
      </c>
      <c r="G227" s="11" t="s">
        <v>78</v>
      </c>
      <c r="H227" s="11" t="s">
        <v>15</v>
      </c>
      <c r="I227" s="11" t="s">
        <v>15</v>
      </c>
      <c r="J227" s="11" t="s">
        <v>196</v>
      </c>
      <c r="K227" s="19" t="s">
        <v>4</v>
      </c>
      <c r="L227" s="25" t="s">
        <v>5</v>
      </c>
    </row>
    <row r="228" spans="1:12" ht="13.5" thickBot="1" x14ac:dyDescent="0.35">
      <c r="A228" s="11">
        <v>15</v>
      </c>
      <c r="B228" s="11" t="s">
        <v>162</v>
      </c>
      <c r="C228" s="11" t="s">
        <v>87</v>
      </c>
      <c r="D228" s="12">
        <v>42163</v>
      </c>
      <c r="E228" s="11" t="s">
        <v>111</v>
      </c>
      <c r="F228" s="11">
        <v>2</v>
      </c>
      <c r="G228" s="11" t="s">
        <v>78</v>
      </c>
      <c r="H228" s="11" t="s">
        <v>15</v>
      </c>
      <c r="I228" s="11" t="s">
        <v>15</v>
      </c>
      <c r="J228" s="11" t="s">
        <v>196</v>
      </c>
      <c r="K228" s="19" t="s">
        <v>4</v>
      </c>
      <c r="L228" s="25" t="s">
        <v>5</v>
      </c>
    </row>
    <row r="229" spans="1:12" ht="13.5" thickBot="1" x14ac:dyDescent="0.35">
      <c r="A229" s="11">
        <v>28</v>
      </c>
      <c r="B229" s="11" t="s">
        <v>162</v>
      </c>
      <c r="C229" s="11" t="s">
        <v>87</v>
      </c>
      <c r="D229" s="12">
        <v>42170</v>
      </c>
      <c r="E229" s="11" t="s">
        <v>111</v>
      </c>
      <c r="F229" s="11">
        <v>2</v>
      </c>
      <c r="G229" s="11" t="s">
        <v>78</v>
      </c>
      <c r="H229" s="11" t="s">
        <v>15</v>
      </c>
      <c r="I229" s="11" t="s">
        <v>15</v>
      </c>
      <c r="J229" s="11" t="s">
        <v>196</v>
      </c>
      <c r="K229" s="19" t="s">
        <v>4</v>
      </c>
      <c r="L229" s="25" t="s">
        <v>5</v>
      </c>
    </row>
    <row r="230" spans="1:12" ht="13.5" thickBot="1" x14ac:dyDescent="0.35">
      <c r="A230" s="11">
        <v>28</v>
      </c>
      <c r="B230" s="11" t="s">
        <v>162</v>
      </c>
      <c r="C230" s="11" t="s">
        <v>84</v>
      </c>
      <c r="D230" s="12">
        <v>42169</v>
      </c>
      <c r="E230" s="11" t="s">
        <v>111</v>
      </c>
      <c r="F230" s="11">
        <v>1</v>
      </c>
      <c r="G230" s="11" t="s">
        <v>78</v>
      </c>
      <c r="H230" s="11" t="s">
        <v>15</v>
      </c>
      <c r="I230" s="11" t="s">
        <v>15</v>
      </c>
      <c r="J230" s="11" t="s">
        <v>196</v>
      </c>
      <c r="K230" s="19" t="s">
        <v>4</v>
      </c>
      <c r="L230" s="25" t="s">
        <v>5</v>
      </c>
    </row>
    <row r="231" spans="1:12" ht="13.5" thickBot="1" x14ac:dyDescent="0.35">
      <c r="A231" s="11">
        <v>29</v>
      </c>
      <c r="B231" s="11" t="s">
        <v>162</v>
      </c>
      <c r="C231" s="11" t="s">
        <v>84</v>
      </c>
      <c r="D231" s="12">
        <v>42178</v>
      </c>
      <c r="E231" s="11" t="s">
        <v>111</v>
      </c>
      <c r="F231" s="11">
        <v>1</v>
      </c>
      <c r="G231" s="11" t="s">
        <v>78</v>
      </c>
      <c r="H231" s="11" t="s">
        <v>15</v>
      </c>
      <c r="I231" s="11" t="s">
        <v>15</v>
      </c>
      <c r="J231" s="11" t="s">
        <v>196</v>
      </c>
      <c r="K231" s="19" t="s">
        <v>4</v>
      </c>
      <c r="L231" s="25" t="s">
        <v>5</v>
      </c>
    </row>
    <row r="232" spans="1:12" ht="13.5" thickBot="1" x14ac:dyDescent="0.35">
      <c r="A232" s="11">
        <v>29</v>
      </c>
      <c r="B232" s="11" t="s">
        <v>127</v>
      </c>
      <c r="C232" s="11" t="s">
        <v>87</v>
      </c>
      <c r="D232" s="12">
        <v>42184</v>
      </c>
      <c r="E232" s="11" t="s">
        <v>111</v>
      </c>
      <c r="F232" s="11">
        <v>1</v>
      </c>
      <c r="G232" s="11" t="s">
        <v>78</v>
      </c>
      <c r="H232" s="11" t="s">
        <v>15</v>
      </c>
      <c r="I232" s="11" t="s">
        <v>15</v>
      </c>
      <c r="J232" s="11" t="s">
        <v>196</v>
      </c>
      <c r="K232" s="19" t="s">
        <v>4</v>
      </c>
      <c r="L232" s="25" t="s">
        <v>5</v>
      </c>
    </row>
    <row r="233" spans="1:12" ht="15" thickBot="1" x14ac:dyDescent="0.4">
      <c r="A233" s="11">
        <v>30</v>
      </c>
      <c r="B233" s="11" t="s">
        <v>181</v>
      </c>
      <c r="C233" s="11" t="s">
        <v>86</v>
      </c>
      <c r="D233" s="12">
        <v>42181</v>
      </c>
      <c r="E233" s="11" t="s">
        <v>183</v>
      </c>
      <c r="F233" s="11">
        <v>2</v>
      </c>
      <c r="G233" s="11" t="s">
        <v>78</v>
      </c>
      <c r="H233" s="11" t="s">
        <v>222</v>
      </c>
      <c r="I233" s="11" t="s">
        <v>222</v>
      </c>
      <c r="J233" s="11" t="s">
        <v>223</v>
      </c>
      <c r="K233" s="58" t="s">
        <v>311</v>
      </c>
      <c r="L233" s="7" t="s">
        <v>68</v>
      </c>
    </row>
    <row r="234" spans="1:12" ht="14.5" x14ac:dyDescent="0.3">
      <c r="A234" s="11">
        <v>30</v>
      </c>
      <c r="B234" s="11" t="s">
        <v>148</v>
      </c>
      <c r="C234" s="11" t="s">
        <v>126</v>
      </c>
      <c r="D234" s="12">
        <v>42174</v>
      </c>
      <c r="E234" s="11" t="s">
        <v>160</v>
      </c>
      <c r="F234" s="11">
        <v>1</v>
      </c>
      <c r="G234" s="11" t="s">
        <v>78</v>
      </c>
      <c r="H234" s="11" t="s">
        <v>283</v>
      </c>
      <c r="I234" s="11" t="s">
        <v>283</v>
      </c>
      <c r="J234" s="11" t="s">
        <v>284</v>
      </c>
      <c r="K234" s="4" t="s">
        <v>313</v>
      </c>
      <c r="L234" s="4" t="s">
        <v>312</v>
      </c>
    </row>
    <row r="235" spans="1:12" x14ac:dyDescent="0.3">
      <c r="A235" s="11">
        <v>30</v>
      </c>
      <c r="B235" s="11" t="s">
        <v>181</v>
      </c>
      <c r="C235" s="11" t="s">
        <v>90</v>
      </c>
      <c r="D235" s="12">
        <v>42183</v>
      </c>
      <c r="E235" s="11" t="s">
        <v>89</v>
      </c>
      <c r="F235" s="11">
        <v>1</v>
      </c>
      <c r="G235" s="11" t="s">
        <v>78</v>
      </c>
      <c r="H235" s="11" t="s">
        <v>6</v>
      </c>
      <c r="I235" s="11" t="s">
        <v>6</v>
      </c>
      <c r="J235" s="11" t="s">
        <v>212</v>
      </c>
      <c r="K235" s="14" t="s">
        <v>4</v>
      </c>
      <c r="L235" s="14" t="s">
        <v>5</v>
      </c>
    </row>
    <row r="236" spans="1:12" x14ac:dyDescent="0.3">
      <c r="A236" s="11">
        <v>30</v>
      </c>
      <c r="B236" s="11" t="s">
        <v>181</v>
      </c>
      <c r="C236" s="11" t="s">
        <v>90</v>
      </c>
      <c r="D236" s="12">
        <v>42184</v>
      </c>
      <c r="E236" s="11" t="s">
        <v>89</v>
      </c>
      <c r="F236" s="11">
        <v>2</v>
      </c>
      <c r="G236" s="11" t="s">
        <v>78</v>
      </c>
      <c r="H236" s="11" t="s">
        <v>6</v>
      </c>
      <c r="I236" s="11" t="s">
        <v>6</v>
      </c>
      <c r="J236" s="11" t="s">
        <v>212</v>
      </c>
      <c r="K236" s="14" t="s">
        <v>4</v>
      </c>
      <c r="L236" s="14" t="s">
        <v>5</v>
      </c>
    </row>
    <row r="237" spans="1:12" x14ac:dyDescent="0.3">
      <c r="A237" s="11">
        <v>32</v>
      </c>
      <c r="B237" s="11" t="s">
        <v>181</v>
      </c>
      <c r="C237" s="11" t="s">
        <v>87</v>
      </c>
      <c r="D237" s="12">
        <v>42183</v>
      </c>
      <c r="E237" s="11" t="s">
        <v>89</v>
      </c>
      <c r="F237" s="11">
        <v>1</v>
      </c>
      <c r="G237" s="11" t="s">
        <v>78</v>
      </c>
      <c r="H237" s="11" t="s">
        <v>6</v>
      </c>
      <c r="I237" s="11" t="s">
        <v>6</v>
      </c>
      <c r="J237" s="11" t="s">
        <v>212</v>
      </c>
      <c r="K237" s="14" t="s">
        <v>4</v>
      </c>
      <c r="L237" s="14" t="s">
        <v>5</v>
      </c>
    </row>
    <row r="238" spans="1:12" x14ac:dyDescent="0.3">
      <c r="A238" s="11">
        <v>32</v>
      </c>
      <c r="B238" s="11" t="s">
        <v>181</v>
      </c>
      <c r="C238" s="11" t="s">
        <v>87</v>
      </c>
      <c r="D238" s="12">
        <v>42200</v>
      </c>
      <c r="E238" s="11" t="s">
        <v>89</v>
      </c>
      <c r="F238" s="11">
        <v>1</v>
      </c>
      <c r="G238" s="11" t="s">
        <v>78</v>
      </c>
      <c r="H238" s="11" t="s">
        <v>6</v>
      </c>
      <c r="I238" s="11" t="s">
        <v>6</v>
      </c>
      <c r="J238" s="11" t="s">
        <v>212</v>
      </c>
      <c r="K238" s="14" t="s">
        <v>4</v>
      </c>
      <c r="L238" s="14" t="s">
        <v>5</v>
      </c>
    </row>
    <row r="239" spans="1:12" x14ac:dyDescent="0.3">
      <c r="A239" s="11">
        <v>43</v>
      </c>
      <c r="B239" s="11" t="s">
        <v>181</v>
      </c>
      <c r="C239" s="11" t="s">
        <v>84</v>
      </c>
      <c r="D239" s="12">
        <v>42200</v>
      </c>
      <c r="E239" s="11" t="s">
        <v>89</v>
      </c>
      <c r="F239" s="11">
        <v>1</v>
      </c>
      <c r="G239" s="11" t="s">
        <v>78</v>
      </c>
      <c r="H239" s="11" t="s">
        <v>6</v>
      </c>
      <c r="I239" s="11" t="s">
        <v>6</v>
      </c>
      <c r="J239" s="11" t="s">
        <v>212</v>
      </c>
      <c r="K239" s="14" t="s">
        <v>4</v>
      </c>
      <c r="L239" s="14" t="s">
        <v>5</v>
      </c>
    </row>
    <row r="240" spans="1:12" x14ac:dyDescent="0.3">
      <c r="A240" s="11">
        <v>43</v>
      </c>
      <c r="B240" s="11" t="s">
        <v>169</v>
      </c>
      <c r="C240" s="11" t="s">
        <v>90</v>
      </c>
      <c r="D240" s="12">
        <v>42194</v>
      </c>
      <c r="E240" s="11" t="s">
        <v>89</v>
      </c>
      <c r="F240" s="11">
        <v>1</v>
      </c>
      <c r="G240" s="11" t="s">
        <v>78</v>
      </c>
      <c r="H240" s="11" t="s">
        <v>6</v>
      </c>
      <c r="I240" s="11" t="s">
        <v>6</v>
      </c>
      <c r="J240" s="11" t="s">
        <v>212</v>
      </c>
      <c r="K240" s="14" t="s">
        <v>4</v>
      </c>
      <c r="L240" s="14" t="s">
        <v>5</v>
      </c>
    </row>
    <row r="241" spans="1:12" x14ac:dyDescent="0.3">
      <c r="A241" s="11">
        <v>36</v>
      </c>
      <c r="B241" s="11" t="s">
        <v>169</v>
      </c>
      <c r="C241" s="11" t="s">
        <v>87</v>
      </c>
      <c r="D241" s="12">
        <v>42170</v>
      </c>
      <c r="E241" s="11" t="s">
        <v>89</v>
      </c>
      <c r="F241" s="11">
        <v>5</v>
      </c>
      <c r="G241" s="11" t="s">
        <v>78</v>
      </c>
      <c r="H241" s="11" t="s">
        <v>6</v>
      </c>
      <c r="I241" s="11" t="s">
        <v>6</v>
      </c>
      <c r="J241" s="11" t="s">
        <v>212</v>
      </c>
      <c r="K241" s="14" t="s">
        <v>4</v>
      </c>
      <c r="L241" s="14" t="s">
        <v>5</v>
      </c>
    </row>
    <row r="242" spans="1:12" x14ac:dyDescent="0.3">
      <c r="A242" s="11">
        <v>36</v>
      </c>
      <c r="B242" s="11" t="s">
        <v>169</v>
      </c>
      <c r="C242" s="11" t="s">
        <v>87</v>
      </c>
      <c r="D242" s="12">
        <v>42173</v>
      </c>
      <c r="E242" s="11" t="s">
        <v>89</v>
      </c>
      <c r="F242" s="11">
        <v>1</v>
      </c>
      <c r="G242" s="11" t="s">
        <v>78</v>
      </c>
      <c r="H242" s="11" t="s">
        <v>6</v>
      </c>
      <c r="I242" s="11" t="s">
        <v>6</v>
      </c>
      <c r="J242" s="11" t="s">
        <v>212</v>
      </c>
      <c r="K242" s="14" t="s">
        <v>4</v>
      </c>
      <c r="L242" s="14" t="s">
        <v>5</v>
      </c>
    </row>
    <row r="243" spans="1:12" x14ac:dyDescent="0.3">
      <c r="A243" s="11">
        <v>41</v>
      </c>
      <c r="B243" s="11" t="s">
        <v>169</v>
      </c>
      <c r="C243" s="11" t="s">
        <v>87</v>
      </c>
      <c r="D243" s="12">
        <v>42184</v>
      </c>
      <c r="E243" s="11" t="s">
        <v>89</v>
      </c>
      <c r="F243" s="11">
        <v>1</v>
      </c>
      <c r="G243" s="11" t="s">
        <v>78</v>
      </c>
      <c r="H243" s="11" t="s">
        <v>6</v>
      </c>
      <c r="I243" s="11" t="s">
        <v>6</v>
      </c>
      <c r="J243" s="11" t="s">
        <v>212</v>
      </c>
      <c r="K243" s="14" t="s">
        <v>4</v>
      </c>
      <c r="L243" s="14" t="s">
        <v>5</v>
      </c>
    </row>
    <row r="244" spans="1:12" x14ac:dyDescent="0.3">
      <c r="A244" s="11">
        <v>41</v>
      </c>
      <c r="B244" s="11" t="s">
        <v>162</v>
      </c>
      <c r="C244" s="11" t="s">
        <v>87</v>
      </c>
      <c r="D244" s="12">
        <v>42177</v>
      </c>
      <c r="E244" s="11" t="s">
        <v>89</v>
      </c>
      <c r="F244" s="11">
        <v>1</v>
      </c>
      <c r="G244" s="11" t="s">
        <v>78</v>
      </c>
      <c r="H244" s="11" t="s">
        <v>6</v>
      </c>
      <c r="I244" s="11" t="s">
        <v>6</v>
      </c>
      <c r="J244" s="11" t="s">
        <v>212</v>
      </c>
      <c r="K244" s="14" t="s">
        <v>4</v>
      </c>
      <c r="L244" s="14" t="s">
        <v>5</v>
      </c>
    </row>
    <row r="245" spans="1:12" x14ac:dyDescent="0.3">
      <c r="A245" s="11">
        <v>41</v>
      </c>
      <c r="B245" s="11" t="s">
        <v>162</v>
      </c>
      <c r="C245" s="11" t="s">
        <v>84</v>
      </c>
      <c r="D245" s="12">
        <v>42178</v>
      </c>
      <c r="E245" s="11" t="s">
        <v>89</v>
      </c>
      <c r="F245" s="11">
        <v>1</v>
      </c>
      <c r="G245" s="11" t="s">
        <v>78</v>
      </c>
      <c r="H245" s="11" t="s">
        <v>6</v>
      </c>
      <c r="I245" s="11" t="s">
        <v>6</v>
      </c>
      <c r="J245" s="11" t="s">
        <v>212</v>
      </c>
      <c r="K245" s="14" t="s">
        <v>4</v>
      </c>
      <c r="L245" s="14" t="s">
        <v>5</v>
      </c>
    </row>
    <row r="246" spans="1:12" x14ac:dyDescent="0.3">
      <c r="A246" s="11">
        <v>41</v>
      </c>
      <c r="B246" s="11" t="s">
        <v>148</v>
      </c>
      <c r="C246" s="11" t="s">
        <v>90</v>
      </c>
      <c r="D246" s="12">
        <v>42183</v>
      </c>
      <c r="E246" s="11" t="s">
        <v>89</v>
      </c>
      <c r="F246" s="11">
        <v>1</v>
      </c>
      <c r="G246" s="11" t="s">
        <v>78</v>
      </c>
      <c r="H246" s="11" t="s">
        <v>6</v>
      </c>
      <c r="I246" s="11" t="s">
        <v>6</v>
      </c>
      <c r="J246" s="11" t="s">
        <v>212</v>
      </c>
      <c r="K246" s="14" t="s">
        <v>4</v>
      </c>
      <c r="L246" s="14" t="s">
        <v>5</v>
      </c>
    </row>
    <row r="247" spans="1:12" x14ac:dyDescent="0.3">
      <c r="A247" s="11">
        <v>41</v>
      </c>
      <c r="B247" s="11" t="s">
        <v>148</v>
      </c>
      <c r="C247" s="11" t="s">
        <v>90</v>
      </c>
      <c r="D247" s="12">
        <v>42199</v>
      </c>
      <c r="E247" s="11" t="s">
        <v>89</v>
      </c>
      <c r="F247" s="11">
        <v>1</v>
      </c>
      <c r="G247" s="11" t="s">
        <v>78</v>
      </c>
      <c r="H247" s="11" t="s">
        <v>6</v>
      </c>
      <c r="I247" s="11" t="s">
        <v>6</v>
      </c>
      <c r="J247" s="11" t="s">
        <v>212</v>
      </c>
      <c r="K247" s="14" t="s">
        <v>4</v>
      </c>
      <c r="L247" s="14" t="s">
        <v>5</v>
      </c>
    </row>
    <row r="248" spans="1:12" x14ac:dyDescent="0.3">
      <c r="A248" s="11">
        <v>41</v>
      </c>
      <c r="B248" s="11" t="s">
        <v>148</v>
      </c>
      <c r="C248" s="11" t="s">
        <v>87</v>
      </c>
      <c r="D248" s="12">
        <v>42170</v>
      </c>
      <c r="E248" s="11" t="s">
        <v>89</v>
      </c>
      <c r="F248" s="11">
        <v>1</v>
      </c>
      <c r="G248" s="11" t="s">
        <v>78</v>
      </c>
      <c r="H248" s="11" t="s">
        <v>6</v>
      </c>
      <c r="I248" s="11" t="s">
        <v>6</v>
      </c>
      <c r="J248" s="11" t="s">
        <v>212</v>
      </c>
      <c r="K248" s="14" t="s">
        <v>4</v>
      </c>
      <c r="L248" s="14" t="s">
        <v>5</v>
      </c>
    </row>
    <row r="249" spans="1:12" x14ac:dyDescent="0.3">
      <c r="A249" s="11">
        <v>46</v>
      </c>
      <c r="B249" s="11" t="s">
        <v>148</v>
      </c>
      <c r="C249" s="11" t="s">
        <v>87</v>
      </c>
      <c r="D249" s="12">
        <v>42173</v>
      </c>
      <c r="E249" s="11" t="s">
        <v>89</v>
      </c>
      <c r="F249" s="11">
        <v>1</v>
      </c>
      <c r="G249" s="11" t="s">
        <v>78</v>
      </c>
      <c r="H249" s="11" t="s">
        <v>6</v>
      </c>
      <c r="I249" s="11" t="s">
        <v>6</v>
      </c>
      <c r="J249" s="11" t="s">
        <v>212</v>
      </c>
      <c r="K249" s="14" t="s">
        <v>4</v>
      </c>
      <c r="L249" s="14" t="s">
        <v>5</v>
      </c>
    </row>
    <row r="250" spans="1:12" x14ac:dyDescent="0.3">
      <c r="A250" s="11">
        <v>46</v>
      </c>
      <c r="B250" s="11" t="s">
        <v>148</v>
      </c>
      <c r="C250" s="11" t="s">
        <v>84</v>
      </c>
      <c r="D250" s="12">
        <v>42173</v>
      </c>
      <c r="E250" s="11" t="s">
        <v>89</v>
      </c>
      <c r="F250" s="11">
        <v>1</v>
      </c>
      <c r="G250" s="11" t="s">
        <v>78</v>
      </c>
      <c r="H250" s="11" t="s">
        <v>6</v>
      </c>
      <c r="I250" s="11" t="s">
        <v>6</v>
      </c>
      <c r="J250" s="11" t="s">
        <v>212</v>
      </c>
      <c r="K250" s="14" t="s">
        <v>4</v>
      </c>
      <c r="L250" s="14" t="s">
        <v>5</v>
      </c>
    </row>
    <row r="251" spans="1:12" x14ac:dyDescent="0.3">
      <c r="A251" s="11">
        <v>46</v>
      </c>
      <c r="B251" s="11" t="s">
        <v>148</v>
      </c>
      <c r="C251" s="11" t="s">
        <v>84</v>
      </c>
      <c r="D251" s="12">
        <v>42183</v>
      </c>
      <c r="E251" s="11" t="s">
        <v>89</v>
      </c>
      <c r="F251" s="11">
        <v>1</v>
      </c>
      <c r="G251" s="11" t="s">
        <v>78</v>
      </c>
      <c r="H251" s="11" t="s">
        <v>6</v>
      </c>
      <c r="I251" s="11" t="s">
        <v>6</v>
      </c>
      <c r="J251" s="11" t="s">
        <v>212</v>
      </c>
      <c r="K251" s="14" t="s">
        <v>4</v>
      </c>
      <c r="L251" s="14" t="s">
        <v>5</v>
      </c>
    </row>
    <row r="252" spans="1:12" x14ac:dyDescent="0.3">
      <c r="A252" s="11">
        <v>46</v>
      </c>
      <c r="B252" s="11" t="s">
        <v>127</v>
      </c>
      <c r="C252" s="11" t="s">
        <v>87</v>
      </c>
      <c r="D252" s="12">
        <v>42183</v>
      </c>
      <c r="E252" s="11" t="s">
        <v>89</v>
      </c>
      <c r="F252" s="11">
        <v>1</v>
      </c>
      <c r="G252" s="11" t="s">
        <v>78</v>
      </c>
      <c r="H252" s="11" t="s">
        <v>6</v>
      </c>
      <c r="I252" s="11" t="s">
        <v>6</v>
      </c>
      <c r="J252" s="11" t="s">
        <v>212</v>
      </c>
      <c r="K252" s="14" t="s">
        <v>4</v>
      </c>
      <c r="L252" s="14" t="s">
        <v>5</v>
      </c>
    </row>
    <row r="253" spans="1:12" x14ac:dyDescent="0.3">
      <c r="A253" s="11">
        <v>55</v>
      </c>
      <c r="B253" s="11" t="s">
        <v>122</v>
      </c>
      <c r="C253" s="11" t="s">
        <v>90</v>
      </c>
      <c r="D253" s="12">
        <v>42177</v>
      </c>
      <c r="E253" s="11" t="s">
        <v>89</v>
      </c>
      <c r="F253" s="11">
        <v>2</v>
      </c>
      <c r="G253" s="11" t="s">
        <v>78</v>
      </c>
      <c r="H253" s="11" t="s">
        <v>6</v>
      </c>
      <c r="I253" s="11" t="s">
        <v>6</v>
      </c>
      <c r="J253" s="11" t="s">
        <v>212</v>
      </c>
      <c r="K253" s="14" t="s">
        <v>4</v>
      </c>
      <c r="L253" s="14" t="s">
        <v>5</v>
      </c>
    </row>
    <row r="254" spans="1:12" x14ac:dyDescent="0.3">
      <c r="A254" s="11">
        <v>55</v>
      </c>
      <c r="B254" s="11" t="s">
        <v>122</v>
      </c>
      <c r="C254" s="11" t="s">
        <v>90</v>
      </c>
      <c r="D254" s="12">
        <v>42183</v>
      </c>
      <c r="E254" s="11" t="s">
        <v>89</v>
      </c>
      <c r="F254" s="11">
        <v>1</v>
      </c>
      <c r="G254" s="11" t="s">
        <v>78</v>
      </c>
      <c r="H254" s="11" t="s">
        <v>6</v>
      </c>
      <c r="I254" s="11" t="s">
        <v>6</v>
      </c>
      <c r="J254" s="11" t="s">
        <v>212</v>
      </c>
      <c r="K254" s="14" t="s">
        <v>4</v>
      </c>
      <c r="L254" s="14" t="s">
        <v>5</v>
      </c>
    </row>
    <row r="255" spans="1:12" x14ac:dyDescent="0.3">
      <c r="A255" s="11">
        <v>55</v>
      </c>
      <c r="B255" s="11" t="s">
        <v>122</v>
      </c>
      <c r="C255" s="11" t="s">
        <v>87</v>
      </c>
      <c r="D255" s="12">
        <v>42173</v>
      </c>
      <c r="E255" s="11" t="s">
        <v>89</v>
      </c>
      <c r="F255" s="11">
        <v>5</v>
      </c>
      <c r="G255" s="11" t="s">
        <v>78</v>
      </c>
      <c r="H255" s="11" t="s">
        <v>6</v>
      </c>
      <c r="I255" s="11" t="s">
        <v>6</v>
      </c>
      <c r="J255" s="11" t="s">
        <v>212</v>
      </c>
      <c r="K255" s="14" t="s">
        <v>4</v>
      </c>
      <c r="L255" s="14" t="s">
        <v>5</v>
      </c>
    </row>
    <row r="256" spans="1:12" x14ac:dyDescent="0.3">
      <c r="A256" s="11">
        <v>55</v>
      </c>
      <c r="B256" s="11" t="s">
        <v>122</v>
      </c>
      <c r="C256" s="11" t="s">
        <v>87</v>
      </c>
      <c r="D256" s="12">
        <v>42177</v>
      </c>
      <c r="E256" s="11" t="s">
        <v>89</v>
      </c>
      <c r="F256" s="11">
        <v>5</v>
      </c>
      <c r="G256" s="11" t="s">
        <v>78</v>
      </c>
      <c r="H256" s="11" t="s">
        <v>6</v>
      </c>
      <c r="I256" s="11" t="s">
        <v>6</v>
      </c>
      <c r="J256" s="11" t="s">
        <v>212</v>
      </c>
      <c r="K256" s="14" t="s">
        <v>4</v>
      </c>
      <c r="L256" s="14" t="s">
        <v>5</v>
      </c>
    </row>
    <row r="257" spans="1:12" x14ac:dyDescent="0.3">
      <c r="A257" s="11">
        <v>65</v>
      </c>
      <c r="B257" s="11" t="s">
        <v>122</v>
      </c>
      <c r="C257" s="11" t="s">
        <v>87</v>
      </c>
      <c r="D257" s="12">
        <v>42183</v>
      </c>
      <c r="E257" s="11" t="s">
        <v>89</v>
      </c>
      <c r="F257" s="11">
        <v>1</v>
      </c>
      <c r="G257" s="11" t="s">
        <v>78</v>
      </c>
      <c r="H257" s="11" t="s">
        <v>6</v>
      </c>
      <c r="I257" s="11" t="s">
        <v>6</v>
      </c>
      <c r="J257" s="11" t="s">
        <v>212</v>
      </c>
      <c r="K257" s="14" t="s">
        <v>4</v>
      </c>
      <c r="L257" s="14" t="s">
        <v>5</v>
      </c>
    </row>
    <row r="258" spans="1:12" x14ac:dyDescent="0.3">
      <c r="A258" s="11">
        <v>65</v>
      </c>
      <c r="B258" s="11" t="s">
        <v>122</v>
      </c>
      <c r="C258" s="11" t="s">
        <v>87</v>
      </c>
      <c r="D258" s="12">
        <v>42184</v>
      </c>
      <c r="E258" s="11" t="s">
        <v>89</v>
      </c>
      <c r="F258" s="11">
        <v>3</v>
      </c>
      <c r="G258" s="11" t="s">
        <v>78</v>
      </c>
      <c r="H258" s="11" t="s">
        <v>6</v>
      </c>
      <c r="I258" s="11" t="s">
        <v>6</v>
      </c>
      <c r="J258" s="11" t="s">
        <v>212</v>
      </c>
      <c r="K258" s="14" t="s">
        <v>4</v>
      </c>
      <c r="L258" s="14" t="s">
        <v>5</v>
      </c>
    </row>
    <row r="259" spans="1:12" x14ac:dyDescent="0.3">
      <c r="A259" s="11" t="s">
        <v>322</v>
      </c>
      <c r="B259" s="11" t="s">
        <v>122</v>
      </c>
      <c r="C259" s="11" t="s">
        <v>84</v>
      </c>
      <c r="D259" s="12">
        <v>42175</v>
      </c>
      <c r="E259" s="11" t="s">
        <v>89</v>
      </c>
      <c r="F259" s="11">
        <v>1</v>
      </c>
      <c r="G259" s="11" t="s">
        <v>78</v>
      </c>
      <c r="H259" s="11" t="s">
        <v>6</v>
      </c>
      <c r="I259" s="11" t="s">
        <v>6</v>
      </c>
      <c r="J259" s="11" t="s">
        <v>212</v>
      </c>
      <c r="K259" s="14" t="s">
        <v>4</v>
      </c>
      <c r="L259" s="14" t="s">
        <v>5</v>
      </c>
    </row>
    <row r="260" spans="1:12" x14ac:dyDescent="0.3">
      <c r="A260" s="11" t="s">
        <v>322</v>
      </c>
      <c r="B260" s="11" t="s">
        <v>122</v>
      </c>
      <c r="C260" s="11" t="s">
        <v>84</v>
      </c>
      <c r="D260" s="12">
        <v>42178</v>
      </c>
      <c r="E260" s="11" t="s">
        <v>89</v>
      </c>
      <c r="F260" s="11">
        <v>1</v>
      </c>
      <c r="G260" s="11" t="s">
        <v>78</v>
      </c>
      <c r="H260" s="11" t="s">
        <v>6</v>
      </c>
      <c r="I260" s="11" t="s">
        <v>6</v>
      </c>
      <c r="J260" s="11" t="s">
        <v>212</v>
      </c>
      <c r="K260" s="14" t="s">
        <v>4</v>
      </c>
      <c r="L260" s="14" t="s">
        <v>5</v>
      </c>
    </row>
    <row r="261" spans="1:12" x14ac:dyDescent="0.3">
      <c r="A261" s="11">
        <v>7</v>
      </c>
      <c r="B261" s="11" t="s">
        <v>81</v>
      </c>
      <c r="C261" s="11" t="s">
        <v>90</v>
      </c>
      <c r="D261" s="12">
        <v>42177</v>
      </c>
      <c r="E261" s="11" t="s">
        <v>89</v>
      </c>
      <c r="F261" s="11">
        <v>2</v>
      </c>
      <c r="G261" s="11" t="s">
        <v>78</v>
      </c>
      <c r="H261" s="11" t="s">
        <v>6</v>
      </c>
      <c r="I261" s="11" t="s">
        <v>6</v>
      </c>
      <c r="J261" s="11" t="s">
        <v>212</v>
      </c>
      <c r="K261" s="14" t="s">
        <v>4</v>
      </c>
      <c r="L261" s="14" t="s">
        <v>5</v>
      </c>
    </row>
    <row r="262" spans="1:12" x14ac:dyDescent="0.3">
      <c r="A262" s="11">
        <v>4</v>
      </c>
      <c r="B262" s="11" t="s">
        <v>181</v>
      </c>
      <c r="C262" s="11" t="s">
        <v>87</v>
      </c>
      <c r="D262" s="12">
        <v>42163</v>
      </c>
      <c r="E262" s="11" t="s">
        <v>93</v>
      </c>
      <c r="F262" s="11">
        <v>1</v>
      </c>
      <c r="G262" s="11" t="s">
        <v>78</v>
      </c>
      <c r="H262" s="11" t="s">
        <v>47</v>
      </c>
      <c r="I262" s="11" t="s">
        <v>47</v>
      </c>
      <c r="J262" s="11" t="s">
        <v>204</v>
      </c>
      <c r="K262" s="13" t="s">
        <v>65</v>
      </c>
      <c r="L262" s="13" t="s">
        <v>66</v>
      </c>
    </row>
    <row r="263" spans="1:12" x14ac:dyDescent="0.3">
      <c r="A263" s="11">
        <v>5</v>
      </c>
      <c r="B263" s="11" t="s">
        <v>169</v>
      </c>
      <c r="C263" s="11" t="s">
        <v>126</v>
      </c>
      <c r="D263" s="12">
        <v>42153</v>
      </c>
      <c r="E263" s="11" t="s">
        <v>93</v>
      </c>
      <c r="F263" s="11">
        <v>1</v>
      </c>
      <c r="G263" s="11" t="s">
        <v>78</v>
      </c>
      <c r="H263" s="11" t="s">
        <v>47</v>
      </c>
      <c r="I263" s="11" t="s">
        <v>47</v>
      </c>
      <c r="J263" s="11" t="s">
        <v>204</v>
      </c>
      <c r="K263" s="13" t="s">
        <v>65</v>
      </c>
      <c r="L263" s="13" t="s">
        <v>66</v>
      </c>
    </row>
    <row r="264" spans="1:12" x14ac:dyDescent="0.3">
      <c r="A264" s="11">
        <v>18</v>
      </c>
      <c r="B264" s="11" t="s">
        <v>169</v>
      </c>
      <c r="C264" s="11" t="s">
        <v>126</v>
      </c>
      <c r="D264" s="12">
        <v>42157</v>
      </c>
      <c r="E264" s="11" t="s">
        <v>93</v>
      </c>
      <c r="F264" s="11">
        <v>2</v>
      </c>
      <c r="G264" s="11" t="s">
        <v>78</v>
      </c>
      <c r="H264" s="11" t="s">
        <v>47</v>
      </c>
      <c r="I264" s="11" t="s">
        <v>47</v>
      </c>
      <c r="J264" s="11" t="s">
        <v>204</v>
      </c>
      <c r="K264" s="13" t="s">
        <v>65</v>
      </c>
      <c r="L264" s="13" t="s">
        <v>66</v>
      </c>
    </row>
    <row r="265" spans="1:12" x14ac:dyDescent="0.3">
      <c r="A265" s="11">
        <v>19</v>
      </c>
      <c r="B265" s="11" t="s">
        <v>169</v>
      </c>
      <c r="C265" s="11" t="s">
        <v>126</v>
      </c>
      <c r="D265" s="12">
        <v>42162</v>
      </c>
      <c r="E265" s="11" t="s">
        <v>93</v>
      </c>
      <c r="F265" s="11">
        <v>1</v>
      </c>
      <c r="G265" s="11" t="s">
        <v>78</v>
      </c>
      <c r="H265" s="11" t="s">
        <v>47</v>
      </c>
      <c r="I265" s="11" t="s">
        <v>47</v>
      </c>
      <c r="J265" s="11" t="s">
        <v>204</v>
      </c>
      <c r="K265" s="13" t="s">
        <v>65</v>
      </c>
      <c r="L265" s="13" t="s">
        <v>66</v>
      </c>
    </row>
    <row r="266" spans="1:12" x14ac:dyDescent="0.3">
      <c r="A266" s="11">
        <v>14</v>
      </c>
      <c r="B266" s="11" t="s">
        <v>169</v>
      </c>
      <c r="C266" s="11" t="s">
        <v>90</v>
      </c>
      <c r="D266" s="12">
        <v>42156</v>
      </c>
      <c r="E266" s="11" t="s">
        <v>93</v>
      </c>
      <c r="F266" s="11">
        <v>6</v>
      </c>
      <c r="G266" s="11" t="s">
        <v>78</v>
      </c>
      <c r="H266" s="11" t="s">
        <v>47</v>
      </c>
      <c r="I266" s="11" t="s">
        <v>47</v>
      </c>
      <c r="J266" s="11" t="s">
        <v>204</v>
      </c>
      <c r="K266" s="13" t="s">
        <v>65</v>
      </c>
      <c r="L266" s="13" t="s">
        <v>66</v>
      </c>
    </row>
    <row r="267" spans="1:12" x14ac:dyDescent="0.3">
      <c r="A267" s="11">
        <v>33</v>
      </c>
      <c r="B267" s="11" t="s">
        <v>169</v>
      </c>
      <c r="C267" s="11" t="s">
        <v>90</v>
      </c>
      <c r="D267" s="12">
        <v>42159</v>
      </c>
      <c r="E267" s="11" t="s">
        <v>93</v>
      </c>
      <c r="F267" s="11">
        <v>1</v>
      </c>
      <c r="G267" s="11" t="s">
        <v>78</v>
      </c>
      <c r="H267" s="11" t="s">
        <v>47</v>
      </c>
      <c r="I267" s="11" t="s">
        <v>47</v>
      </c>
      <c r="J267" s="11" t="s">
        <v>204</v>
      </c>
      <c r="K267" s="13" t="s">
        <v>65</v>
      </c>
      <c r="L267" s="13" t="s">
        <v>66</v>
      </c>
    </row>
    <row r="268" spans="1:12" x14ac:dyDescent="0.3">
      <c r="A268" s="11">
        <v>36</v>
      </c>
      <c r="B268" s="11" t="s">
        <v>169</v>
      </c>
      <c r="C268" s="11" t="s">
        <v>87</v>
      </c>
      <c r="D268" s="12">
        <v>42151</v>
      </c>
      <c r="E268" s="11" t="s">
        <v>93</v>
      </c>
      <c r="F268" s="11">
        <v>7</v>
      </c>
      <c r="G268" s="11" t="s">
        <v>78</v>
      </c>
      <c r="H268" s="11" t="s">
        <v>47</v>
      </c>
      <c r="I268" s="11" t="s">
        <v>47</v>
      </c>
      <c r="J268" s="11" t="s">
        <v>204</v>
      </c>
      <c r="K268" s="13" t="s">
        <v>65</v>
      </c>
      <c r="L268" s="13" t="s">
        <v>66</v>
      </c>
    </row>
    <row r="269" spans="1:12" x14ac:dyDescent="0.3">
      <c r="A269" s="11">
        <v>46</v>
      </c>
      <c r="B269" s="11" t="s">
        <v>169</v>
      </c>
      <c r="C269" s="11" t="s">
        <v>87</v>
      </c>
      <c r="D269" s="12">
        <v>42155</v>
      </c>
      <c r="E269" s="11" t="s">
        <v>93</v>
      </c>
      <c r="F269" s="11">
        <v>4</v>
      </c>
      <c r="G269" s="11" t="s">
        <v>78</v>
      </c>
      <c r="H269" s="11" t="s">
        <v>47</v>
      </c>
      <c r="I269" s="11" t="s">
        <v>47</v>
      </c>
      <c r="J269" s="11" t="s">
        <v>204</v>
      </c>
      <c r="K269" s="13" t="s">
        <v>65</v>
      </c>
      <c r="L269" s="13" t="s">
        <v>66</v>
      </c>
    </row>
    <row r="270" spans="1:12" x14ac:dyDescent="0.3">
      <c r="A270" s="11">
        <v>52</v>
      </c>
      <c r="B270" s="11" t="s">
        <v>169</v>
      </c>
      <c r="C270" s="11" t="s">
        <v>87</v>
      </c>
      <c r="D270" s="12">
        <v>42157</v>
      </c>
      <c r="E270" s="11" t="s">
        <v>93</v>
      </c>
      <c r="F270" s="11">
        <v>9</v>
      </c>
      <c r="G270" s="11" t="s">
        <v>78</v>
      </c>
      <c r="H270" s="11" t="s">
        <v>47</v>
      </c>
      <c r="I270" s="11" t="s">
        <v>47</v>
      </c>
      <c r="J270" s="11" t="s">
        <v>204</v>
      </c>
      <c r="K270" s="13" t="s">
        <v>65</v>
      </c>
      <c r="L270" s="13" t="s">
        <v>66</v>
      </c>
    </row>
    <row r="271" spans="1:12" x14ac:dyDescent="0.3">
      <c r="A271" s="11">
        <v>62</v>
      </c>
      <c r="B271" s="11" t="s">
        <v>169</v>
      </c>
      <c r="C271" s="11" t="s">
        <v>86</v>
      </c>
      <c r="D271" s="12">
        <v>42162</v>
      </c>
      <c r="E271" s="11" t="s">
        <v>93</v>
      </c>
      <c r="F271" s="11">
        <v>1</v>
      </c>
      <c r="G271" s="11" t="s">
        <v>78</v>
      </c>
      <c r="H271" s="11" t="s">
        <v>47</v>
      </c>
      <c r="I271" s="11" t="s">
        <v>47</v>
      </c>
      <c r="J271" s="11" t="s">
        <v>204</v>
      </c>
      <c r="K271" s="13" t="s">
        <v>65</v>
      </c>
      <c r="L271" s="13" t="s">
        <v>66</v>
      </c>
    </row>
    <row r="272" spans="1:12" x14ac:dyDescent="0.3">
      <c r="A272" s="11">
        <v>60</v>
      </c>
      <c r="B272" s="11" t="s">
        <v>169</v>
      </c>
      <c r="C272" s="11" t="s">
        <v>86</v>
      </c>
      <c r="D272" s="12">
        <v>42172</v>
      </c>
      <c r="E272" s="11" t="s">
        <v>83</v>
      </c>
      <c r="F272" s="11">
        <v>1</v>
      </c>
      <c r="G272" s="11" t="s">
        <v>78</v>
      </c>
      <c r="H272" s="11" t="s">
        <v>47</v>
      </c>
      <c r="I272" s="11" t="s">
        <v>47</v>
      </c>
      <c r="J272" s="11" t="s">
        <v>205</v>
      </c>
      <c r="K272" s="13" t="s">
        <v>65</v>
      </c>
      <c r="L272" s="13" t="s">
        <v>66</v>
      </c>
    </row>
    <row r="273" spans="1:12" x14ac:dyDescent="0.3">
      <c r="A273" s="11">
        <v>65</v>
      </c>
      <c r="B273" s="11" t="s">
        <v>169</v>
      </c>
      <c r="C273" s="11" t="s">
        <v>84</v>
      </c>
      <c r="D273" s="12">
        <v>42152</v>
      </c>
      <c r="E273" s="11" t="s">
        <v>93</v>
      </c>
      <c r="F273" s="11">
        <v>8</v>
      </c>
      <c r="G273" s="11" t="s">
        <v>78</v>
      </c>
      <c r="H273" s="11" t="s">
        <v>47</v>
      </c>
      <c r="I273" s="11" t="s">
        <v>47</v>
      </c>
      <c r="J273" s="11" t="s">
        <v>204</v>
      </c>
      <c r="K273" s="13" t="s">
        <v>65</v>
      </c>
      <c r="L273" s="13" t="s">
        <v>66</v>
      </c>
    </row>
    <row r="274" spans="1:12" x14ac:dyDescent="0.3">
      <c r="A274" s="11">
        <v>10</v>
      </c>
      <c r="B274" s="11" t="s">
        <v>169</v>
      </c>
      <c r="C274" s="11" t="s">
        <v>84</v>
      </c>
      <c r="D274" s="12">
        <v>42155</v>
      </c>
      <c r="E274" s="11" t="s">
        <v>93</v>
      </c>
      <c r="F274" s="11">
        <v>4</v>
      </c>
      <c r="G274" s="11" t="s">
        <v>78</v>
      </c>
      <c r="H274" s="11" t="s">
        <v>47</v>
      </c>
      <c r="I274" s="11" t="s">
        <v>47</v>
      </c>
      <c r="J274" s="11" t="s">
        <v>204</v>
      </c>
      <c r="K274" s="13" t="s">
        <v>65</v>
      </c>
      <c r="L274" s="13" t="s">
        <v>66</v>
      </c>
    </row>
    <row r="275" spans="1:12" x14ac:dyDescent="0.3">
      <c r="A275" s="11">
        <v>6</v>
      </c>
      <c r="B275" s="11" t="s">
        <v>169</v>
      </c>
      <c r="C275" s="11" t="s">
        <v>84</v>
      </c>
      <c r="D275" s="12">
        <v>42157</v>
      </c>
      <c r="E275" s="11" t="s">
        <v>93</v>
      </c>
      <c r="F275" s="11">
        <v>3</v>
      </c>
      <c r="G275" s="11" t="s">
        <v>78</v>
      </c>
      <c r="H275" s="11" t="s">
        <v>47</v>
      </c>
      <c r="I275" s="11" t="s">
        <v>47</v>
      </c>
      <c r="J275" s="11" t="s">
        <v>204</v>
      </c>
      <c r="K275" s="13" t="s">
        <v>65</v>
      </c>
      <c r="L275" s="13" t="s">
        <v>66</v>
      </c>
    </row>
    <row r="276" spans="1:12" x14ac:dyDescent="0.3">
      <c r="A276" s="11">
        <v>24</v>
      </c>
      <c r="B276" s="11" t="s">
        <v>169</v>
      </c>
      <c r="C276" s="11" t="s">
        <v>84</v>
      </c>
      <c r="D276" s="12">
        <v>42159</v>
      </c>
      <c r="E276" s="11" t="s">
        <v>93</v>
      </c>
      <c r="F276" s="11">
        <v>3</v>
      </c>
      <c r="G276" s="11" t="s">
        <v>78</v>
      </c>
      <c r="H276" s="11" t="s">
        <v>47</v>
      </c>
      <c r="I276" s="11" t="s">
        <v>47</v>
      </c>
      <c r="J276" s="11" t="s">
        <v>204</v>
      </c>
      <c r="K276" s="13" t="s">
        <v>65</v>
      </c>
      <c r="L276" s="13" t="s">
        <v>66</v>
      </c>
    </row>
    <row r="277" spans="1:12" x14ac:dyDescent="0.3">
      <c r="A277" s="11">
        <v>25</v>
      </c>
      <c r="B277" s="11" t="s">
        <v>169</v>
      </c>
      <c r="C277" s="11" t="s">
        <v>84</v>
      </c>
      <c r="D277" s="12">
        <v>42163</v>
      </c>
      <c r="E277" s="11" t="s">
        <v>93</v>
      </c>
      <c r="F277" s="11">
        <v>4</v>
      </c>
      <c r="G277" s="11" t="s">
        <v>78</v>
      </c>
      <c r="H277" s="11" t="s">
        <v>47</v>
      </c>
      <c r="I277" s="11" t="s">
        <v>47</v>
      </c>
      <c r="J277" s="11" t="s">
        <v>204</v>
      </c>
      <c r="K277" s="13" t="s">
        <v>65</v>
      </c>
      <c r="L277" s="13" t="s">
        <v>66</v>
      </c>
    </row>
    <row r="278" spans="1:12" x14ac:dyDescent="0.3">
      <c r="A278" s="11">
        <v>35</v>
      </c>
      <c r="B278" s="11" t="s">
        <v>169</v>
      </c>
      <c r="C278" s="11" t="s">
        <v>84</v>
      </c>
      <c r="D278" s="12">
        <v>42169</v>
      </c>
      <c r="E278" s="11" t="s">
        <v>93</v>
      </c>
      <c r="F278" s="11">
        <v>1</v>
      </c>
      <c r="G278" s="11" t="s">
        <v>78</v>
      </c>
      <c r="H278" s="11" t="s">
        <v>47</v>
      </c>
      <c r="I278" s="11" t="s">
        <v>47</v>
      </c>
      <c r="J278" s="11" t="s">
        <v>204</v>
      </c>
      <c r="K278" s="13" t="s">
        <v>65</v>
      </c>
      <c r="L278" s="13" t="s">
        <v>66</v>
      </c>
    </row>
    <row r="279" spans="1:12" x14ac:dyDescent="0.3">
      <c r="A279" s="11">
        <v>39</v>
      </c>
      <c r="B279" s="11" t="s">
        <v>169</v>
      </c>
      <c r="C279" s="11" t="s">
        <v>80</v>
      </c>
      <c r="D279" s="12">
        <v>42154</v>
      </c>
      <c r="E279" s="11" t="s">
        <v>93</v>
      </c>
      <c r="F279" s="11">
        <v>3</v>
      </c>
      <c r="G279" s="11" t="s">
        <v>78</v>
      </c>
      <c r="H279" s="11" t="s">
        <v>47</v>
      </c>
      <c r="I279" s="11" t="s">
        <v>47</v>
      </c>
      <c r="J279" s="11" t="s">
        <v>204</v>
      </c>
      <c r="K279" s="13" t="s">
        <v>65</v>
      </c>
      <c r="L279" s="13" t="s">
        <v>66</v>
      </c>
    </row>
    <row r="280" spans="1:12" x14ac:dyDescent="0.3">
      <c r="A280" s="11">
        <v>51</v>
      </c>
      <c r="B280" s="11" t="s">
        <v>169</v>
      </c>
      <c r="C280" s="11" t="s">
        <v>80</v>
      </c>
      <c r="D280" s="12">
        <v>42159</v>
      </c>
      <c r="E280" s="11" t="s">
        <v>93</v>
      </c>
      <c r="F280" s="11">
        <v>1</v>
      </c>
      <c r="G280" s="11" t="s">
        <v>78</v>
      </c>
      <c r="H280" s="11" t="s">
        <v>47</v>
      </c>
      <c r="I280" s="11" t="s">
        <v>47</v>
      </c>
      <c r="J280" s="11" t="s">
        <v>204</v>
      </c>
      <c r="K280" s="13" t="s">
        <v>65</v>
      </c>
      <c r="L280" s="13" t="s">
        <v>66</v>
      </c>
    </row>
    <row r="281" spans="1:12" x14ac:dyDescent="0.3">
      <c r="A281" s="11" t="s">
        <v>82</v>
      </c>
      <c r="B281" s="11" t="s">
        <v>169</v>
      </c>
      <c r="C281" s="11" t="s">
        <v>80</v>
      </c>
      <c r="D281" s="12">
        <v>42163</v>
      </c>
      <c r="E281" s="11" t="s">
        <v>93</v>
      </c>
      <c r="F281" s="11">
        <v>1</v>
      </c>
      <c r="G281" s="11" t="s">
        <v>78</v>
      </c>
      <c r="H281" s="11" t="s">
        <v>47</v>
      </c>
      <c r="I281" s="11" t="s">
        <v>47</v>
      </c>
      <c r="J281" s="11" t="s">
        <v>204</v>
      </c>
      <c r="K281" s="13" t="s">
        <v>65</v>
      </c>
      <c r="L281" s="13" t="s">
        <v>66</v>
      </c>
    </row>
    <row r="282" spans="1:12" x14ac:dyDescent="0.3">
      <c r="A282" s="11" t="s">
        <v>82</v>
      </c>
      <c r="B282" s="11" t="s">
        <v>169</v>
      </c>
      <c r="C282" s="11" t="s">
        <v>80</v>
      </c>
      <c r="D282" s="12">
        <v>42180</v>
      </c>
      <c r="E282" s="11" t="s">
        <v>83</v>
      </c>
      <c r="F282" s="11">
        <v>1</v>
      </c>
      <c r="G282" s="11" t="s">
        <v>78</v>
      </c>
      <c r="H282" s="11" t="s">
        <v>47</v>
      </c>
      <c r="I282" s="11" t="s">
        <v>47</v>
      </c>
      <c r="J282" s="11" t="s">
        <v>205</v>
      </c>
      <c r="K282" s="13" t="s">
        <v>65</v>
      </c>
      <c r="L282" s="13" t="s">
        <v>66</v>
      </c>
    </row>
    <row r="283" spans="1:12" x14ac:dyDescent="0.3">
      <c r="A283" s="11" t="s">
        <v>82</v>
      </c>
      <c r="B283" s="11" t="s">
        <v>162</v>
      </c>
      <c r="C283" s="11" t="s">
        <v>90</v>
      </c>
      <c r="D283" s="12">
        <v>42156</v>
      </c>
      <c r="E283" s="11" t="s">
        <v>93</v>
      </c>
      <c r="F283" s="11">
        <v>1</v>
      </c>
      <c r="G283" s="11" t="s">
        <v>78</v>
      </c>
      <c r="H283" s="11" t="s">
        <v>47</v>
      </c>
      <c r="I283" s="11" t="s">
        <v>47</v>
      </c>
      <c r="J283" s="11" t="s">
        <v>204</v>
      </c>
      <c r="K283" s="13" t="s">
        <v>65</v>
      </c>
      <c r="L283" s="13" t="s">
        <v>66</v>
      </c>
    </row>
    <row r="284" spans="1:12" x14ac:dyDescent="0.3">
      <c r="A284" s="11" t="s">
        <v>82</v>
      </c>
      <c r="B284" s="11" t="s">
        <v>162</v>
      </c>
      <c r="C284" s="11" t="s">
        <v>90</v>
      </c>
      <c r="D284" s="12">
        <v>42159</v>
      </c>
      <c r="E284" s="11" t="s">
        <v>93</v>
      </c>
      <c r="F284" s="11">
        <v>1</v>
      </c>
      <c r="G284" s="11" t="s">
        <v>78</v>
      </c>
      <c r="H284" s="11" t="s">
        <v>47</v>
      </c>
      <c r="I284" s="11" t="s">
        <v>47</v>
      </c>
      <c r="J284" s="11" t="s">
        <v>204</v>
      </c>
      <c r="K284" s="13" t="s">
        <v>65</v>
      </c>
      <c r="L284" s="13" t="s">
        <v>66</v>
      </c>
    </row>
    <row r="285" spans="1:12" x14ac:dyDescent="0.3">
      <c r="A285" s="11" t="s">
        <v>82</v>
      </c>
      <c r="B285" s="11" t="s">
        <v>162</v>
      </c>
      <c r="C285" s="11" t="s">
        <v>90</v>
      </c>
      <c r="D285" s="12">
        <v>42165</v>
      </c>
      <c r="E285" s="11" t="s">
        <v>93</v>
      </c>
      <c r="F285" s="11">
        <v>1</v>
      </c>
      <c r="G285" s="11" t="s">
        <v>78</v>
      </c>
      <c r="H285" s="11" t="s">
        <v>47</v>
      </c>
      <c r="I285" s="11" t="s">
        <v>47</v>
      </c>
      <c r="J285" s="11" t="s">
        <v>204</v>
      </c>
      <c r="K285" s="13" t="s">
        <v>65</v>
      </c>
      <c r="L285" s="13" t="s">
        <v>66</v>
      </c>
    </row>
    <row r="286" spans="1:12" x14ac:dyDescent="0.3">
      <c r="A286" s="11" t="s">
        <v>82</v>
      </c>
      <c r="B286" s="11" t="s">
        <v>162</v>
      </c>
      <c r="C286" s="11" t="s">
        <v>87</v>
      </c>
      <c r="D286" s="12">
        <v>42155</v>
      </c>
      <c r="E286" s="11" t="s">
        <v>93</v>
      </c>
      <c r="F286" s="11">
        <v>1</v>
      </c>
      <c r="G286" s="11" t="s">
        <v>78</v>
      </c>
      <c r="H286" s="11" t="s">
        <v>47</v>
      </c>
      <c r="I286" s="11" t="s">
        <v>47</v>
      </c>
      <c r="J286" s="11" t="s">
        <v>204</v>
      </c>
      <c r="K286" s="13" t="s">
        <v>65</v>
      </c>
      <c r="L286" s="13" t="s">
        <v>66</v>
      </c>
    </row>
    <row r="287" spans="1:12" x14ac:dyDescent="0.3">
      <c r="A287" s="11" t="s">
        <v>82</v>
      </c>
      <c r="B287" s="11" t="s">
        <v>162</v>
      </c>
      <c r="C287" s="11" t="s">
        <v>87</v>
      </c>
      <c r="D287" s="12">
        <v>42157</v>
      </c>
      <c r="E287" s="11" t="s">
        <v>93</v>
      </c>
      <c r="F287" s="11">
        <v>1</v>
      </c>
      <c r="G287" s="11" t="s">
        <v>78</v>
      </c>
      <c r="H287" s="11" t="s">
        <v>47</v>
      </c>
      <c r="I287" s="11" t="s">
        <v>47</v>
      </c>
      <c r="J287" s="11" t="s">
        <v>204</v>
      </c>
      <c r="K287" s="13" t="s">
        <v>65</v>
      </c>
      <c r="L287" s="13" t="s">
        <v>66</v>
      </c>
    </row>
    <row r="288" spans="1:12" x14ac:dyDescent="0.3">
      <c r="A288" s="11" t="s">
        <v>82</v>
      </c>
      <c r="B288" s="11" t="s">
        <v>162</v>
      </c>
      <c r="C288" s="11" t="s">
        <v>87</v>
      </c>
      <c r="D288" s="12">
        <v>42159</v>
      </c>
      <c r="E288" s="11" t="s">
        <v>93</v>
      </c>
      <c r="F288" s="11">
        <v>2</v>
      </c>
      <c r="G288" s="11" t="s">
        <v>78</v>
      </c>
      <c r="H288" s="11" t="s">
        <v>47</v>
      </c>
      <c r="I288" s="11" t="s">
        <v>47</v>
      </c>
      <c r="J288" s="11" t="s">
        <v>204</v>
      </c>
      <c r="K288" s="13" t="s">
        <v>65</v>
      </c>
      <c r="L288" s="13" t="s">
        <v>66</v>
      </c>
    </row>
    <row r="289" spans="1:12" x14ac:dyDescent="0.3">
      <c r="A289" s="11" t="s">
        <v>82</v>
      </c>
      <c r="B289" s="11" t="s">
        <v>162</v>
      </c>
      <c r="C289" s="11" t="s">
        <v>86</v>
      </c>
      <c r="D289" s="12">
        <v>42157</v>
      </c>
      <c r="E289" s="11" t="s">
        <v>93</v>
      </c>
      <c r="F289" s="11">
        <v>1</v>
      </c>
      <c r="G289" s="11" t="s">
        <v>78</v>
      </c>
      <c r="H289" s="11" t="s">
        <v>47</v>
      </c>
      <c r="I289" s="11" t="s">
        <v>47</v>
      </c>
      <c r="J289" s="11" t="s">
        <v>204</v>
      </c>
      <c r="K289" s="13" t="s">
        <v>65</v>
      </c>
      <c r="L289" s="13" t="s">
        <v>66</v>
      </c>
    </row>
    <row r="290" spans="1:12" x14ac:dyDescent="0.3">
      <c r="A290" s="11" t="s">
        <v>82</v>
      </c>
      <c r="B290" s="11" t="s">
        <v>162</v>
      </c>
      <c r="C290" s="11" t="s">
        <v>84</v>
      </c>
      <c r="D290" s="12">
        <v>42155</v>
      </c>
      <c r="E290" s="11" t="s">
        <v>93</v>
      </c>
      <c r="F290" s="11">
        <v>2</v>
      </c>
      <c r="G290" s="11" t="s">
        <v>78</v>
      </c>
      <c r="H290" s="11" t="s">
        <v>47</v>
      </c>
      <c r="I290" s="11" t="s">
        <v>47</v>
      </c>
      <c r="J290" s="11" t="s">
        <v>204</v>
      </c>
      <c r="K290" s="13" t="s">
        <v>65</v>
      </c>
      <c r="L290" s="13" t="s">
        <v>66</v>
      </c>
    </row>
    <row r="291" spans="1:12" x14ac:dyDescent="0.3">
      <c r="A291" s="11" t="s">
        <v>82</v>
      </c>
      <c r="B291" s="11" t="s">
        <v>162</v>
      </c>
      <c r="C291" s="11" t="s">
        <v>84</v>
      </c>
      <c r="D291" s="12">
        <v>42157</v>
      </c>
      <c r="E291" s="11" t="s">
        <v>93</v>
      </c>
      <c r="F291" s="11">
        <v>2</v>
      </c>
      <c r="G291" s="11" t="s">
        <v>78</v>
      </c>
      <c r="H291" s="11" t="s">
        <v>47</v>
      </c>
      <c r="I291" s="11" t="s">
        <v>47</v>
      </c>
      <c r="J291" s="11" t="s">
        <v>204</v>
      </c>
      <c r="K291" s="13" t="s">
        <v>65</v>
      </c>
      <c r="L291" s="13" t="s">
        <v>66</v>
      </c>
    </row>
    <row r="292" spans="1:12" x14ac:dyDescent="0.3">
      <c r="A292" s="11" t="s">
        <v>82</v>
      </c>
      <c r="B292" s="11" t="s">
        <v>148</v>
      </c>
      <c r="C292" s="11" t="s">
        <v>126</v>
      </c>
      <c r="D292" s="12">
        <v>42162</v>
      </c>
      <c r="E292" s="11" t="s">
        <v>93</v>
      </c>
      <c r="F292" s="11">
        <v>2</v>
      </c>
      <c r="G292" s="11" t="s">
        <v>78</v>
      </c>
      <c r="H292" s="11" t="s">
        <v>47</v>
      </c>
      <c r="I292" s="11" t="s">
        <v>47</v>
      </c>
      <c r="J292" s="11" t="s">
        <v>204</v>
      </c>
      <c r="K292" s="13" t="s">
        <v>65</v>
      </c>
      <c r="L292" s="13" t="s">
        <v>66</v>
      </c>
    </row>
    <row r="293" spans="1:12" x14ac:dyDescent="0.3">
      <c r="A293" s="11" t="s">
        <v>82</v>
      </c>
      <c r="B293" s="11" t="s">
        <v>148</v>
      </c>
      <c r="C293" s="11" t="s">
        <v>126</v>
      </c>
      <c r="D293" s="12">
        <v>42181</v>
      </c>
      <c r="E293" s="11" t="s">
        <v>83</v>
      </c>
      <c r="F293" s="11">
        <v>1</v>
      </c>
      <c r="G293" s="11" t="s">
        <v>78</v>
      </c>
      <c r="H293" s="11" t="s">
        <v>47</v>
      </c>
      <c r="I293" s="11" t="s">
        <v>47</v>
      </c>
      <c r="J293" s="11" t="s">
        <v>205</v>
      </c>
      <c r="K293" s="13" t="s">
        <v>65</v>
      </c>
      <c r="L293" s="13" t="s">
        <v>66</v>
      </c>
    </row>
    <row r="294" spans="1:12" x14ac:dyDescent="0.3">
      <c r="A294" s="11" t="s">
        <v>82</v>
      </c>
      <c r="B294" s="11" t="s">
        <v>148</v>
      </c>
      <c r="C294" s="11" t="s">
        <v>126</v>
      </c>
      <c r="D294" s="12">
        <v>42187</v>
      </c>
      <c r="E294" s="11" t="s">
        <v>83</v>
      </c>
      <c r="F294" s="11">
        <v>1</v>
      </c>
      <c r="G294" s="11" t="s">
        <v>78</v>
      </c>
      <c r="H294" s="11" t="s">
        <v>47</v>
      </c>
      <c r="I294" s="11" t="s">
        <v>47</v>
      </c>
      <c r="J294" s="11" t="s">
        <v>205</v>
      </c>
      <c r="K294" s="13" t="s">
        <v>65</v>
      </c>
      <c r="L294" s="13" t="s">
        <v>66</v>
      </c>
    </row>
    <row r="295" spans="1:12" x14ac:dyDescent="0.3">
      <c r="A295" s="11" t="s">
        <v>82</v>
      </c>
      <c r="B295" s="11" t="s">
        <v>148</v>
      </c>
      <c r="C295" s="11" t="s">
        <v>126</v>
      </c>
      <c r="D295" s="12">
        <v>42195</v>
      </c>
      <c r="E295" s="11" t="s">
        <v>83</v>
      </c>
      <c r="F295" s="11">
        <v>2</v>
      </c>
      <c r="G295" s="11" t="s">
        <v>78</v>
      </c>
      <c r="H295" s="11" t="s">
        <v>47</v>
      </c>
      <c r="I295" s="11" t="s">
        <v>47</v>
      </c>
      <c r="J295" s="11" t="s">
        <v>205</v>
      </c>
      <c r="K295" s="13" t="s">
        <v>65</v>
      </c>
      <c r="L295" s="13" t="s">
        <v>66</v>
      </c>
    </row>
    <row r="296" spans="1:12" x14ac:dyDescent="0.3">
      <c r="A296" s="11" t="s">
        <v>82</v>
      </c>
      <c r="B296" s="11" t="s">
        <v>148</v>
      </c>
      <c r="C296" s="11" t="s">
        <v>90</v>
      </c>
      <c r="D296" s="12">
        <v>42159</v>
      </c>
      <c r="E296" s="11" t="s">
        <v>93</v>
      </c>
      <c r="F296" s="11">
        <v>1</v>
      </c>
      <c r="G296" s="11" t="s">
        <v>78</v>
      </c>
      <c r="H296" s="11" t="s">
        <v>47</v>
      </c>
      <c r="I296" s="11" t="s">
        <v>47</v>
      </c>
      <c r="J296" s="11" t="s">
        <v>204</v>
      </c>
      <c r="K296" s="13" t="s">
        <v>65</v>
      </c>
      <c r="L296" s="13" t="s">
        <v>66</v>
      </c>
    </row>
    <row r="297" spans="1:12" x14ac:dyDescent="0.3">
      <c r="A297" s="11" t="s">
        <v>82</v>
      </c>
      <c r="B297" s="11" t="s">
        <v>148</v>
      </c>
      <c r="C297" s="11" t="s">
        <v>87</v>
      </c>
      <c r="D297" s="12">
        <v>42157</v>
      </c>
      <c r="E297" s="11" t="s">
        <v>93</v>
      </c>
      <c r="F297" s="11">
        <v>2</v>
      </c>
      <c r="G297" s="11" t="s">
        <v>78</v>
      </c>
      <c r="H297" s="11" t="s">
        <v>47</v>
      </c>
      <c r="I297" s="11" t="s">
        <v>47</v>
      </c>
      <c r="J297" s="11" t="s">
        <v>204</v>
      </c>
      <c r="K297" s="13" t="s">
        <v>65</v>
      </c>
      <c r="L297" s="13" t="s">
        <v>66</v>
      </c>
    </row>
    <row r="298" spans="1:12" x14ac:dyDescent="0.3">
      <c r="A298" s="11" t="s">
        <v>82</v>
      </c>
      <c r="B298" s="11" t="s">
        <v>148</v>
      </c>
      <c r="C298" s="11" t="s">
        <v>87</v>
      </c>
      <c r="D298" s="12">
        <v>42159</v>
      </c>
      <c r="E298" s="11" t="s">
        <v>93</v>
      </c>
      <c r="F298" s="11">
        <v>4</v>
      </c>
      <c r="G298" s="11" t="s">
        <v>78</v>
      </c>
      <c r="H298" s="11" t="s">
        <v>47</v>
      </c>
      <c r="I298" s="11" t="s">
        <v>47</v>
      </c>
      <c r="J298" s="11" t="s">
        <v>204</v>
      </c>
      <c r="K298" s="13" t="s">
        <v>65</v>
      </c>
      <c r="L298" s="13" t="s">
        <v>66</v>
      </c>
    </row>
    <row r="299" spans="1:12" x14ac:dyDescent="0.3">
      <c r="A299" s="11" t="s">
        <v>82</v>
      </c>
      <c r="B299" s="11" t="s">
        <v>148</v>
      </c>
      <c r="C299" s="11" t="s">
        <v>87</v>
      </c>
      <c r="D299" s="12">
        <v>42163</v>
      </c>
      <c r="E299" s="11" t="s">
        <v>93</v>
      </c>
      <c r="F299" s="11">
        <v>3</v>
      </c>
      <c r="G299" s="11" t="s">
        <v>78</v>
      </c>
      <c r="H299" s="11" t="s">
        <v>47</v>
      </c>
      <c r="I299" s="11" t="s">
        <v>47</v>
      </c>
      <c r="J299" s="11" t="s">
        <v>204</v>
      </c>
      <c r="K299" s="13" t="s">
        <v>65</v>
      </c>
      <c r="L299" s="13" t="s">
        <v>66</v>
      </c>
    </row>
    <row r="300" spans="1:12" x14ac:dyDescent="0.3">
      <c r="A300" s="11" t="s">
        <v>82</v>
      </c>
      <c r="B300" s="11" t="s">
        <v>148</v>
      </c>
      <c r="C300" s="11" t="s">
        <v>87</v>
      </c>
      <c r="D300" s="12">
        <v>42177</v>
      </c>
      <c r="E300" s="11" t="s">
        <v>83</v>
      </c>
      <c r="F300" s="11">
        <v>1</v>
      </c>
      <c r="G300" s="11" t="s">
        <v>78</v>
      </c>
      <c r="H300" s="11" t="s">
        <v>47</v>
      </c>
      <c r="I300" s="11" t="s">
        <v>47</v>
      </c>
      <c r="J300" s="11" t="s">
        <v>205</v>
      </c>
      <c r="K300" s="13" t="s">
        <v>65</v>
      </c>
      <c r="L300" s="13" t="s">
        <v>66</v>
      </c>
    </row>
    <row r="301" spans="1:12" x14ac:dyDescent="0.3">
      <c r="A301" s="11" t="s">
        <v>82</v>
      </c>
      <c r="B301" s="11" t="s">
        <v>148</v>
      </c>
      <c r="C301" s="11" t="s">
        <v>87</v>
      </c>
      <c r="D301" s="12">
        <v>42183</v>
      </c>
      <c r="E301" s="11" t="s">
        <v>83</v>
      </c>
      <c r="F301" s="11">
        <v>1</v>
      </c>
      <c r="G301" s="11" t="s">
        <v>78</v>
      </c>
      <c r="H301" s="11" t="s">
        <v>47</v>
      </c>
      <c r="I301" s="11" t="s">
        <v>47</v>
      </c>
      <c r="J301" s="11" t="s">
        <v>205</v>
      </c>
      <c r="K301" s="13" t="s">
        <v>65</v>
      </c>
      <c r="L301" s="13" t="s">
        <v>66</v>
      </c>
    </row>
    <row r="302" spans="1:12" x14ac:dyDescent="0.3">
      <c r="A302" s="11" t="s">
        <v>82</v>
      </c>
      <c r="B302" s="11" t="s">
        <v>148</v>
      </c>
      <c r="C302" s="11" t="s">
        <v>86</v>
      </c>
      <c r="D302" s="12">
        <v>42172</v>
      </c>
      <c r="E302" s="11" t="s">
        <v>83</v>
      </c>
      <c r="F302" s="11">
        <v>1</v>
      </c>
      <c r="G302" s="11" t="s">
        <v>78</v>
      </c>
      <c r="H302" s="11" t="s">
        <v>47</v>
      </c>
      <c r="I302" s="11" t="s">
        <v>47</v>
      </c>
      <c r="J302" s="11" t="s">
        <v>205</v>
      </c>
      <c r="K302" s="13" t="s">
        <v>65</v>
      </c>
      <c r="L302" s="13" t="s">
        <v>66</v>
      </c>
    </row>
    <row r="303" spans="1:12" x14ac:dyDescent="0.3">
      <c r="A303" s="11" t="s">
        <v>82</v>
      </c>
      <c r="B303" s="11" t="s">
        <v>148</v>
      </c>
      <c r="C303" s="11" t="s">
        <v>86</v>
      </c>
      <c r="D303" s="12">
        <v>42192</v>
      </c>
      <c r="E303" s="11" t="s">
        <v>83</v>
      </c>
      <c r="F303" s="11">
        <v>1</v>
      </c>
      <c r="G303" s="11" t="s">
        <v>78</v>
      </c>
      <c r="H303" s="11" t="s">
        <v>47</v>
      </c>
      <c r="I303" s="11" t="s">
        <v>47</v>
      </c>
      <c r="J303" s="11" t="s">
        <v>205</v>
      </c>
      <c r="K303" s="13" t="s">
        <v>65</v>
      </c>
      <c r="L303" s="13" t="s">
        <v>66</v>
      </c>
    </row>
    <row r="304" spans="1:12" x14ac:dyDescent="0.3">
      <c r="A304" s="11" t="s">
        <v>82</v>
      </c>
      <c r="B304" s="11" t="s">
        <v>148</v>
      </c>
      <c r="C304" s="11" t="s">
        <v>84</v>
      </c>
      <c r="D304" s="12">
        <v>42159</v>
      </c>
      <c r="E304" s="11" t="s">
        <v>93</v>
      </c>
      <c r="F304" s="11">
        <v>1</v>
      </c>
      <c r="G304" s="11" t="s">
        <v>78</v>
      </c>
      <c r="H304" s="11" t="s">
        <v>47</v>
      </c>
      <c r="I304" s="11" t="s">
        <v>47</v>
      </c>
      <c r="J304" s="11" t="s">
        <v>204</v>
      </c>
      <c r="K304" s="13" t="s">
        <v>65</v>
      </c>
      <c r="L304" s="13" t="s">
        <v>66</v>
      </c>
    </row>
    <row r="305" spans="1:12" x14ac:dyDescent="0.3">
      <c r="A305" s="11">
        <v>4</v>
      </c>
      <c r="B305" s="11" t="s">
        <v>148</v>
      </c>
      <c r="C305" s="11" t="s">
        <v>84</v>
      </c>
      <c r="D305" s="12">
        <v>42163</v>
      </c>
      <c r="E305" s="11" t="s">
        <v>93</v>
      </c>
      <c r="F305" s="11">
        <v>4</v>
      </c>
      <c r="G305" s="11" t="s">
        <v>78</v>
      </c>
      <c r="H305" s="11" t="s">
        <v>47</v>
      </c>
      <c r="I305" s="11" t="s">
        <v>47</v>
      </c>
      <c r="J305" s="11" t="s">
        <v>204</v>
      </c>
      <c r="K305" s="13" t="s">
        <v>65</v>
      </c>
      <c r="L305" s="13" t="s">
        <v>66</v>
      </c>
    </row>
    <row r="306" spans="1:12" x14ac:dyDescent="0.3">
      <c r="A306" s="11">
        <v>4</v>
      </c>
      <c r="B306" s="11" t="s">
        <v>148</v>
      </c>
      <c r="C306" s="11" t="s">
        <v>80</v>
      </c>
      <c r="D306" s="12">
        <v>42163</v>
      </c>
      <c r="E306" s="11" t="s">
        <v>93</v>
      </c>
      <c r="F306" s="11">
        <v>1</v>
      </c>
      <c r="G306" s="11" t="s">
        <v>78</v>
      </c>
      <c r="H306" s="11" t="s">
        <v>47</v>
      </c>
      <c r="I306" s="11" t="s">
        <v>47</v>
      </c>
      <c r="J306" s="11" t="s">
        <v>204</v>
      </c>
      <c r="K306" s="13" t="s">
        <v>65</v>
      </c>
      <c r="L306" s="13" t="s">
        <v>66</v>
      </c>
    </row>
    <row r="307" spans="1:12" x14ac:dyDescent="0.3">
      <c r="A307" s="11">
        <v>4</v>
      </c>
      <c r="B307" s="11" t="s">
        <v>148</v>
      </c>
      <c r="C307" s="11" t="s">
        <v>80</v>
      </c>
      <c r="D307" s="12">
        <v>42168</v>
      </c>
      <c r="E307" s="11" t="s">
        <v>93</v>
      </c>
      <c r="F307" s="11">
        <v>1</v>
      </c>
      <c r="G307" s="11" t="s">
        <v>78</v>
      </c>
      <c r="H307" s="11" t="s">
        <v>47</v>
      </c>
      <c r="I307" s="11" t="s">
        <v>47</v>
      </c>
      <c r="J307" s="11" t="s">
        <v>204</v>
      </c>
      <c r="K307" s="13" t="s">
        <v>65</v>
      </c>
      <c r="L307" s="13" t="s">
        <v>66</v>
      </c>
    </row>
    <row r="308" spans="1:12" x14ac:dyDescent="0.3">
      <c r="A308" s="11" t="s">
        <v>82</v>
      </c>
      <c r="B308" s="11" t="s">
        <v>148</v>
      </c>
      <c r="C308" s="11" t="s">
        <v>80</v>
      </c>
      <c r="D308" s="12">
        <v>42176</v>
      </c>
      <c r="E308" s="11" t="s">
        <v>83</v>
      </c>
      <c r="F308" s="11">
        <v>1</v>
      </c>
      <c r="G308" s="11" t="s">
        <v>78</v>
      </c>
      <c r="H308" s="11" t="s">
        <v>47</v>
      </c>
      <c r="I308" s="11" t="s">
        <v>47</v>
      </c>
      <c r="J308" s="11" t="s">
        <v>205</v>
      </c>
      <c r="K308" s="13" t="s">
        <v>65</v>
      </c>
      <c r="L308" s="13" t="s">
        <v>66</v>
      </c>
    </row>
    <row r="309" spans="1:12" x14ac:dyDescent="0.3">
      <c r="A309" s="11" t="s">
        <v>82</v>
      </c>
      <c r="B309" s="11" t="s">
        <v>148</v>
      </c>
      <c r="C309" s="11" t="s">
        <v>80</v>
      </c>
      <c r="D309" s="12">
        <v>42180</v>
      </c>
      <c r="E309" s="11" t="s">
        <v>83</v>
      </c>
      <c r="F309" s="11">
        <v>1</v>
      </c>
      <c r="G309" s="11" t="s">
        <v>78</v>
      </c>
      <c r="H309" s="11" t="s">
        <v>47</v>
      </c>
      <c r="I309" s="11" t="s">
        <v>47</v>
      </c>
      <c r="J309" s="11" t="s">
        <v>205</v>
      </c>
      <c r="K309" s="13" t="s">
        <v>65</v>
      </c>
      <c r="L309" s="13" t="s">
        <v>66</v>
      </c>
    </row>
    <row r="310" spans="1:12" x14ac:dyDescent="0.3">
      <c r="A310" s="11" t="s">
        <v>82</v>
      </c>
      <c r="B310" s="11" t="s">
        <v>148</v>
      </c>
      <c r="C310" s="11" t="s">
        <v>80</v>
      </c>
      <c r="D310" s="12">
        <v>42185</v>
      </c>
      <c r="E310" s="11" t="s">
        <v>83</v>
      </c>
      <c r="F310" s="11">
        <v>2</v>
      </c>
      <c r="G310" s="11" t="s">
        <v>78</v>
      </c>
      <c r="H310" s="11" t="s">
        <v>47</v>
      </c>
      <c r="I310" s="11" t="s">
        <v>47</v>
      </c>
      <c r="J310" s="11" t="s">
        <v>205</v>
      </c>
      <c r="K310" s="13" t="s">
        <v>65</v>
      </c>
      <c r="L310" s="13" t="s">
        <v>66</v>
      </c>
    </row>
    <row r="311" spans="1:12" x14ac:dyDescent="0.3">
      <c r="A311" s="11" t="s">
        <v>82</v>
      </c>
      <c r="B311" s="11" t="s">
        <v>142</v>
      </c>
      <c r="C311" s="11" t="s">
        <v>80</v>
      </c>
      <c r="D311" s="12">
        <v>42185</v>
      </c>
      <c r="E311" s="11" t="s">
        <v>83</v>
      </c>
      <c r="F311" s="11">
        <v>1</v>
      </c>
      <c r="G311" s="11" t="s">
        <v>78</v>
      </c>
      <c r="H311" s="11" t="s">
        <v>47</v>
      </c>
      <c r="I311" s="11" t="s">
        <v>47</v>
      </c>
      <c r="J311" s="11" t="s">
        <v>205</v>
      </c>
      <c r="K311" s="13" t="s">
        <v>65</v>
      </c>
      <c r="L311" s="13" t="s">
        <v>66</v>
      </c>
    </row>
    <row r="312" spans="1:12" x14ac:dyDescent="0.3">
      <c r="A312" s="11" t="s">
        <v>82</v>
      </c>
      <c r="B312" s="11" t="s">
        <v>127</v>
      </c>
      <c r="C312" s="11" t="s">
        <v>87</v>
      </c>
      <c r="D312" s="12">
        <v>42159</v>
      </c>
      <c r="E312" s="11" t="s">
        <v>93</v>
      </c>
      <c r="F312" s="11">
        <v>1</v>
      </c>
      <c r="G312" s="11" t="s">
        <v>78</v>
      </c>
      <c r="H312" s="11" t="s">
        <v>47</v>
      </c>
      <c r="I312" s="11" t="s">
        <v>47</v>
      </c>
      <c r="J312" s="11" t="s">
        <v>204</v>
      </c>
      <c r="K312" s="13" t="s">
        <v>65</v>
      </c>
      <c r="L312" s="13" t="s">
        <v>66</v>
      </c>
    </row>
    <row r="313" spans="1:12" x14ac:dyDescent="0.3">
      <c r="A313" s="11" t="s">
        <v>82</v>
      </c>
      <c r="B313" s="11" t="s">
        <v>127</v>
      </c>
      <c r="C313" s="11" t="s">
        <v>86</v>
      </c>
      <c r="D313" s="12">
        <v>42192</v>
      </c>
      <c r="E313" s="11" t="s">
        <v>83</v>
      </c>
      <c r="F313" s="11">
        <v>2</v>
      </c>
      <c r="G313" s="11" t="s">
        <v>78</v>
      </c>
      <c r="H313" s="11" t="s">
        <v>47</v>
      </c>
      <c r="I313" s="11" t="s">
        <v>47</v>
      </c>
      <c r="J313" s="11" t="s">
        <v>205</v>
      </c>
      <c r="K313" s="13" t="s">
        <v>65</v>
      </c>
      <c r="L313" s="13" t="s">
        <v>66</v>
      </c>
    </row>
    <row r="314" spans="1:12" x14ac:dyDescent="0.3">
      <c r="A314" s="11" t="s">
        <v>82</v>
      </c>
      <c r="B314" s="11" t="s">
        <v>122</v>
      </c>
      <c r="C314" s="11" t="s">
        <v>90</v>
      </c>
      <c r="D314" s="12">
        <v>42159</v>
      </c>
      <c r="E314" s="11" t="s">
        <v>93</v>
      </c>
      <c r="F314" s="11">
        <v>1</v>
      </c>
      <c r="G314" s="11" t="s">
        <v>78</v>
      </c>
      <c r="H314" s="11" t="s">
        <v>47</v>
      </c>
      <c r="I314" s="11" t="s">
        <v>47</v>
      </c>
      <c r="J314" s="11" t="s">
        <v>204</v>
      </c>
      <c r="K314" s="13" t="s">
        <v>65</v>
      </c>
      <c r="L314" s="13" t="s">
        <v>66</v>
      </c>
    </row>
    <row r="315" spans="1:12" x14ac:dyDescent="0.3">
      <c r="A315" s="11" t="s">
        <v>82</v>
      </c>
      <c r="B315" s="11" t="s">
        <v>122</v>
      </c>
      <c r="C315" s="11" t="s">
        <v>87</v>
      </c>
      <c r="D315" s="12">
        <v>42157</v>
      </c>
      <c r="E315" s="11" t="s">
        <v>93</v>
      </c>
      <c r="F315" s="11">
        <v>1</v>
      </c>
      <c r="G315" s="11" t="s">
        <v>78</v>
      </c>
      <c r="H315" s="11" t="s">
        <v>47</v>
      </c>
      <c r="I315" s="11" t="s">
        <v>47</v>
      </c>
      <c r="J315" s="11" t="s">
        <v>204</v>
      </c>
      <c r="K315" s="13" t="s">
        <v>65</v>
      </c>
      <c r="L315" s="13" t="s">
        <v>66</v>
      </c>
    </row>
    <row r="316" spans="1:12" x14ac:dyDescent="0.3">
      <c r="A316" s="11" t="s">
        <v>82</v>
      </c>
      <c r="B316" s="11" t="s">
        <v>122</v>
      </c>
      <c r="C316" s="11" t="s">
        <v>87</v>
      </c>
      <c r="D316" s="12">
        <v>42163</v>
      </c>
      <c r="E316" s="11" t="s">
        <v>93</v>
      </c>
      <c r="F316" s="11">
        <v>1</v>
      </c>
      <c r="G316" s="11" t="s">
        <v>78</v>
      </c>
      <c r="H316" s="11" t="s">
        <v>47</v>
      </c>
      <c r="I316" s="11" t="s">
        <v>47</v>
      </c>
      <c r="J316" s="11" t="s">
        <v>204</v>
      </c>
      <c r="K316" s="13" t="s">
        <v>65</v>
      </c>
      <c r="L316" s="13" t="s">
        <v>66</v>
      </c>
    </row>
    <row r="317" spans="1:12" x14ac:dyDescent="0.3">
      <c r="A317" s="11" t="s">
        <v>82</v>
      </c>
      <c r="B317" s="11" t="s">
        <v>122</v>
      </c>
      <c r="C317" s="11" t="s">
        <v>86</v>
      </c>
      <c r="D317" s="12">
        <v>42162</v>
      </c>
      <c r="E317" s="11" t="s">
        <v>93</v>
      </c>
      <c r="F317" s="11">
        <v>1</v>
      </c>
      <c r="G317" s="11" t="s">
        <v>78</v>
      </c>
      <c r="H317" s="11" t="s">
        <v>47</v>
      </c>
      <c r="I317" s="11" t="s">
        <v>47</v>
      </c>
      <c r="J317" s="11" t="s">
        <v>204</v>
      </c>
      <c r="K317" s="13" t="s">
        <v>65</v>
      </c>
      <c r="L317" s="13" t="s">
        <v>66</v>
      </c>
    </row>
    <row r="318" spans="1:12" x14ac:dyDescent="0.3">
      <c r="A318" s="11">
        <v>3</v>
      </c>
      <c r="B318" s="11" t="s">
        <v>122</v>
      </c>
      <c r="C318" s="11" t="s">
        <v>84</v>
      </c>
      <c r="D318" s="12">
        <v>42159</v>
      </c>
      <c r="E318" s="11" t="s">
        <v>93</v>
      </c>
      <c r="F318" s="11">
        <v>1</v>
      </c>
      <c r="G318" s="11" t="s">
        <v>78</v>
      </c>
      <c r="H318" s="11" t="s">
        <v>47</v>
      </c>
      <c r="I318" s="11" t="s">
        <v>47</v>
      </c>
      <c r="J318" s="11" t="s">
        <v>204</v>
      </c>
      <c r="K318" s="13" t="s">
        <v>65</v>
      </c>
      <c r="L318" s="13" t="s">
        <v>66</v>
      </c>
    </row>
    <row r="319" spans="1:12" x14ac:dyDescent="0.3">
      <c r="A319" s="11">
        <v>3</v>
      </c>
      <c r="B319" s="11" t="s">
        <v>122</v>
      </c>
      <c r="C319" s="11" t="s">
        <v>80</v>
      </c>
      <c r="D319" s="12">
        <v>42168</v>
      </c>
      <c r="E319" s="11" t="s">
        <v>93</v>
      </c>
      <c r="F319" s="11">
        <v>1</v>
      </c>
      <c r="G319" s="11" t="s">
        <v>78</v>
      </c>
      <c r="H319" s="11" t="s">
        <v>47</v>
      </c>
      <c r="I319" s="11" t="s">
        <v>47</v>
      </c>
      <c r="J319" s="11" t="s">
        <v>204</v>
      </c>
      <c r="K319" s="13" t="s">
        <v>65</v>
      </c>
      <c r="L319" s="13" t="s">
        <v>66</v>
      </c>
    </row>
    <row r="320" spans="1:12" x14ac:dyDescent="0.3">
      <c r="A320" s="11">
        <v>3</v>
      </c>
      <c r="B320" s="11" t="s">
        <v>122</v>
      </c>
      <c r="C320" s="11" t="s">
        <v>80</v>
      </c>
      <c r="D320" s="12">
        <v>42180</v>
      </c>
      <c r="E320" s="11" t="s">
        <v>83</v>
      </c>
      <c r="F320" s="11">
        <v>2</v>
      </c>
      <c r="G320" s="11" t="s">
        <v>78</v>
      </c>
      <c r="H320" s="11" t="s">
        <v>47</v>
      </c>
      <c r="I320" s="11" t="s">
        <v>47</v>
      </c>
      <c r="J320" s="11" t="s">
        <v>205</v>
      </c>
      <c r="K320" s="13" t="s">
        <v>65</v>
      </c>
      <c r="L320" s="13" t="s">
        <v>66</v>
      </c>
    </row>
    <row r="321" spans="1:12" x14ac:dyDescent="0.3">
      <c r="A321" s="11">
        <v>6</v>
      </c>
      <c r="B321" s="11" t="s">
        <v>122</v>
      </c>
      <c r="C321" s="11" t="s">
        <v>80</v>
      </c>
      <c r="D321" s="12">
        <v>42185</v>
      </c>
      <c r="E321" s="11" t="s">
        <v>83</v>
      </c>
      <c r="F321" s="11">
        <v>1</v>
      </c>
      <c r="G321" s="11" t="s">
        <v>78</v>
      </c>
      <c r="H321" s="11" t="s">
        <v>47</v>
      </c>
      <c r="I321" s="11" t="s">
        <v>47</v>
      </c>
      <c r="J321" s="11" t="s">
        <v>205</v>
      </c>
      <c r="K321" s="13" t="s">
        <v>65</v>
      </c>
      <c r="L321" s="13" t="s">
        <v>66</v>
      </c>
    </row>
    <row r="322" spans="1:12" x14ac:dyDescent="0.3">
      <c r="A322" s="11">
        <v>6</v>
      </c>
      <c r="B322" s="11" t="s">
        <v>122</v>
      </c>
      <c r="C322" s="11" t="s">
        <v>80</v>
      </c>
      <c r="D322" s="12">
        <v>42198</v>
      </c>
      <c r="E322" s="11" t="s">
        <v>83</v>
      </c>
      <c r="F322" s="11">
        <v>1</v>
      </c>
      <c r="G322" s="11" t="s">
        <v>78</v>
      </c>
      <c r="H322" s="11" t="s">
        <v>47</v>
      </c>
      <c r="I322" s="11" t="s">
        <v>47</v>
      </c>
      <c r="J322" s="11" t="s">
        <v>205</v>
      </c>
      <c r="K322" s="13" t="s">
        <v>65</v>
      </c>
      <c r="L322" s="13" t="s">
        <v>66</v>
      </c>
    </row>
    <row r="323" spans="1:12" x14ac:dyDescent="0.3">
      <c r="A323" s="11">
        <v>6</v>
      </c>
      <c r="B323" s="11" t="s">
        <v>94</v>
      </c>
      <c r="C323" s="11" t="s">
        <v>84</v>
      </c>
      <c r="D323" s="12">
        <v>42159</v>
      </c>
      <c r="E323" s="11" t="s">
        <v>93</v>
      </c>
      <c r="F323" s="11">
        <v>1</v>
      </c>
      <c r="G323" s="11" t="s">
        <v>78</v>
      </c>
      <c r="H323" s="11" t="s">
        <v>47</v>
      </c>
      <c r="I323" s="11" t="s">
        <v>47</v>
      </c>
      <c r="J323" s="11" t="s">
        <v>204</v>
      </c>
      <c r="K323" s="13" t="s">
        <v>65</v>
      </c>
      <c r="L323" s="13" t="s">
        <v>66</v>
      </c>
    </row>
    <row r="324" spans="1:12" x14ac:dyDescent="0.3">
      <c r="A324" s="11" t="s">
        <v>82</v>
      </c>
      <c r="B324" s="11" t="s">
        <v>94</v>
      </c>
      <c r="C324" s="11" t="s">
        <v>84</v>
      </c>
      <c r="D324" s="12">
        <v>42169</v>
      </c>
      <c r="E324" s="11" t="s">
        <v>93</v>
      </c>
      <c r="F324" s="11">
        <v>1</v>
      </c>
      <c r="G324" s="11" t="s">
        <v>78</v>
      </c>
      <c r="H324" s="11" t="s">
        <v>47</v>
      </c>
      <c r="I324" s="11" t="s">
        <v>47</v>
      </c>
      <c r="J324" s="11" t="s">
        <v>204</v>
      </c>
      <c r="K324" s="13" t="s">
        <v>65</v>
      </c>
      <c r="L324" s="13" t="s">
        <v>66</v>
      </c>
    </row>
    <row r="325" spans="1:12" x14ac:dyDescent="0.3">
      <c r="A325" s="11">
        <v>9</v>
      </c>
      <c r="B325" s="11" t="s">
        <v>81</v>
      </c>
      <c r="C325" s="11" t="s">
        <v>80</v>
      </c>
      <c r="D325" s="12">
        <v>42173</v>
      </c>
      <c r="E325" s="11" t="s">
        <v>83</v>
      </c>
      <c r="F325" s="11">
        <v>1</v>
      </c>
      <c r="G325" s="11" t="s">
        <v>78</v>
      </c>
      <c r="H325" s="11" t="s">
        <v>47</v>
      </c>
      <c r="I325" s="11" t="s">
        <v>47</v>
      </c>
      <c r="J325" s="11" t="s">
        <v>205</v>
      </c>
      <c r="K325" s="13" t="s">
        <v>65</v>
      </c>
      <c r="L325" s="13" t="s">
        <v>66</v>
      </c>
    </row>
    <row r="326" spans="1:12" x14ac:dyDescent="0.3">
      <c r="A326" s="11">
        <v>9</v>
      </c>
      <c r="B326" s="11" t="s">
        <v>81</v>
      </c>
      <c r="C326" s="11" t="s">
        <v>80</v>
      </c>
      <c r="D326" s="12">
        <v>42176</v>
      </c>
      <c r="E326" s="11" t="s">
        <v>83</v>
      </c>
      <c r="F326" s="11">
        <v>1</v>
      </c>
      <c r="G326" s="11" t="s">
        <v>78</v>
      </c>
      <c r="H326" s="11" t="s">
        <v>47</v>
      </c>
      <c r="I326" s="11" t="s">
        <v>47</v>
      </c>
      <c r="J326" s="11" t="s">
        <v>205</v>
      </c>
      <c r="K326" s="13" t="s">
        <v>65</v>
      </c>
      <c r="L326" s="13" t="s">
        <v>66</v>
      </c>
    </row>
    <row r="327" spans="1:12" x14ac:dyDescent="0.3">
      <c r="A327" s="11">
        <v>9</v>
      </c>
      <c r="B327" s="11" t="s">
        <v>181</v>
      </c>
      <c r="C327" s="11" t="s">
        <v>90</v>
      </c>
      <c r="D327" s="12">
        <v>42199</v>
      </c>
      <c r="E327" s="11" t="s">
        <v>186</v>
      </c>
      <c r="F327" s="11">
        <v>1</v>
      </c>
      <c r="G327" s="11" t="s">
        <v>78</v>
      </c>
      <c r="H327" s="11" t="s">
        <v>49</v>
      </c>
      <c r="I327" s="11" t="s">
        <v>49</v>
      </c>
      <c r="J327" s="11" t="s">
        <v>217</v>
      </c>
      <c r="K327" s="14" t="s">
        <v>37</v>
      </c>
      <c r="L327" s="14" t="s">
        <v>35</v>
      </c>
    </row>
    <row r="328" spans="1:12" x14ac:dyDescent="0.3">
      <c r="A328" s="11" t="s">
        <v>82</v>
      </c>
      <c r="B328" s="11" t="s">
        <v>181</v>
      </c>
      <c r="C328" s="11" t="s">
        <v>90</v>
      </c>
      <c r="D328" s="12">
        <v>42208</v>
      </c>
      <c r="E328" s="11" t="s">
        <v>164</v>
      </c>
      <c r="F328" s="11">
        <v>2</v>
      </c>
      <c r="G328" s="11" t="s">
        <v>78</v>
      </c>
      <c r="H328" s="11" t="s">
        <v>49</v>
      </c>
      <c r="I328" s="11" t="s">
        <v>49</v>
      </c>
      <c r="J328" s="11" t="s">
        <v>221</v>
      </c>
      <c r="K328" s="14" t="s">
        <v>37</v>
      </c>
      <c r="L328" s="14" t="s">
        <v>35</v>
      </c>
    </row>
    <row r="329" spans="1:12" x14ac:dyDescent="0.3">
      <c r="A329" s="11" t="s">
        <v>82</v>
      </c>
      <c r="B329" s="11" t="s">
        <v>162</v>
      </c>
      <c r="C329" s="11" t="s">
        <v>90</v>
      </c>
      <c r="D329" s="12">
        <v>42183</v>
      </c>
      <c r="E329" s="11" t="s">
        <v>164</v>
      </c>
      <c r="F329" s="11">
        <v>1</v>
      </c>
      <c r="G329" s="11" t="s">
        <v>78</v>
      </c>
      <c r="H329" s="11" t="s">
        <v>49</v>
      </c>
      <c r="I329" s="11" t="s">
        <v>49</v>
      </c>
      <c r="J329" s="11" t="s">
        <v>221</v>
      </c>
      <c r="K329" s="14" t="s">
        <v>37</v>
      </c>
      <c r="L329" s="14" t="s">
        <v>35</v>
      </c>
    </row>
    <row r="330" spans="1:12" x14ac:dyDescent="0.3">
      <c r="A330" s="11" t="s">
        <v>82</v>
      </c>
      <c r="B330" s="11" t="s">
        <v>148</v>
      </c>
      <c r="C330" s="11" t="s">
        <v>80</v>
      </c>
      <c r="D330" s="12">
        <v>42173</v>
      </c>
      <c r="E330" s="11" t="s">
        <v>151</v>
      </c>
      <c r="F330" s="11">
        <v>1</v>
      </c>
      <c r="G330" s="11" t="s">
        <v>78</v>
      </c>
      <c r="H330" s="11" t="s">
        <v>16</v>
      </c>
      <c r="I330" s="11" t="s">
        <v>16</v>
      </c>
      <c r="J330" s="11" t="s">
        <v>275</v>
      </c>
      <c r="K330" s="14" t="s">
        <v>12</v>
      </c>
      <c r="L330" s="14" t="s">
        <v>13</v>
      </c>
    </row>
    <row r="331" spans="1:12" x14ac:dyDescent="0.3">
      <c r="A331" s="11" t="s">
        <v>82</v>
      </c>
      <c r="B331" s="11" t="s">
        <v>148</v>
      </c>
      <c r="C331" s="11" t="s">
        <v>80</v>
      </c>
      <c r="D331" s="12">
        <v>42180</v>
      </c>
      <c r="E331" s="11" t="s">
        <v>151</v>
      </c>
      <c r="F331" s="11">
        <v>1</v>
      </c>
      <c r="G331" s="11" t="s">
        <v>78</v>
      </c>
      <c r="H331" s="11" t="s">
        <v>16</v>
      </c>
      <c r="I331" s="11" t="s">
        <v>16</v>
      </c>
      <c r="J331" s="11" t="s">
        <v>275</v>
      </c>
      <c r="K331" s="14" t="s">
        <v>12</v>
      </c>
      <c r="L331" s="14" t="s">
        <v>13</v>
      </c>
    </row>
    <row r="332" spans="1:12" x14ac:dyDescent="0.3">
      <c r="A332" s="11" t="s">
        <v>82</v>
      </c>
      <c r="B332" s="11" t="s">
        <v>169</v>
      </c>
      <c r="C332" s="11" t="s">
        <v>86</v>
      </c>
      <c r="D332" s="12">
        <v>42153</v>
      </c>
      <c r="E332" s="11" t="s">
        <v>176</v>
      </c>
      <c r="F332" s="11">
        <v>2</v>
      </c>
      <c r="G332" s="11" t="s">
        <v>78</v>
      </c>
      <c r="H332" s="11" t="s">
        <v>44</v>
      </c>
      <c r="I332" s="11" t="s">
        <v>44</v>
      </c>
      <c r="J332" s="11" t="s">
        <v>267</v>
      </c>
      <c r="K332" s="13" t="s">
        <v>67</v>
      </c>
      <c r="L332" s="13" t="s">
        <v>68</v>
      </c>
    </row>
    <row r="333" spans="1:12" x14ac:dyDescent="0.3">
      <c r="A333" s="11" t="s">
        <v>82</v>
      </c>
      <c r="B333" s="11" t="s">
        <v>169</v>
      </c>
      <c r="C333" s="11" t="s">
        <v>126</v>
      </c>
      <c r="D333" s="12">
        <v>42212</v>
      </c>
      <c r="E333" s="11" t="s">
        <v>159</v>
      </c>
      <c r="F333" s="11">
        <v>1</v>
      </c>
      <c r="G333" s="11" t="s">
        <v>78</v>
      </c>
      <c r="H333" s="11" t="s">
        <v>56</v>
      </c>
      <c r="I333" s="11" t="s">
        <v>56</v>
      </c>
      <c r="J333" s="11" t="s">
        <v>250</v>
      </c>
      <c r="K333" s="14" t="s">
        <v>70</v>
      </c>
      <c r="L333" s="16" t="s">
        <v>71</v>
      </c>
    </row>
    <row r="334" spans="1:12" x14ac:dyDescent="0.3">
      <c r="A334" s="11">
        <v>24</v>
      </c>
      <c r="B334" s="11" t="s">
        <v>169</v>
      </c>
      <c r="C334" s="11" t="s">
        <v>90</v>
      </c>
      <c r="D334" s="12">
        <v>42208</v>
      </c>
      <c r="E334" s="11" t="s">
        <v>159</v>
      </c>
      <c r="F334" s="11">
        <v>1</v>
      </c>
      <c r="G334" s="11" t="s">
        <v>78</v>
      </c>
      <c r="H334" s="11" t="s">
        <v>56</v>
      </c>
      <c r="I334" s="11" t="s">
        <v>56</v>
      </c>
      <c r="J334" s="11" t="s">
        <v>250</v>
      </c>
      <c r="K334" s="14" t="s">
        <v>70</v>
      </c>
      <c r="L334" s="16" t="s">
        <v>71</v>
      </c>
    </row>
    <row r="335" spans="1:12" x14ac:dyDescent="0.3">
      <c r="A335" s="11">
        <v>24</v>
      </c>
      <c r="B335" s="11" t="s">
        <v>169</v>
      </c>
      <c r="C335" s="11" t="s">
        <v>87</v>
      </c>
      <c r="D335" s="12">
        <v>42173</v>
      </c>
      <c r="E335" s="11" t="s">
        <v>88</v>
      </c>
      <c r="F335" s="11">
        <v>3</v>
      </c>
      <c r="G335" s="11" t="s">
        <v>78</v>
      </c>
      <c r="H335" s="11" t="s">
        <v>56</v>
      </c>
      <c r="I335" s="11" t="s">
        <v>56</v>
      </c>
      <c r="J335" s="11" t="s">
        <v>262</v>
      </c>
      <c r="K335" s="14" t="s">
        <v>70</v>
      </c>
      <c r="L335" s="16" t="s">
        <v>71</v>
      </c>
    </row>
    <row r="336" spans="1:12" x14ac:dyDescent="0.3">
      <c r="A336" s="11">
        <v>24</v>
      </c>
      <c r="B336" s="11" t="s">
        <v>169</v>
      </c>
      <c r="C336" s="11" t="s">
        <v>86</v>
      </c>
      <c r="D336" s="12">
        <v>42174</v>
      </c>
      <c r="E336" s="11" t="s">
        <v>88</v>
      </c>
      <c r="F336" s="11">
        <v>1</v>
      </c>
      <c r="G336" s="11" t="s">
        <v>78</v>
      </c>
      <c r="H336" s="11" t="s">
        <v>56</v>
      </c>
      <c r="I336" s="11" t="s">
        <v>56</v>
      </c>
      <c r="J336" s="11" t="s">
        <v>262</v>
      </c>
      <c r="K336" s="14" t="s">
        <v>70</v>
      </c>
      <c r="L336" s="16" t="s">
        <v>71</v>
      </c>
    </row>
    <row r="337" spans="1:12" x14ac:dyDescent="0.3">
      <c r="A337" s="11">
        <v>25</v>
      </c>
      <c r="B337" s="11" t="s">
        <v>148</v>
      </c>
      <c r="C337" s="11" t="s">
        <v>126</v>
      </c>
      <c r="D337" s="12">
        <v>42212</v>
      </c>
      <c r="E337" s="11" t="s">
        <v>159</v>
      </c>
      <c r="F337" s="11">
        <v>1</v>
      </c>
      <c r="G337" s="11" t="s">
        <v>78</v>
      </c>
      <c r="H337" s="11" t="s">
        <v>56</v>
      </c>
      <c r="I337" s="11" t="s">
        <v>56</v>
      </c>
      <c r="J337" s="11" t="s">
        <v>250</v>
      </c>
      <c r="K337" s="14" t="s">
        <v>70</v>
      </c>
      <c r="L337" s="16" t="s">
        <v>71</v>
      </c>
    </row>
    <row r="338" spans="1:12" x14ac:dyDescent="0.3">
      <c r="A338" s="11">
        <v>25</v>
      </c>
      <c r="B338" s="11" t="s">
        <v>81</v>
      </c>
      <c r="C338" s="11" t="s">
        <v>87</v>
      </c>
      <c r="D338" s="12">
        <v>42170</v>
      </c>
      <c r="E338" s="11" t="s">
        <v>88</v>
      </c>
      <c r="F338" s="11">
        <v>1</v>
      </c>
      <c r="G338" s="11" t="s">
        <v>78</v>
      </c>
      <c r="H338" s="11" t="s">
        <v>56</v>
      </c>
      <c r="I338" s="11" t="s">
        <v>56</v>
      </c>
      <c r="J338" s="11" t="s">
        <v>262</v>
      </c>
      <c r="K338" s="14" t="s">
        <v>70</v>
      </c>
      <c r="L338" s="16" t="s">
        <v>71</v>
      </c>
    </row>
    <row r="339" spans="1:12" x14ac:dyDescent="0.3">
      <c r="A339" s="11">
        <v>25</v>
      </c>
      <c r="B339" s="11" t="s">
        <v>169</v>
      </c>
      <c r="C339" s="11" t="s">
        <v>90</v>
      </c>
      <c r="D339" s="12">
        <v>42159</v>
      </c>
      <c r="E339" s="11" t="s">
        <v>85</v>
      </c>
      <c r="F339" s="11">
        <v>1</v>
      </c>
      <c r="G339" s="11" t="s">
        <v>78</v>
      </c>
      <c r="H339" s="11" t="s">
        <v>60</v>
      </c>
      <c r="I339" s="11" t="s">
        <v>60</v>
      </c>
      <c r="J339" s="11" t="s">
        <v>207</v>
      </c>
      <c r="K339" s="14" t="s">
        <v>70</v>
      </c>
      <c r="L339" s="16" t="s">
        <v>71</v>
      </c>
    </row>
    <row r="340" spans="1:12" x14ac:dyDescent="0.3">
      <c r="A340" s="11">
        <v>23</v>
      </c>
      <c r="B340" s="11" t="s">
        <v>169</v>
      </c>
      <c r="C340" s="11" t="s">
        <v>87</v>
      </c>
      <c r="D340" s="12">
        <v>42167</v>
      </c>
      <c r="E340" s="11" t="s">
        <v>85</v>
      </c>
      <c r="F340" s="11">
        <v>1</v>
      </c>
      <c r="G340" s="11" t="s">
        <v>78</v>
      </c>
      <c r="H340" s="11" t="s">
        <v>60</v>
      </c>
      <c r="I340" s="11" t="s">
        <v>60</v>
      </c>
      <c r="J340" s="11" t="s">
        <v>207</v>
      </c>
      <c r="K340" s="14" t="s">
        <v>70</v>
      </c>
      <c r="L340" s="16" t="s">
        <v>71</v>
      </c>
    </row>
    <row r="341" spans="1:12" x14ac:dyDescent="0.3">
      <c r="A341" s="11">
        <v>23</v>
      </c>
      <c r="B341" s="11" t="s">
        <v>169</v>
      </c>
      <c r="C341" s="11" t="s">
        <v>86</v>
      </c>
      <c r="D341" s="12">
        <v>42153</v>
      </c>
      <c r="E341" s="11" t="s">
        <v>85</v>
      </c>
      <c r="F341" s="11">
        <v>2</v>
      </c>
      <c r="G341" s="11" t="s">
        <v>78</v>
      </c>
      <c r="H341" s="11" t="s">
        <v>60</v>
      </c>
      <c r="I341" s="11" t="s">
        <v>60</v>
      </c>
      <c r="J341" s="11" t="s">
        <v>207</v>
      </c>
      <c r="K341" s="14" t="s">
        <v>70</v>
      </c>
      <c r="L341" s="16" t="s">
        <v>71</v>
      </c>
    </row>
    <row r="342" spans="1:12" x14ac:dyDescent="0.3">
      <c r="A342" s="11">
        <v>23</v>
      </c>
      <c r="B342" s="11" t="s">
        <v>169</v>
      </c>
      <c r="C342" s="11" t="s">
        <v>86</v>
      </c>
      <c r="D342" s="12">
        <v>42157</v>
      </c>
      <c r="E342" s="11" t="s">
        <v>85</v>
      </c>
      <c r="F342" s="11">
        <v>2</v>
      </c>
      <c r="G342" s="11" t="s">
        <v>78</v>
      </c>
      <c r="H342" s="11" t="s">
        <v>60</v>
      </c>
      <c r="I342" s="11" t="s">
        <v>60</v>
      </c>
      <c r="J342" s="11" t="s">
        <v>207</v>
      </c>
      <c r="K342" s="14" t="s">
        <v>70</v>
      </c>
      <c r="L342" s="16" t="s">
        <v>71</v>
      </c>
    </row>
    <row r="343" spans="1:12" x14ac:dyDescent="0.3">
      <c r="A343" s="11">
        <v>26</v>
      </c>
      <c r="B343" s="11" t="s">
        <v>169</v>
      </c>
      <c r="C343" s="11" t="s">
        <v>86</v>
      </c>
      <c r="D343" s="12">
        <v>42162</v>
      </c>
      <c r="E343" s="11" t="s">
        <v>85</v>
      </c>
      <c r="F343" s="11">
        <v>9</v>
      </c>
      <c r="G343" s="11" t="s">
        <v>78</v>
      </c>
      <c r="H343" s="11" t="s">
        <v>60</v>
      </c>
      <c r="I343" s="11" t="s">
        <v>60</v>
      </c>
      <c r="J343" s="11" t="s">
        <v>207</v>
      </c>
      <c r="K343" s="14" t="s">
        <v>70</v>
      </c>
      <c r="L343" s="16" t="s">
        <v>71</v>
      </c>
    </row>
    <row r="344" spans="1:12" x14ac:dyDescent="0.3">
      <c r="A344" s="11">
        <v>26</v>
      </c>
      <c r="B344" s="11" t="s">
        <v>169</v>
      </c>
      <c r="C344" s="11" t="s">
        <v>86</v>
      </c>
      <c r="D344" s="12">
        <v>42172</v>
      </c>
      <c r="E344" s="11" t="s">
        <v>85</v>
      </c>
      <c r="F344" s="11">
        <v>5</v>
      </c>
      <c r="G344" s="11" t="s">
        <v>78</v>
      </c>
      <c r="H344" s="11" t="s">
        <v>60</v>
      </c>
      <c r="I344" s="11" t="s">
        <v>60</v>
      </c>
      <c r="J344" s="11" t="s">
        <v>207</v>
      </c>
      <c r="K344" s="14" t="s">
        <v>70</v>
      </c>
      <c r="L344" s="16" t="s">
        <v>71</v>
      </c>
    </row>
    <row r="345" spans="1:12" x14ac:dyDescent="0.3">
      <c r="A345" s="11">
        <v>26</v>
      </c>
      <c r="B345" s="11" t="s">
        <v>169</v>
      </c>
      <c r="C345" s="11" t="s">
        <v>80</v>
      </c>
      <c r="D345" s="12">
        <v>42168</v>
      </c>
      <c r="E345" s="11" t="s">
        <v>85</v>
      </c>
      <c r="F345" s="11">
        <v>1</v>
      </c>
      <c r="G345" s="11" t="s">
        <v>78</v>
      </c>
      <c r="H345" s="11" t="s">
        <v>60</v>
      </c>
      <c r="I345" s="11" t="s">
        <v>60</v>
      </c>
      <c r="J345" s="11" t="s">
        <v>207</v>
      </c>
      <c r="K345" s="14" t="s">
        <v>70</v>
      </c>
      <c r="L345" s="16" t="s">
        <v>71</v>
      </c>
    </row>
    <row r="346" spans="1:12" x14ac:dyDescent="0.3">
      <c r="A346" s="11" t="s">
        <v>82</v>
      </c>
      <c r="B346" s="11" t="s">
        <v>162</v>
      </c>
      <c r="C346" s="11" t="s">
        <v>87</v>
      </c>
      <c r="D346" s="12">
        <v>42163</v>
      </c>
      <c r="E346" s="11" t="s">
        <v>85</v>
      </c>
      <c r="F346" s="11">
        <v>1</v>
      </c>
      <c r="G346" s="11" t="s">
        <v>78</v>
      </c>
      <c r="H346" s="11" t="s">
        <v>60</v>
      </c>
      <c r="I346" s="11" t="s">
        <v>60</v>
      </c>
      <c r="J346" s="11" t="s">
        <v>207</v>
      </c>
      <c r="K346" s="14" t="s">
        <v>70</v>
      </c>
      <c r="L346" s="16" t="s">
        <v>71</v>
      </c>
    </row>
    <row r="347" spans="1:12" x14ac:dyDescent="0.3">
      <c r="A347" s="11">
        <v>27</v>
      </c>
      <c r="B347" s="11" t="s">
        <v>148</v>
      </c>
      <c r="C347" s="11" t="s">
        <v>80</v>
      </c>
      <c r="D347" s="12">
        <v>42168</v>
      </c>
      <c r="E347" s="11" t="s">
        <v>85</v>
      </c>
      <c r="F347" s="11">
        <v>1</v>
      </c>
      <c r="G347" s="11" t="s">
        <v>78</v>
      </c>
      <c r="H347" s="11" t="s">
        <v>60</v>
      </c>
      <c r="I347" s="11" t="s">
        <v>60</v>
      </c>
      <c r="J347" s="11" t="s">
        <v>207</v>
      </c>
      <c r="K347" s="14" t="s">
        <v>70</v>
      </c>
      <c r="L347" s="16" t="s">
        <v>71</v>
      </c>
    </row>
    <row r="348" spans="1:12" x14ac:dyDescent="0.3">
      <c r="A348" s="11">
        <v>27</v>
      </c>
      <c r="B348" s="11" t="s">
        <v>147</v>
      </c>
      <c r="C348" s="11" t="s">
        <v>87</v>
      </c>
      <c r="D348" s="12">
        <v>42167</v>
      </c>
      <c r="E348" s="11" t="s">
        <v>85</v>
      </c>
      <c r="F348" s="11">
        <v>1</v>
      </c>
      <c r="G348" s="11" t="s">
        <v>78</v>
      </c>
      <c r="H348" s="11" t="s">
        <v>60</v>
      </c>
      <c r="I348" s="11" t="s">
        <v>60</v>
      </c>
      <c r="J348" s="11" t="s">
        <v>207</v>
      </c>
      <c r="K348" s="14" t="s">
        <v>70</v>
      </c>
      <c r="L348" s="16" t="s">
        <v>71</v>
      </c>
    </row>
    <row r="349" spans="1:12" x14ac:dyDescent="0.3">
      <c r="A349" s="11">
        <v>27</v>
      </c>
      <c r="B349" s="11" t="s">
        <v>122</v>
      </c>
      <c r="C349" s="11" t="s">
        <v>87</v>
      </c>
      <c r="D349" s="12">
        <v>42167</v>
      </c>
      <c r="E349" s="11" t="s">
        <v>85</v>
      </c>
      <c r="F349" s="11">
        <v>1</v>
      </c>
      <c r="G349" s="11" t="s">
        <v>78</v>
      </c>
      <c r="H349" s="11" t="s">
        <v>60</v>
      </c>
      <c r="I349" s="11" t="s">
        <v>60</v>
      </c>
      <c r="J349" s="11" t="s">
        <v>207</v>
      </c>
      <c r="K349" s="14" t="s">
        <v>70</v>
      </c>
      <c r="L349" s="16" t="s">
        <v>71</v>
      </c>
    </row>
    <row r="350" spans="1:12" x14ac:dyDescent="0.3">
      <c r="A350" s="11">
        <v>28</v>
      </c>
      <c r="B350" s="11" t="s">
        <v>122</v>
      </c>
      <c r="C350" s="11" t="s">
        <v>86</v>
      </c>
      <c r="D350" s="12">
        <v>42157</v>
      </c>
      <c r="E350" s="11" t="s">
        <v>85</v>
      </c>
      <c r="F350" s="11">
        <v>1</v>
      </c>
      <c r="G350" s="11" t="s">
        <v>78</v>
      </c>
      <c r="H350" s="11" t="s">
        <v>60</v>
      </c>
      <c r="I350" s="11" t="s">
        <v>60</v>
      </c>
      <c r="J350" s="11" t="s">
        <v>207</v>
      </c>
      <c r="K350" s="14" t="s">
        <v>70</v>
      </c>
      <c r="L350" s="16" t="s">
        <v>71</v>
      </c>
    </row>
    <row r="351" spans="1:12" x14ac:dyDescent="0.3">
      <c r="A351" s="11">
        <v>28</v>
      </c>
      <c r="B351" s="11" t="s">
        <v>81</v>
      </c>
      <c r="C351" s="11" t="s">
        <v>86</v>
      </c>
      <c r="D351" s="12">
        <v>42162</v>
      </c>
      <c r="E351" s="11" t="s">
        <v>85</v>
      </c>
      <c r="F351" s="11">
        <v>1</v>
      </c>
      <c r="G351" s="11" t="s">
        <v>78</v>
      </c>
      <c r="H351" s="11" t="s">
        <v>60</v>
      </c>
      <c r="I351" s="11" t="s">
        <v>60</v>
      </c>
      <c r="J351" s="11" t="s">
        <v>207</v>
      </c>
      <c r="K351" s="14" t="s">
        <v>70</v>
      </c>
      <c r="L351" s="16" t="s">
        <v>71</v>
      </c>
    </row>
    <row r="352" spans="1:12" x14ac:dyDescent="0.3">
      <c r="A352" s="11">
        <v>28</v>
      </c>
      <c r="B352" s="11" t="s">
        <v>81</v>
      </c>
      <c r="C352" s="11" t="s">
        <v>86</v>
      </c>
      <c r="D352" s="12">
        <v>42172</v>
      </c>
      <c r="E352" s="11" t="s">
        <v>85</v>
      </c>
      <c r="F352" s="11">
        <v>2</v>
      </c>
      <c r="G352" s="11" t="s">
        <v>78</v>
      </c>
      <c r="H352" s="11" t="s">
        <v>60</v>
      </c>
      <c r="I352" s="11" t="s">
        <v>60</v>
      </c>
      <c r="J352" s="11" t="s">
        <v>207</v>
      </c>
      <c r="K352" s="14" t="s">
        <v>70</v>
      </c>
      <c r="L352" s="29" t="s">
        <v>71</v>
      </c>
    </row>
    <row r="353" spans="1:12" x14ac:dyDescent="0.3">
      <c r="A353" s="11">
        <v>29</v>
      </c>
      <c r="B353" s="11" t="s">
        <v>81</v>
      </c>
      <c r="C353" s="11" t="s">
        <v>86</v>
      </c>
      <c r="D353" s="12">
        <v>42181</v>
      </c>
      <c r="E353" s="11" t="s">
        <v>85</v>
      </c>
      <c r="F353" s="11">
        <v>1</v>
      </c>
      <c r="G353" s="11" t="s">
        <v>78</v>
      </c>
      <c r="H353" s="11" t="s">
        <v>60</v>
      </c>
      <c r="I353" s="11" t="s">
        <v>60</v>
      </c>
      <c r="J353" s="11" t="s">
        <v>207</v>
      </c>
      <c r="K353" s="14" t="s">
        <v>70</v>
      </c>
      <c r="L353" s="29" t="s">
        <v>71</v>
      </c>
    </row>
    <row r="354" spans="1:12" ht="14.5" x14ac:dyDescent="0.3">
      <c r="A354" s="11">
        <v>29</v>
      </c>
      <c r="B354" s="11" t="s">
        <v>148</v>
      </c>
      <c r="C354" s="11" t="s">
        <v>80</v>
      </c>
      <c r="D354" s="12">
        <v>42185</v>
      </c>
      <c r="E354" s="11" t="s">
        <v>150</v>
      </c>
      <c r="F354" s="11">
        <v>1</v>
      </c>
      <c r="G354" s="11" t="s">
        <v>78</v>
      </c>
      <c r="H354" s="11" t="s">
        <v>230</v>
      </c>
      <c r="I354" s="11" t="s">
        <v>230</v>
      </c>
      <c r="J354" s="11" t="s">
        <v>198</v>
      </c>
      <c r="K354" s="4" t="s">
        <v>32</v>
      </c>
      <c r="L354" s="4" t="s">
        <v>28</v>
      </c>
    </row>
    <row r="355" spans="1:12" ht="14.5" x14ac:dyDescent="0.3">
      <c r="A355" s="11">
        <v>29</v>
      </c>
      <c r="B355" s="11" t="s">
        <v>122</v>
      </c>
      <c r="C355" s="11" t="s">
        <v>86</v>
      </c>
      <c r="D355" s="12">
        <v>42172</v>
      </c>
      <c r="E355" s="11" t="s">
        <v>91</v>
      </c>
      <c r="F355" s="11">
        <v>1</v>
      </c>
      <c r="G355" s="11" t="s">
        <v>78</v>
      </c>
      <c r="H355" s="11" t="s">
        <v>297</v>
      </c>
      <c r="I355" s="11" t="s">
        <v>297</v>
      </c>
      <c r="J355" s="11" t="s">
        <v>298</v>
      </c>
      <c r="K355" s="4" t="s">
        <v>312</v>
      </c>
      <c r="L355" s="4" t="s">
        <v>313</v>
      </c>
    </row>
    <row r="356" spans="1:12" ht="14.5" x14ac:dyDescent="0.3">
      <c r="A356" s="11" t="s">
        <v>82</v>
      </c>
      <c r="B356" s="11" t="s">
        <v>81</v>
      </c>
      <c r="C356" s="11" t="s">
        <v>90</v>
      </c>
      <c r="D356" s="12">
        <v>42170</v>
      </c>
      <c r="E356" s="11" t="s">
        <v>91</v>
      </c>
      <c r="F356" s="11">
        <v>1</v>
      </c>
      <c r="G356" s="11" t="s">
        <v>78</v>
      </c>
      <c r="H356" s="11" t="s">
        <v>297</v>
      </c>
      <c r="I356" s="11" t="s">
        <v>297</v>
      </c>
      <c r="J356" s="11" t="s">
        <v>298</v>
      </c>
      <c r="K356" s="4" t="s">
        <v>312</v>
      </c>
      <c r="L356" s="4" t="s">
        <v>313</v>
      </c>
    </row>
    <row r="357" spans="1:12" x14ac:dyDescent="0.3">
      <c r="A357" s="11" t="s">
        <v>82</v>
      </c>
      <c r="B357" s="11" t="s">
        <v>181</v>
      </c>
      <c r="C357" s="11" t="s">
        <v>126</v>
      </c>
      <c r="D357" s="12">
        <v>42187</v>
      </c>
      <c r="E357" s="11" t="s">
        <v>123</v>
      </c>
      <c r="F357" s="11">
        <v>3</v>
      </c>
      <c r="G357" s="11" t="s">
        <v>78</v>
      </c>
      <c r="H357" s="11" t="s">
        <v>23</v>
      </c>
      <c r="I357" s="11" t="s">
        <v>23</v>
      </c>
      <c r="J357" s="11" t="s">
        <v>199</v>
      </c>
      <c r="K357" s="14" t="s">
        <v>4</v>
      </c>
      <c r="L357" s="14" t="s">
        <v>5</v>
      </c>
    </row>
    <row r="358" spans="1:12" x14ac:dyDescent="0.3">
      <c r="A358" s="11" t="s">
        <v>82</v>
      </c>
      <c r="B358" s="11" t="s">
        <v>181</v>
      </c>
      <c r="C358" s="11" t="s">
        <v>126</v>
      </c>
      <c r="D358" s="12">
        <v>42195</v>
      </c>
      <c r="E358" s="11" t="s">
        <v>123</v>
      </c>
      <c r="F358" s="11">
        <v>1</v>
      </c>
      <c r="G358" s="11" t="s">
        <v>78</v>
      </c>
      <c r="H358" s="11" t="s">
        <v>23</v>
      </c>
      <c r="I358" s="11" t="s">
        <v>23</v>
      </c>
      <c r="J358" s="11" t="s">
        <v>199</v>
      </c>
      <c r="K358" s="14" t="s">
        <v>4</v>
      </c>
      <c r="L358" s="14" t="s">
        <v>5</v>
      </c>
    </row>
    <row r="359" spans="1:12" x14ac:dyDescent="0.3">
      <c r="A359" s="11" t="s">
        <v>82</v>
      </c>
      <c r="B359" s="11" t="s">
        <v>181</v>
      </c>
      <c r="C359" s="11" t="s">
        <v>126</v>
      </c>
      <c r="D359" s="12">
        <v>42201</v>
      </c>
      <c r="E359" s="11" t="s">
        <v>123</v>
      </c>
      <c r="F359" s="11">
        <v>1</v>
      </c>
      <c r="G359" s="11" t="s">
        <v>78</v>
      </c>
      <c r="H359" s="11" t="s">
        <v>23</v>
      </c>
      <c r="I359" s="11" t="s">
        <v>23</v>
      </c>
      <c r="J359" s="11" t="s">
        <v>199</v>
      </c>
      <c r="K359" s="14" t="s">
        <v>4</v>
      </c>
      <c r="L359" s="14" t="s">
        <v>5</v>
      </c>
    </row>
    <row r="360" spans="1:12" x14ac:dyDescent="0.3">
      <c r="A360" s="11">
        <v>30</v>
      </c>
      <c r="B360" s="11" t="s">
        <v>181</v>
      </c>
      <c r="C360" s="11" t="s">
        <v>90</v>
      </c>
      <c r="D360" s="12">
        <v>42184</v>
      </c>
      <c r="E360" s="11" t="s">
        <v>123</v>
      </c>
      <c r="F360" s="11">
        <v>2</v>
      </c>
      <c r="G360" s="11" t="s">
        <v>78</v>
      </c>
      <c r="H360" s="11" t="s">
        <v>23</v>
      </c>
      <c r="I360" s="11" t="s">
        <v>23</v>
      </c>
      <c r="J360" s="11" t="s">
        <v>199</v>
      </c>
      <c r="K360" s="14" t="s">
        <v>4</v>
      </c>
      <c r="L360" s="14" t="s">
        <v>5</v>
      </c>
    </row>
    <row r="361" spans="1:12" x14ac:dyDescent="0.3">
      <c r="A361" s="11">
        <v>30</v>
      </c>
      <c r="B361" s="11" t="s">
        <v>181</v>
      </c>
      <c r="C361" s="11" t="s">
        <v>90</v>
      </c>
      <c r="D361" s="12">
        <v>42194</v>
      </c>
      <c r="E361" s="11" t="s">
        <v>123</v>
      </c>
      <c r="F361" s="11">
        <v>1</v>
      </c>
      <c r="G361" s="11" t="s">
        <v>78</v>
      </c>
      <c r="H361" s="11" t="s">
        <v>23</v>
      </c>
      <c r="I361" s="11" t="s">
        <v>23</v>
      </c>
      <c r="J361" s="11" t="s">
        <v>199</v>
      </c>
      <c r="K361" s="14" t="s">
        <v>4</v>
      </c>
      <c r="L361" s="14" t="s">
        <v>5</v>
      </c>
    </row>
    <row r="362" spans="1:12" x14ac:dyDescent="0.3">
      <c r="A362" s="11">
        <v>30</v>
      </c>
      <c r="B362" s="11" t="s">
        <v>181</v>
      </c>
      <c r="C362" s="11" t="s">
        <v>84</v>
      </c>
      <c r="D362" s="12">
        <v>42185</v>
      </c>
      <c r="E362" s="11" t="s">
        <v>123</v>
      </c>
      <c r="F362" s="11">
        <v>3</v>
      </c>
      <c r="G362" s="11" t="s">
        <v>78</v>
      </c>
      <c r="H362" s="11" t="s">
        <v>23</v>
      </c>
      <c r="I362" s="11" t="s">
        <v>23</v>
      </c>
      <c r="J362" s="11" t="s">
        <v>199</v>
      </c>
      <c r="K362" s="14" t="s">
        <v>4</v>
      </c>
      <c r="L362" s="14" t="s">
        <v>5</v>
      </c>
    </row>
    <row r="363" spans="1:12" x14ac:dyDescent="0.3">
      <c r="A363" s="11" t="s">
        <v>82</v>
      </c>
      <c r="B363" s="11" t="s">
        <v>181</v>
      </c>
      <c r="C363" s="11" t="s">
        <v>84</v>
      </c>
      <c r="D363" s="12">
        <v>42200</v>
      </c>
      <c r="E363" s="11" t="s">
        <v>123</v>
      </c>
      <c r="F363" s="11">
        <v>1</v>
      </c>
      <c r="G363" s="11" t="s">
        <v>78</v>
      </c>
      <c r="H363" s="11" t="s">
        <v>23</v>
      </c>
      <c r="I363" s="11" t="s">
        <v>23</v>
      </c>
      <c r="J363" s="11" t="s">
        <v>199</v>
      </c>
      <c r="K363" s="14" t="s">
        <v>4</v>
      </c>
      <c r="L363" s="14" t="s">
        <v>5</v>
      </c>
    </row>
    <row r="364" spans="1:12" x14ac:dyDescent="0.3">
      <c r="A364" s="11" t="s">
        <v>82</v>
      </c>
      <c r="B364" s="11" t="s">
        <v>162</v>
      </c>
      <c r="C364" s="11" t="s">
        <v>86</v>
      </c>
      <c r="D364" s="12">
        <v>42192</v>
      </c>
      <c r="E364" s="11" t="s">
        <v>123</v>
      </c>
      <c r="F364" s="11">
        <v>1</v>
      </c>
      <c r="G364" s="11" t="s">
        <v>78</v>
      </c>
      <c r="H364" s="11" t="s">
        <v>23</v>
      </c>
      <c r="I364" s="11" t="s">
        <v>23</v>
      </c>
      <c r="J364" s="11" t="s">
        <v>199</v>
      </c>
      <c r="K364" s="14" t="s">
        <v>4</v>
      </c>
      <c r="L364" s="14" t="s">
        <v>5</v>
      </c>
    </row>
    <row r="365" spans="1:12" x14ac:dyDescent="0.3">
      <c r="A365" s="11" t="s">
        <v>82</v>
      </c>
      <c r="B365" s="11" t="s">
        <v>148</v>
      </c>
      <c r="C365" s="11" t="s">
        <v>126</v>
      </c>
      <c r="D365" s="12">
        <v>42195</v>
      </c>
      <c r="E365" s="11" t="s">
        <v>123</v>
      </c>
      <c r="F365" s="11">
        <v>3</v>
      </c>
      <c r="G365" s="11" t="s">
        <v>78</v>
      </c>
      <c r="H365" s="11" t="s">
        <v>23</v>
      </c>
      <c r="I365" s="11" t="s">
        <v>23</v>
      </c>
      <c r="J365" s="11" t="s">
        <v>199</v>
      </c>
      <c r="K365" s="14" t="s">
        <v>4</v>
      </c>
      <c r="L365" s="14" t="s">
        <v>5</v>
      </c>
    </row>
    <row r="366" spans="1:12" x14ac:dyDescent="0.3">
      <c r="A366" s="11" t="s">
        <v>82</v>
      </c>
      <c r="B366" s="11" t="s">
        <v>148</v>
      </c>
      <c r="C366" s="11" t="s">
        <v>126</v>
      </c>
      <c r="D366" s="12">
        <v>42201</v>
      </c>
      <c r="E366" s="11" t="s">
        <v>123</v>
      </c>
      <c r="F366" s="11">
        <v>2</v>
      </c>
      <c r="G366" s="11" t="s">
        <v>78</v>
      </c>
      <c r="H366" s="11" t="s">
        <v>23</v>
      </c>
      <c r="I366" s="11" t="s">
        <v>23</v>
      </c>
      <c r="J366" s="11" t="s">
        <v>199</v>
      </c>
      <c r="K366" s="14" t="s">
        <v>4</v>
      </c>
      <c r="L366" s="14" t="s">
        <v>5</v>
      </c>
    </row>
    <row r="367" spans="1:12" x14ac:dyDescent="0.3">
      <c r="A367" s="11" t="s">
        <v>82</v>
      </c>
      <c r="B367" s="11" t="s">
        <v>148</v>
      </c>
      <c r="C367" s="11" t="s">
        <v>90</v>
      </c>
      <c r="D367" s="12">
        <v>42194</v>
      </c>
      <c r="E367" s="11" t="s">
        <v>123</v>
      </c>
      <c r="F367" s="11">
        <v>1</v>
      </c>
      <c r="G367" s="11" t="s">
        <v>78</v>
      </c>
      <c r="H367" s="11" t="s">
        <v>23</v>
      </c>
      <c r="I367" s="11" t="s">
        <v>23</v>
      </c>
      <c r="J367" s="11" t="s">
        <v>199</v>
      </c>
      <c r="K367" s="14" t="s">
        <v>4</v>
      </c>
      <c r="L367" s="14" t="s">
        <v>5</v>
      </c>
    </row>
    <row r="368" spans="1:12" x14ac:dyDescent="0.3">
      <c r="A368" s="11" t="s">
        <v>82</v>
      </c>
      <c r="B368" s="11" t="s">
        <v>148</v>
      </c>
      <c r="C368" s="11" t="s">
        <v>90</v>
      </c>
      <c r="D368" s="12">
        <v>42199</v>
      </c>
      <c r="E368" s="11" t="s">
        <v>123</v>
      </c>
      <c r="F368" s="11">
        <v>1</v>
      </c>
      <c r="G368" s="11" t="s">
        <v>78</v>
      </c>
      <c r="H368" s="11" t="s">
        <v>23</v>
      </c>
      <c r="I368" s="11" t="s">
        <v>23</v>
      </c>
      <c r="J368" s="11" t="s">
        <v>199</v>
      </c>
      <c r="K368" s="14" t="s">
        <v>4</v>
      </c>
      <c r="L368" s="14" t="s">
        <v>5</v>
      </c>
    </row>
    <row r="369" spans="1:12" x14ac:dyDescent="0.3">
      <c r="A369" s="11" t="s">
        <v>82</v>
      </c>
      <c r="B369" s="11" t="s">
        <v>148</v>
      </c>
      <c r="C369" s="11" t="s">
        <v>87</v>
      </c>
      <c r="D369" s="12">
        <v>42200</v>
      </c>
      <c r="E369" s="11" t="s">
        <v>123</v>
      </c>
      <c r="F369" s="11">
        <v>1</v>
      </c>
      <c r="G369" s="11" t="s">
        <v>78</v>
      </c>
      <c r="H369" s="11" t="s">
        <v>23</v>
      </c>
      <c r="I369" s="11" t="s">
        <v>23</v>
      </c>
      <c r="J369" s="11" t="s">
        <v>199</v>
      </c>
      <c r="K369" s="14" t="s">
        <v>4</v>
      </c>
      <c r="L369" s="14" t="s">
        <v>5</v>
      </c>
    </row>
    <row r="370" spans="1:12" x14ac:dyDescent="0.3">
      <c r="A370" s="11" t="s">
        <v>82</v>
      </c>
      <c r="B370" s="11" t="s">
        <v>148</v>
      </c>
      <c r="C370" s="11" t="s">
        <v>86</v>
      </c>
      <c r="D370" s="12">
        <v>42192</v>
      </c>
      <c r="E370" s="11" t="s">
        <v>123</v>
      </c>
      <c r="F370" s="11">
        <v>1</v>
      </c>
      <c r="G370" s="11" t="s">
        <v>78</v>
      </c>
      <c r="H370" s="11" t="s">
        <v>23</v>
      </c>
      <c r="I370" s="11" t="s">
        <v>23</v>
      </c>
      <c r="J370" s="11" t="s">
        <v>199</v>
      </c>
      <c r="K370" s="14" t="s">
        <v>4</v>
      </c>
      <c r="L370" s="14" t="s">
        <v>5</v>
      </c>
    </row>
    <row r="371" spans="1:12" x14ac:dyDescent="0.3">
      <c r="A371" s="11" t="s">
        <v>82</v>
      </c>
      <c r="B371" s="11" t="s">
        <v>148</v>
      </c>
      <c r="C371" s="11" t="s">
        <v>86</v>
      </c>
      <c r="D371" s="12">
        <v>42195</v>
      </c>
      <c r="E371" s="11" t="s">
        <v>123</v>
      </c>
      <c r="F371" s="11">
        <v>2</v>
      </c>
      <c r="G371" s="11" t="s">
        <v>78</v>
      </c>
      <c r="H371" s="11" t="s">
        <v>23</v>
      </c>
      <c r="I371" s="11" t="s">
        <v>23</v>
      </c>
      <c r="J371" s="11" t="s">
        <v>199</v>
      </c>
      <c r="K371" s="14" t="s">
        <v>4</v>
      </c>
      <c r="L371" s="14" t="s">
        <v>5</v>
      </c>
    </row>
    <row r="372" spans="1:12" x14ac:dyDescent="0.3">
      <c r="A372" s="11" t="s">
        <v>82</v>
      </c>
      <c r="B372" s="11" t="s">
        <v>148</v>
      </c>
      <c r="C372" s="11" t="s">
        <v>84</v>
      </c>
      <c r="D372" s="12">
        <v>42185</v>
      </c>
      <c r="E372" s="11" t="s">
        <v>123</v>
      </c>
      <c r="F372" s="11">
        <v>1</v>
      </c>
      <c r="G372" s="11" t="s">
        <v>78</v>
      </c>
      <c r="H372" s="11" t="s">
        <v>23</v>
      </c>
      <c r="I372" s="11" t="s">
        <v>23</v>
      </c>
      <c r="J372" s="11" t="s">
        <v>199</v>
      </c>
      <c r="K372" s="14" t="s">
        <v>4</v>
      </c>
      <c r="L372" s="14" t="s">
        <v>5</v>
      </c>
    </row>
    <row r="373" spans="1:12" x14ac:dyDescent="0.3">
      <c r="A373" s="11">
        <v>32</v>
      </c>
      <c r="B373" s="11" t="s">
        <v>148</v>
      </c>
      <c r="C373" s="11" t="s">
        <v>84</v>
      </c>
      <c r="D373" s="12">
        <v>42194</v>
      </c>
      <c r="E373" s="11" t="s">
        <v>123</v>
      </c>
      <c r="F373" s="11">
        <v>1</v>
      </c>
      <c r="G373" s="11" t="s">
        <v>78</v>
      </c>
      <c r="H373" s="11" t="s">
        <v>23</v>
      </c>
      <c r="I373" s="11" t="s">
        <v>23</v>
      </c>
      <c r="J373" s="11" t="s">
        <v>199</v>
      </c>
      <c r="K373" s="14" t="s">
        <v>4</v>
      </c>
      <c r="L373" s="14" t="s">
        <v>5</v>
      </c>
    </row>
    <row r="374" spans="1:12" x14ac:dyDescent="0.3">
      <c r="A374" s="11">
        <v>32</v>
      </c>
      <c r="B374" s="11" t="s">
        <v>148</v>
      </c>
      <c r="C374" s="11" t="s">
        <v>80</v>
      </c>
      <c r="D374" s="12">
        <v>42201</v>
      </c>
      <c r="E374" s="11" t="s">
        <v>123</v>
      </c>
      <c r="F374" s="11">
        <v>1</v>
      </c>
      <c r="G374" s="11" t="s">
        <v>78</v>
      </c>
      <c r="H374" s="11" t="s">
        <v>23</v>
      </c>
      <c r="I374" s="11" t="s">
        <v>23</v>
      </c>
      <c r="J374" s="11" t="s">
        <v>199</v>
      </c>
      <c r="K374" s="14" t="s">
        <v>4</v>
      </c>
      <c r="L374" s="14" t="s">
        <v>5</v>
      </c>
    </row>
    <row r="375" spans="1:12" x14ac:dyDescent="0.3">
      <c r="A375" s="11">
        <v>32</v>
      </c>
      <c r="B375" s="11" t="s">
        <v>122</v>
      </c>
      <c r="C375" s="11" t="s">
        <v>80</v>
      </c>
      <c r="D375" s="12">
        <v>42201</v>
      </c>
      <c r="E375" s="11" t="s">
        <v>123</v>
      </c>
      <c r="F375" s="11">
        <v>1</v>
      </c>
      <c r="G375" s="11" t="s">
        <v>78</v>
      </c>
      <c r="H375" s="11" t="s">
        <v>23</v>
      </c>
      <c r="I375" s="11" t="s">
        <v>23</v>
      </c>
      <c r="J375" s="11" t="s">
        <v>199</v>
      </c>
      <c r="K375" s="14" t="s">
        <v>4</v>
      </c>
      <c r="L375" s="14" t="s">
        <v>5</v>
      </c>
    </row>
    <row r="376" spans="1:12" ht="14.5" x14ac:dyDescent="0.3">
      <c r="A376" s="11">
        <v>35</v>
      </c>
      <c r="B376" s="11" t="s">
        <v>81</v>
      </c>
      <c r="C376" s="11" t="s">
        <v>90</v>
      </c>
      <c r="D376" s="12">
        <v>42163</v>
      </c>
      <c r="E376" s="11" t="s">
        <v>92</v>
      </c>
      <c r="F376" s="11">
        <v>1</v>
      </c>
      <c r="G376" s="11" t="s">
        <v>78</v>
      </c>
      <c r="H376" s="11" t="s">
        <v>234</v>
      </c>
      <c r="I376" s="11" t="s">
        <v>234</v>
      </c>
      <c r="J376" s="11" t="s">
        <v>299</v>
      </c>
      <c r="K376" s="4" t="s">
        <v>318</v>
      </c>
      <c r="L376" s="4" t="s">
        <v>68</v>
      </c>
    </row>
    <row r="377" spans="1:12" x14ac:dyDescent="0.3">
      <c r="A377" s="11">
        <v>35</v>
      </c>
      <c r="B377" s="11" t="s">
        <v>147</v>
      </c>
      <c r="C377" s="11" t="s">
        <v>84</v>
      </c>
      <c r="D377" s="12">
        <v>42200</v>
      </c>
      <c r="E377" s="11" t="s">
        <v>146</v>
      </c>
      <c r="F377" s="11">
        <v>1</v>
      </c>
      <c r="G377" s="11" t="s">
        <v>78</v>
      </c>
      <c r="H377" s="11" t="s">
        <v>58</v>
      </c>
      <c r="I377" s="11" t="s">
        <v>58</v>
      </c>
      <c r="J377" s="11" t="s">
        <v>292</v>
      </c>
      <c r="K377" s="14" t="s">
        <v>70</v>
      </c>
      <c r="L377" s="16" t="s">
        <v>71</v>
      </c>
    </row>
    <row r="378" spans="1:12" x14ac:dyDescent="0.3">
      <c r="A378" s="11">
        <v>35</v>
      </c>
      <c r="E378" s="14" t="s">
        <v>3</v>
      </c>
      <c r="G378" s="14" t="s">
        <v>95</v>
      </c>
      <c r="H378" s="14" t="s">
        <v>3</v>
      </c>
      <c r="I378" s="14" t="s">
        <v>11</v>
      </c>
      <c r="K378" s="14" t="s">
        <v>12</v>
      </c>
      <c r="L378" s="14" t="s">
        <v>13</v>
      </c>
    </row>
    <row r="379" spans="1:12" x14ac:dyDescent="0.3">
      <c r="A379" s="11" t="s">
        <v>82</v>
      </c>
      <c r="E379" s="14" t="s">
        <v>3</v>
      </c>
      <c r="G379" s="14" t="s">
        <v>95</v>
      </c>
      <c r="H379" s="14" t="s">
        <v>3</v>
      </c>
      <c r="I379" s="14" t="s">
        <v>7</v>
      </c>
      <c r="K379" s="14" t="s">
        <v>4</v>
      </c>
      <c r="L379" s="14" t="s">
        <v>5</v>
      </c>
    </row>
    <row r="380" spans="1:12" x14ac:dyDescent="0.3">
      <c r="A380" s="11" t="s">
        <v>82</v>
      </c>
      <c r="E380" s="14" t="s">
        <v>3</v>
      </c>
      <c r="G380" s="14" t="s">
        <v>95</v>
      </c>
      <c r="H380" s="14" t="s">
        <v>3</v>
      </c>
      <c r="I380" s="14" t="s">
        <v>6</v>
      </c>
      <c r="K380" s="14" t="s">
        <v>4</v>
      </c>
      <c r="L380" s="14" t="s">
        <v>5</v>
      </c>
    </row>
    <row r="381" spans="1:12" x14ac:dyDescent="0.3">
      <c r="A381" s="11">
        <v>33</v>
      </c>
      <c r="B381" s="11" t="s">
        <v>169</v>
      </c>
      <c r="C381" s="11" t="s">
        <v>87</v>
      </c>
      <c r="D381" s="12">
        <v>42170</v>
      </c>
      <c r="E381" s="11" t="s">
        <v>3</v>
      </c>
      <c r="F381" s="11">
        <v>577</v>
      </c>
      <c r="G381" s="11" t="s">
        <v>95</v>
      </c>
      <c r="H381" s="11" t="s">
        <v>3</v>
      </c>
      <c r="I381" s="11" t="s">
        <v>6</v>
      </c>
      <c r="J381" s="11" t="s">
        <v>99</v>
      </c>
      <c r="K381" s="14" t="s">
        <v>4</v>
      </c>
      <c r="L381" s="14" t="s">
        <v>5</v>
      </c>
    </row>
    <row r="382" spans="1:12" x14ac:dyDescent="0.3">
      <c r="A382" s="11">
        <v>33</v>
      </c>
      <c r="B382" s="11" t="s">
        <v>169</v>
      </c>
      <c r="C382" s="11" t="s">
        <v>87</v>
      </c>
      <c r="D382" s="12">
        <v>42173</v>
      </c>
      <c r="E382" s="11" t="s">
        <v>3</v>
      </c>
      <c r="F382" s="11">
        <v>14</v>
      </c>
      <c r="G382" s="11" t="s">
        <v>95</v>
      </c>
      <c r="H382" s="11" t="s">
        <v>3</v>
      </c>
      <c r="I382" s="11" t="s">
        <v>6</v>
      </c>
      <c r="J382" s="11" t="s">
        <v>99</v>
      </c>
      <c r="K382" s="14" t="s">
        <v>4</v>
      </c>
      <c r="L382" s="14" t="s">
        <v>5</v>
      </c>
    </row>
    <row r="383" spans="1:12" x14ac:dyDescent="0.3">
      <c r="A383" s="11">
        <v>36</v>
      </c>
      <c r="B383" s="11" t="s">
        <v>169</v>
      </c>
      <c r="C383" s="11" t="s">
        <v>86</v>
      </c>
      <c r="D383" s="12">
        <v>42169</v>
      </c>
      <c r="E383" s="11" t="s">
        <v>3</v>
      </c>
      <c r="F383" s="11">
        <v>158</v>
      </c>
      <c r="G383" s="11" t="s">
        <v>95</v>
      </c>
      <c r="H383" s="11" t="s">
        <v>3</v>
      </c>
      <c r="I383" s="11" t="s">
        <v>6</v>
      </c>
      <c r="J383" s="11" t="s">
        <v>99</v>
      </c>
      <c r="K383" s="14" t="s">
        <v>4</v>
      </c>
      <c r="L383" s="14" t="s">
        <v>5</v>
      </c>
    </row>
    <row r="384" spans="1:12" x14ac:dyDescent="0.3">
      <c r="A384" s="11">
        <v>36</v>
      </c>
      <c r="B384" s="11" t="s">
        <v>169</v>
      </c>
      <c r="C384" s="11" t="s">
        <v>82</v>
      </c>
      <c r="D384" s="12">
        <v>42170</v>
      </c>
      <c r="E384" s="11" t="s">
        <v>3</v>
      </c>
      <c r="F384" s="11">
        <v>228</v>
      </c>
      <c r="G384" s="11" t="s">
        <v>95</v>
      </c>
      <c r="H384" s="11" t="s">
        <v>3</v>
      </c>
      <c r="I384" s="11" t="s">
        <v>6</v>
      </c>
      <c r="J384" s="11" t="s">
        <v>99</v>
      </c>
      <c r="K384" s="14" t="s">
        <v>4</v>
      </c>
      <c r="L384" s="14" t="s">
        <v>5</v>
      </c>
    </row>
    <row r="385" spans="1:12" x14ac:dyDescent="0.3">
      <c r="A385" s="11" t="s">
        <v>82</v>
      </c>
      <c r="B385" s="11" t="s">
        <v>162</v>
      </c>
      <c r="C385" s="11" t="s">
        <v>90</v>
      </c>
      <c r="D385" s="12">
        <v>42167</v>
      </c>
      <c r="E385" s="11" t="s">
        <v>3</v>
      </c>
      <c r="F385" s="11">
        <v>1</v>
      </c>
      <c r="G385" s="11" t="s">
        <v>95</v>
      </c>
      <c r="H385" s="11" t="s">
        <v>3</v>
      </c>
      <c r="I385" s="11" t="s">
        <v>6</v>
      </c>
      <c r="J385" s="11" t="s">
        <v>99</v>
      </c>
      <c r="K385" s="14" t="s">
        <v>4</v>
      </c>
      <c r="L385" s="14" t="s">
        <v>5</v>
      </c>
    </row>
    <row r="386" spans="1:12" x14ac:dyDescent="0.3">
      <c r="A386" s="11" t="s">
        <v>82</v>
      </c>
      <c r="B386" s="11" t="s">
        <v>162</v>
      </c>
      <c r="C386" s="11" t="s">
        <v>90</v>
      </c>
      <c r="D386" s="12">
        <v>42169</v>
      </c>
      <c r="E386" s="11" t="s">
        <v>3</v>
      </c>
      <c r="F386" s="11">
        <v>1</v>
      </c>
      <c r="G386" s="11" t="s">
        <v>95</v>
      </c>
      <c r="H386" s="11" t="s">
        <v>3</v>
      </c>
      <c r="I386" s="11" t="s">
        <v>6</v>
      </c>
      <c r="J386" s="11" t="s">
        <v>99</v>
      </c>
      <c r="K386" s="14" t="s">
        <v>4</v>
      </c>
      <c r="L386" s="14" t="s">
        <v>5</v>
      </c>
    </row>
    <row r="387" spans="1:12" x14ac:dyDescent="0.3">
      <c r="A387" s="11" t="s">
        <v>82</v>
      </c>
      <c r="B387" s="11" t="s">
        <v>162</v>
      </c>
      <c r="C387" s="11" t="s">
        <v>90</v>
      </c>
      <c r="D387" s="12">
        <v>42169</v>
      </c>
      <c r="E387" s="11" t="s">
        <v>3</v>
      </c>
      <c r="F387" s="11">
        <v>2</v>
      </c>
      <c r="G387" s="11" t="s">
        <v>95</v>
      </c>
      <c r="H387" s="11" t="s">
        <v>3</v>
      </c>
      <c r="I387" s="11" t="s">
        <v>6</v>
      </c>
      <c r="J387" s="11" t="s">
        <v>99</v>
      </c>
      <c r="K387" s="14" t="s">
        <v>4</v>
      </c>
      <c r="L387" s="14" t="s">
        <v>5</v>
      </c>
    </row>
    <row r="388" spans="1:12" x14ac:dyDescent="0.3">
      <c r="A388" s="11" t="s">
        <v>82</v>
      </c>
      <c r="B388" s="11" t="s">
        <v>162</v>
      </c>
      <c r="C388" s="11" t="s">
        <v>90</v>
      </c>
      <c r="D388" s="12">
        <v>42170</v>
      </c>
      <c r="E388" s="11" t="s">
        <v>3</v>
      </c>
      <c r="F388" s="11">
        <v>14</v>
      </c>
      <c r="G388" s="11" t="s">
        <v>95</v>
      </c>
      <c r="H388" s="11" t="s">
        <v>3</v>
      </c>
      <c r="I388" s="11" t="s">
        <v>6</v>
      </c>
      <c r="J388" s="11" t="s">
        <v>99</v>
      </c>
      <c r="K388" s="14" t="s">
        <v>4</v>
      </c>
      <c r="L388" s="14" t="s">
        <v>5</v>
      </c>
    </row>
    <row r="389" spans="1:12" x14ac:dyDescent="0.3">
      <c r="A389" s="11">
        <v>42</v>
      </c>
      <c r="B389" s="11" t="s">
        <v>148</v>
      </c>
      <c r="C389" s="11" t="s">
        <v>90</v>
      </c>
      <c r="D389" s="12">
        <v>42170</v>
      </c>
      <c r="E389" s="11" t="s">
        <v>3</v>
      </c>
      <c r="F389" s="11">
        <v>52</v>
      </c>
      <c r="G389" s="11" t="s">
        <v>95</v>
      </c>
      <c r="H389" s="11" t="s">
        <v>3</v>
      </c>
      <c r="I389" s="11" t="s">
        <v>6</v>
      </c>
      <c r="J389" s="11" t="s">
        <v>99</v>
      </c>
      <c r="K389" s="14" t="s">
        <v>4</v>
      </c>
      <c r="L389" s="14" t="s">
        <v>5</v>
      </c>
    </row>
    <row r="390" spans="1:12" x14ac:dyDescent="0.3">
      <c r="A390" s="11">
        <v>42</v>
      </c>
      <c r="B390" s="11" t="s">
        <v>148</v>
      </c>
      <c r="C390" s="11" t="s">
        <v>90</v>
      </c>
      <c r="D390" s="12">
        <v>42177</v>
      </c>
      <c r="E390" s="11" t="s">
        <v>3</v>
      </c>
      <c r="F390" s="11">
        <v>98</v>
      </c>
      <c r="G390" s="11" t="s">
        <v>95</v>
      </c>
      <c r="H390" s="11" t="s">
        <v>3</v>
      </c>
      <c r="I390" s="11" t="s">
        <v>6</v>
      </c>
      <c r="J390" s="11" t="s">
        <v>99</v>
      </c>
      <c r="K390" s="14" t="s">
        <v>4</v>
      </c>
      <c r="L390" s="14" t="s">
        <v>5</v>
      </c>
    </row>
    <row r="391" spans="1:12" x14ac:dyDescent="0.3">
      <c r="A391" s="11">
        <v>42</v>
      </c>
      <c r="B391" s="11" t="s">
        <v>148</v>
      </c>
      <c r="C391" s="11" t="s">
        <v>87</v>
      </c>
      <c r="D391" s="12">
        <v>42166</v>
      </c>
      <c r="E391" s="11" t="s">
        <v>3</v>
      </c>
      <c r="F391" s="11">
        <v>327</v>
      </c>
      <c r="G391" s="11" t="s">
        <v>95</v>
      </c>
      <c r="H391" s="11" t="s">
        <v>3</v>
      </c>
      <c r="I391" s="11" t="s">
        <v>6</v>
      </c>
      <c r="J391" s="11" t="s">
        <v>99</v>
      </c>
      <c r="K391" s="14" t="s">
        <v>4</v>
      </c>
      <c r="L391" s="14" t="s">
        <v>5</v>
      </c>
    </row>
    <row r="392" spans="1:12" x14ac:dyDescent="0.3">
      <c r="A392" s="11" t="s">
        <v>82</v>
      </c>
      <c r="B392" s="11" t="s">
        <v>148</v>
      </c>
      <c r="C392" s="11" t="s">
        <v>87</v>
      </c>
      <c r="D392" s="12">
        <v>42183</v>
      </c>
      <c r="E392" s="11" t="s">
        <v>3</v>
      </c>
      <c r="F392" s="11">
        <v>1</v>
      </c>
      <c r="G392" s="11" t="s">
        <v>95</v>
      </c>
      <c r="H392" s="11" t="s">
        <v>3</v>
      </c>
      <c r="I392" s="11" t="s">
        <v>6</v>
      </c>
      <c r="J392" s="11" t="s">
        <v>99</v>
      </c>
      <c r="K392" s="14" t="s">
        <v>4</v>
      </c>
      <c r="L392" s="14" t="s">
        <v>5</v>
      </c>
    </row>
    <row r="393" spans="1:12" x14ac:dyDescent="0.3">
      <c r="A393" s="11">
        <v>39</v>
      </c>
      <c r="B393" s="11" t="s">
        <v>148</v>
      </c>
      <c r="C393" s="11" t="s">
        <v>84</v>
      </c>
      <c r="D393" s="12">
        <v>42183</v>
      </c>
      <c r="E393" s="11" t="s">
        <v>3</v>
      </c>
      <c r="F393" s="11">
        <v>247</v>
      </c>
      <c r="G393" s="11" t="s">
        <v>95</v>
      </c>
      <c r="H393" s="11" t="s">
        <v>3</v>
      </c>
      <c r="I393" s="11" t="s">
        <v>6</v>
      </c>
      <c r="J393" s="11" t="s">
        <v>99</v>
      </c>
      <c r="K393" s="14" t="s">
        <v>4</v>
      </c>
      <c r="L393" s="14" t="s">
        <v>5</v>
      </c>
    </row>
    <row r="394" spans="1:12" x14ac:dyDescent="0.3">
      <c r="A394" s="11">
        <v>39</v>
      </c>
      <c r="B394" s="11" t="s">
        <v>142</v>
      </c>
      <c r="C394" s="11" t="s">
        <v>80</v>
      </c>
      <c r="D394" s="12">
        <v>42185</v>
      </c>
      <c r="E394" s="11" t="s">
        <v>3</v>
      </c>
      <c r="F394" s="11">
        <v>1</v>
      </c>
      <c r="G394" s="11" t="s">
        <v>95</v>
      </c>
      <c r="H394" s="11" t="s">
        <v>3</v>
      </c>
      <c r="I394" s="11" t="s">
        <v>6</v>
      </c>
      <c r="J394" s="11" t="s">
        <v>99</v>
      </c>
      <c r="K394" s="14" t="s">
        <v>4</v>
      </c>
      <c r="L394" s="14" t="s">
        <v>5</v>
      </c>
    </row>
    <row r="395" spans="1:12" x14ac:dyDescent="0.3">
      <c r="A395" s="11">
        <v>39</v>
      </c>
      <c r="B395" s="11" t="s">
        <v>127</v>
      </c>
      <c r="C395" s="11" t="s">
        <v>87</v>
      </c>
      <c r="D395" s="12">
        <v>42194</v>
      </c>
      <c r="E395" s="11" t="s">
        <v>3</v>
      </c>
      <c r="F395" s="11">
        <v>1</v>
      </c>
      <c r="G395" s="11" t="s">
        <v>95</v>
      </c>
      <c r="H395" s="11" t="s">
        <v>3</v>
      </c>
      <c r="I395" s="11" t="s">
        <v>6</v>
      </c>
      <c r="J395" s="11" t="s">
        <v>99</v>
      </c>
      <c r="K395" s="14" t="s">
        <v>4</v>
      </c>
      <c r="L395" s="14" t="s">
        <v>5</v>
      </c>
    </row>
    <row r="396" spans="1:12" x14ac:dyDescent="0.3">
      <c r="A396" s="11" t="s">
        <v>82</v>
      </c>
      <c r="B396" s="11" t="s">
        <v>127</v>
      </c>
      <c r="C396" s="11" t="s">
        <v>87</v>
      </c>
      <c r="D396" s="12">
        <v>42200</v>
      </c>
      <c r="E396" s="11" t="s">
        <v>3</v>
      </c>
      <c r="F396" s="11">
        <v>263</v>
      </c>
      <c r="G396" s="11" t="s">
        <v>95</v>
      </c>
      <c r="H396" s="11" t="s">
        <v>3</v>
      </c>
      <c r="I396" s="11" t="s">
        <v>6</v>
      </c>
      <c r="J396" s="11" t="s">
        <v>99</v>
      </c>
      <c r="K396" s="14" t="s">
        <v>4</v>
      </c>
      <c r="L396" s="14" t="s">
        <v>5</v>
      </c>
    </row>
    <row r="397" spans="1:12" x14ac:dyDescent="0.3">
      <c r="A397" s="11" t="s">
        <v>82</v>
      </c>
      <c r="E397" s="14" t="s">
        <v>3</v>
      </c>
      <c r="G397" s="14" t="s">
        <v>95</v>
      </c>
      <c r="H397" s="14" t="s">
        <v>3</v>
      </c>
      <c r="I397" s="14" t="s">
        <v>8</v>
      </c>
      <c r="K397" s="14" t="s">
        <v>9</v>
      </c>
      <c r="L397" s="14" t="s">
        <v>10</v>
      </c>
    </row>
    <row r="398" spans="1:12" x14ac:dyDescent="0.3">
      <c r="A398" s="11" t="s">
        <v>82</v>
      </c>
      <c r="E398" s="14" t="s">
        <v>3</v>
      </c>
      <c r="G398" s="14" t="s">
        <v>95</v>
      </c>
      <c r="H398" s="14" t="s">
        <v>3</v>
      </c>
      <c r="I398" s="14" t="s">
        <v>2</v>
      </c>
      <c r="K398" s="14" t="s">
        <v>4</v>
      </c>
      <c r="L398" s="14" t="s">
        <v>5</v>
      </c>
    </row>
    <row r="399" spans="1:12" x14ac:dyDescent="0.3">
      <c r="A399" s="11" t="s">
        <v>82</v>
      </c>
      <c r="B399" s="11" t="s">
        <v>127</v>
      </c>
      <c r="C399" s="11" t="s">
        <v>87</v>
      </c>
      <c r="D399" s="12">
        <v>42194</v>
      </c>
      <c r="E399" s="11" t="s">
        <v>133</v>
      </c>
      <c r="F399" s="11">
        <v>1</v>
      </c>
      <c r="G399" s="11" t="s">
        <v>95</v>
      </c>
      <c r="H399" s="11" t="s">
        <v>133</v>
      </c>
      <c r="I399" s="11" t="s">
        <v>133</v>
      </c>
      <c r="K399" s="11" t="s">
        <v>133</v>
      </c>
      <c r="L399" s="20" t="s">
        <v>301</v>
      </c>
    </row>
    <row r="400" spans="1:12" x14ac:dyDescent="0.3">
      <c r="A400" s="11" t="s">
        <v>82</v>
      </c>
      <c r="B400" s="11" t="s">
        <v>181</v>
      </c>
      <c r="C400" s="11" t="s">
        <v>126</v>
      </c>
      <c r="D400" s="12">
        <v>42187</v>
      </c>
      <c r="E400" s="11" t="s">
        <v>113</v>
      </c>
      <c r="F400" s="11">
        <v>2</v>
      </c>
      <c r="G400" s="11" t="s">
        <v>95</v>
      </c>
      <c r="H400" s="11" t="s">
        <v>113</v>
      </c>
      <c r="I400" s="11" t="s">
        <v>113</v>
      </c>
      <c r="K400" s="14" t="s">
        <v>70</v>
      </c>
      <c r="L400" s="16" t="s">
        <v>71</v>
      </c>
    </row>
    <row r="401" spans="1:13" x14ac:dyDescent="0.3">
      <c r="A401" s="11" t="s">
        <v>82</v>
      </c>
      <c r="B401" s="11" t="s">
        <v>181</v>
      </c>
      <c r="C401" s="11" t="s">
        <v>126</v>
      </c>
      <c r="D401" s="12">
        <v>42187</v>
      </c>
      <c r="E401" s="11" t="s">
        <v>113</v>
      </c>
      <c r="F401" s="11">
        <v>11</v>
      </c>
      <c r="G401" s="11" t="s">
        <v>95</v>
      </c>
      <c r="H401" s="11" t="s">
        <v>113</v>
      </c>
      <c r="I401" s="11" t="s">
        <v>113</v>
      </c>
      <c r="K401" s="14" t="s">
        <v>70</v>
      </c>
      <c r="L401" s="16" t="s">
        <v>71</v>
      </c>
    </row>
    <row r="402" spans="1:13" x14ac:dyDescent="0.3">
      <c r="A402" s="11" t="s">
        <v>82</v>
      </c>
      <c r="B402" s="11" t="s">
        <v>181</v>
      </c>
      <c r="C402" s="11" t="s">
        <v>86</v>
      </c>
      <c r="D402" s="12">
        <v>42194</v>
      </c>
      <c r="E402" s="11" t="s">
        <v>113</v>
      </c>
      <c r="F402" s="11">
        <v>56</v>
      </c>
      <c r="G402" s="11" t="s">
        <v>95</v>
      </c>
      <c r="H402" s="11" t="s">
        <v>113</v>
      </c>
      <c r="I402" s="11" t="s">
        <v>113</v>
      </c>
      <c r="K402" s="14" t="s">
        <v>70</v>
      </c>
      <c r="L402" s="16" t="s">
        <v>71</v>
      </c>
    </row>
    <row r="403" spans="1:13" ht="13.5" thickBot="1" x14ac:dyDescent="0.35">
      <c r="A403" s="11" t="s">
        <v>82</v>
      </c>
      <c r="B403" s="11" t="s">
        <v>169</v>
      </c>
      <c r="C403" s="11" t="s">
        <v>87</v>
      </c>
      <c r="D403" s="12">
        <v>42170</v>
      </c>
      <c r="E403" s="11" t="s">
        <v>113</v>
      </c>
      <c r="F403" s="11">
        <v>11</v>
      </c>
      <c r="G403" s="11" t="s">
        <v>95</v>
      </c>
      <c r="H403" s="11" t="s">
        <v>113</v>
      </c>
      <c r="I403" s="11" t="s">
        <v>113</v>
      </c>
      <c r="K403" s="14" t="s">
        <v>70</v>
      </c>
      <c r="L403" s="16" t="s">
        <v>71</v>
      </c>
    </row>
    <row r="404" spans="1:13" ht="15" thickBot="1" x14ac:dyDescent="0.4">
      <c r="A404" s="11" t="s">
        <v>82</v>
      </c>
      <c r="B404" s="11" t="s">
        <v>169</v>
      </c>
      <c r="C404" s="11" t="s">
        <v>87</v>
      </c>
      <c r="D404" s="12">
        <v>42173</v>
      </c>
      <c r="E404" s="11" t="s">
        <v>113</v>
      </c>
      <c r="F404" s="11">
        <v>1</v>
      </c>
      <c r="G404" s="11" t="s">
        <v>95</v>
      </c>
      <c r="H404" s="11" t="s">
        <v>113</v>
      </c>
      <c r="I404" s="11" t="s">
        <v>113</v>
      </c>
      <c r="K404" s="19" t="s">
        <v>70</v>
      </c>
      <c r="L404" s="27" t="s">
        <v>71</v>
      </c>
      <c r="M404" s="8"/>
    </row>
    <row r="405" spans="1:13" ht="13.5" thickBot="1" x14ac:dyDescent="0.35">
      <c r="A405" s="11" t="s">
        <v>82</v>
      </c>
      <c r="B405" s="11" t="s">
        <v>169</v>
      </c>
      <c r="C405" s="11" t="s">
        <v>86</v>
      </c>
      <c r="D405" s="12">
        <v>42169</v>
      </c>
      <c r="E405" s="11" t="s">
        <v>113</v>
      </c>
      <c r="F405" s="11">
        <v>1</v>
      </c>
      <c r="G405" s="11" t="s">
        <v>95</v>
      </c>
      <c r="H405" s="11" t="s">
        <v>113</v>
      </c>
      <c r="I405" s="11" t="s">
        <v>113</v>
      </c>
      <c r="K405" s="19" t="s">
        <v>70</v>
      </c>
      <c r="L405" s="27" t="s">
        <v>71</v>
      </c>
    </row>
    <row r="406" spans="1:13" x14ac:dyDescent="0.3">
      <c r="A406" s="11" t="s">
        <v>82</v>
      </c>
      <c r="B406" s="11" t="s">
        <v>169</v>
      </c>
      <c r="C406" s="11" t="s">
        <v>86</v>
      </c>
      <c r="D406" s="12">
        <v>42169</v>
      </c>
      <c r="E406" s="11" t="s">
        <v>113</v>
      </c>
      <c r="F406" s="11">
        <v>1</v>
      </c>
      <c r="G406" s="11" t="s">
        <v>95</v>
      </c>
      <c r="H406" s="11" t="s">
        <v>113</v>
      </c>
      <c r="I406" s="11" t="s">
        <v>113</v>
      </c>
      <c r="K406" s="14" t="s">
        <v>70</v>
      </c>
      <c r="L406" s="16" t="s">
        <v>71</v>
      </c>
    </row>
    <row r="407" spans="1:13" x14ac:dyDescent="0.3">
      <c r="A407" s="11" t="s">
        <v>82</v>
      </c>
      <c r="B407" s="11" t="s">
        <v>148</v>
      </c>
      <c r="C407" s="11" t="s">
        <v>126</v>
      </c>
      <c r="D407" s="12">
        <v>42174</v>
      </c>
      <c r="E407" s="11" t="s">
        <v>113</v>
      </c>
      <c r="F407" s="11">
        <v>1</v>
      </c>
      <c r="G407" s="11" t="s">
        <v>95</v>
      </c>
      <c r="H407" s="11" t="s">
        <v>113</v>
      </c>
      <c r="I407" s="11" t="s">
        <v>113</v>
      </c>
      <c r="K407" s="14" t="s">
        <v>70</v>
      </c>
      <c r="L407" s="16" t="s">
        <v>71</v>
      </c>
    </row>
    <row r="408" spans="1:13" x14ac:dyDescent="0.3">
      <c r="A408" s="11" t="s">
        <v>82</v>
      </c>
      <c r="B408" s="11" t="s">
        <v>142</v>
      </c>
      <c r="C408" s="11" t="s">
        <v>80</v>
      </c>
      <c r="D408" s="12">
        <v>42185</v>
      </c>
      <c r="E408" s="11" t="s">
        <v>113</v>
      </c>
      <c r="F408" s="11">
        <v>1</v>
      </c>
      <c r="G408" s="11" t="s">
        <v>95</v>
      </c>
      <c r="H408" s="11" t="s">
        <v>113</v>
      </c>
      <c r="I408" s="11" t="s">
        <v>113</v>
      </c>
      <c r="K408" s="14" t="s">
        <v>70</v>
      </c>
      <c r="L408" s="16" t="s">
        <v>71</v>
      </c>
    </row>
    <row r="409" spans="1:13" x14ac:dyDescent="0.3">
      <c r="A409" s="11">
        <v>44</v>
      </c>
      <c r="B409" s="11" t="s">
        <v>127</v>
      </c>
      <c r="C409" s="11" t="s">
        <v>87</v>
      </c>
      <c r="D409" s="12">
        <v>42200</v>
      </c>
      <c r="E409" s="11" t="s">
        <v>113</v>
      </c>
      <c r="F409" s="11">
        <v>1</v>
      </c>
      <c r="G409" s="11" t="s">
        <v>95</v>
      </c>
      <c r="H409" s="11" t="s">
        <v>113</v>
      </c>
      <c r="I409" s="11" t="s">
        <v>113</v>
      </c>
      <c r="K409" s="14" t="s">
        <v>70</v>
      </c>
      <c r="L409" s="16" t="s">
        <v>71</v>
      </c>
    </row>
    <row r="410" spans="1:13" x14ac:dyDescent="0.3">
      <c r="A410" s="11">
        <v>44</v>
      </c>
      <c r="B410" s="11" t="s">
        <v>122</v>
      </c>
      <c r="C410" s="11" t="s">
        <v>87</v>
      </c>
      <c r="D410" s="12">
        <v>42173</v>
      </c>
      <c r="E410" s="11" t="s">
        <v>113</v>
      </c>
      <c r="F410" s="11">
        <v>1</v>
      </c>
      <c r="G410" s="11" t="s">
        <v>95</v>
      </c>
      <c r="H410" s="11" t="s">
        <v>113</v>
      </c>
      <c r="I410" s="11" t="s">
        <v>113</v>
      </c>
      <c r="K410" s="14" t="s">
        <v>70</v>
      </c>
      <c r="L410" s="29" t="s">
        <v>71</v>
      </c>
    </row>
    <row r="411" spans="1:13" x14ac:dyDescent="0.3">
      <c r="A411" s="11">
        <v>44</v>
      </c>
      <c r="B411" s="11" t="s">
        <v>114</v>
      </c>
      <c r="C411" s="11" t="s">
        <v>87</v>
      </c>
      <c r="D411" s="12">
        <v>42173</v>
      </c>
      <c r="E411" s="11" t="s">
        <v>113</v>
      </c>
      <c r="F411" s="11">
        <v>1</v>
      </c>
      <c r="G411" s="11" t="s">
        <v>95</v>
      </c>
      <c r="H411" s="11" t="s">
        <v>113</v>
      </c>
      <c r="I411" s="11" t="s">
        <v>113</v>
      </c>
      <c r="K411" s="14" t="s">
        <v>70</v>
      </c>
      <c r="L411" s="16" t="s">
        <v>71</v>
      </c>
    </row>
    <row r="412" spans="1:13" x14ac:dyDescent="0.3">
      <c r="A412" s="11">
        <v>52</v>
      </c>
      <c r="B412" s="11" t="s">
        <v>103</v>
      </c>
      <c r="C412" s="11" t="s">
        <v>87</v>
      </c>
      <c r="D412" s="12">
        <v>42177</v>
      </c>
      <c r="E412" s="11" t="s">
        <v>113</v>
      </c>
      <c r="F412" s="11">
        <v>1</v>
      </c>
      <c r="G412" s="11" t="s">
        <v>95</v>
      </c>
      <c r="H412" s="11" t="s">
        <v>113</v>
      </c>
      <c r="I412" s="11" t="s">
        <v>113</v>
      </c>
      <c r="K412" s="14" t="s">
        <v>70</v>
      </c>
      <c r="L412" s="29" t="s">
        <v>71</v>
      </c>
    </row>
    <row r="413" spans="1:13" x14ac:dyDescent="0.3">
      <c r="A413" s="11">
        <v>52</v>
      </c>
      <c r="B413" s="11" t="s">
        <v>103</v>
      </c>
      <c r="C413" s="11" t="s">
        <v>87</v>
      </c>
      <c r="D413" s="12">
        <v>42184</v>
      </c>
      <c r="E413" s="11" t="s">
        <v>113</v>
      </c>
      <c r="F413" s="11">
        <v>28</v>
      </c>
      <c r="G413" s="11" t="s">
        <v>95</v>
      </c>
      <c r="H413" s="11" t="s">
        <v>113</v>
      </c>
      <c r="I413" s="11" t="s">
        <v>113</v>
      </c>
      <c r="K413" s="14" t="s">
        <v>70</v>
      </c>
      <c r="L413" s="16" t="s">
        <v>71</v>
      </c>
    </row>
    <row r="414" spans="1:13" x14ac:dyDescent="0.3">
      <c r="A414" s="11" t="s">
        <v>82</v>
      </c>
      <c r="E414" s="14" t="s">
        <v>55</v>
      </c>
      <c r="G414" s="14" t="s">
        <v>95</v>
      </c>
      <c r="H414" s="14" t="s">
        <v>55</v>
      </c>
      <c r="I414" s="14" t="s">
        <v>54</v>
      </c>
      <c r="K414" s="14" t="s">
        <v>70</v>
      </c>
      <c r="L414" s="16" t="s">
        <v>71</v>
      </c>
    </row>
    <row r="415" spans="1:13" x14ac:dyDescent="0.3">
      <c r="A415" s="11">
        <v>51</v>
      </c>
      <c r="E415" s="14" t="s">
        <v>55</v>
      </c>
      <c r="G415" s="14" t="s">
        <v>95</v>
      </c>
      <c r="H415" s="14" t="s">
        <v>55</v>
      </c>
      <c r="I415" s="14" t="s">
        <v>59</v>
      </c>
      <c r="K415" s="14" t="s">
        <v>70</v>
      </c>
      <c r="L415" s="29" t="s">
        <v>71</v>
      </c>
    </row>
    <row r="416" spans="1:13" x14ac:dyDescent="0.3">
      <c r="A416" s="11">
        <v>51</v>
      </c>
      <c r="E416" s="14" t="s">
        <v>55</v>
      </c>
      <c r="G416" s="14" t="s">
        <v>95</v>
      </c>
      <c r="H416" s="14" t="s">
        <v>55</v>
      </c>
      <c r="I416" s="14" t="s">
        <v>56</v>
      </c>
      <c r="K416" s="14" t="s">
        <v>70</v>
      </c>
      <c r="L416" s="29" t="s">
        <v>71</v>
      </c>
    </row>
    <row r="417" spans="1:12" x14ac:dyDescent="0.3">
      <c r="A417" s="11">
        <v>51</v>
      </c>
      <c r="E417" s="14" t="s">
        <v>55</v>
      </c>
      <c r="G417" s="14" t="s">
        <v>95</v>
      </c>
      <c r="H417" s="14" t="s">
        <v>55</v>
      </c>
      <c r="I417" s="14" t="s">
        <v>57</v>
      </c>
      <c r="K417" s="14" t="s">
        <v>70</v>
      </c>
      <c r="L417" s="29" t="s">
        <v>71</v>
      </c>
    </row>
    <row r="418" spans="1:12" x14ac:dyDescent="0.3">
      <c r="A418" s="11" t="s">
        <v>82</v>
      </c>
      <c r="E418" s="14" t="s">
        <v>55</v>
      </c>
      <c r="G418" s="14" t="s">
        <v>95</v>
      </c>
      <c r="H418" s="14" t="s">
        <v>55</v>
      </c>
      <c r="I418" s="14" t="s">
        <v>58</v>
      </c>
      <c r="K418" s="14" t="s">
        <v>70</v>
      </c>
      <c r="L418" s="16" t="s">
        <v>71</v>
      </c>
    </row>
    <row r="419" spans="1:12" x14ac:dyDescent="0.3">
      <c r="A419" s="11" t="s">
        <v>82</v>
      </c>
      <c r="E419" s="14" t="s">
        <v>61</v>
      </c>
      <c r="G419" s="14" t="s">
        <v>95</v>
      </c>
      <c r="H419" s="14" t="s">
        <v>61</v>
      </c>
      <c r="I419" s="14" t="s">
        <v>60</v>
      </c>
      <c r="K419" s="14" t="s">
        <v>70</v>
      </c>
      <c r="L419" s="29" t="s">
        <v>71</v>
      </c>
    </row>
    <row r="420" spans="1:12" x14ac:dyDescent="0.3">
      <c r="A420" s="11" t="s">
        <v>82</v>
      </c>
      <c r="E420" s="14" t="s">
        <v>14</v>
      </c>
      <c r="G420" s="14" t="s">
        <v>95</v>
      </c>
      <c r="H420" s="14" t="s">
        <v>14</v>
      </c>
      <c r="I420" s="14" t="s">
        <v>17</v>
      </c>
      <c r="K420" s="14" t="s">
        <v>18</v>
      </c>
      <c r="L420" s="14" t="s">
        <v>19</v>
      </c>
    </row>
    <row r="421" spans="1:12" x14ac:dyDescent="0.3">
      <c r="A421" s="11">
        <v>49</v>
      </c>
      <c r="E421" s="14" t="s">
        <v>14</v>
      </c>
      <c r="G421" s="14" t="s">
        <v>95</v>
      </c>
      <c r="H421" s="14" t="s">
        <v>14</v>
      </c>
      <c r="I421" s="14" t="s">
        <v>20</v>
      </c>
      <c r="K421" s="14" t="s">
        <v>21</v>
      </c>
      <c r="L421" s="14" t="s">
        <v>22</v>
      </c>
    </row>
    <row r="422" spans="1:12" x14ac:dyDescent="0.3">
      <c r="A422" s="11">
        <v>49</v>
      </c>
      <c r="E422" s="14" t="s">
        <v>14</v>
      </c>
      <c r="G422" s="14" t="s">
        <v>95</v>
      </c>
      <c r="H422" s="14" t="s">
        <v>14</v>
      </c>
      <c r="I422" s="14" t="s">
        <v>24</v>
      </c>
      <c r="K422" s="14" t="s">
        <v>12</v>
      </c>
      <c r="L422" s="14" t="s">
        <v>13</v>
      </c>
    </row>
    <row r="423" spans="1:12" x14ac:dyDescent="0.3">
      <c r="A423" s="11">
        <v>49</v>
      </c>
      <c r="E423" s="14" t="s">
        <v>14</v>
      </c>
      <c r="G423" s="14" t="s">
        <v>95</v>
      </c>
      <c r="H423" s="14" t="s">
        <v>14</v>
      </c>
      <c r="I423" s="14" t="s">
        <v>15</v>
      </c>
      <c r="K423" s="14" t="s">
        <v>4</v>
      </c>
      <c r="L423" s="14" t="s">
        <v>5</v>
      </c>
    </row>
    <row r="424" spans="1:12" x14ac:dyDescent="0.3">
      <c r="A424" s="11" t="s">
        <v>82</v>
      </c>
      <c r="B424" s="11" t="s">
        <v>181</v>
      </c>
      <c r="C424" s="11" t="s">
        <v>126</v>
      </c>
      <c r="D424" s="12">
        <v>42187</v>
      </c>
      <c r="E424" s="11" t="s">
        <v>14</v>
      </c>
      <c r="F424" s="11">
        <v>64</v>
      </c>
      <c r="G424" s="11" t="s">
        <v>95</v>
      </c>
      <c r="H424" s="11" t="s">
        <v>14</v>
      </c>
      <c r="I424" s="11" t="s">
        <v>349</v>
      </c>
      <c r="J424" s="11" t="s">
        <v>99</v>
      </c>
      <c r="K424" s="14" t="s">
        <v>4</v>
      </c>
      <c r="L424" s="14" t="s">
        <v>5</v>
      </c>
    </row>
    <row r="425" spans="1:12" x14ac:dyDescent="0.3">
      <c r="A425" s="11" t="s">
        <v>82</v>
      </c>
      <c r="B425" s="11" t="s">
        <v>181</v>
      </c>
      <c r="C425" s="11" t="s">
        <v>126</v>
      </c>
      <c r="D425" s="12">
        <v>42187</v>
      </c>
      <c r="E425" s="11" t="s">
        <v>14</v>
      </c>
      <c r="F425" s="11">
        <v>1344</v>
      </c>
      <c r="G425" s="11" t="s">
        <v>95</v>
      </c>
      <c r="H425" s="11" t="s">
        <v>14</v>
      </c>
      <c r="I425" s="11" t="s">
        <v>349</v>
      </c>
      <c r="J425" s="11" t="s">
        <v>99</v>
      </c>
      <c r="K425" s="14" t="s">
        <v>4</v>
      </c>
      <c r="L425" s="14" t="s">
        <v>5</v>
      </c>
    </row>
    <row r="426" spans="1:12" x14ac:dyDescent="0.3">
      <c r="A426" s="11" t="s">
        <v>82</v>
      </c>
      <c r="B426" s="11" t="s">
        <v>181</v>
      </c>
      <c r="C426" s="11" t="s">
        <v>80</v>
      </c>
      <c r="D426" s="12">
        <v>42177</v>
      </c>
      <c r="E426" s="11" t="s">
        <v>14</v>
      </c>
      <c r="F426" s="11">
        <v>1</v>
      </c>
      <c r="G426" s="11" t="s">
        <v>95</v>
      </c>
      <c r="H426" s="11" t="s">
        <v>14</v>
      </c>
      <c r="I426" s="11" t="s">
        <v>349</v>
      </c>
      <c r="J426" s="11" t="s">
        <v>99</v>
      </c>
      <c r="K426" s="14" t="s">
        <v>4</v>
      </c>
      <c r="L426" s="14" t="s">
        <v>5</v>
      </c>
    </row>
    <row r="427" spans="1:12" x14ac:dyDescent="0.3">
      <c r="A427" s="11">
        <v>55</v>
      </c>
      <c r="B427" s="11" t="s">
        <v>181</v>
      </c>
      <c r="C427" s="11" t="s">
        <v>80</v>
      </c>
      <c r="D427" s="12">
        <v>42180</v>
      </c>
      <c r="E427" s="11" t="s">
        <v>14</v>
      </c>
      <c r="F427" s="11">
        <v>234</v>
      </c>
      <c r="G427" s="11" t="s">
        <v>95</v>
      </c>
      <c r="H427" s="11" t="s">
        <v>14</v>
      </c>
      <c r="I427" s="11" t="s">
        <v>349</v>
      </c>
      <c r="J427" s="11" t="s">
        <v>99</v>
      </c>
      <c r="K427" s="14" t="s">
        <v>4</v>
      </c>
      <c r="L427" s="14" t="s">
        <v>5</v>
      </c>
    </row>
    <row r="428" spans="1:12" x14ac:dyDescent="0.3">
      <c r="A428" s="11">
        <v>55</v>
      </c>
      <c r="B428" s="11" t="s">
        <v>162</v>
      </c>
      <c r="C428" s="11" t="s">
        <v>90</v>
      </c>
      <c r="D428" s="12">
        <v>42169</v>
      </c>
      <c r="E428" s="11" t="s">
        <v>14</v>
      </c>
      <c r="F428" s="11">
        <v>1</v>
      </c>
      <c r="G428" s="11" t="s">
        <v>95</v>
      </c>
      <c r="H428" s="11" t="s">
        <v>14</v>
      </c>
      <c r="I428" s="11" t="s">
        <v>349</v>
      </c>
      <c r="J428" s="11" t="s">
        <v>99</v>
      </c>
      <c r="K428" s="14" t="s">
        <v>4</v>
      </c>
      <c r="L428" s="14" t="s">
        <v>5</v>
      </c>
    </row>
    <row r="429" spans="1:12" x14ac:dyDescent="0.3">
      <c r="A429" s="11" t="s">
        <v>82</v>
      </c>
      <c r="B429" s="11" t="s">
        <v>148</v>
      </c>
      <c r="C429" s="11" t="s">
        <v>126</v>
      </c>
      <c r="D429" s="12">
        <v>42174</v>
      </c>
      <c r="E429" s="11" t="s">
        <v>14</v>
      </c>
      <c r="F429" s="11">
        <v>1</v>
      </c>
      <c r="G429" s="11" t="s">
        <v>95</v>
      </c>
      <c r="H429" s="11" t="s">
        <v>14</v>
      </c>
      <c r="I429" s="11" t="s">
        <v>349</v>
      </c>
      <c r="J429" s="11" t="s">
        <v>99</v>
      </c>
      <c r="K429" s="14" t="s">
        <v>4</v>
      </c>
      <c r="L429" s="14" t="s">
        <v>5</v>
      </c>
    </row>
    <row r="430" spans="1:12" x14ac:dyDescent="0.3">
      <c r="A430" s="11" t="s">
        <v>82</v>
      </c>
      <c r="B430" s="11" t="s">
        <v>148</v>
      </c>
      <c r="C430" s="11" t="s">
        <v>87</v>
      </c>
      <c r="D430" s="12">
        <v>42183</v>
      </c>
      <c r="E430" s="11" t="s">
        <v>14</v>
      </c>
      <c r="F430" s="11">
        <v>2</v>
      </c>
      <c r="G430" s="11" t="s">
        <v>95</v>
      </c>
      <c r="H430" s="11" t="s">
        <v>14</v>
      </c>
      <c r="I430" s="11" t="s">
        <v>349</v>
      </c>
      <c r="J430" s="11" t="s">
        <v>99</v>
      </c>
      <c r="K430" s="14" t="s">
        <v>4</v>
      </c>
      <c r="L430" s="14" t="s">
        <v>5</v>
      </c>
    </row>
    <row r="431" spans="1:12" x14ac:dyDescent="0.3">
      <c r="A431" s="11">
        <v>10</v>
      </c>
      <c r="B431" s="11" t="s">
        <v>127</v>
      </c>
      <c r="C431" s="11" t="s">
        <v>126</v>
      </c>
      <c r="D431" s="12">
        <v>42167</v>
      </c>
      <c r="E431" s="11" t="s">
        <v>14</v>
      </c>
      <c r="F431" s="11">
        <v>1641</v>
      </c>
      <c r="G431" s="11" t="s">
        <v>95</v>
      </c>
      <c r="H431" s="11" t="s">
        <v>14</v>
      </c>
      <c r="I431" s="11" t="s">
        <v>349</v>
      </c>
      <c r="J431" s="11" t="s">
        <v>99</v>
      </c>
      <c r="K431" s="14" t="s">
        <v>4</v>
      </c>
      <c r="L431" s="14" t="s">
        <v>5</v>
      </c>
    </row>
    <row r="432" spans="1:12" x14ac:dyDescent="0.3">
      <c r="A432" s="11">
        <v>3</v>
      </c>
      <c r="B432" s="11" t="s">
        <v>127</v>
      </c>
      <c r="C432" s="11" t="s">
        <v>90</v>
      </c>
      <c r="D432" s="12">
        <v>42170</v>
      </c>
      <c r="E432" s="11" t="s">
        <v>14</v>
      </c>
      <c r="F432" s="11">
        <v>27</v>
      </c>
      <c r="G432" s="11" t="s">
        <v>95</v>
      </c>
      <c r="H432" s="11" t="s">
        <v>14</v>
      </c>
      <c r="I432" s="11" t="s">
        <v>349</v>
      </c>
      <c r="J432" s="11" t="s">
        <v>99</v>
      </c>
      <c r="K432" s="14" t="s">
        <v>4</v>
      </c>
      <c r="L432" s="14" t="s">
        <v>5</v>
      </c>
    </row>
    <row r="433" spans="1:13" x14ac:dyDescent="0.3">
      <c r="A433" s="11">
        <v>19</v>
      </c>
      <c r="B433" s="11" t="s">
        <v>127</v>
      </c>
      <c r="C433" s="11" t="s">
        <v>87</v>
      </c>
      <c r="D433" s="12">
        <v>42200</v>
      </c>
      <c r="E433" s="11" t="s">
        <v>14</v>
      </c>
      <c r="F433" s="11">
        <v>17</v>
      </c>
      <c r="G433" s="11" t="s">
        <v>95</v>
      </c>
      <c r="H433" s="11" t="s">
        <v>14</v>
      </c>
      <c r="I433" s="11" t="s">
        <v>349</v>
      </c>
      <c r="J433" s="11" t="s">
        <v>99</v>
      </c>
      <c r="K433" s="14" t="s">
        <v>4</v>
      </c>
      <c r="L433" s="14" t="s">
        <v>5</v>
      </c>
    </row>
    <row r="434" spans="1:13" x14ac:dyDescent="0.3">
      <c r="A434" s="11">
        <v>15</v>
      </c>
      <c r="B434" s="11" t="s">
        <v>122</v>
      </c>
      <c r="C434" s="11" t="s">
        <v>87</v>
      </c>
      <c r="D434" s="12">
        <v>42173</v>
      </c>
      <c r="E434" s="11" t="s">
        <v>14</v>
      </c>
      <c r="F434" s="11">
        <v>760</v>
      </c>
      <c r="G434" s="11" t="s">
        <v>95</v>
      </c>
      <c r="H434" s="11" t="s">
        <v>14</v>
      </c>
      <c r="I434" s="11" t="s">
        <v>349</v>
      </c>
      <c r="J434" s="11" t="s">
        <v>99</v>
      </c>
      <c r="K434" s="14" t="s">
        <v>4</v>
      </c>
      <c r="L434" s="14" t="s">
        <v>5</v>
      </c>
    </row>
    <row r="435" spans="1:13" x14ac:dyDescent="0.3">
      <c r="A435" s="11">
        <v>43</v>
      </c>
      <c r="B435" s="11" t="s">
        <v>114</v>
      </c>
      <c r="C435" s="11" t="s">
        <v>87</v>
      </c>
      <c r="D435" s="12">
        <v>42173</v>
      </c>
      <c r="E435" s="11" t="s">
        <v>14</v>
      </c>
      <c r="F435" s="11">
        <v>1180</v>
      </c>
      <c r="G435" s="11" t="s">
        <v>95</v>
      </c>
      <c r="H435" s="11" t="s">
        <v>14</v>
      </c>
      <c r="I435" s="11" t="s">
        <v>349</v>
      </c>
      <c r="J435" s="11" t="s">
        <v>99</v>
      </c>
      <c r="K435" s="14" t="s">
        <v>4</v>
      </c>
      <c r="L435" s="14" t="s">
        <v>5</v>
      </c>
    </row>
    <row r="436" spans="1:13" x14ac:dyDescent="0.3">
      <c r="A436" s="11">
        <v>44</v>
      </c>
      <c r="B436" s="11" t="s">
        <v>114</v>
      </c>
      <c r="C436" s="11" t="s">
        <v>87</v>
      </c>
      <c r="D436" s="12">
        <v>42173</v>
      </c>
      <c r="E436" s="11" t="s">
        <v>14</v>
      </c>
      <c r="F436" s="11">
        <v>511</v>
      </c>
      <c r="G436" s="11" t="s">
        <v>95</v>
      </c>
      <c r="H436" s="11" t="s">
        <v>14</v>
      </c>
      <c r="I436" s="11" t="s">
        <v>349</v>
      </c>
      <c r="J436" s="11" t="s">
        <v>99</v>
      </c>
      <c r="K436" s="14" t="s">
        <v>4</v>
      </c>
      <c r="L436" s="14" t="s">
        <v>5</v>
      </c>
    </row>
    <row r="437" spans="1:13" x14ac:dyDescent="0.3">
      <c r="A437" s="11" t="s">
        <v>322</v>
      </c>
      <c r="B437" s="11" t="s">
        <v>114</v>
      </c>
      <c r="C437" s="11" t="s">
        <v>87</v>
      </c>
      <c r="D437" s="12">
        <v>42177</v>
      </c>
      <c r="E437" s="11" t="s">
        <v>14</v>
      </c>
      <c r="F437" s="11">
        <v>816</v>
      </c>
      <c r="G437" s="11" t="s">
        <v>95</v>
      </c>
      <c r="H437" s="11" t="s">
        <v>14</v>
      </c>
      <c r="I437" s="11" t="s">
        <v>349</v>
      </c>
      <c r="J437" s="11" t="s">
        <v>99</v>
      </c>
      <c r="K437" s="14" t="s">
        <v>4</v>
      </c>
      <c r="L437" s="14" t="s">
        <v>5</v>
      </c>
    </row>
    <row r="438" spans="1:13" x14ac:dyDescent="0.3">
      <c r="A438" s="11" t="s">
        <v>322</v>
      </c>
      <c r="B438" s="11" t="s">
        <v>114</v>
      </c>
      <c r="C438" s="11" t="s">
        <v>87</v>
      </c>
      <c r="D438" s="12">
        <v>42184</v>
      </c>
      <c r="E438" s="11" t="s">
        <v>14</v>
      </c>
      <c r="F438" s="11">
        <v>587</v>
      </c>
      <c r="G438" s="11" t="s">
        <v>95</v>
      </c>
      <c r="H438" s="11" t="s">
        <v>14</v>
      </c>
      <c r="I438" s="11" t="s">
        <v>349</v>
      </c>
      <c r="J438" s="11" t="s">
        <v>99</v>
      </c>
      <c r="K438" s="14" t="s">
        <v>4</v>
      </c>
      <c r="L438" s="14" t="s">
        <v>5</v>
      </c>
    </row>
    <row r="439" spans="1:13" x14ac:dyDescent="0.3">
      <c r="A439" s="11">
        <v>18</v>
      </c>
      <c r="B439" s="11" t="s">
        <v>103</v>
      </c>
      <c r="C439" s="11" t="s">
        <v>87</v>
      </c>
      <c r="D439" s="12">
        <v>42170</v>
      </c>
      <c r="E439" s="11" t="s">
        <v>14</v>
      </c>
      <c r="F439" s="11">
        <v>7</v>
      </c>
      <c r="G439" s="11" t="s">
        <v>95</v>
      </c>
      <c r="H439" s="11" t="s">
        <v>14</v>
      </c>
      <c r="I439" s="11" t="s">
        <v>349</v>
      </c>
      <c r="J439" s="11" t="s">
        <v>99</v>
      </c>
      <c r="K439" s="14" t="s">
        <v>4</v>
      </c>
      <c r="L439" s="14" t="s">
        <v>5</v>
      </c>
    </row>
    <row r="440" spans="1:13" x14ac:dyDescent="0.3">
      <c r="A440" s="11">
        <v>19</v>
      </c>
      <c r="B440" s="11" t="s">
        <v>103</v>
      </c>
      <c r="C440" s="11" t="s">
        <v>87</v>
      </c>
      <c r="D440" s="12">
        <v>42173</v>
      </c>
      <c r="E440" s="11" t="s">
        <v>14</v>
      </c>
      <c r="F440" s="11">
        <v>119</v>
      </c>
      <c r="G440" s="11" t="s">
        <v>95</v>
      </c>
      <c r="H440" s="11" t="s">
        <v>14</v>
      </c>
      <c r="I440" s="11" t="s">
        <v>349</v>
      </c>
      <c r="J440" s="11" t="s">
        <v>99</v>
      </c>
      <c r="K440" s="14" t="s">
        <v>4</v>
      </c>
      <c r="L440" s="14" t="s">
        <v>5</v>
      </c>
    </row>
    <row r="441" spans="1:13" ht="13.5" thickBot="1" x14ac:dyDescent="0.35">
      <c r="A441" s="11">
        <v>26</v>
      </c>
      <c r="B441" s="11" t="s">
        <v>103</v>
      </c>
      <c r="C441" s="11" t="s">
        <v>87</v>
      </c>
      <c r="D441" s="12">
        <v>42177</v>
      </c>
      <c r="E441" s="11" t="s">
        <v>14</v>
      </c>
      <c r="F441" s="11">
        <v>671</v>
      </c>
      <c r="G441" s="11" t="s">
        <v>95</v>
      </c>
      <c r="H441" s="11" t="s">
        <v>14</v>
      </c>
      <c r="I441" s="11" t="s">
        <v>349</v>
      </c>
      <c r="J441" s="11" t="s">
        <v>99</v>
      </c>
      <c r="K441" s="14" t="s">
        <v>4</v>
      </c>
      <c r="L441" s="14" t="s">
        <v>5</v>
      </c>
    </row>
    <row r="442" spans="1:13" ht="15" thickBot="1" x14ac:dyDescent="0.4">
      <c r="A442" s="11">
        <v>44</v>
      </c>
      <c r="B442" s="11" t="s">
        <v>103</v>
      </c>
      <c r="C442" s="11" t="s">
        <v>87</v>
      </c>
      <c r="D442" s="12">
        <v>42179</v>
      </c>
      <c r="E442" s="11" t="s">
        <v>14</v>
      </c>
      <c r="F442" s="11">
        <v>462</v>
      </c>
      <c r="G442" s="11" t="s">
        <v>95</v>
      </c>
      <c r="H442" s="11" t="s">
        <v>14</v>
      </c>
      <c r="I442" s="11" t="s">
        <v>349</v>
      </c>
      <c r="J442" s="11" t="s">
        <v>99</v>
      </c>
      <c r="K442" s="19" t="s">
        <v>4</v>
      </c>
      <c r="L442" s="25" t="s">
        <v>5</v>
      </c>
      <c r="M442" s="8"/>
    </row>
    <row r="443" spans="1:13" ht="13.5" thickBot="1" x14ac:dyDescent="0.35">
      <c r="A443" s="11">
        <v>47</v>
      </c>
      <c r="B443" s="11" t="s">
        <v>103</v>
      </c>
      <c r="C443" s="11" t="s">
        <v>87</v>
      </c>
      <c r="D443" s="12">
        <v>42184</v>
      </c>
      <c r="E443" s="11" t="s">
        <v>14</v>
      </c>
      <c r="F443" s="11">
        <v>939</v>
      </c>
      <c r="G443" s="11" t="s">
        <v>95</v>
      </c>
      <c r="H443" s="11" t="s">
        <v>14</v>
      </c>
      <c r="I443" s="11" t="s">
        <v>349</v>
      </c>
      <c r="J443" s="11" t="s">
        <v>99</v>
      </c>
      <c r="K443" s="19" t="s">
        <v>4</v>
      </c>
      <c r="L443" s="25" t="s">
        <v>5</v>
      </c>
    </row>
    <row r="444" spans="1:13" ht="13.5" thickBot="1" x14ac:dyDescent="0.35">
      <c r="A444" s="11" t="s">
        <v>322</v>
      </c>
      <c r="E444" s="14" t="s">
        <v>14</v>
      </c>
      <c r="G444" s="14" t="s">
        <v>95</v>
      </c>
      <c r="H444" s="14" t="s">
        <v>14</v>
      </c>
      <c r="I444" s="14" t="s">
        <v>6</v>
      </c>
      <c r="K444" s="19" t="s">
        <v>4</v>
      </c>
      <c r="L444" s="25" t="s">
        <v>5</v>
      </c>
    </row>
    <row r="445" spans="1:13" ht="13.5" thickBot="1" x14ac:dyDescent="0.35">
      <c r="A445" s="11">
        <v>10</v>
      </c>
      <c r="E445" s="14" t="s">
        <v>14</v>
      </c>
      <c r="G445" s="14" t="s">
        <v>95</v>
      </c>
      <c r="H445" s="14" t="s">
        <v>14</v>
      </c>
      <c r="I445" s="14" t="s">
        <v>16</v>
      </c>
      <c r="K445" s="19" t="s">
        <v>12</v>
      </c>
      <c r="L445" s="25" t="s">
        <v>13</v>
      </c>
    </row>
    <row r="446" spans="1:13" ht="13.5" thickBot="1" x14ac:dyDescent="0.35">
      <c r="A446" s="11" t="s">
        <v>82</v>
      </c>
      <c r="E446" s="14" t="s">
        <v>14</v>
      </c>
      <c r="G446" s="14" t="s">
        <v>95</v>
      </c>
      <c r="H446" s="14" t="s">
        <v>14</v>
      </c>
      <c r="I446" s="14" t="s">
        <v>23</v>
      </c>
      <c r="K446" s="19" t="s">
        <v>4</v>
      </c>
      <c r="L446" s="25" t="s">
        <v>5</v>
      </c>
    </row>
    <row r="447" spans="1:13" ht="13.5" thickBot="1" x14ac:dyDescent="0.35">
      <c r="A447" s="11">
        <v>20</v>
      </c>
      <c r="E447" s="14" t="s">
        <v>26</v>
      </c>
      <c r="G447" s="14" t="s">
        <v>95</v>
      </c>
      <c r="H447" s="14" t="s">
        <v>26</v>
      </c>
      <c r="I447" s="14" t="s">
        <v>17</v>
      </c>
      <c r="K447" s="19" t="s">
        <v>18</v>
      </c>
      <c r="L447" s="25" t="s">
        <v>19</v>
      </c>
    </row>
    <row r="448" spans="1:13" ht="13.5" thickBot="1" x14ac:dyDescent="0.35">
      <c r="A448" s="11">
        <v>21</v>
      </c>
      <c r="E448" s="14" t="s">
        <v>26</v>
      </c>
      <c r="G448" s="14" t="s">
        <v>95</v>
      </c>
      <c r="H448" s="14" t="s">
        <v>26</v>
      </c>
      <c r="I448" s="14" t="s">
        <v>39</v>
      </c>
      <c r="K448" s="22" t="s">
        <v>32</v>
      </c>
      <c r="L448" s="25" t="s">
        <v>28</v>
      </c>
    </row>
    <row r="449" spans="1:15" ht="13.5" thickBot="1" x14ac:dyDescent="0.35">
      <c r="A449" s="11">
        <v>30</v>
      </c>
      <c r="E449" s="14" t="s">
        <v>26</v>
      </c>
      <c r="G449" s="14" t="s">
        <v>95</v>
      </c>
      <c r="H449" s="14" t="s">
        <v>26</v>
      </c>
      <c r="I449" s="14" t="s">
        <v>40</v>
      </c>
      <c r="K449" s="19" t="s">
        <v>37</v>
      </c>
      <c r="L449" s="25" t="s">
        <v>35</v>
      </c>
    </row>
    <row r="450" spans="1:15" ht="13.5" thickBot="1" x14ac:dyDescent="0.35">
      <c r="A450" s="11">
        <v>43</v>
      </c>
      <c r="E450" s="14" t="s">
        <v>26</v>
      </c>
      <c r="G450" s="14" t="s">
        <v>95</v>
      </c>
      <c r="H450" s="14" t="s">
        <v>26</v>
      </c>
      <c r="I450" s="14" t="s">
        <v>31</v>
      </c>
      <c r="K450" s="19" t="s">
        <v>32</v>
      </c>
      <c r="L450" s="25" t="s">
        <v>28</v>
      </c>
    </row>
    <row r="451" spans="1:15" ht="13.5" thickBot="1" x14ac:dyDescent="0.35">
      <c r="A451" s="11">
        <v>36</v>
      </c>
      <c r="E451" s="14" t="s">
        <v>26</v>
      </c>
      <c r="G451" s="14" t="s">
        <v>95</v>
      </c>
      <c r="H451" s="14" t="s">
        <v>26</v>
      </c>
      <c r="I451" s="14" t="s">
        <v>41</v>
      </c>
      <c r="K451" s="22" t="s">
        <v>64</v>
      </c>
      <c r="L451" s="24" t="s">
        <v>63</v>
      </c>
    </row>
    <row r="452" spans="1:15" ht="13.5" thickBot="1" x14ac:dyDescent="0.35">
      <c r="A452" s="11">
        <v>41</v>
      </c>
      <c r="E452" s="14" t="s">
        <v>26</v>
      </c>
      <c r="G452" s="14" t="s">
        <v>95</v>
      </c>
      <c r="H452" s="14" t="s">
        <v>26</v>
      </c>
      <c r="I452" s="14" t="s">
        <v>42</v>
      </c>
      <c r="K452" s="22" t="s">
        <v>65</v>
      </c>
      <c r="L452" s="24" t="s">
        <v>66</v>
      </c>
    </row>
    <row r="453" spans="1:15" ht="13.5" thickBot="1" x14ac:dyDescent="0.35">
      <c r="A453" s="11">
        <v>44</v>
      </c>
      <c r="E453" s="14" t="s">
        <v>26</v>
      </c>
      <c r="G453" s="14" t="s">
        <v>95</v>
      </c>
      <c r="H453" s="14" t="s">
        <v>26</v>
      </c>
      <c r="I453" s="14" t="s">
        <v>25</v>
      </c>
      <c r="K453" s="19" t="s">
        <v>27</v>
      </c>
      <c r="L453" s="25" t="s">
        <v>28</v>
      </c>
    </row>
    <row r="454" spans="1:15" ht="13.5" thickBot="1" x14ac:dyDescent="0.35">
      <c r="A454" s="11">
        <v>45</v>
      </c>
      <c r="E454" s="14" t="s">
        <v>26</v>
      </c>
      <c r="G454" s="14" t="s">
        <v>95</v>
      </c>
      <c r="H454" s="14" t="s">
        <v>26</v>
      </c>
      <c r="I454" s="14" t="s">
        <v>43</v>
      </c>
      <c r="K454" s="19" t="s">
        <v>9</v>
      </c>
      <c r="L454" s="25" t="s">
        <v>10</v>
      </c>
    </row>
    <row r="455" spans="1:15" ht="13.5" thickBot="1" x14ac:dyDescent="0.35">
      <c r="A455" s="11">
        <v>46</v>
      </c>
      <c r="E455" s="14" t="s">
        <v>26</v>
      </c>
      <c r="G455" s="14" t="s">
        <v>95</v>
      </c>
      <c r="H455" s="14" t="s">
        <v>26</v>
      </c>
      <c r="I455" s="14" t="s">
        <v>29</v>
      </c>
      <c r="K455" s="19" t="s">
        <v>9</v>
      </c>
      <c r="L455" s="25" t="s">
        <v>10</v>
      </c>
    </row>
    <row r="456" spans="1:15" ht="13.5" thickBot="1" x14ac:dyDescent="0.35">
      <c r="A456" s="11">
        <v>52</v>
      </c>
      <c r="E456" s="14" t="s">
        <v>26</v>
      </c>
      <c r="G456" s="14" t="s">
        <v>95</v>
      </c>
      <c r="H456" s="14" t="s">
        <v>26</v>
      </c>
      <c r="I456" s="14" t="s">
        <v>36</v>
      </c>
      <c r="K456" s="19" t="s">
        <v>37</v>
      </c>
      <c r="L456" s="25" t="s">
        <v>35</v>
      </c>
    </row>
    <row r="457" spans="1:15" ht="13.5" thickBot="1" x14ac:dyDescent="0.35">
      <c r="A457" s="11">
        <v>56</v>
      </c>
      <c r="E457" s="14" t="s">
        <v>26</v>
      </c>
      <c r="G457" s="14" t="s">
        <v>95</v>
      </c>
      <c r="H457" s="14" t="s">
        <v>26</v>
      </c>
      <c r="I457" s="14" t="s">
        <v>33</v>
      </c>
      <c r="K457" s="19" t="s">
        <v>34</v>
      </c>
      <c r="L457" s="25" t="s">
        <v>35</v>
      </c>
    </row>
    <row r="458" spans="1:15" ht="13.5" thickBot="1" x14ac:dyDescent="0.35">
      <c r="A458" s="11">
        <v>60</v>
      </c>
      <c r="E458" s="14" t="s">
        <v>26</v>
      </c>
      <c r="G458" s="14" t="s">
        <v>95</v>
      </c>
      <c r="H458" s="14" t="s">
        <v>26</v>
      </c>
      <c r="I458" s="14" t="s">
        <v>30</v>
      </c>
      <c r="K458" s="19" t="s">
        <v>12</v>
      </c>
      <c r="L458" s="25" t="s">
        <v>13</v>
      </c>
    </row>
    <row r="459" spans="1:15" ht="13.5" thickBot="1" x14ac:dyDescent="0.35">
      <c r="A459" s="11">
        <v>65</v>
      </c>
      <c r="B459" s="11" t="s">
        <v>181</v>
      </c>
      <c r="C459" s="11" t="s">
        <v>126</v>
      </c>
      <c r="D459" s="12">
        <v>42187</v>
      </c>
      <c r="E459" s="11" t="s">
        <v>26</v>
      </c>
      <c r="F459" s="11">
        <v>9860</v>
      </c>
      <c r="G459" s="11" t="s">
        <v>95</v>
      </c>
      <c r="H459" s="11" t="s">
        <v>26</v>
      </c>
      <c r="I459" s="11" t="s">
        <v>350</v>
      </c>
      <c r="J459" s="11" t="s">
        <v>99</v>
      </c>
      <c r="K459" s="21" t="s">
        <v>99</v>
      </c>
      <c r="L459" s="26" t="s">
        <v>99</v>
      </c>
    </row>
    <row r="460" spans="1:15" ht="13.5" thickBot="1" x14ac:dyDescent="0.35">
      <c r="A460" s="11" t="s">
        <v>82</v>
      </c>
      <c r="B460" s="11" t="s">
        <v>181</v>
      </c>
      <c r="C460" s="11" t="s">
        <v>126</v>
      </c>
      <c r="D460" s="12">
        <v>42187</v>
      </c>
      <c r="E460" s="11" t="s">
        <v>26</v>
      </c>
      <c r="F460" s="11">
        <v>279</v>
      </c>
      <c r="G460" s="11" t="s">
        <v>95</v>
      </c>
      <c r="H460" s="11" t="s">
        <v>26</v>
      </c>
      <c r="I460" s="11" t="s">
        <v>350</v>
      </c>
      <c r="J460" s="11" t="s">
        <v>99</v>
      </c>
      <c r="K460" s="21" t="s">
        <v>99</v>
      </c>
      <c r="L460" s="26" t="s">
        <v>99</v>
      </c>
    </row>
    <row r="461" spans="1:15" ht="13.5" thickBot="1" x14ac:dyDescent="0.35">
      <c r="A461" s="11" t="s">
        <v>82</v>
      </c>
      <c r="B461" s="11" t="s">
        <v>181</v>
      </c>
      <c r="C461" s="11" t="s">
        <v>90</v>
      </c>
      <c r="D461" s="12">
        <v>42169</v>
      </c>
      <c r="E461" s="11" t="s">
        <v>26</v>
      </c>
      <c r="F461" s="11">
        <v>163</v>
      </c>
      <c r="G461" s="11" t="s">
        <v>95</v>
      </c>
      <c r="H461" s="11" t="s">
        <v>26</v>
      </c>
      <c r="I461" s="11" t="s">
        <v>350</v>
      </c>
      <c r="J461" s="11" t="s">
        <v>99</v>
      </c>
      <c r="K461" s="21" t="s">
        <v>99</v>
      </c>
      <c r="L461" s="26" t="s">
        <v>99</v>
      </c>
    </row>
    <row r="462" spans="1:15" ht="15" thickBot="1" x14ac:dyDescent="0.4">
      <c r="A462" s="11" t="s">
        <v>82</v>
      </c>
      <c r="B462" s="11" t="s">
        <v>181</v>
      </c>
      <c r="C462" s="11" t="s">
        <v>90</v>
      </c>
      <c r="D462" s="12">
        <v>42199</v>
      </c>
      <c r="E462" s="11" t="s">
        <v>26</v>
      </c>
      <c r="F462" s="11">
        <v>336</v>
      </c>
      <c r="G462" s="11" t="s">
        <v>95</v>
      </c>
      <c r="H462" s="11" t="s">
        <v>26</v>
      </c>
      <c r="I462" s="11" t="s">
        <v>350</v>
      </c>
      <c r="J462" s="11" t="s">
        <v>99</v>
      </c>
      <c r="K462" s="21" t="s">
        <v>99</v>
      </c>
      <c r="L462" s="26" t="s">
        <v>99</v>
      </c>
      <c r="O462" s="8"/>
    </row>
    <row r="463" spans="1:15" ht="13.5" thickBot="1" x14ac:dyDescent="0.35">
      <c r="A463" s="11" t="s">
        <v>82</v>
      </c>
      <c r="B463" s="11" t="s">
        <v>181</v>
      </c>
      <c r="C463" s="11" t="s">
        <v>86</v>
      </c>
      <c r="D463" s="12">
        <v>42194</v>
      </c>
      <c r="E463" s="11" t="s">
        <v>26</v>
      </c>
      <c r="F463" s="11">
        <v>6</v>
      </c>
      <c r="G463" s="11" t="s">
        <v>95</v>
      </c>
      <c r="H463" s="11" t="s">
        <v>26</v>
      </c>
      <c r="I463" s="11" t="s">
        <v>350</v>
      </c>
      <c r="J463" s="11" t="s">
        <v>99</v>
      </c>
      <c r="K463" s="11" t="s">
        <v>99</v>
      </c>
      <c r="L463" s="11" t="s">
        <v>99</v>
      </c>
      <c r="N463" s="9" t="s">
        <v>310</v>
      </c>
    </row>
    <row r="464" spans="1:15" x14ac:dyDescent="0.3">
      <c r="A464" s="11" t="s">
        <v>82</v>
      </c>
      <c r="B464" s="11" t="s">
        <v>181</v>
      </c>
      <c r="C464" s="11" t="s">
        <v>84</v>
      </c>
      <c r="D464" s="12">
        <v>42169</v>
      </c>
      <c r="E464" s="11" t="s">
        <v>26</v>
      </c>
      <c r="F464" s="11">
        <v>5403</v>
      </c>
      <c r="G464" s="11" t="s">
        <v>95</v>
      </c>
      <c r="H464" s="11" t="s">
        <v>26</v>
      </c>
      <c r="I464" s="11" t="s">
        <v>350</v>
      </c>
      <c r="J464" s="11" t="s">
        <v>99</v>
      </c>
      <c r="K464" s="11" t="s">
        <v>99</v>
      </c>
      <c r="L464" s="11" t="s">
        <v>99</v>
      </c>
    </row>
    <row r="465" spans="1:12" x14ac:dyDescent="0.3">
      <c r="A465" s="11" t="s">
        <v>82</v>
      </c>
      <c r="B465" s="11" t="s">
        <v>181</v>
      </c>
      <c r="C465" s="11" t="s">
        <v>80</v>
      </c>
      <c r="D465" s="12">
        <v>42176</v>
      </c>
      <c r="E465" s="11" t="s">
        <v>26</v>
      </c>
      <c r="F465" s="11">
        <v>2707</v>
      </c>
      <c r="G465" s="11" t="s">
        <v>95</v>
      </c>
      <c r="H465" s="11" t="s">
        <v>26</v>
      </c>
      <c r="I465" s="11" t="s">
        <v>350</v>
      </c>
      <c r="J465" s="11" t="s">
        <v>99</v>
      </c>
      <c r="K465" s="11" t="s">
        <v>99</v>
      </c>
      <c r="L465" s="11" t="s">
        <v>99</v>
      </c>
    </row>
    <row r="466" spans="1:12" x14ac:dyDescent="0.3">
      <c r="A466" s="11" t="s">
        <v>82</v>
      </c>
      <c r="B466" s="11" t="s">
        <v>181</v>
      </c>
      <c r="C466" s="11" t="s">
        <v>80</v>
      </c>
      <c r="D466" s="12">
        <v>42176</v>
      </c>
      <c r="E466" s="11" t="s">
        <v>26</v>
      </c>
      <c r="F466" s="11">
        <v>1130</v>
      </c>
      <c r="G466" s="11" t="s">
        <v>95</v>
      </c>
      <c r="H466" s="11" t="s">
        <v>26</v>
      </c>
      <c r="I466" s="11" t="s">
        <v>350</v>
      </c>
      <c r="J466" s="11" t="s">
        <v>99</v>
      </c>
      <c r="K466" s="11" t="s">
        <v>99</v>
      </c>
      <c r="L466" s="11" t="s">
        <v>99</v>
      </c>
    </row>
    <row r="467" spans="1:12" x14ac:dyDescent="0.3">
      <c r="A467" s="11" t="s">
        <v>82</v>
      </c>
      <c r="B467" s="11" t="s">
        <v>181</v>
      </c>
      <c r="C467" s="11" t="s">
        <v>80</v>
      </c>
      <c r="D467" s="12">
        <v>42177</v>
      </c>
      <c r="E467" s="11" t="s">
        <v>26</v>
      </c>
      <c r="F467" s="11">
        <v>1584</v>
      </c>
      <c r="G467" s="11" t="s">
        <v>95</v>
      </c>
      <c r="H467" s="11" t="s">
        <v>26</v>
      </c>
      <c r="I467" s="11" t="s">
        <v>350</v>
      </c>
      <c r="J467" s="11" t="s">
        <v>99</v>
      </c>
      <c r="K467" s="11" t="s">
        <v>99</v>
      </c>
      <c r="L467" s="11" t="s">
        <v>99</v>
      </c>
    </row>
    <row r="468" spans="1:12" x14ac:dyDescent="0.3">
      <c r="A468" s="11" t="s">
        <v>82</v>
      </c>
      <c r="B468" s="11" t="s">
        <v>181</v>
      </c>
      <c r="C468" s="11" t="s">
        <v>80</v>
      </c>
      <c r="D468" s="12">
        <v>42180</v>
      </c>
      <c r="E468" s="11" t="s">
        <v>26</v>
      </c>
      <c r="F468" s="11">
        <v>1514</v>
      </c>
      <c r="G468" s="11" t="s">
        <v>95</v>
      </c>
      <c r="H468" s="11" t="s">
        <v>26</v>
      </c>
      <c r="I468" s="11" t="s">
        <v>350</v>
      </c>
      <c r="J468" s="11" t="s">
        <v>99</v>
      </c>
      <c r="K468" s="11" t="s">
        <v>99</v>
      </c>
      <c r="L468" s="11" t="s">
        <v>99</v>
      </c>
    </row>
    <row r="469" spans="1:12" x14ac:dyDescent="0.3">
      <c r="A469" s="11" t="s">
        <v>82</v>
      </c>
      <c r="B469" s="11" t="s">
        <v>169</v>
      </c>
      <c r="C469" s="11" t="s">
        <v>126</v>
      </c>
      <c r="D469" s="12">
        <v>42169</v>
      </c>
      <c r="E469" s="11" t="s">
        <v>26</v>
      </c>
      <c r="F469" s="11">
        <v>128</v>
      </c>
      <c r="G469" s="11" t="s">
        <v>95</v>
      </c>
      <c r="H469" s="11" t="s">
        <v>26</v>
      </c>
      <c r="I469" s="11" t="s">
        <v>350</v>
      </c>
      <c r="J469" s="11" t="s">
        <v>99</v>
      </c>
      <c r="K469" s="11" t="s">
        <v>99</v>
      </c>
      <c r="L469" s="11" t="s">
        <v>99</v>
      </c>
    </row>
    <row r="470" spans="1:12" ht="13.5" thickBot="1" x14ac:dyDescent="0.35">
      <c r="A470" s="11" t="s">
        <v>82</v>
      </c>
      <c r="B470" s="11" t="s">
        <v>169</v>
      </c>
      <c r="C470" s="11" t="s">
        <v>90</v>
      </c>
      <c r="D470" s="12">
        <v>42169</v>
      </c>
      <c r="E470" s="11" t="s">
        <v>26</v>
      </c>
      <c r="F470" s="11">
        <v>1</v>
      </c>
      <c r="G470" s="11" t="s">
        <v>95</v>
      </c>
      <c r="H470" s="11" t="s">
        <v>26</v>
      </c>
      <c r="I470" s="11" t="s">
        <v>350</v>
      </c>
      <c r="J470" s="11" t="s">
        <v>99</v>
      </c>
      <c r="K470" s="11" t="s">
        <v>99</v>
      </c>
      <c r="L470" s="11" t="s">
        <v>99</v>
      </c>
    </row>
    <row r="471" spans="1:12" ht="13.5" thickBot="1" x14ac:dyDescent="0.35">
      <c r="A471" s="11" t="s">
        <v>82</v>
      </c>
      <c r="B471" s="11" t="s">
        <v>169</v>
      </c>
      <c r="C471" s="11" t="s">
        <v>87</v>
      </c>
      <c r="D471" s="12">
        <v>42170</v>
      </c>
      <c r="E471" s="11" t="s">
        <v>26</v>
      </c>
      <c r="F471" s="11">
        <v>72</v>
      </c>
      <c r="G471" s="11" t="s">
        <v>95</v>
      </c>
      <c r="H471" s="11" t="s">
        <v>26</v>
      </c>
      <c r="I471" s="11" t="s">
        <v>350</v>
      </c>
      <c r="J471" s="11" t="s">
        <v>99</v>
      </c>
      <c r="K471" s="11" t="s">
        <v>99</v>
      </c>
      <c r="L471" s="62" t="s">
        <v>99</v>
      </c>
    </row>
    <row r="472" spans="1:12" x14ac:dyDescent="0.3">
      <c r="A472" s="11" t="s">
        <v>82</v>
      </c>
      <c r="B472" s="11" t="s">
        <v>169</v>
      </c>
      <c r="C472" s="11" t="s">
        <v>87</v>
      </c>
      <c r="D472" s="12">
        <v>42173</v>
      </c>
      <c r="E472" s="11" t="s">
        <v>26</v>
      </c>
      <c r="F472" s="11">
        <v>1136</v>
      </c>
      <c r="G472" s="11" t="s">
        <v>95</v>
      </c>
      <c r="H472" s="11" t="s">
        <v>26</v>
      </c>
      <c r="I472" s="11" t="s">
        <v>350</v>
      </c>
      <c r="J472" s="11" t="s">
        <v>99</v>
      </c>
      <c r="K472" s="11" t="s">
        <v>99</v>
      </c>
      <c r="L472" s="11" t="s">
        <v>99</v>
      </c>
    </row>
    <row r="473" spans="1:12" x14ac:dyDescent="0.3">
      <c r="A473" s="11" t="s">
        <v>82</v>
      </c>
      <c r="B473" s="11" t="s">
        <v>169</v>
      </c>
      <c r="C473" s="11" t="s">
        <v>86</v>
      </c>
      <c r="D473" s="12">
        <v>42169</v>
      </c>
      <c r="E473" s="11" t="s">
        <v>26</v>
      </c>
      <c r="F473" s="11">
        <v>3352</v>
      </c>
      <c r="G473" s="11" t="s">
        <v>95</v>
      </c>
      <c r="H473" s="11" t="s">
        <v>26</v>
      </c>
      <c r="I473" s="11" t="s">
        <v>350</v>
      </c>
      <c r="J473" s="11" t="s">
        <v>99</v>
      </c>
      <c r="K473" s="11" t="s">
        <v>99</v>
      </c>
      <c r="L473" s="11" t="s">
        <v>99</v>
      </c>
    </row>
    <row r="474" spans="1:12" x14ac:dyDescent="0.3">
      <c r="A474" s="11" t="s">
        <v>82</v>
      </c>
      <c r="B474" s="11" t="s">
        <v>169</v>
      </c>
      <c r="C474" s="11" t="s">
        <v>86</v>
      </c>
      <c r="D474" s="12">
        <v>42169</v>
      </c>
      <c r="E474" s="11" t="s">
        <v>26</v>
      </c>
      <c r="F474" s="11">
        <v>35</v>
      </c>
      <c r="G474" s="11" t="s">
        <v>95</v>
      </c>
      <c r="H474" s="11" t="s">
        <v>26</v>
      </c>
      <c r="I474" s="11" t="s">
        <v>350</v>
      </c>
      <c r="J474" s="11" t="s">
        <v>99</v>
      </c>
      <c r="K474" s="11" t="s">
        <v>99</v>
      </c>
      <c r="L474" s="11" t="s">
        <v>99</v>
      </c>
    </row>
    <row r="475" spans="1:12" x14ac:dyDescent="0.3">
      <c r="A475" s="11" t="s">
        <v>82</v>
      </c>
      <c r="B475" s="11" t="s">
        <v>169</v>
      </c>
      <c r="C475" s="11" t="s">
        <v>86</v>
      </c>
      <c r="D475" s="12">
        <v>42169</v>
      </c>
      <c r="E475" s="11" t="s">
        <v>26</v>
      </c>
      <c r="F475" s="11">
        <v>2707</v>
      </c>
      <c r="G475" s="11" t="s">
        <v>95</v>
      </c>
      <c r="H475" s="11" t="s">
        <v>26</v>
      </c>
      <c r="I475" s="11" t="s">
        <v>350</v>
      </c>
      <c r="J475" s="11" t="s">
        <v>99</v>
      </c>
      <c r="K475" s="11" t="s">
        <v>99</v>
      </c>
      <c r="L475" s="11" t="s">
        <v>99</v>
      </c>
    </row>
    <row r="476" spans="1:12" x14ac:dyDescent="0.3">
      <c r="A476" s="11" t="s">
        <v>82</v>
      </c>
      <c r="B476" s="11" t="s">
        <v>169</v>
      </c>
      <c r="C476" s="11" t="s">
        <v>84</v>
      </c>
      <c r="D476" s="12">
        <v>42175</v>
      </c>
      <c r="E476" s="11" t="s">
        <v>26</v>
      </c>
      <c r="F476" s="11">
        <v>216</v>
      </c>
      <c r="G476" s="11" t="s">
        <v>95</v>
      </c>
      <c r="H476" s="11" t="s">
        <v>26</v>
      </c>
      <c r="I476" s="11" t="s">
        <v>350</v>
      </c>
      <c r="J476" s="11" t="s">
        <v>99</v>
      </c>
      <c r="K476" s="11" t="s">
        <v>99</v>
      </c>
      <c r="L476" s="11" t="s">
        <v>99</v>
      </c>
    </row>
    <row r="477" spans="1:12" x14ac:dyDescent="0.3">
      <c r="A477" s="11" t="s">
        <v>82</v>
      </c>
      <c r="B477" s="11" t="s">
        <v>169</v>
      </c>
      <c r="C477" s="11" t="s">
        <v>82</v>
      </c>
      <c r="D477" s="12">
        <v>42170</v>
      </c>
      <c r="E477" s="11" t="s">
        <v>26</v>
      </c>
      <c r="F477" s="11">
        <v>1843</v>
      </c>
      <c r="G477" s="11" t="s">
        <v>95</v>
      </c>
      <c r="H477" s="11" t="s">
        <v>26</v>
      </c>
      <c r="I477" s="11" t="s">
        <v>350</v>
      </c>
      <c r="J477" s="11" t="s">
        <v>99</v>
      </c>
      <c r="K477" s="11" t="s">
        <v>99</v>
      </c>
      <c r="L477" s="11" t="s">
        <v>99</v>
      </c>
    </row>
    <row r="478" spans="1:12" x14ac:dyDescent="0.3">
      <c r="A478" s="11" t="s">
        <v>82</v>
      </c>
      <c r="B478" s="11" t="s">
        <v>162</v>
      </c>
      <c r="C478" s="11" t="s">
        <v>90</v>
      </c>
      <c r="D478" s="12">
        <v>42167</v>
      </c>
      <c r="E478" s="11" t="s">
        <v>26</v>
      </c>
      <c r="F478" s="11">
        <v>3685</v>
      </c>
      <c r="G478" s="11" t="s">
        <v>95</v>
      </c>
      <c r="H478" s="11" t="s">
        <v>26</v>
      </c>
      <c r="I478" s="11" t="s">
        <v>350</v>
      </c>
      <c r="J478" s="11" t="s">
        <v>99</v>
      </c>
      <c r="K478" s="11" t="s">
        <v>99</v>
      </c>
      <c r="L478" s="11" t="s">
        <v>99</v>
      </c>
    </row>
    <row r="479" spans="1:12" x14ac:dyDescent="0.3">
      <c r="A479" s="11" t="s">
        <v>82</v>
      </c>
      <c r="B479" s="11" t="s">
        <v>162</v>
      </c>
      <c r="C479" s="11" t="s">
        <v>90</v>
      </c>
      <c r="D479" s="12">
        <v>42167</v>
      </c>
      <c r="E479" s="11" t="s">
        <v>26</v>
      </c>
      <c r="F479" s="11">
        <v>2611</v>
      </c>
      <c r="G479" s="11" t="s">
        <v>95</v>
      </c>
      <c r="H479" s="11" t="s">
        <v>26</v>
      </c>
      <c r="I479" s="11" t="s">
        <v>350</v>
      </c>
      <c r="J479" s="11" t="s">
        <v>99</v>
      </c>
      <c r="K479" s="11" t="s">
        <v>99</v>
      </c>
      <c r="L479" s="11" t="s">
        <v>99</v>
      </c>
    </row>
    <row r="480" spans="1:12" x14ac:dyDescent="0.3">
      <c r="A480" s="11" t="s">
        <v>82</v>
      </c>
      <c r="B480" s="11" t="s">
        <v>162</v>
      </c>
      <c r="C480" s="11" t="s">
        <v>90</v>
      </c>
      <c r="D480" s="12">
        <v>42169</v>
      </c>
      <c r="E480" s="11" t="s">
        <v>26</v>
      </c>
      <c r="F480" s="11">
        <v>1534</v>
      </c>
      <c r="G480" s="11" t="s">
        <v>95</v>
      </c>
      <c r="H480" s="11" t="s">
        <v>26</v>
      </c>
      <c r="I480" s="11" t="s">
        <v>350</v>
      </c>
      <c r="J480" s="11" t="s">
        <v>99</v>
      </c>
      <c r="K480" s="11" t="s">
        <v>99</v>
      </c>
      <c r="L480" s="11" t="s">
        <v>99</v>
      </c>
    </row>
    <row r="481" spans="1:12" x14ac:dyDescent="0.3">
      <c r="A481" s="11" t="s">
        <v>82</v>
      </c>
      <c r="B481" s="11" t="s">
        <v>162</v>
      </c>
      <c r="C481" s="11" t="s">
        <v>90</v>
      </c>
      <c r="D481" s="12">
        <v>42169</v>
      </c>
      <c r="E481" s="11" t="s">
        <v>26</v>
      </c>
      <c r="F481" s="11">
        <v>865</v>
      </c>
      <c r="G481" s="11" t="s">
        <v>95</v>
      </c>
      <c r="H481" s="11" t="s">
        <v>26</v>
      </c>
      <c r="I481" s="11" t="s">
        <v>350</v>
      </c>
      <c r="J481" s="11" t="s">
        <v>99</v>
      </c>
      <c r="K481" s="11" t="s">
        <v>99</v>
      </c>
      <c r="L481" s="11" t="s">
        <v>99</v>
      </c>
    </row>
    <row r="482" spans="1:12" x14ac:dyDescent="0.3">
      <c r="A482" s="11" t="s">
        <v>82</v>
      </c>
      <c r="B482" s="11" t="s">
        <v>162</v>
      </c>
      <c r="C482" s="11" t="s">
        <v>90</v>
      </c>
      <c r="D482" s="12">
        <v>42170</v>
      </c>
      <c r="E482" s="11" t="s">
        <v>26</v>
      </c>
      <c r="F482" s="11">
        <v>1875</v>
      </c>
      <c r="G482" s="11" t="s">
        <v>95</v>
      </c>
      <c r="H482" s="11" t="s">
        <v>26</v>
      </c>
      <c r="I482" s="11" t="s">
        <v>350</v>
      </c>
      <c r="J482" s="11" t="s">
        <v>99</v>
      </c>
      <c r="K482" s="11" t="s">
        <v>99</v>
      </c>
      <c r="L482" s="11" t="s">
        <v>99</v>
      </c>
    </row>
    <row r="483" spans="1:12" x14ac:dyDescent="0.3">
      <c r="A483" s="11" t="s">
        <v>82</v>
      </c>
      <c r="B483" s="11" t="s">
        <v>162</v>
      </c>
      <c r="C483" s="11" t="s">
        <v>90</v>
      </c>
      <c r="D483" s="12">
        <v>42170</v>
      </c>
      <c r="E483" s="11" t="s">
        <v>26</v>
      </c>
      <c r="F483" s="11">
        <v>1099</v>
      </c>
      <c r="G483" s="11" t="s">
        <v>95</v>
      </c>
      <c r="H483" s="11" t="s">
        <v>26</v>
      </c>
      <c r="I483" s="11" t="s">
        <v>350</v>
      </c>
      <c r="J483" s="11" t="s">
        <v>99</v>
      </c>
      <c r="K483" s="11" t="s">
        <v>99</v>
      </c>
      <c r="L483" s="11" t="s">
        <v>99</v>
      </c>
    </row>
    <row r="484" spans="1:12" x14ac:dyDescent="0.3">
      <c r="A484" s="11" t="s">
        <v>82</v>
      </c>
      <c r="B484" s="11" t="s">
        <v>162</v>
      </c>
      <c r="C484" s="11" t="s">
        <v>90</v>
      </c>
      <c r="D484" s="12">
        <v>42170</v>
      </c>
      <c r="E484" s="11" t="s">
        <v>26</v>
      </c>
      <c r="F484" s="11">
        <v>746</v>
      </c>
      <c r="G484" s="11" t="s">
        <v>95</v>
      </c>
      <c r="H484" s="11" t="s">
        <v>26</v>
      </c>
      <c r="I484" s="11" t="s">
        <v>350</v>
      </c>
      <c r="J484" s="11" t="s">
        <v>99</v>
      </c>
      <c r="K484" s="11" t="s">
        <v>99</v>
      </c>
      <c r="L484" s="11" t="s">
        <v>99</v>
      </c>
    </row>
    <row r="485" spans="1:12" x14ac:dyDescent="0.3">
      <c r="A485" s="11">
        <v>18</v>
      </c>
      <c r="B485" s="11" t="s">
        <v>162</v>
      </c>
      <c r="C485" s="11" t="s">
        <v>86</v>
      </c>
      <c r="D485" s="12">
        <v>42159</v>
      </c>
      <c r="E485" s="11" t="s">
        <v>26</v>
      </c>
      <c r="F485" s="11">
        <v>1084</v>
      </c>
      <c r="G485" s="11" t="s">
        <v>95</v>
      </c>
      <c r="H485" s="11" t="s">
        <v>26</v>
      </c>
      <c r="I485" s="11" t="s">
        <v>350</v>
      </c>
      <c r="J485" s="11" t="s">
        <v>99</v>
      </c>
      <c r="K485" s="11" t="s">
        <v>99</v>
      </c>
      <c r="L485" s="11" t="s">
        <v>99</v>
      </c>
    </row>
    <row r="486" spans="1:12" x14ac:dyDescent="0.3">
      <c r="A486" s="11">
        <v>43</v>
      </c>
      <c r="B486" s="11" t="s">
        <v>148</v>
      </c>
      <c r="C486" s="11" t="s">
        <v>126</v>
      </c>
      <c r="D486" s="12">
        <v>42174</v>
      </c>
      <c r="E486" s="11" t="s">
        <v>26</v>
      </c>
      <c r="F486" s="11">
        <v>1564</v>
      </c>
      <c r="G486" s="11" t="s">
        <v>95</v>
      </c>
      <c r="H486" s="11" t="s">
        <v>26</v>
      </c>
      <c r="I486" s="11" t="s">
        <v>350</v>
      </c>
      <c r="J486" s="11" t="s">
        <v>99</v>
      </c>
      <c r="K486" s="11" t="s">
        <v>99</v>
      </c>
      <c r="L486" s="11" t="s">
        <v>99</v>
      </c>
    </row>
    <row r="487" spans="1:12" x14ac:dyDescent="0.3">
      <c r="A487" s="11">
        <v>44</v>
      </c>
      <c r="B487" s="11" t="s">
        <v>148</v>
      </c>
      <c r="C487" s="11" t="s">
        <v>126</v>
      </c>
      <c r="D487" s="12">
        <v>42174</v>
      </c>
      <c r="E487" s="11" t="s">
        <v>26</v>
      </c>
      <c r="F487" s="11">
        <v>38</v>
      </c>
      <c r="G487" s="11" t="s">
        <v>95</v>
      </c>
      <c r="H487" s="11" t="s">
        <v>26</v>
      </c>
      <c r="I487" s="11" t="s">
        <v>350</v>
      </c>
      <c r="J487" s="11" t="s">
        <v>99</v>
      </c>
      <c r="K487" s="11" t="s">
        <v>99</v>
      </c>
      <c r="L487" s="11" t="s">
        <v>99</v>
      </c>
    </row>
    <row r="488" spans="1:12" x14ac:dyDescent="0.3">
      <c r="A488" s="11" t="s">
        <v>322</v>
      </c>
      <c r="B488" s="11" t="s">
        <v>148</v>
      </c>
      <c r="C488" s="11" t="s">
        <v>126</v>
      </c>
      <c r="D488" s="12">
        <v>42175</v>
      </c>
      <c r="E488" s="11" t="s">
        <v>26</v>
      </c>
      <c r="F488" s="11">
        <v>259</v>
      </c>
      <c r="G488" s="11" t="s">
        <v>95</v>
      </c>
      <c r="H488" s="11" t="s">
        <v>26</v>
      </c>
      <c r="I488" s="11" t="s">
        <v>350</v>
      </c>
      <c r="J488" s="11" t="s">
        <v>99</v>
      </c>
      <c r="K488" s="11" t="s">
        <v>99</v>
      </c>
      <c r="L488" s="11" t="s">
        <v>99</v>
      </c>
    </row>
    <row r="489" spans="1:12" x14ac:dyDescent="0.3">
      <c r="A489" s="11">
        <v>20</v>
      </c>
      <c r="B489" s="11" t="s">
        <v>148</v>
      </c>
      <c r="C489" s="11" t="s">
        <v>90</v>
      </c>
      <c r="D489" s="12">
        <v>42170</v>
      </c>
      <c r="E489" s="11" t="s">
        <v>26</v>
      </c>
      <c r="F489" s="11">
        <v>352</v>
      </c>
      <c r="G489" s="11" t="s">
        <v>95</v>
      </c>
      <c r="H489" s="11" t="s">
        <v>26</v>
      </c>
      <c r="I489" s="11" t="s">
        <v>350</v>
      </c>
      <c r="J489" s="11" t="s">
        <v>99</v>
      </c>
      <c r="K489" s="11" t="s">
        <v>99</v>
      </c>
      <c r="L489" s="11" t="s">
        <v>99</v>
      </c>
    </row>
    <row r="490" spans="1:12" x14ac:dyDescent="0.3">
      <c r="A490" s="11" t="s">
        <v>82</v>
      </c>
      <c r="B490" s="11" t="s">
        <v>148</v>
      </c>
      <c r="C490" s="11" t="s">
        <v>90</v>
      </c>
      <c r="D490" s="12">
        <v>42177</v>
      </c>
      <c r="E490" s="11" t="s">
        <v>26</v>
      </c>
      <c r="F490" s="11">
        <v>224</v>
      </c>
      <c r="G490" s="11" t="s">
        <v>95</v>
      </c>
      <c r="H490" s="11" t="s">
        <v>26</v>
      </c>
      <c r="I490" s="11" t="s">
        <v>350</v>
      </c>
      <c r="J490" s="11" t="s">
        <v>99</v>
      </c>
      <c r="K490" s="11" t="s">
        <v>99</v>
      </c>
      <c r="L490" s="11" t="s">
        <v>99</v>
      </c>
    </row>
    <row r="491" spans="1:12" x14ac:dyDescent="0.3">
      <c r="A491" s="11">
        <v>21</v>
      </c>
      <c r="B491" s="11" t="s">
        <v>148</v>
      </c>
      <c r="C491" s="11" t="s">
        <v>87</v>
      </c>
      <c r="D491" s="12">
        <v>42166</v>
      </c>
      <c r="E491" s="11" t="s">
        <v>26</v>
      </c>
      <c r="F491" s="11">
        <v>48</v>
      </c>
      <c r="G491" s="11" t="s">
        <v>95</v>
      </c>
      <c r="H491" s="11" t="s">
        <v>26</v>
      </c>
      <c r="I491" s="11" t="s">
        <v>350</v>
      </c>
      <c r="J491" s="11" t="s">
        <v>99</v>
      </c>
      <c r="K491" s="11" t="s">
        <v>99</v>
      </c>
      <c r="L491" s="11" t="s">
        <v>99</v>
      </c>
    </row>
    <row r="492" spans="1:12" x14ac:dyDescent="0.3">
      <c r="A492" s="11">
        <v>15</v>
      </c>
      <c r="B492" s="11" t="s">
        <v>148</v>
      </c>
      <c r="C492" s="11" t="s">
        <v>87</v>
      </c>
      <c r="D492" s="12">
        <v>42183</v>
      </c>
      <c r="E492" s="11" t="s">
        <v>26</v>
      </c>
      <c r="F492" s="11">
        <v>365</v>
      </c>
      <c r="G492" s="11" t="s">
        <v>95</v>
      </c>
      <c r="H492" s="11" t="s">
        <v>26</v>
      </c>
      <c r="I492" s="11" t="s">
        <v>350</v>
      </c>
      <c r="J492" s="11" t="s">
        <v>99</v>
      </c>
      <c r="K492" s="11" t="s">
        <v>99</v>
      </c>
      <c r="L492" s="11" t="s">
        <v>99</v>
      </c>
    </row>
    <row r="493" spans="1:12" x14ac:dyDescent="0.3">
      <c r="A493" s="11" t="s">
        <v>82</v>
      </c>
      <c r="B493" s="11" t="s">
        <v>148</v>
      </c>
      <c r="C493" s="11" t="s">
        <v>86</v>
      </c>
      <c r="D493" s="12">
        <v>42169</v>
      </c>
      <c r="E493" s="11" t="s">
        <v>26</v>
      </c>
      <c r="F493" s="11">
        <v>381</v>
      </c>
      <c r="G493" s="11" t="s">
        <v>95</v>
      </c>
      <c r="H493" s="11" t="s">
        <v>26</v>
      </c>
      <c r="I493" s="11" t="s">
        <v>350</v>
      </c>
      <c r="J493" s="11" t="s">
        <v>99</v>
      </c>
      <c r="K493" s="11" t="s">
        <v>99</v>
      </c>
      <c r="L493" s="11" t="s">
        <v>99</v>
      </c>
    </row>
    <row r="494" spans="1:12" x14ac:dyDescent="0.3">
      <c r="A494" s="11" t="s">
        <v>82</v>
      </c>
      <c r="B494" s="11" t="s">
        <v>148</v>
      </c>
      <c r="C494" s="11" t="s">
        <v>86</v>
      </c>
      <c r="D494" s="12">
        <v>42173</v>
      </c>
      <c r="E494" s="11" t="s">
        <v>26</v>
      </c>
      <c r="F494" s="11">
        <v>798</v>
      </c>
      <c r="G494" s="11" t="s">
        <v>95</v>
      </c>
      <c r="H494" s="11" t="s">
        <v>26</v>
      </c>
      <c r="I494" s="11" t="s">
        <v>350</v>
      </c>
      <c r="J494" s="11" t="s">
        <v>99</v>
      </c>
      <c r="K494" s="11" t="s">
        <v>99</v>
      </c>
      <c r="L494" s="11" t="s">
        <v>99</v>
      </c>
    </row>
    <row r="495" spans="1:12" x14ac:dyDescent="0.3">
      <c r="A495" s="11" t="s">
        <v>82</v>
      </c>
      <c r="B495" s="11" t="s">
        <v>148</v>
      </c>
      <c r="C495" s="11" t="s">
        <v>84</v>
      </c>
      <c r="D495" s="12">
        <v>42183</v>
      </c>
      <c r="E495" s="11" t="s">
        <v>26</v>
      </c>
      <c r="F495" s="11">
        <v>1172</v>
      </c>
      <c r="G495" s="11" t="s">
        <v>95</v>
      </c>
      <c r="H495" s="11" t="s">
        <v>26</v>
      </c>
      <c r="I495" s="11" t="s">
        <v>350</v>
      </c>
      <c r="J495" s="11" t="s">
        <v>99</v>
      </c>
      <c r="K495" s="11" t="s">
        <v>99</v>
      </c>
      <c r="L495" s="11" t="s">
        <v>99</v>
      </c>
    </row>
    <row r="496" spans="1:12" ht="13.5" thickBot="1" x14ac:dyDescent="0.35">
      <c r="A496" s="11" t="s">
        <v>82</v>
      </c>
      <c r="B496" s="11" t="s">
        <v>148</v>
      </c>
      <c r="C496" s="11" t="s">
        <v>80</v>
      </c>
      <c r="D496" s="12">
        <v>42173</v>
      </c>
      <c r="E496" s="11" t="s">
        <v>26</v>
      </c>
      <c r="F496" s="11">
        <v>1832</v>
      </c>
      <c r="G496" s="11" t="s">
        <v>95</v>
      </c>
      <c r="H496" s="11" t="s">
        <v>26</v>
      </c>
      <c r="I496" s="11" t="s">
        <v>350</v>
      </c>
      <c r="J496" s="11" t="s">
        <v>99</v>
      </c>
      <c r="K496" s="11" t="s">
        <v>99</v>
      </c>
      <c r="L496" s="11" t="s">
        <v>99</v>
      </c>
    </row>
    <row r="497" spans="1:14" ht="15" thickBot="1" x14ac:dyDescent="0.4">
      <c r="A497" s="11" t="s">
        <v>82</v>
      </c>
      <c r="B497" s="11" t="s">
        <v>142</v>
      </c>
      <c r="C497" s="11" t="s">
        <v>80</v>
      </c>
      <c r="D497" s="12">
        <v>42185</v>
      </c>
      <c r="E497" s="11" t="s">
        <v>26</v>
      </c>
      <c r="F497" s="11">
        <v>117</v>
      </c>
      <c r="G497" s="11" t="s">
        <v>95</v>
      </c>
      <c r="H497" s="11" t="s">
        <v>26</v>
      </c>
      <c r="I497" s="11" t="s">
        <v>350</v>
      </c>
      <c r="J497" s="11" t="s">
        <v>99</v>
      </c>
      <c r="K497" s="21" t="s">
        <v>99</v>
      </c>
      <c r="L497" s="26" t="s">
        <v>99</v>
      </c>
      <c r="N497" s="8"/>
    </row>
    <row r="498" spans="1:14" ht="13.5" thickBot="1" x14ac:dyDescent="0.35">
      <c r="A498" s="11" t="s">
        <v>82</v>
      </c>
      <c r="B498" s="11" t="s">
        <v>136</v>
      </c>
      <c r="C498" s="11" t="s">
        <v>80</v>
      </c>
      <c r="D498" s="12">
        <v>42176</v>
      </c>
      <c r="E498" s="11" t="s">
        <v>26</v>
      </c>
      <c r="F498" s="11">
        <v>95</v>
      </c>
      <c r="G498" s="11" t="s">
        <v>95</v>
      </c>
      <c r="H498" s="11" t="s">
        <v>26</v>
      </c>
      <c r="I498" s="11" t="s">
        <v>350</v>
      </c>
      <c r="J498" s="11" t="s">
        <v>99</v>
      </c>
      <c r="K498" s="11" t="s">
        <v>99</v>
      </c>
      <c r="L498" s="11" t="s">
        <v>99</v>
      </c>
      <c r="M498" s="9" t="s">
        <v>300</v>
      </c>
    </row>
    <row r="499" spans="1:14" x14ac:dyDescent="0.3">
      <c r="A499" s="11" t="s">
        <v>82</v>
      </c>
      <c r="B499" s="11" t="s">
        <v>127</v>
      </c>
      <c r="C499" s="11" t="s">
        <v>126</v>
      </c>
      <c r="D499" s="12">
        <v>42167</v>
      </c>
      <c r="E499" s="11" t="s">
        <v>26</v>
      </c>
      <c r="F499" s="11">
        <v>336</v>
      </c>
      <c r="G499" s="11" t="s">
        <v>95</v>
      </c>
      <c r="H499" s="11" t="s">
        <v>26</v>
      </c>
      <c r="I499" s="11" t="s">
        <v>350</v>
      </c>
      <c r="J499" s="11" t="s">
        <v>99</v>
      </c>
      <c r="K499" s="11" t="s">
        <v>99</v>
      </c>
      <c r="L499" s="11" t="s">
        <v>99</v>
      </c>
    </row>
    <row r="500" spans="1:14" x14ac:dyDescent="0.3">
      <c r="A500" s="11" t="s">
        <v>82</v>
      </c>
      <c r="B500" s="11" t="s">
        <v>127</v>
      </c>
      <c r="C500" s="11" t="s">
        <v>90</v>
      </c>
      <c r="D500" s="12">
        <v>42170</v>
      </c>
      <c r="E500" s="11" t="s">
        <v>26</v>
      </c>
      <c r="F500" s="11">
        <v>1477</v>
      </c>
      <c r="G500" s="11" t="s">
        <v>95</v>
      </c>
      <c r="H500" s="11" t="s">
        <v>26</v>
      </c>
      <c r="I500" s="11" t="s">
        <v>350</v>
      </c>
      <c r="J500" s="11" t="s">
        <v>99</v>
      </c>
      <c r="K500" s="11" t="s">
        <v>99</v>
      </c>
      <c r="L500" s="11" t="s">
        <v>99</v>
      </c>
    </row>
    <row r="501" spans="1:14" x14ac:dyDescent="0.3">
      <c r="A501" s="11" t="s">
        <v>82</v>
      </c>
      <c r="B501" s="11" t="s">
        <v>127</v>
      </c>
      <c r="C501" s="11" t="s">
        <v>90</v>
      </c>
      <c r="D501" s="12">
        <v>42199</v>
      </c>
      <c r="E501" s="11" t="s">
        <v>26</v>
      </c>
      <c r="F501" s="11">
        <v>880</v>
      </c>
      <c r="G501" s="11" t="s">
        <v>95</v>
      </c>
      <c r="H501" s="11" t="s">
        <v>26</v>
      </c>
      <c r="I501" s="11" t="s">
        <v>350</v>
      </c>
      <c r="J501" s="11" t="s">
        <v>99</v>
      </c>
      <c r="K501" s="11" t="s">
        <v>99</v>
      </c>
      <c r="L501" s="11" t="s">
        <v>99</v>
      </c>
    </row>
    <row r="502" spans="1:14" x14ac:dyDescent="0.3">
      <c r="A502" s="11" t="s">
        <v>82</v>
      </c>
      <c r="B502" s="11" t="s">
        <v>127</v>
      </c>
      <c r="C502" s="11" t="s">
        <v>87</v>
      </c>
      <c r="D502" s="12">
        <v>42194</v>
      </c>
      <c r="E502" s="11" t="s">
        <v>26</v>
      </c>
      <c r="F502" s="11">
        <v>1325</v>
      </c>
      <c r="G502" s="11" t="s">
        <v>95</v>
      </c>
      <c r="H502" s="11" t="s">
        <v>26</v>
      </c>
      <c r="I502" s="11" t="s">
        <v>350</v>
      </c>
      <c r="J502" s="11" t="s">
        <v>99</v>
      </c>
      <c r="K502" s="11" t="s">
        <v>99</v>
      </c>
      <c r="L502" s="11" t="s">
        <v>99</v>
      </c>
    </row>
    <row r="503" spans="1:14" x14ac:dyDescent="0.3">
      <c r="A503" s="11" t="s">
        <v>82</v>
      </c>
      <c r="B503" s="11" t="s">
        <v>127</v>
      </c>
      <c r="C503" s="11" t="s">
        <v>87</v>
      </c>
      <c r="D503" s="12">
        <v>42200</v>
      </c>
      <c r="E503" s="11" t="s">
        <v>26</v>
      </c>
      <c r="F503" s="11">
        <v>615</v>
      </c>
      <c r="G503" s="11" t="s">
        <v>95</v>
      </c>
      <c r="H503" s="11" t="s">
        <v>26</v>
      </c>
      <c r="I503" s="11" t="s">
        <v>350</v>
      </c>
      <c r="J503" s="11" t="s">
        <v>99</v>
      </c>
      <c r="K503" s="11" t="s">
        <v>99</v>
      </c>
      <c r="L503" s="11" t="s">
        <v>99</v>
      </c>
    </row>
    <row r="504" spans="1:14" x14ac:dyDescent="0.3">
      <c r="A504" s="11" t="s">
        <v>82</v>
      </c>
      <c r="B504" s="11" t="s">
        <v>122</v>
      </c>
      <c r="C504" s="11" t="s">
        <v>87</v>
      </c>
      <c r="D504" s="12">
        <v>42173</v>
      </c>
      <c r="E504" s="11" t="s">
        <v>26</v>
      </c>
      <c r="F504" s="11">
        <v>7</v>
      </c>
      <c r="G504" s="11" t="s">
        <v>95</v>
      </c>
      <c r="H504" s="11" t="s">
        <v>26</v>
      </c>
      <c r="I504" s="11" t="s">
        <v>350</v>
      </c>
      <c r="J504" s="11" t="s">
        <v>99</v>
      </c>
      <c r="K504" s="11" t="s">
        <v>99</v>
      </c>
      <c r="L504" s="11" t="s">
        <v>99</v>
      </c>
    </row>
    <row r="505" spans="1:14" x14ac:dyDescent="0.3">
      <c r="A505" s="11">
        <v>29</v>
      </c>
      <c r="B505" s="11" t="s">
        <v>114</v>
      </c>
      <c r="C505" s="11" t="s">
        <v>87</v>
      </c>
      <c r="D505" s="12">
        <v>42173</v>
      </c>
      <c r="E505" s="11" t="s">
        <v>26</v>
      </c>
      <c r="F505" s="11">
        <v>220</v>
      </c>
      <c r="G505" s="11" t="s">
        <v>95</v>
      </c>
      <c r="H505" s="11" t="s">
        <v>26</v>
      </c>
      <c r="I505" s="11" t="s">
        <v>350</v>
      </c>
      <c r="J505" s="11" t="s">
        <v>99</v>
      </c>
      <c r="K505" s="11" t="s">
        <v>99</v>
      </c>
      <c r="L505" s="11" t="s">
        <v>99</v>
      </c>
    </row>
    <row r="506" spans="1:14" x14ac:dyDescent="0.3">
      <c r="A506" s="11" t="s">
        <v>82</v>
      </c>
      <c r="B506" s="11" t="s">
        <v>114</v>
      </c>
      <c r="C506" s="11" t="s">
        <v>87</v>
      </c>
      <c r="D506" s="12">
        <v>42173</v>
      </c>
      <c r="E506" s="11" t="s">
        <v>26</v>
      </c>
      <c r="F506" s="11">
        <v>225</v>
      </c>
      <c r="G506" s="11" t="s">
        <v>95</v>
      </c>
      <c r="H506" s="11" t="s">
        <v>26</v>
      </c>
      <c r="I506" s="11" t="s">
        <v>350</v>
      </c>
      <c r="J506" s="11" t="s">
        <v>99</v>
      </c>
      <c r="K506" s="11" t="s">
        <v>99</v>
      </c>
      <c r="L506" s="11" t="s">
        <v>99</v>
      </c>
    </row>
    <row r="507" spans="1:14" x14ac:dyDescent="0.3">
      <c r="A507" s="11" t="s">
        <v>82</v>
      </c>
      <c r="B507" s="11" t="s">
        <v>114</v>
      </c>
      <c r="C507" s="11" t="s">
        <v>87</v>
      </c>
      <c r="D507" s="12">
        <v>42177</v>
      </c>
      <c r="E507" s="11" t="s">
        <v>26</v>
      </c>
      <c r="F507" s="11">
        <v>128</v>
      </c>
      <c r="G507" s="11" t="s">
        <v>95</v>
      </c>
      <c r="H507" s="11" t="s">
        <v>26</v>
      </c>
      <c r="I507" s="11" t="s">
        <v>350</v>
      </c>
      <c r="J507" s="11" t="s">
        <v>99</v>
      </c>
      <c r="K507" s="11" t="s">
        <v>99</v>
      </c>
      <c r="L507" s="11" t="s">
        <v>99</v>
      </c>
    </row>
    <row r="508" spans="1:14" x14ac:dyDescent="0.3">
      <c r="A508" s="11" t="s">
        <v>82</v>
      </c>
      <c r="B508" s="11" t="s">
        <v>114</v>
      </c>
      <c r="C508" s="11" t="s">
        <v>87</v>
      </c>
      <c r="D508" s="12">
        <v>42184</v>
      </c>
      <c r="E508" s="11" t="s">
        <v>26</v>
      </c>
      <c r="F508" s="11">
        <v>152</v>
      </c>
      <c r="G508" s="11" t="s">
        <v>95</v>
      </c>
      <c r="H508" s="11" t="s">
        <v>26</v>
      </c>
      <c r="I508" s="11" t="s">
        <v>350</v>
      </c>
      <c r="J508" s="11" t="s">
        <v>99</v>
      </c>
      <c r="K508" s="11" t="s">
        <v>99</v>
      </c>
      <c r="L508" s="11" t="s">
        <v>99</v>
      </c>
    </row>
    <row r="509" spans="1:14" x14ac:dyDescent="0.3">
      <c r="A509" s="11" t="s">
        <v>82</v>
      </c>
      <c r="B509" s="11" t="s">
        <v>114</v>
      </c>
      <c r="C509" s="11" t="s">
        <v>84</v>
      </c>
      <c r="D509" s="12">
        <v>42173</v>
      </c>
      <c r="E509" s="11" t="s">
        <v>26</v>
      </c>
      <c r="F509" s="11">
        <v>208</v>
      </c>
      <c r="G509" s="11" t="s">
        <v>95</v>
      </c>
      <c r="H509" s="11" t="s">
        <v>26</v>
      </c>
      <c r="I509" s="11" t="s">
        <v>350</v>
      </c>
      <c r="J509" s="11" t="s">
        <v>99</v>
      </c>
      <c r="K509" s="11" t="s">
        <v>99</v>
      </c>
      <c r="L509" s="11" t="s">
        <v>99</v>
      </c>
    </row>
    <row r="510" spans="1:14" x14ac:dyDescent="0.3">
      <c r="A510" s="11" t="s">
        <v>82</v>
      </c>
      <c r="B510" s="11" t="s">
        <v>103</v>
      </c>
      <c r="C510" s="11" t="s">
        <v>87</v>
      </c>
      <c r="D510" s="12">
        <v>42170</v>
      </c>
      <c r="E510" s="11" t="s">
        <v>26</v>
      </c>
      <c r="F510" s="11">
        <v>1931</v>
      </c>
      <c r="G510" s="11" t="s">
        <v>95</v>
      </c>
      <c r="H510" s="11" t="s">
        <v>26</v>
      </c>
      <c r="I510" s="11" t="s">
        <v>350</v>
      </c>
      <c r="J510" s="11" t="s">
        <v>99</v>
      </c>
      <c r="K510" s="11" t="s">
        <v>99</v>
      </c>
      <c r="L510" s="11" t="s">
        <v>99</v>
      </c>
    </row>
    <row r="511" spans="1:14" x14ac:dyDescent="0.3">
      <c r="A511" s="11" t="s">
        <v>82</v>
      </c>
      <c r="B511" s="11" t="s">
        <v>103</v>
      </c>
      <c r="C511" s="11" t="s">
        <v>87</v>
      </c>
      <c r="D511" s="12">
        <v>42173</v>
      </c>
      <c r="E511" s="11" t="s">
        <v>26</v>
      </c>
      <c r="F511" s="11">
        <v>1289</v>
      </c>
      <c r="G511" s="11" t="s">
        <v>95</v>
      </c>
      <c r="H511" s="11" t="s">
        <v>26</v>
      </c>
      <c r="I511" s="11" t="s">
        <v>350</v>
      </c>
      <c r="J511" s="11" t="s">
        <v>99</v>
      </c>
      <c r="K511" s="11" t="s">
        <v>99</v>
      </c>
      <c r="L511" s="11" t="s">
        <v>99</v>
      </c>
    </row>
    <row r="512" spans="1:14" x14ac:dyDescent="0.3">
      <c r="A512" s="11">
        <v>51</v>
      </c>
      <c r="B512" s="11" t="s">
        <v>103</v>
      </c>
      <c r="C512" s="11" t="s">
        <v>87</v>
      </c>
      <c r="D512" s="12">
        <v>42177</v>
      </c>
      <c r="E512" s="11" t="s">
        <v>26</v>
      </c>
      <c r="F512" s="11">
        <v>145</v>
      </c>
      <c r="G512" s="11" t="s">
        <v>95</v>
      </c>
      <c r="H512" s="11" t="s">
        <v>26</v>
      </c>
      <c r="I512" s="11" t="s">
        <v>350</v>
      </c>
      <c r="J512" s="11" t="s">
        <v>99</v>
      </c>
      <c r="K512" s="11" t="s">
        <v>99</v>
      </c>
      <c r="L512" s="11" t="s">
        <v>99</v>
      </c>
    </row>
    <row r="513" spans="1:12" x14ac:dyDescent="0.3">
      <c r="A513" s="11" t="s">
        <v>82</v>
      </c>
      <c r="B513" s="11" t="s">
        <v>103</v>
      </c>
      <c r="C513" s="11" t="s">
        <v>87</v>
      </c>
      <c r="D513" s="12">
        <v>42179</v>
      </c>
      <c r="E513" s="11" t="s">
        <v>26</v>
      </c>
      <c r="F513" s="11">
        <v>42</v>
      </c>
      <c r="G513" s="11" t="s">
        <v>95</v>
      </c>
      <c r="H513" s="11" t="s">
        <v>26</v>
      </c>
      <c r="I513" s="11" t="s">
        <v>350</v>
      </c>
      <c r="J513" s="11" t="s">
        <v>99</v>
      </c>
      <c r="K513" s="11" t="s">
        <v>99</v>
      </c>
      <c r="L513" s="11" t="s">
        <v>99</v>
      </c>
    </row>
    <row r="514" spans="1:12" x14ac:dyDescent="0.3">
      <c r="A514" s="11" t="s">
        <v>82</v>
      </c>
      <c r="B514" s="11" t="s">
        <v>103</v>
      </c>
      <c r="C514" s="11" t="s">
        <v>87</v>
      </c>
      <c r="D514" s="12">
        <v>42184</v>
      </c>
      <c r="E514" s="11" t="s">
        <v>26</v>
      </c>
      <c r="F514" s="11">
        <v>1214</v>
      </c>
      <c r="G514" s="11" t="s">
        <v>95</v>
      </c>
      <c r="H514" s="11" t="s">
        <v>26</v>
      </c>
      <c r="I514" s="11" t="s">
        <v>350</v>
      </c>
      <c r="J514" s="11" t="s">
        <v>99</v>
      </c>
      <c r="K514" s="11" t="s">
        <v>99</v>
      </c>
      <c r="L514" s="11" t="s">
        <v>99</v>
      </c>
    </row>
    <row r="515" spans="1:12" x14ac:dyDescent="0.3">
      <c r="A515" s="11" t="s">
        <v>82</v>
      </c>
      <c r="B515" s="11" t="s">
        <v>103</v>
      </c>
      <c r="C515" s="11" t="s">
        <v>80</v>
      </c>
      <c r="D515" s="12">
        <v>42180</v>
      </c>
      <c r="E515" s="11" t="s">
        <v>26</v>
      </c>
      <c r="F515" s="11">
        <v>199</v>
      </c>
      <c r="G515" s="11" t="s">
        <v>95</v>
      </c>
      <c r="H515" s="11" t="s">
        <v>26</v>
      </c>
      <c r="I515" s="11" t="s">
        <v>350</v>
      </c>
      <c r="J515" s="11" t="s">
        <v>99</v>
      </c>
      <c r="K515" s="11" t="s">
        <v>99</v>
      </c>
      <c r="L515" s="11" t="s">
        <v>99</v>
      </c>
    </row>
    <row r="516" spans="1:12" x14ac:dyDescent="0.3">
      <c r="A516" s="11">
        <v>45</v>
      </c>
      <c r="B516" s="11" t="s">
        <v>94</v>
      </c>
      <c r="C516" s="11" t="s">
        <v>86</v>
      </c>
      <c r="D516" s="12">
        <v>43651</v>
      </c>
      <c r="E516" s="11" t="s">
        <v>26</v>
      </c>
      <c r="F516" s="11">
        <v>38</v>
      </c>
      <c r="G516" s="11" t="s">
        <v>95</v>
      </c>
      <c r="H516" s="11" t="s">
        <v>26</v>
      </c>
      <c r="I516" s="11" t="s">
        <v>350</v>
      </c>
      <c r="J516" s="11" t="s">
        <v>99</v>
      </c>
      <c r="K516" s="11" t="s">
        <v>99</v>
      </c>
      <c r="L516" s="11" t="s">
        <v>99</v>
      </c>
    </row>
    <row r="517" spans="1:12" x14ac:dyDescent="0.3">
      <c r="A517" s="11">
        <v>42</v>
      </c>
      <c r="E517" s="14" t="s">
        <v>26</v>
      </c>
      <c r="G517" s="14" t="s">
        <v>95</v>
      </c>
      <c r="H517" s="14" t="s">
        <v>26</v>
      </c>
      <c r="I517" s="14" t="s">
        <v>38</v>
      </c>
      <c r="K517" s="28" t="s">
        <v>62</v>
      </c>
      <c r="L517" s="13" t="s">
        <v>35</v>
      </c>
    </row>
    <row r="518" spans="1:12" x14ac:dyDescent="0.3">
      <c r="A518" s="11" t="s">
        <v>82</v>
      </c>
      <c r="B518" s="11" t="s">
        <v>181</v>
      </c>
      <c r="C518" s="11" t="s">
        <v>126</v>
      </c>
      <c r="D518" s="12">
        <v>42187</v>
      </c>
      <c r="E518" s="11" t="s">
        <v>109</v>
      </c>
      <c r="F518" s="11">
        <v>5</v>
      </c>
      <c r="G518" s="11" t="s">
        <v>95</v>
      </c>
      <c r="H518" s="11" t="s">
        <v>109</v>
      </c>
      <c r="I518" s="11" t="s">
        <v>109</v>
      </c>
      <c r="K518" s="11" t="s">
        <v>305</v>
      </c>
      <c r="L518" s="11" t="s">
        <v>306</v>
      </c>
    </row>
    <row r="519" spans="1:12" x14ac:dyDescent="0.3">
      <c r="A519" s="11" t="s">
        <v>82</v>
      </c>
      <c r="B519" s="11" t="s">
        <v>181</v>
      </c>
      <c r="C519" s="11" t="s">
        <v>126</v>
      </c>
      <c r="D519" s="12">
        <v>42187</v>
      </c>
      <c r="E519" s="11" t="s">
        <v>109</v>
      </c>
      <c r="F519" s="11">
        <v>4</v>
      </c>
      <c r="G519" s="11" t="s">
        <v>95</v>
      </c>
      <c r="H519" s="11" t="s">
        <v>109</v>
      </c>
      <c r="I519" s="11" t="s">
        <v>109</v>
      </c>
      <c r="K519" s="11" t="s">
        <v>305</v>
      </c>
      <c r="L519" s="11" t="s">
        <v>306</v>
      </c>
    </row>
    <row r="520" spans="1:12" x14ac:dyDescent="0.3">
      <c r="A520" s="11" t="s">
        <v>82</v>
      </c>
      <c r="B520" s="11" t="s">
        <v>181</v>
      </c>
      <c r="C520" s="11" t="s">
        <v>80</v>
      </c>
      <c r="D520" s="12">
        <v>42176</v>
      </c>
      <c r="E520" s="11" t="s">
        <v>109</v>
      </c>
      <c r="F520" s="11">
        <v>5</v>
      </c>
      <c r="G520" s="11" t="s">
        <v>95</v>
      </c>
      <c r="H520" s="11" t="s">
        <v>109</v>
      </c>
      <c r="I520" s="11" t="s">
        <v>109</v>
      </c>
      <c r="K520" s="11" t="s">
        <v>305</v>
      </c>
      <c r="L520" s="11" t="s">
        <v>306</v>
      </c>
    </row>
    <row r="521" spans="1:12" x14ac:dyDescent="0.3">
      <c r="A521" s="11">
        <v>6</v>
      </c>
      <c r="B521" s="11" t="s">
        <v>181</v>
      </c>
      <c r="C521" s="11" t="s">
        <v>80</v>
      </c>
      <c r="D521" s="12">
        <v>42176</v>
      </c>
      <c r="E521" s="11" t="s">
        <v>109</v>
      </c>
      <c r="F521" s="11">
        <v>2</v>
      </c>
      <c r="G521" s="11" t="s">
        <v>95</v>
      </c>
      <c r="H521" s="11" t="s">
        <v>109</v>
      </c>
      <c r="I521" s="11" t="s">
        <v>109</v>
      </c>
      <c r="K521" s="11" t="s">
        <v>305</v>
      </c>
      <c r="L521" s="11" t="s">
        <v>306</v>
      </c>
    </row>
    <row r="522" spans="1:12" x14ac:dyDescent="0.3">
      <c r="A522" s="11" t="s">
        <v>82</v>
      </c>
      <c r="B522" s="11" t="s">
        <v>181</v>
      </c>
      <c r="C522" s="11" t="s">
        <v>80</v>
      </c>
      <c r="D522" s="12">
        <v>42180</v>
      </c>
      <c r="E522" s="11" t="s">
        <v>109</v>
      </c>
      <c r="F522" s="11">
        <v>5</v>
      </c>
      <c r="G522" s="11" t="s">
        <v>95</v>
      </c>
      <c r="H522" s="11" t="s">
        <v>109</v>
      </c>
      <c r="I522" s="11" t="s">
        <v>109</v>
      </c>
      <c r="K522" s="11" t="s">
        <v>305</v>
      </c>
      <c r="L522" s="11" t="s">
        <v>306</v>
      </c>
    </row>
    <row r="523" spans="1:12" x14ac:dyDescent="0.3">
      <c r="A523" s="11">
        <v>9</v>
      </c>
      <c r="B523" s="11" t="s">
        <v>169</v>
      </c>
      <c r="C523" s="11" t="s">
        <v>86</v>
      </c>
      <c r="D523" s="12">
        <v>42169</v>
      </c>
      <c r="E523" s="11" t="s">
        <v>109</v>
      </c>
      <c r="F523" s="11">
        <v>2</v>
      </c>
      <c r="G523" s="11" t="s">
        <v>95</v>
      </c>
      <c r="H523" s="11" t="s">
        <v>109</v>
      </c>
      <c r="I523" s="11" t="s">
        <v>109</v>
      </c>
      <c r="K523" s="11" t="s">
        <v>305</v>
      </c>
      <c r="L523" s="11" t="s">
        <v>306</v>
      </c>
    </row>
    <row r="524" spans="1:12" x14ac:dyDescent="0.3">
      <c r="A524" s="11">
        <v>9</v>
      </c>
      <c r="B524" s="11" t="s">
        <v>169</v>
      </c>
      <c r="C524" s="11" t="s">
        <v>86</v>
      </c>
      <c r="D524" s="12">
        <v>42169</v>
      </c>
      <c r="E524" s="11" t="s">
        <v>109</v>
      </c>
      <c r="F524" s="11">
        <v>1</v>
      </c>
      <c r="G524" s="11" t="s">
        <v>95</v>
      </c>
      <c r="H524" s="11" t="s">
        <v>109</v>
      </c>
      <c r="I524" s="11" t="s">
        <v>109</v>
      </c>
      <c r="K524" s="11" t="s">
        <v>305</v>
      </c>
      <c r="L524" s="11" t="s">
        <v>306</v>
      </c>
    </row>
    <row r="525" spans="1:12" x14ac:dyDescent="0.3">
      <c r="A525" s="11">
        <v>20</v>
      </c>
      <c r="B525" s="11" t="s">
        <v>148</v>
      </c>
      <c r="C525" s="11" t="s">
        <v>90</v>
      </c>
      <c r="D525" s="12">
        <v>42177</v>
      </c>
      <c r="E525" s="11" t="s">
        <v>109</v>
      </c>
      <c r="F525" s="11">
        <v>1</v>
      </c>
      <c r="G525" s="11" t="s">
        <v>95</v>
      </c>
      <c r="H525" s="11" t="s">
        <v>109</v>
      </c>
      <c r="I525" s="11" t="s">
        <v>109</v>
      </c>
      <c r="K525" s="11" t="s">
        <v>305</v>
      </c>
      <c r="L525" s="11" t="s">
        <v>306</v>
      </c>
    </row>
    <row r="526" spans="1:12" x14ac:dyDescent="0.3">
      <c r="A526" s="11">
        <v>20</v>
      </c>
      <c r="B526" s="11" t="s">
        <v>148</v>
      </c>
      <c r="C526" s="11" t="s">
        <v>87</v>
      </c>
      <c r="D526" s="12">
        <v>42183</v>
      </c>
      <c r="E526" s="11" t="s">
        <v>109</v>
      </c>
      <c r="F526" s="11">
        <v>1</v>
      </c>
      <c r="G526" s="11" t="s">
        <v>95</v>
      </c>
      <c r="H526" s="11" t="s">
        <v>109</v>
      </c>
      <c r="I526" s="11" t="s">
        <v>109</v>
      </c>
      <c r="K526" s="11" t="s">
        <v>305</v>
      </c>
      <c r="L526" s="11" t="s">
        <v>306</v>
      </c>
    </row>
    <row r="527" spans="1:12" x14ac:dyDescent="0.3">
      <c r="A527" s="11" t="s">
        <v>82</v>
      </c>
      <c r="B527" s="11" t="s">
        <v>148</v>
      </c>
      <c r="C527" s="11" t="s">
        <v>80</v>
      </c>
      <c r="D527" s="12">
        <v>42173</v>
      </c>
      <c r="E527" s="11" t="s">
        <v>109</v>
      </c>
      <c r="F527" s="11">
        <v>1</v>
      </c>
      <c r="G527" s="11" t="s">
        <v>95</v>
      </c>
      <c r="H527" s="11" t="s">
        <v>109</v>
      </c>
      <c r="I527" s="11" t="s">
        <v>109</v>
      </c>
      <c r="K527" s="11" t="s">
        <v>305</v>
      </c>
      <c r="L527" s="11" t="s">
        <v>306</v>
      </c>
    </row>
    <row r="528" spans="1:12" x14ac:dyDescent="0.3">
      <c r="A528" s="11" t="s">
        <v>82</v>
      </c>
      <c r="B528" s="11" t="s">
        <v>136</v>
      </c>
      <c r="C528" s="11" t="s">
        <v>80</v>
      </c>
      <c r="D528" s="12">
        <v>42176</v>
      </c>
      <c r="E528" s="11" t="s">
        <v>109</v>
      </c>
      <c r="F528" s="11">
        <v>1</v>
      </c>
      <c r="G528" s="11" t="s">
        <v>95</v>
      </c>
      <c r="H528" s="11" t="s">
        <v>109</v>
      </c>
      <c r="I528" s="11" t="s">
        <v>109</v>
      </c>
      <c r="K528" s="11" t="s">
        <v>305</v>
      </c>
      <c r="L528" s="11" t="s">
        <v>306</v>
      </c>
    </row>
    <row r="529" spans="1:12" x14ac:dyDescent="0.3">
      <c r="A529" s="11" t="s">
        <v>82</v>
      </c>
      <c r="B529" s="11" t="s">
        <v>114</v>
      </c>
      <c r="C529" s="11" t="s">
        <v>87</v>
      </c>
      <c r="D529" s="12">
        <v>42173</v>
      </c>
      <c r="E529" s="11" t="s">
        <v>109</v>
      </c>
      <c r="F529" s="11">
        <v>1</v>
      </c>
      <c r="G529" s="11" t="s">
        <v>95</v>
      </c>
      <c r="H529" s="11" t="s">
        <v>109</v>
      </c>
      <c r="I529" s="11" t="s">
        <v>109</v>
      </c>
      <c r="K529" s="11" t="s">
        <v>305</v>
      </c>
      <c r="L529" s="11" t="s">
        <v>306</v>
      </c>
    </row>
    <row r="530" spans="1:12" x14ac:dyDescent="0.3">
      <c r="A530" s="11" t="s">
        <v>82</v>
      </c>
      <c r="B530" s="11" t="s">
        <v>103</v>
      </c>
      <c r="C530" s="11" t="s">
        <v>80</v>
      </c>
      <c r="D530" s="12">
        <v>42180</v>
      </c>
      <c r="E530" s="11" t="s">
        <v>109</v>
      </c>
      <c r="F530" s="11">
        <v>1</v>
      </c>
      <c r="G530" s="11" t="s">
        <v>95</v>
      </c>
      <c r="H530" s="11" t="s">
        <v>109</v>
      </c>
      <c r="I530" s="11" t="s">
        <v>109</v>
      </c>
      <c r="K530" s="11" t="s">
        <v>305</v>
      </c>
      <c r="L530" s="11" t="s">
        <v>306</v>
      </c>
    </row>
    <row r="531" spans="1:12" x14ac:dyDescent="0.3">
      <c r="A531" s="11" t="s">
        <v>82</v>
      </c>
      <c r="E531" s="14" t="s">
        <v>45</v>
      </c>
      <c r="G531" s="14" t="s">
        <v>95</v>
      </c>
      <c r="H531" s="14" t="s">
        <v>45</v>
      </c>
      <c r="I531" s="14" t="s">
        <v>46</v>
      </c>
      <c r="K531" s="13" t="s">
        <v>64</v>
      </c>
      <c r="L531" s="13" t="s">
        <v>63</v>
      </c>
    </row>
    <row r="532" spans="1:12" x14ac:dyDescent="0.3">
      <c r="A532" s="11" t="s">
        <v>82</v>
      </c>
      <c r="B532" s="11" t="s">
        <v>181</v>
      </c>
      <c r="C532" s="11" t="s">
        <v>126</v>
      </c>
      <c r="D532" s="12">
        <v>42187</v>
      </c>
      <c r="E532" s="11" t="s">
        <v>45</v>
      </c>
      <c r="F532" s="11">
        <v>2</v>
      </c>
      <c r="G532" s="11" t="s">
        <v>95</v>
      </c>
      <c r="H532" s="11" t="s">
        <v>45</v>
      </c>
      <c r="I532" s="11" t="s">
        <v>44</v>
      </c>
      <c r="J532" s="11" t="s">
        <v>99</v>
      </c>
      <c r="K532" s="13" t="s">
        <v>67</v>
      </c>
      <c r="L532" s="13" t="s">
        <v>68</v>
      </c>
    </row>
    <row r="533" spans="1:12" x14ac:dyDescent="0.3">
      <c r="A533" s="11" t="s">
        <v>82</v>
      </c>
      <c r="B533" s="11" t="s">
        <v>181</v>
      </c>
      <c r="C533" s="11" t="s">
        <v>84</v>
      </c>
      <c r="D533" s="12">
        <v>42169</v>
      </c>
      <c r="E533" s="11" t="s">
        <v>45</v>
      </c>
      <c r="F533" s="11">
        <v>2</v>
      </c>
      <c r="G533" s="11" t="s">
        <v>95</v>
      </c>
      <c r="H533" s="11" t="s">
        <v>45</v>
      </c>
      <c r="I533" s="11" t="s">
        <v>44</v>
      </c>
      <c r="J533" s="11" t="s">
        <v>99</v>
      </c>
      <c r="K533" s="13" t="s">
        <v>67</v>
      </c>
      <c r="L533" s="13" t="s">
        <v>68</v>
      </c>
    </row>
    <row r="534" spans="1:12" x14ac:dyDescent="0.3">
      <c r="A534" s="11" t="s">
        <v>82</v>
      </c>
      <c r="B534" s="11" t="s">
        <v>181</v>
      </c>
      <c r="C534" s="11" t="s">
        <v>80</v>
      </c>
      <c r="D534" s="12">
        <v>42176</v>
      </c>
      <c r="E534" s="11" t="s">
        <v>45</v>
      </c>
      <c r="F534" s="11">
        <v>1</v>
      </c>
      <c r="G534" s="11" t="s">
        <v>95</v>
      </c>
      <c r="H534" s="11" t="s">
        <v>45</v>
      </c>
      <c r="I534" s="11" t="s">
        <v>44</v>
      </c>
      <c r="J534" s="11" t="s">
        <v>99</v>
      </c>
      <c r="K534" s="13" t="s">
        <v>67</v>
      </c>
      <c r="L534" s="13" t="s">
        <v>68</v>
      </c>
    </row>
    <row r="535" spans="1:12" x14ac:dyDescent="0.3">
      <c r="A535" s="11">
        <v>18</v>
      </c>
      <c r="B535" s="11" t="s">
        <v>169</v>
      </c>
      <c r="C535" s="11" t="s">
        <v>87</v>
      </c>
      <c r="D535" s="12">
        <v>42170</v>
      </c>
      <c r="E535" s="11" t="s">
        <v>45</v>
      </c>
      <c r="F535" s="11">
        <v>4</v>
      </c>
      <c r="G535" s="11" t="s">
        <v>95</v>
      </c>
      <c r="H535" s="11" t="s">
        <v>45</v>
      </c>
      <c r="I535" s="11" t="s">
        <v>44</v>
      </c>
      <c r="J535" s="11" t="s">
        <v>99</v>
      </c>
      <c r="K535" s="13" t="s">
        <v>67</v>
      </c>
      <c r="L535" s="13" t="s">
        <v>68</v>
      </c>
    </row>
    <row r="536" spans="1:12" x14ac:dyDescent="0.3">
      <c r="A536" s="11">
        <v>19</v>
      </c>
      <c r="B536" s="11" t="s">
        <v>169</v>
      </c>
      <c r="C536" s="11" t="s">
        <v>87</v>
      </c>
      <c r="D536" s="12">
        <v>42173</v>
      </c>
      <c r="E536" s="11" t="s">
        <v>45</v>
      </c>
      <c r="F536" s="11">
        <v>2</v>
      </c>
      <c r="G536" s="11" t="s">
        <v>95</v>
      </c>
      <c r="H536" s="11" t="s">
        <v>45</v>
      </c>
      <c r="I536" s="11" t="s">
        <v>44</v>
      </c>
      <c r="J536" s="11" t="s">
        <v>99</v>
      </c>
      <c r="K536" s="13" t="s">
        <v>67</v>
      </c>
      <c r="L536" s="13" t="s">
        <v>68</v>
      </c>
    </row>
    <row r="537" spans="1:12" x14ac:dyDescent="0.3">
      <c r="A537" s="11">
        <v>19</v>
      </c>
      <c r="B537" s="11" t="s">
        <v>169</v>
      </c>
      <c r="C537" s="11" t="s">
        <v>86</v>
      </c>
      <c r="D537" s="12">
        <v>42169</v>
      </c>
      <c r="E537" s="11" t="s">
        <v>45</v>
      </c>
      <c r="F537" s="11">
        <v>1</v>
      </c>
      <c r="G537" s="11" t="s">
        <v>95</v>
      </c>
      <c r="H537" s="11" t="s">
        <v>45</v>
      </c>
      <c r="I537" s="11" t="s">
        <v>44</v>
      </c>
      <c r="J537" s="11" t="s">
        <v>99</v>
      </c>
      <c r="K537" s="13" t="s">
        <v>67</v>
      </c>
      <c r="L537" s="13" t="s">
        <v>68</v>
      </c>
    </row>
    <row r="538" spans="1:12" x14ac:dyDescent="0.3">
      <c r="A538" s="11" t="s">
        <v>82</v>
      </c>
      <c r="B538" s="11" t="s">
        <v>148</v>
      </c>
      <c r="C538" s="11" t="s">
        <v>90</v>
      </c>
      <c r="D538" s="12">
        <v>42170</v>
      </c>
      <c r="E538" s="11" t="s">
        <v>45</v>
      </c>
      <c r="F538" s="11">
        <v>3</v>
      </c>
      <c r="G538" s="11" t="s">
        <v>95</v>
      </c>
      <c r="H538" s="11" t="s">
        <v>45</v>
      </c>
      <c r="I538" s="11" t="s">
        <v>44</v>
      </c>
      <c r="J538" s="11" t="s">
        <v>99</v>
      </c>
      <c r="K538" s="13" t="s">
        <v>67</v>
      </c>
      <c r="L538" s="13" t="s">
        <v>68</v>
      </c>
    </row>
    <row r="539" spans="1:12" x14ac:dyDescent="0.3">
      <c r="A539" s="11" t="s">
        <v>82</v>
      </c>
      <c r="B539" s="11" t="s">
        <v>148</v>
      </c>
      <c r="C539" s="11" t="s">
        <v>90</v>
      </c>
      <c r="D539" s="12">
        <v>42177</v>
      </c>
      <c r="E539" s="11" t="s">
        <v>45</v>
      </c>
      <c r="F539" s="11">
        <v>2</v>
      </c>
      <c r="G539" s="11" t="s">
        <v>95</v>
      </c>
      <c r="H539" s="11" t="s">
        <v>45</v>
      </c>
      <c r="I539" s="11" t="s">
        <v>44</v>
      </c>
      <c r="J539" s="11" t="s">
        <v>99</v>
      </c>
      <c r="K539" s="13" t="s">
        <v>67</v>
      </c>
      <c r="L539" s="13" t="s">
        <v>68</v>
      </c>
    </row>
    <row r="540" spans="1:12" x14ac:dyDescent="0.3">
      <c r="A540" s="11" t="s">
        <v>82</v>
      </c>
      <c r="B540" s="11" t="s">
        <v>136</v>
      </c>
      <c r="C540" s="11" t="s">
        <v>87</v>
      </c>
      <c r="D540" s="12">
        <v>42167</v>
      </c>
      <c r="E540" s="11" t="s">
        <v>45</v>
      </c>
      <c r="F540" s="11">
        <v>1573</v>
      </c>
      <c r="G540" s="11" t="s">
        <v>95</v>
      </c>
      <c r="H540" s="11" t="s">
        <v>45</v>
      </c>
      <c r="I540" s="11" t="s">
        <v>44</v>
      </c>
      <c r="J540" s="11" t="s">
        <v>99</v>
      </c>
      <c r="K540" s="13" t="s">
        <v>67</v>
      </c>
      <c r="L540" s="13" t="s">
        <v>68</v>
      </c>
    </row>
    <row r="541" spans="1:12" x14ac:dyDescent="0.3">
      <c r="A541" s="11">
        <v>14</v>
      </c>
      <c r="B541" s="11" t="s">
        <v>127</v>
      </c>
      <c r="C541" s="11" t="s">
        <v>126</v>
      </c>
      <c r="D541" s="12">
        <v>42167</v>
      </c>
      <c r="E541" s="11" t="s">
        <v>45</v>
      </c>
      <c r="F541" s="11">
        <v>1</v>
      </c>
      <c r="G541" s="11" t="s">
        <v>95</v>
      </c>
      <c r="H541" s="11" t="s">
        <v>45</v>
      </c>
      <c r="I541" s="11" t="s">
        <v>44</v>
      </c>
      <c r="J541" s="11" t="s">
        <v>99</v>
      </c>
      <c r="K541" s="13" t="s">
        <v>67</v>
      </c>
      <c r="L541" s="13" t="s">
        <v>68</v>
      </c>
    </row>
    <row r="542" spans="1:12" x14ac:dyDescent="0.3">
      <c r="A542" s="11">
        <v>14</v>
      </c>
      <c r="B542" s="11" t="s">
        <v>103</v>
      </c>
      <c r="C542" s="11" t="s">
        <v>87</v>
      </c>
      <c r="D542" s="12">
        <v>42173</v>
      </c>
      <c r="E542" s="11" t="s">
        <v>45</v>
      </c>
      <c r="F542" s="11">
        <v>1</v>
      </c>
      <c r="G542" s="11" t="s">
        <v>95</v>
      </c>
      <c r="H542" s="11" t="s">
        <v>45</v>
      </c>
      <c r="I542" s="11" t="s">
        <v>44</v>
      </c>
      <c r="J542" s="11" t="s">
        <v>99</v>
      </c>
      <c r="K542" s="13" t="s">
        <v>67</v>
      </c>
      <c r="L542" s="13" t="s">
        <v>68</v>
      </c>
    </row>
    <row r="543" spans="1:12" x14ac:dyDescent="0.3">
      <c r="A543" s="11">
        <v>14</v>
      </c>
      <c r="B543" s="11" t="s">
        <v>103</v>
      </c>
      <c r="C543" s="11" t="s">
        <v>87</v>
      </c>
      <c r="D543" s="12">
        <v>42184</v>
      </c>
      <c r="E543" s="11" t="s">
        <v>45</v>
      </c>
      <c r="F543" s="11">
        <v>1</v>
      </c>
      <c r="G543" s="11" t="s">
        <v>95</v>
      </c>
      <c r="H543" s="11" t="s">
        <v>45</v>
      </c>
      <c r="I543" s="11" t="s">
        <v>44</v>
      </c>
      <c r="J543" s="11" t="s">
        <v>99</v>
      </c>
      <c r="K543" s="13" t="s">
        <v>67</v>
      </c>
      <c r="L543" s="13" t="s">
        <v>68</v>
      </c>
    </row>
    <row r="544" spans="1:12" x14ac:dyDescent="0.3">
      <c r="A544" s="11">
        <v>15</v>
      </c>
      <c r="B544" s="11" t="s">
        <v>103</v>
      </c>
      <c r="C544" s="11" t="s">
        <v>80</v>
      </c>
      <c r="D544" s="12">
        <v>42180</v>
      </c>
      <c r="E544" s="11" t="s">
        <v>45</v>
      </c>
      <c r="F544" s="11">
        <v>2</v>
      </c>
      <c r="G544" s="11" t="s">
        <v>95</v>
      </c>
      <c r="H544" s="11" t="s">
        <v>45</v>
      </c>
      <c r="I544" s="11" t="s">
        <v>44</v>
      </c>
      <c r="J544" s="11" t="s">
        <v>99</v>
      </c>
      <c r="K544" s="13" t="s">
        <v>67</v>
      </c>
      <c r="L544" s="13" t="s">
        <v>68</v>
      </c>
    </row>
    <row r="545" spans="1:12" x14ac:dyDescent="0.3">
      <c r="A545" s="11">
        <v>21</v>
      </c>
      <c r="E545" s="14" t="s">
        <v>45</v>
      </c>
      <c r="G545" s="14" t="s">
        <v>95</v>
      </c>
      <c r="H545" s="14" t="s">
        <v>45</v>
      </c>
      <c r="I545" s="14" t="s">
        <v>44</v>
      </c>
      <c r="K545" s="13" t="s">
        <v>67</v>
      </c>
      <c r="L545" s="13" t="s">
        <v>68</v>
      </c>
    </row>
    <row r="546" spans="1:12" x14ac:dyDescent="0.3">
      <c r="A546" s="11">
        <v>21</v>
      </c>
      <c r="E546" s="14" t="s">
        <v>52</v>
      </c>
      <c r="G546" s="14" t="s">
        <v>95</v>
      </c>
      <c r="H546" s="14" t="s">
        <v>52</v>
      </c>
      <c r="I546" s="14" t="s">
        <v>52</v>
      </c>
      <c r="K546" s="13" t="s">
        <v>74</v>
      </c>
      <c r="L546" s="14" t="s">
        <v>75</v>
      </c>
    </row>
    <row r="547" spans="1:12" x14ac:dyDescent="0.3">
      <c r="A547" s="11">
        <v>21</v>
      </c>
      <c r="B547" s="11" t="s">
        <v>169</v>
      </c>
      <c r="C547" s="11" t="s">
        <v>87</v>
      </c>
      <c r="D547" s="12">
        <v>42170</v>
      </c>
      <c r="E547" s="11" t="s">
        <v>137</v>
      </c>
      <c r="F547" s="11">
        <v>64</v>
      </c>
      <c r="G547" s="11" t="s">
        <v>95</v>
      </c>
      <c r="H547" s="11" t="s">
        <v>137</v>
      </c>
      <c r="I547" s="11" t="s">
        <v>137</v>
      </c>
      <c r="K547" s="14" t="s">
        <v>50</v>
      </c>
      <c r="L547" s="13" t="s">
        <v>19</v>
      </c>
    </row>
    <row r="548" spans="1:12" x14ac:dyDescent="0.3">
      <c r="A548" s="11" t="s">
        <v>82</v>
      </c>
      <c r="B548" s="11" t="s">
        <v>169</v>
      </c>
      <c r="C548" s="11" t="s">
        <v>87</v>
      </c>
      <c r="D548" s="12">
        <v>42173</v>
      </c>
      <c r="E548" s="11" t="s">
        <v>137</v>
      </c>
      <c r="F548" s="11">
        <v>2</v>
      </c>
      <c r="G548" s="11" t="s">
        <v>95</v>
      </c>
      <c r="H548" s="11" t="s">
        <v>137</v>
      </c>
      <c r="I548" s="11" t="s">
        <v>137</v>
      </c>
      <c r="K548" s="14" t="s">
        <v>50</v>
      </c>
      <c r="L548" s="13" t="s">
        <v>19</v>
      </c>
    </row>
    <row r="549" spans="1:12" x14ac:dyDescent="0.3">
      <c r="A549" s="11" t="s">
        <v>82</v>
      </c>
      <c r="B549" s="11" t="s">
        <v>162</v>
      </c>
      <c r="C549" s="11" t="s">
        <v>90</v>
      </c>
      <c r="D549" s="12">
        <v>42169</v>
      </c>
      <c r="E549" s="11" t="s">
        <v>137</v>
      </c>
      <c r="F549" s="11">
        <v>2</v>
      </c>
      <c r="G549" s="11" t="s">
        <v>95</v>
      </c>
      <c r="H549" s="11" t="s">
        <v>137</v>
      </c>
      <c r="I549" s="11" t="s">
        <v>137</v>
      </c>
      <c r="K549" s="14" t="s">
        <v>50</v>
      </c>
      <c r="L549" s="13" t="s">
        <v>19</v>
      </c>
    </row>
    <row r="550" spans="1:12" x14ac:dyDescent="0.3">
      <c r="A550" s="11" t="s">
        <v>82</v>
      </c>
      <c r="B550" s="11" t="s">
        <v>142</v>
      </c>
      <c r="C550" s="11" t="s">
        <v>80</v>
      </c>
      <c r="D550" s="12">
        <v>42185</v>
      </c>
      <c r="E550" s="11" t="s">
        <v>137</v>
      </c>
      <c r="F550" s="11">
        <v>4</v>
      </c>
      <c r="G550" s="11" t="s">
        <v>95</v>
      </c>
      <c r="H550" s="11" t="s">
        <v>137</v>
      </c>
      <c r="I550" s="11" t="s">
        <v>137</v>
      </c>
      <c r="K550" s="14" t="s">
        <v>50</v>
      </c>
      <c r="L550" s="13" t="s">
        <v>19</v>
      </c>
    </row>
    <row r="551" spans="1:12" x14ac:dyDescent="0.3">
      <c r="A551" s="11" t="s">
        <v>82</v>
      </c>
      <c r="B551" s="11" t="s">
        <v>136</v>
      </c>
      <c r="C551" s="11" t="s">
        <v>80</v>
      </c>
      <c r="D551" s="12">
        <v>42176</v>
      </c>
      <c r="E551" s="11" t="s">
        <v>137</v>
      </c>
      <c r="F551" s="11">
        <v>1</v>
      </c>
      <c r="G551" s="11" t="s">
        <v>95</v>
      </c>
      <c r="H551" s="11" t="s">
        <v>137</v>
      </c>
      <c r="I551" s="11" t="s">
        <v>137</v>
      </c>
      <c r="K551" s="14" t="s">
        <v>50</v>
      </c>
      <c r="L551" s="13" t="s">
        <v>19</v>
      </c>
    </row>
    <row r="552" spans="1:12" x14ac:dyDescent="0.3">
      <c r="A552" s="11" t="s">
        <v>82</v>
      </c>
      <c r="E552" s="14" t="s">
        <v>50</v>
      </c>
      <c r="G552" s="14" t="s">
        <v>95</v>
      </c>
      <c r="H552" s="14" t="s">
        <v>50</v>
      </c>
      <c r="I552" s="14" t="s">
        <v>50</v>
      </c>
      <c r="K552" s="14" t="s">
        <v>50</v>
      </c>
      <c r="L552" s="13" t="s">
        <v>19</v>
      </c>
    </row>
    <row r="553" spans="1:12" x14ac:dyDescent="0.3">
      <c r="A553" s="11" t="s">
        <v>82</v>
      </c>
      <c r="B553" s="11" t="s">
        <v>148</v>
      </c>
      <c r="C553" s="11" t="s">
        <v>126</v>
      </c>
      <c r="D553" s="12">
        <v>42175</v>
      </c>
      <c r="E553" s="11" t="s">
        <v>144</v>
      </c>
      <c r="F553" s="11">
        <v>138</v>
      </c>
      <c r="G553" s="11" t="s">
        <v>95</v>
      </c>
      <c r="H553" s="11" t="s">
        <v>144</v>
      </c>
      <c r="I553" s="11" t="s">
        <v>144</v>
      </c>
      <c r="K553" s="13" t="s">
        <v>76</v>
      </c>
      <c r="L553" s="13" t="s">
        <v>77</v>
      </c>
    </row>
    <row r="554" spans="1:12" x14ac:dyDescent="0.3">
      <c r="A554" s="11">
        <v>26</v>
      </c>
      <c r="B554" s="11" t="s">
        <v>142</v>
      </c>
      <c r="C554" s="11" t="s">
        <v>80</v>
      </c>
      <c r="D554" s="12">
        <v>42185</v>
      </c>
      <c r="E554" s="11" t="s">
        <v>144</v>
      </c>
      <c r="F554" s="11">
        <v>13</v>
      </c>
      <c r="G554" s="11" t="s">
        <v>95</v>
      </c>
      <c r="H554" s="11" t="s">
        <v>144</v>
      </c>
      <c r="I554" s="11" t="s">
        <v>144</v>
      </c>
      <c r="K554" s="13" t="s">
        <v>76</v>
      </c>
      <c r="L554" s="13" t="s">
        <v>77</v>
      </c>
    </row>
    <row r="555" spans="1:12" x14ac:dyDescent="0.3">
      <c r="A555" s="11">
        <v>27</v>
      </c>
      <c r="E555" s="14" t="s">
        <v>53</v>
      </c>
      <c r="G555" s="14" t="s">
        <v>95</v>
      </c>
      <c r="H555" s="14" t="s">
        <v>53</v>
      </c>
      <c r="I555" s="14" t="s">
        <v>53</v>
      </c>
      <c r="K555" s="13" t="s">
        <v>76</v>
      </c>
      <c r="L555" s="13" t="s">
        <v>77</v>
      </c>
    </row>
    <row r="556" spans="1:12" ht="14.5" x14ac:dyDescent="0.3">
      <c r="A556" s="11" t="s">
        <v>82</v>
      </c>
      <c r="B556" s="11" t="s">
        <v>169</v>
      </c>
      <c r="C556" s="11" t="s">
        <v>86</v>
      </c>
      <c r="D556" s="12">
        <v>42169</v>
      </c>
      <c r="E556" s="11" t="s">
        <v>175</v>
      </c>
      <c r="F556" s="11">
        <v>46</v>
      </c>
      <c r="G556" s="11" t="s">
        <v>95</v>
      </c>
      <c r="H556" s="11" t="s">
        <v>175</v>
      </c>
      <c r="I556" s="11" t="s">
        <v>175</v>
      </c>
      <c r="K556" s="11" t="s">
        <v>175</v>
      </c>
      <c r="L556" s="4" t="s">
        <v>10</v>
      </c>
    </row>
    <row r="557" spans="1:12" x14ac:dyDescent="0.3">
      <c r="A557" s="11" t="s">
        <v>82</v>
      </c>
      <c r="E557" s="17" t="s">
        <v>69</v>
      </c>
      <c r="G557" s="14" t="s">
        <v>95</v>
      </c>
      <c r="H557" s="17" t="s">
        <v>69</v>
      </c>
      <c r="I557" s="14" t="s">
        <v>48</v>
      </c>
      <c r="K557" s="17" t="s">
        <v>69</v>
      </c>
      <c r="L557" s="14" t="s">
        <v>10</v>
      </c>
    </row>
    <row r="558" spans="1:12" x14ac:dyDescent="0.3">
      <c r="A558" s="11" t="s">
        <v>82</v>
      </c>
      <c r="B558" s="11" t="s">
        <v>181</v>
      </c>
      <c r="C558" s="11" t="s">
        <v>126</v>
      </c>
      <c r="D558" s="12">
        <v>42187</v>
      </c>
      <c r="E558" s="11" t="s">
        <v>98</v>
      </c>
      <c r="F558" s="11">
        <v>1</v>
      </c>
      <c r="G558" s="11" t="s">
        <v>95</v>
      </c>
      <c r="H558" s="11" t="s">
        <v>98</v>
      </c>
      <c r="I558" s="11" t="s">
        <v>98</v>
      </c>
      <c r="K558" s="13" t="s">
        <v>65</v>
      </c>
      <c r="L558" s="13" t="s">
        <v>66</v>
      </c>
    </row>
    <row r="559" spans="1:12" x14ac:dyDescent="0.3">
      <c r="A559" s="11" t="s">
        <v>82</v>
      </c>
      <c r="B559" s="11" t="s">
        <v>181</v>
      </c>
      <c r="C559" s="11" t="s">
        <v>126</v>
      </c>
      <c r="D559" s="12">
        <v>42187</v>
      </c>
      <c r="E559" s="11" t="s">
        <v>98</v>
      </c>
      <c r="F559" s="11">
        <v>22</v>
      </c>
      <c r="G559" s="11" t="s">
        <v>95</v>
      </c>
      <c r="H559" s="11" t="s">
        <v>98</v>
      </c>
      <c r="I559" s="11" t="s">
        <v>98</v>
      </c>
      <c r="K559" s="13" t="s">
        <v>65</v>
      </c>
      <c r="L559" s="13" t="s">
        <v>66</v>
      </c>
    </row>
    <row r="560" spans="1:12" x14ac:dyDescent="0.3">
      <c r="A560" s="11" t="s">
        <v>82</v>
      </c>
      <c r="B560" s="11" t="s">
        <v>181</v>
      </c>
      <c r="C560" s="11" t="s">
        <v>90</v>
      </c>
      <c r="D560" s="12">
        <v>42169</v>
      </c>
      <c r="E560" s="11" t="s">
        <v>98</v>
      </c>
      <c r="F560" s="11">
        <v>1</v>
      </c>
      <c r="G560" s="11" t="s">
        <v>95</v>
      </c>
      <c r="H560" s="11" t="s">
        <v>98</v>
      </c>
      <c r="I560" s="11" t="s">
        <v>98</v>
      </c>
      <c r="K560" s="13" t="s">
        <v>65</v>
      </c>
      <c r="L560" s="13" t="s">
        <v>66</v>
      </c>
    </row>
    <row r="561" spans="1:12" x14ac:dyDescent="0.3">
      <c r="A561" s="11">
        <v>32</v>
      </c>
      <c r="B561" s="11" t="s">
        <v>181</v>
      </c>
      <c r="C561" s="11" t="s">
        <v>80</v>
      </c>
      <c r="D561" s="12">
        <v>42176</v>
      </c>
      <c r="E561" s="11" t="s">
        <v>98</v>
      </c>
      <c r="F561" s="11">
        <v>1</v>
      </c>
      <c r="G561" s="11" t="s">
        <v>95</v>
      </c>
      <c r="H561" s="11" t="s">
        <v>98</v>
      </c>
      <c r="I561" s="11" t="s">
        <v>98</v>
      </c>
      <c r="K561" s="13" t="s">
        <v>65</v>
      </c>
      <c r="L561" s="13" t="s">
        <v>66</v>
      </c>
    </row>
    <row r="562" spans="1:12" x14ac:dyDescent="0.3">
      <c r="A562" s="11">
        <v>35</v>
      </c>
      <c r="B562" s="11" t="s">
        <v>181</v>
      </c>
      <c r="C562" s="11" t="s">
        <v>80</v>
      </c>
      <c r="D562" s="12">
        <v>42176</v>
      </c>
      <c r="E562" s="11" t="s">
        <v>98</v>
      </c>
      <c r="F562" s="11">
        <v>1</v>
      </c>
      <c r="G562" s="11" t="s">
        <v>95</v>
      </c>
      <c r="H562" s="11" t="s">
        <v>98</v>
      </c>
      <c r="I562" s="11" t="s">
        <v>98</v>
      </c>
      <c r="K562" s="13" t="s">
        <v>65</v>
      </c>
      <c r="L562" s="13" t="s">
        <v>66</v>
      </c>
    </row>
    <row r="563" spans="1:12" x14ac:dyDescent="0.3">
      <c r="A563" s="11">
        <v>43</v>
      </c>
      <c r="B563" s="11" t="s">
        <v>181</v>
      </c>
      <c r="C563" s="11" t="s">
        <v>80</v>
      </c>
      <c r="D563" s="12">
        <v>42177</v>
      </c>
      <c r="E563" s="11" t="s">
        <v>98</v>
      </c>
      <c r="F563" s="11">
        <v>3</v>
      </c>
      <c r="G563" s="11" t="s">
        <v>95</v>
      </c>
      <c r="H563" s="11" t="s">
        <v>98</v>
      </c>
      <c r="I563" s="11" t="s">
        <v>98</v>
      </c>
      <c r="K563" s="13" t="s">
        <v>65</v>
      </c>
      <c r="L563" s="13" t="s">
        <v>66</v>
      </c>
    </row>
    <row r="564" spans="1:12" x14ac:dyDescent="0.3">
      <c r="A564" s="11">
        <v>43</v>
      </c>
      <c r="B564" s="11" t="s">
        <v>181</v>
      </c>
      <c r="C564" s="11" t="s">
        <v>80</v>
      </c>
      <c r="D564" s="12">
        <v>42180</v>
      </c>
      <c r="E564" s="11" t="s">
        <v>98</v>
      </c>
      <c r="F564" s="11">
        <v>2</v>
      </c>
      <c r="G564" s="11" t="s">
        <v>95</v>
      </c>
      <c r="H564" s="11" t="s">
        <v>98</v>
      </c>
      <c r="I564" s="11" t="s">
        <v>98</v>
      </c>
      <c r="K564" s="13" t="s">
        <v>65</v>
      </c>
      <c r="L564" s="13" t="s">
        <v>66</v>
      </c>
    </row>
    <row r="565" spans="1:12" x14ac:dyDescent="0.3">
      <c r="A565" s="11" t="s">
        <v>82</v>
      </c>
      <c r="B565" s="11" t="s">
        <v>169</v>
      </c>
      <c r="C565" s="11" t="s">
        <v>126</v>
      </c>
      <c r="D565" s="12">
        <v>42169</v>
      </c>
      <c r="E565" s="11" t="s">
        <v>98</v>
      </c>
      <c r="F565" s="11">
        <v>2258</v>
      </c>
      <c r="G565" s="11" t="s">
        <v>95</v>
      </c>
      <c r="H565" s="11" t="s">
        <v>98</v>
      </c>
      <c r="I565" s="11" t="s">
        <v>98</v>
      </c>
      <c r="K565" s="13" t="s">
        <v>65</v>
      </c>
      <c r="L565" s="13" t="s">
        <v>66</v>
      </c>
    </row>
    <row r="566" spans="1:12" x14ac:dyDescent="0.3">
      <c r="A566" s="11" t="s">
        <v>82</v>
      </c>
      <c r="B566" s="11" t="s">
        <v>169</v>
      </c>
      <c r="C566" s="11" t="s">
        <v>90</v>
      </c>
      <c r="D566" s="12">
        <v>42169</v>
      </c>
      <c r="E566" s="11" t="s">
        <v>98</v>
      </c>
      <c r="F566" s="11">
        <v>16</v>
      </c>
      <c r="G566" s="11" t="s">
        <v>95</v>
      </c>
      <c r="H566" s="11" t="s">
        <v>98</v>
      </c>
      <c r="I566" s="11" t="s">
        <v>98</v>
      </c>
      <c r="K566" s="13" t="s">
        <v>65</v>
      </c>
      <c r="L566" s="13" t="s">
        <v>66</v>
      </c>
    </row>
    <row r="567" spans="1:12" x14ac:dyDescent="0.3">
      <c r="A567" s="11" t="s">
        <v>82</v>
      </c>
      <c r="B567" s="11" t="s">
        <v>169</v>
      </c>
      <c r="C567" s="11" t="s">
        <v>87</v>
      </c>
      <c r="D567" s="12">
        <v>42170</v>
      </c>
      <c r="E567" s="11" t="s">
        <v>98</v>
      </c>
      <c r="F567" s="11">
        <v>2487</v>
      </c>
      <c r="G567" s="11" t="s">
        <v>95</v>
      </c>
      <c r="H567" s="11" t="s">
        <v>98</v>
      </c>
      <c r="I567" s="11" t="s">
        <v>98</v>
      </c>
      <c r="K567" s="13" t="s">
        <v>65</v>
      </c>
      <c r="L567" s="13" t="s">
        <v>66</v>
      </c>
    </row>
    <row r="568" spans="1:12" x14ac:dyDescent="0.3">
      <c r="A568" s="11" t="s">
        <v>82</v>
      </c>
      <c r="B568" s="11" t="s">
        <v>169</v>
      </c>
      <c r="C568" s="11" t="s">
        <v>87</v>
      </c>
      <c r="D568" s="12">
        <v>42173</v>
      </c>
      <c r="E568" s="11" t="s">
        <v>98</v>
      </c>
      <c r="F568" s="11">
        <v>90</v>
      </c>
      <c r="G568" s="11" t="s">
        <v>95</v>
      </c>
      <c r="H568" s="11" t="s">
        <v>98</v>
      </c>
      <c r="I568" s="11" t="s">
        <v>98</v>
      </c>
      <c r="K568" s="13" t="s">
        <v>65</v>
      </c>
      <c r="L568" s="13" t="s">
        <v>66</v>
      </c>
    </row>
    <row r="569" spans="1:12" x14ac:dyDescent="0.3">
      <c r="A569" s="11" t="s">
        <v>82</v>
      </c>
      <c r="B569" s="11" t="s">
        <v>169</v>
      </c>
      <c r="C569" s="11" t="s">
        <v>86</v>
      </c>
      <c r="D569" s="12">
        <v>42169</v>
      </c>
      <c r="E569" s="11" t="s">
        <v>98</v>
      </c>
      <c r="F569" s="11">
        <v>114</v>
      </c>
      <c r="G569" s="11" t="s">
        <v>95</v>
      </c>
      <c r="H569" s="11" t="s">
        <v>98</v>
      </c>
      <c r="I569" s="11" t="s">
        <v>98</v>
      </c>
      <c r="K569" s="13" t="s">
        <v>65</v>
      </c>
      <c r="L569" s="13" t="s">
        <v>66</v>
      </c>
    </row>
    <row r="570" spans="1:12" x14ac:dyDescent="0.3">
      <c r="A570" s="11">
        <v>33</v>
      </c>
      <c r="B570" s="11" t="s">
        <v>169</v>
      </c>
      <c r="C570" s="11" t="s">
        <v>86</v>
      </c>
      <c r="D570" s="12">
        <v>42169</v>
      </c>
      <c r="E570" s="11" t="s">
        <v>98</v>
      </c>
      <c r="F570" s="11">
        <v>6</v>
      </c>
      <c r="G570" s="11" t="s">
        <v>95</v>
      </c>
      <c r="H570" s="11" t="s">
        <v>98</v>
      </c>
      <c r="I570" s="11" t="s">
        <v>98</v>
      </c>
      <c r="K570" s="13" t="s">
        <v>65</v>
      </c>
      <c r="L570" s="13" t="s">
        <v>66</v>
      </c>
    </row>
    <row r="571" spans="1:12" x14ac:dyDescent="0.3">
      <c r="A571" s="11">
        <v>33</v>
      </c>
      <c r="B571" s="11" t="s">
        <v>169</v>
      </c>
      <c r="C571" s="11" t="s">
        <v>86</v>
      </c>
      <c r="D571" s="12">
        <v>42169</v>
      </c>
      <c r="E571" s="11" t="s">
        <v>98</v>
      </c>
      <c r="F571" s="11">
        <v>7</v>
      </c>
      <c r="G571" s="11" t="s">
        <v>95</v>
      </c>
      <c r="H571" s="11" t="s">
        <v>98</v>
      </c>
      <c r="I571" s="11" t="s">
        <v>98</v>
      </c>
      <c r="K571" s="13" t="s">
        <v>65</v>
      </c>
      <c r="L571" s="13" t="s">
        <v>66</v>
      </c>
    </row>
    <row r="572" spans="1:12" x14ac:dyDescent="0.3">
      <c r="A572" s="11" t="s">
        <v>82</v>
      </c>
      <c r="B572" s="11" t="s">
        <v>169</v>
      </c>
      <c r="C572" s="11" t="s">
        <v>82</v>
      </c>
      <c r="D572" s="12">
        <v>42170</v>
      </c>
      <c r="E572" s="11" t="s">
        <v>98</v>
      </c>
      <c r="F572" s="11">
        <v>30</v>
      </c>
      <c r="G572" s="11" t="s">
        <v>95</v>
      </c>
      <c r="H572" s="11" t="s">
        <v>98</v>
      </c>
      <c r="I572" s="11" t="s">
        <v>98</v>
      </c>
      <c r="K572" s="13" t="s">
        <v>65</v>
      </c>
      <c r="L572" s="13" t="s">
        <v>66</v>
      </c>
    </row>
    <row r="573" spans="1:12" x14ac:dyDescent="0.3">
      <c r="A573" s="11">
        <v>36</v>
      </c>
      <c r="B573" s="11" t="s">
        <v>162</v>
      </c>
      <c r="C573" s="11" t="s">
        <v>90</v>
      </c>
      <c r="D573" s="12">
        <v>42167</v>
      </c>
      <c r="E573" s="11" t="s">
        <v>98</v>
      </c>
      <c r="F573" s="11">
        <v>2</v>
      </c>
      <c r="G573" s="11" t="s">
        <v>95</v>
      </c>
      <c r="H573" s="11" t="s">
        <v>98</v>
      </c>
      <c r="I573" s="11" t="s">
        <v>98</v>
      </c>
      <c r="K573" s="13" t="s">
        <v>65</v>
      </c>
      <c r="L573" s="13" t="s">
        <v>66</v>
      </c>
    </row>
    <row r="574" spans="1:12" x14ac:dyDescent="0.3">
      <c r="A574" s="11" t="s">
        <v>82</v>
      </c>
      <c r="B574" s="11" t="s">
        <v>162</v>
      </c>
      <c r="C574" s="11" t="s">
        <v>90</v>
      </c>
      <c r="D574" s="12">
        <v>42169</v>
      </c>
      <c r="E574" s="11" t="s">
        <v>98</v>
      </c>
      <c r="F574" s="11">
        <v>2</v>
      </c>
      <c r="G574" s="11" t="s">
        <v>95</v>
      </c>
      <c r="H574" s="11" t="s">
        <v>98</v>
      </c>
      <c r="I574" s="11" t="s">
        <v>98</v>
      </c>
      <c r="K574" s="13" t="s">
        <v>65</v>
      </c>
      <c r="L574" s="13" t="s">
        <v>66</v>
      </c>
    </row>
    <row r="575" spans="1:12" x14ac:dyDescent="0.3">
      <c r="A575" s="11" t="s">
        <v>82</v>
      </c>
      <c r="B575" s="11" t="s">
        <v>162</v>
      </c>
      <c r="C575" s="11" t="s">
        <v>90</v>
      </c>
      <c r="D575" s="12">
        <v>42169</v>
      </c>
      <c r="E575" s="11" t="s">
        <v>98</v>
      </c>
      <c r="F575" s="11">
        <v>1090</v>
      </c>
      <c r="G575" s="11" t="s">
        <v>95</v>
      </c>
      <c r="H575" s="11" t="s">
        <v>98</v>
      </c>
      <c r="I575" s="11" t="s">
        <v>98</v>
      </c>
      <c r="K575" s="13" t="s">
        <v>65</v>
      </c>
      <c r="L575" s="13" t="s">
        <v>66</v>
      </c>
    </row>
    <row r="576" spans="1:12" x14ac:dyDescent="0.3">
      <c r="A576" s="11" t="s">
        <v>82</v>
      </c>
      <c r="B576" s="11" t="s">
        <v>162</v>
      </c>
      <c r="C576" s="11" t="s">
        <v>90</v>
      </c>
      <c r="D576" s="12">
        <v>42170</v>
      </c>
      <c r="E576" s="11" t="s">
        <v>98</v>
      </c>
      <c r="F576" s="11">
        <v>1</v>
      </c>
      <c r="G576" s="11" t="s">
        <v>95</v>
      </c>
      <c r="H576" s="11" t="s">
        <v>98</v>
      </c>
      <c r="I576" s="11" t="s">
        <v>98</v>
      </c>
      <c r="K576" s="13" t="s">
        <v>65</v>
      </c>
      <c r="L576" s="13" t="s">
        <v>66</v>
      </c>
    </row>
    <row r="577" spans="1:12" x14ac:dyDescent="0.3">
      <c r="A577" s="11" t="s">
        <v>82</v>
      </c>
      <c r="B577" s="11" t="s">
        <v>148</v>
      </c>
      <c r="C577" s="11" t="s">
        <v>126</v>
      </c>
      <c r="D577" s="12">
        <v>42174</v>
      </c>
      <c r="E577" s="11" t="s">
        <v>98</v>
      </c>
      <c r="F577" s="11">
        <v>2</v>
      </c>
      <c r="G577" s="11" t="s">
        <v>95</v>
      </c>
      <c r="H577" s="11" t="s">
        <v>98</v>
      </c>
      <c r="I577" s="11" t="s">
        <v>98</v>
      </c>
      <c r="K577" s="13" t="s">
        <v>65</v>
      </c>
      <c r="L577" s="13" t="s">
        <v>66</v>
      </c>
    </row>
    <row r="578" spans="1:12" x14ac:dyDescent="0.3">
      <c r="A578" s="11" t="s">
        <v>82</v>
      </c>
      <c r="B578" s="11" t="s">
        <v>148</v>
      </c>
      <c r="C578" s="11" t="s">
        <v>126</v>
      </c>
      <c r="D578" s="12">
        <v>42174</v>
      </c>
      <c r="E578" s="11" t="s">
        <v>98</v>
      </c>
      <c r="F578" s="11">
        <v>4</v>
      </c>
      <c r="G578" s="11" t="s">
        <v>95</v>
      </c>
      <c r="H578" s="11" t="s">
        <v>98</v>
      </c>
      <c r="I578" s="11" t="s">
        <v>98</v>
      </c>
      <c r="K578" s="13" t="s">
        <v>65</v>
      </c>
      <c r="L578" s="13" t="s">
        <v>66</v>
      </c>
    </row>
    <row r="579" spans="1:12" x14ac:dyDescent="0.3">
      <c r="A579" s="11" t="s">
        <v>82</v>
      </c>
      <c r="B579" s="11" t="s">
        <v>148</v>
      </c>
      <c r="C579" s="11" t="s">
        <v>126</v>
      </c>
      <c r="D579" s="12">
        <v>42175</v>
      </c>
      <c r="E579" s="11" t="s">
        <v>98</v>
      </c>
      <c r="F579" s="11">
        <v>16825</v>
      </c>
      <c r="G579" s="11" t="s">
        <v>95</v>
      </c>
      <c r="H579" s="11" t="s">
        <v>98</v>
      </c>
      <c r="I579" s="11" t="s">
        <v>98</v>
      </c>
      <c r="K579" s="13" t="s">
        <v>65</v>
      </c>
      <c r="L579" s="13" t="s">
        <v>66</v>
      </c>
    </row>
    <row r="580" spans="1:12" x14ac:dyDescent="0.3">
      <c r="A580" s="11" t="s">
        <v>82</v>
      </c>
      <c r="B580" s="11" t="s">
        <v>148</v>
      </c>
      <c r="C580" s="11" t="s">
        <v>90</v>
      </c>
      <c r="D580" s="12">
        <v>42170</v>
      </c>
      <c r="E580" s="11" t="s">
        <v>98</v>
      </c>
      <c r="F580" s="11">
        <v>367</v>
      </c>
      <c r="G580" s="11" t="s">
        <v>95</v>
      </c>
      <c r="H580" s="11" t="s">
        <v>98</v>
      </c>
      <c r="I580" s="11" t="s">
        <v>98</v>
      </c>
      <c r="K580" s="13" t="s">
        <v>65</v>
      </c>
      <c r="L580" s="13" t="s">
        <v>66</v>
      </c>
    </row>
    <row r="581" spans="1:12" x14ac:dyDescent="0.3">
      <c r="A581" s="11" t="s">
        <v>82</v>
      </c>
      <c r="B581" s="11" t="s">
        <v>148</v>
      </c>
      <c r="C581" s="11" t="s">
        <v>90</v>
      </c>
      <c r="D581" s="12">
        <v>42177</v>
      </c>
      <c r="E581" s="11" t="s">
        <v>98</v>
      </c>
      <c r="F581" s="11">
        <v>5</v>
      </c>
      <c r="G581" s="11" t="s">
        <v>95</v>
      </c>
      <c r="H581" s="11" t="s">
        <v>98</v>
      </c>
      <c r="I581" s="11" t="s">
        <v>98</v>
      </c>
      <c r="K581" s="13" t="s">
        <v>65</v>
      </c>
      <c r="L581" s="13" t="s">
        <v>66</v>
      </c>
    </row>
    <row r="582" spans="1:12" x14ac:dyDescent="0.3">
      <c r="A582" s="11">
        <v>39</v>
      </c>
      <c r="B582" s="11" t="s">
        <v>148</v>
      </c>
      <c r="C582" s="11" t="s">
        <v>87</v>
      </c>
      <c r="D582" s="12">
        <v>42166</v>
      </c>
      <c r="E582" s="11" t="s">
        <v>98</v>
      </c>
      <c r="F582" s="11">
        <v>4</v>
      </c>
      <c r="G582" s="11" t="s">
        <v>95</v>
      </c>
      <c r="H582" s="11" t="s">
        <v>98</v>
      </c>
      <c r="I582" s="11" t="s">
        <v>98</v>
      </c>
      <c r="K582" s="13" t="s">
        <v>65</v>
      </c>
      <c r="L582" s="13" t="s">
        <v>66</v>
      </c>
    </row>
    <row r="583" spans="1:12" x14ac:dyDescent="0.3">
      <c r="A583" s="11" t="s">
        <v>82</v>
      </c>
      <c r="B583" s="11" t="s">
        <v>148</v>
      </c>
      <c r="C583" s="11" t="s">
        <v>87</v>
      </c>
      <c r="D583" s="12">
        <v>42183</v>
      </c>
      <c r="E583" s="11" t="s">
        <v>98</v>
      </c>
      <c r="F583" s="11">
        <v>10033</v>
      </c>
      <c r="G583" s="11" t="s">
        <v>95</v>
      </c>
      <c r="H583" s="11" t="s">
        <v>98</v>
      </c>
      <c r="I583" s="11" t="s">
        <v>98</v>
      </c>
      <c r="K583" s="13" t="s">
        <v>65</v>
      </c>
      <c r="L583" s="13" t="s">
        <v>66</v>
      </c>
    </row>
    <row r="584" spans="1:12" x14ac:dyDescent="0.3">
      <c r="A584" s="11" t="s">
        <v>82</v>
      </c>
      <c r="B584" s="11" t="s">
        <v>148</v>
      </c>
      <c r="C584" s="11" t="s">
        <v>86</v>
      </c>
      <c r="D584" s="12">
        <v>42169</v>
      </c>
      <c r="E584" s="11" t="s">
        <v>98</v>
      </c>
      <c r="F584" s="11">
        <v>130</v>
      </c>
      <c r="G584" s="11" t="s">
        <v>95</v>
      </c>
      <c r="H584" s="11" t="s">
        <v>98</v>
      </c>
      <c r="I584" s="11" t="s">
        <v>98</v>
      </c>
      <c r="K584" s="13" t="s">
        <v>65</v>
      </c>
      <c r="L584" s="13" t="s">
        <v>66</v>
      </c>
    </row>
    <row r="585" spans="1:12" x14ac:dyDescent="0.3">
      <c r="A585" s="11" t="s">
        <v>82</v>
      </c>
      <c r="B585" s="11" t="s">
        <v>148</v>
      </c>
      <c r="C585" s="11" t="s">
        <v>86</v>
      </c>
      <c r="D585" s="12">
        <v>42173</v>
      </c>
      <c r="E585" s="11" t="s">
        <v>98</v>
      </c>
      <c r="F585" s="11">
        <v>3</v>
      </c>
      <c r="G585" s="11" t="s">
        <v>95</v>
      </c>
      <c r="H585" s="11" t="s">
        <v>98</v>
      </c>
      <c r="I585" s="11" t="s">
        <v>98</v>
      </c>
      <c r="K585" s="13" t="s">
        <v>65</v>
      </c>
      <c r="L585" s="13" t="s">
        <v>66</v>
      </c>
    </row>
    <row r="586" spans="1:12" x14ac:dyDescent="0.3">
      <c r="A586" s="11" t="s">
        <v>82</v>
      </c>
      <c r="B586" s="11" t="s">
        <v>148</v>
      </c>
      <c r="C586" s="11" t="s">
        <v>80</v>
      </c>
      <c r="D586" s="12">
        <v>42173</v>
      </c>
      <c r="E586" s="11" t="s">
        <v>98</v>
      </c>
      <c r="F586" s="11">
        <v>1</v>
      </c>
      <c r="G586" s="11" t="s">
        <v>95</v>
      </c>
      <c r="H586" s="11" t="s">
        <v>98</v>
      </c>
      <c r="I586" s="11" t="s">
        <v>98</v>
      </c>
      <c r="K586" s="13" t="s">
        <v>65</v>
      </c>
      <c r="L586" s="13" t="s">
        <v>66</v>
      </c>
    </row>
    <row r="587" spans="1:12" x14ac:dyDescent="0.3">
      <c r="A587" s="11" t="s">
        <v>82</v>
      </c>
      <c r="B587" s="11" t="s">
        <v>142</v>
      </c>
      <c r="C587" s="11" t="s">
        <v>80</v>
      </c>
      <c r="D587" s="12">
        <v>42185</v>
      </c>
      <c r="E587" s="11" t="s">
        <v>98</v>
      </c>
      <c r="F587" s="11">
        <v>19785</v>
      </c>
      <c r="G587" s="11" t="s">
        <v>95</v>
      </c>
      <c r="H587" s="11" t="s">
        <v>98</v>
      </c>
      <c r="I587" s="11" t="s">
        <v>98</v>
      </c>
      <c r="K587" s="13" t="s">
        <v>65</v>
      </c>
      <c r="L587" s="13" t="s">
        <v>66</v>
      </c>
    </row>
    <row r="588" spans="1:12" x14ac:dyDescent="0.3">
      <c r="A588" s="11">
        <v>40</v>
      </c>
      <c r="B588" s="11" t="s">
        <v>136</v>
      </c>
      <c r="C588" s="11" t="s">
        <v>87</v>
      </c>
      <c r="D588" s="12">
        <v>42167</v>
      </c>
      <c r="E588" s="11" t="s">
        <v>98</v>
      </c>
      <c r="F588" s="11">
        <v>624</v>
      </c>
      <c r="G588" s="11" t="s">
        <v>95</v>
      </c>
      <c r="H588" s="11" t="s">
        <v>98</v>
      </c>
      <c r="I588" s="11" t="s">
        <v>98</v>
      </c>
      <c r="K588" s="13" t="s">
        <v>65</v>
      </c>
      <c r="L588" s="13" t="s">
        <v>66</v>
      </c>
    </row>
    <row r="589" spans="1:12" x14ac:dyDescent="0.3">
      <c r="A589" s="11">
        <v>40</v>
      </c>
      <c r="B589" s="11" t="s">
        <v>136</v>
      </c>
      <c r="C589" s="11" t="s">
        <v>80</v>
      </c>
      <c r="D589" s="12">
        <v>42176</v>
      </c>
      <c r="E589" s="11" t="s">
        <v>98</v>
      </c>
      <c r="F589" s="11">
        <v>17420</v>
      </c>
      <c r="G589" s="11" t="s">
        <v>95</v>
      </c>
      <c r="H589" s="11" t="s">
        <v>98</v>
      </c>
      <c r="I589" s="11" t="s">
        <v>98</v>
      </c>
      <c r="K589" s="13" t="s">
        <v>65</v>
      </c>
      <c r="L589" s="13" t="s">
        <v>66</v>
      </c>
    </row>
    <row r="590" spans="1:12" x14ac:dyDescent="0.3">
      <c r="A590" s="11" t="s">
        <v>82</v>
      </c>
      <c r="B590" s="11" t="s">
        <v>127</v>
      </c>
      <c r="C590" s="11" t="s">
        <v>126</v>
      </c>
      <c r="D590" s="12">
        <v>42167</v>
      </c>
      <c r="E590" s="11" t="s">
        <v>98</v>
      </c>
      <c r="F590" s="11">
        <v>11</v>
      </c>
      <c r="G590" s="11" t="s">
        <v>95</v>
      </c>
      <c r="H590" s="11" t="s">
        <v>98</v>
      </c>
      <c r="I590" s="11" t="s">
        <v>98</v>
      </c>
      <c r="K590" s="13" t="s">
        <v>65</v>
      </c>
      <c r="L590" s="13" t="s">
        <v>66</v>
      </c>
    </row>
    <row r="591" spans="1:12" x14ac:dyDescent="0.3">
      <c r="A591" s="11" t="s">
        <v>82</v>
      </c>
      <c r="B591" s="11" t="s">
        <v>127</v>
      </c>
      <c r="C591" s="11" t="s">
        <v>87</v>
      </c>
      <c r="D591" s="12">
        <v>42194</v>
      </c>
      <c r="E591" s="11" t="s">
        <v>98</v>
      </c>
      <c r="F591" s="11">
        <v>5</v>
      </c>
      <c r="G591" s="11" t="s">
        <v>95</v>
      </c>
      <c r="H591" s="11" t="s">
        <v>98</v>
      </c>
      <c r="I591" s="11" t="s">
        <v>98</v>
      </c>
      <c r="K591" s="13" t="s">
        <v>65</v>
      </c>
      <c r="L591" s="13" t="s">
        <v>66</v>
      </c>
    </row>
    <row r="592" spans="1:12" x14ac:dyDescent="0.3">
      <c r="A592" s="11" t="s">
        <v>82</v>
      </c>
      <c r="B592" s="11" t="s">
        <v>122</v>
      </c>
      <c r="C592" s="11" t="s">
        <v>87</v>
      </c>
      <c r="D592" s="12">
        <v>42173</v>
      </c>
      <c r="E592" s="11" t="s">
        <v>98</v>
      </c>
      <c r="F592" s="11">
        <v>1</v>
      </c>
      <c r="G592" s="11" t="s">
        <v>95</v>
      </c>
      <c r="H592" s="11" t="s">
        <v>98</v>
      </c>
      <c r="I592" s="11" t="s">
        <v>98</v>
      </c>
      <c r="K592" s="13" t="s">
        <v>65</v>
      </c>
      <c r="L592" s="13" t="s">
        <v>66</v>
      </c>
    </row>
    <row r="593" spans="1:12" x14ac:dyDescent="0.3">
      <c r="A593" s="11" t="s">
        <v>82</v>
      </c>
      <c r="B593" s="11" t="s">
        <v>114</v>
      </c>
      <c r="C593" s="11" t="s">
        <v>87</v>
      </c>
      <c r="D593" s="12">
        <v>42173</v>
      </c>
      <c r="E593" s="11" t="s">
        <v>98</v>
      </c>
      <c r="F593" s="11">
        <v>2756</v>
      </c>
      <c r="G593" s="11" t="s">
        <v>95</v>
      </c>
      <c r="H593" s="11" t="s">
        <v>98</v>
      </c>
      <c r="I593" s="11" t="s">
        <v>98</v>
      </c>
      <c r="K593" s="13" t="s">
        <v>65</v>
      </c>
      <c r="L593" s="13" t="s">
        <v>66</v>
      </c>
    </row>
    <row r="594" spans="1:12" x14ac:dyDescent="0.3">
      <c r="A594" s="11" t="s">
        <v>82</v>
      </c>
      <c r="B594" s="11" t="s">
        <v>114</v>
      </c>
      <c r="C594" s="11" t="s">
        <v>87</v>
      </c>
      <c r="D594" s="12">
        <v>42173</v>
      </c>
      <c r="E594" s="11" t="s">
        <v>98</v>
      </c>
      <c r="F594" s="11">
        <v>1</v>
      </c>
      <c r="G594" s="11" t="s">
        <v>95</v>
      </c>
      <c r="H594" s="11" t="s">
        <v>98</v>
      </c>
      <c r="I594" s="11" t="s">
        <v>98</v>
      </c>
      <c r="K594" s="13" t="s">
        <v>65</v>
      </c>
      <c r="L594" s="13" t="s">
        <v>66</v>
      </c>
    </row>
    <row r="595" spans="1:12" x14ac:dyDescent="0.3">
      <c r="A595" s="11">
        <v>45</v>
      </c>
      <c r="B595" s="11" t="s">
        <v>114</v>
      </c>
      <c r="C595" s="11" t="s">
        <v>87</v>
      </c>
      <c r="D595" s="12">
        <v>42177</v>
      </c>
      <c r="E595" s="11" t="s">
        <v>98</v>
      </c>
      <c r="F595" s="11">
        <v>120</v>
      </c>
      <c r="G595" s="11" t="s">
        <v>95</v>
      </c>
      <c r="H595" s="11" t="s">
        <v>98</v>
      </c>
      <c r="I595" s="11" t="s">
        <v>98</v>
      </c>
      <c r="K595" s="13" t="s">
        <v>65</v>
      </c>
      <c r="L595" s="13" t="s">
        <v>66</v>
      </c>
    </row>
    <row r="596" spans="1:12" x14ac:dyDescent="0.3">
      <c r="A596" s="11">
        <v>46</v>
      </c>
      <c r="B596" s="11" t="s">
        <v>114</v>
      </c>
      <c r="C596" s="11" t="s">
        <v>87</v>
      </c>
      <c r="D596" s="12">
        <v>42184</v>
      </c>
      <c r="E596" s="11" t="s">
        <v>98</v>
      </c>
      <c r="F596" s="11">
        <v>2</v>
      </c>
      <c r="G596" s="11" t="s">
        <v>95</v>
      </c>
      <c r="H596" s="11" t="s">
        <v>98</v>
      </c>
      <c r="I596" s="11" t="s">
        <v>98</v>
      </c>
      <c r="K596" s="13" t="s">
        <v>65</v>
      </c>
      <c r="L596" s="13" t="s">
        <v>66</v>
      </c>
    </row>
    <row r="597" spans="1:12" x14ac:dyDescent="0.3">
      <c r="A597" s="11">
        <v>46</v>
      </c>
      <c r="B597" s="11" t="s">
        <v>114</v>
      </c>
      <c r="C597" s="11" t="s">
        <v>84</v>
      </c>
      <c r="D597" s="12">
        <v>42173</v>
      </c>
      <c r="E597" s="11" t="s">
        <v>98</v>
      </c>
      <c r="F597" s="11">
        <v>178</v>
      </c>
      <c r="G597" s="11" t="s">
        <v>95</v>
      </c>
      <c r="H597" s="11" t="s">
        <v>98</v>
      </c>
      <c r="I597" s="11" t="s">
        <v>98</v>
      </c>
      <c r="K597" s="13" t="s">
        <v>65</v>
      </c>
      <c r="L597" s="13" t="s">
        <v>66</v>
      </c>
    </row>
    <row r="598" spans="1:12" x14ac:dyDescent="0.3">
      <c r="A598" s="11" t="s">
        <v>82</v>
      </c>
      <c r="B598" s="11" t="s">
        <v>103</v>
      </c>
      <c r="C598" s="11" t="s">
        <v>87</v>
      </c>
      <c r="D598" s="12">
        <v>42170</v>
      </c>
      <c r="E598" s="11" t="s">
        <v>98</v>
      </c>
      <c r="F598" s="11">
        <v>320</v>
      </c>
      <c r="G598" s="11" t="s">
        <v>95</v>
      </c>
      <c r="H598" s="11" t="s">
        <v>98</v>
      </c>
      <c r="I598" s="11" t="s">
        <v>98</v>
      </c>
      <c r="K598" s="13" t="s">
        <v>65</v>
      </c>
      <c r="L598" s="13" t="s">
        <v>66</v>
      </c>
    </row>
    <row r="599" spans="1:12" x14ac:dyDescent="0.3">
      <c r="A599" s="11" t="s">
        <v>82</v>
      </c>
      <c r="B599" s="11" t="s">
        <v>103</v>
      </c>
      <c r="C599" s="11" t="s">
        <v>87</v>
      </c>
      <c r="D599" s="12">
        <v>42173</v>
      </c>
      <c r="E599" s="11" t="s">
        <v>98</v>
      </c>
      <c r="F599" s="11">
        <v>4</v>
      </c>
      <c r="G599" s="11" t="s">
        <v>95</v>
      </c>
      <c r="H599" s="11" t="s">
        <v>98</v>
      </c>
      <c r="I599" s="11" t="s">
        <v>98</v>
      </c>
      <c r="K599" s="13" t="s">
        <v>65</v>
      </c>
      <c r="L599" s="13" t="s">
        <v>66</v>
      </c>
    </row>
    <row r="600" spans="1:12" x14ac:dyDescent="0.3">
      <c r="A600" s="11" t="s">
        <v>82</v>
      </c>
      <c r="B600" s="11" t="s">
        <v>103</v>
      </c>
      <c r="C600" s="11" t="s">
        <v>87</v>
      </c>
      <c r="D600" s="12">
        <v>42177</v>
      </c>
      <c r="E600" s="11" t="s">
        <v>98</v>
      </c>
      <c r="F600" s="11">
        <v>21</v>
      </c>
      <c r="G600" s="11" t="s">
        <v>95</v>
      </c>
      <c r="H600" s="11" t="s">
        <v>98</v>
      </c>
      <c r="I600" s="11" t="s">
        <v>98</v>
      </c>
      <c r="K600" s="13" t="s">
        <v>65</v>
      </c>
      <c r="L600" s="13" t="s">
        <v>66</v>
      </c>
    </row>
    <row r="601" spans="1:12" x14ac:dyDescent="0.3">
      <c r="A601" s="11" t="s">
        <v>82</v>
      </c>
      <c r="B601" s="11" t="s">
        <v>103</v>
      </c>
      <c r="C601" s="11" t="s">
        <v>87</v>
      </c>
      <c r="D601" s="12">
        <v>42184</v>
      </c>
      <c r="E601" s="11" t="s">
        <v>98</v>
      </c>
      <c r="F601" s="11">
        <v>2</v>
      </c>
      <c r="G601" s="11" t="s">
        <v>95</v>
      </c>
      <c r="H601" s="11" t="s">
        <v>98</v>
      </c>
      <c r="I601" s="11" t="s">
        <v>98</v>
      </c>
      <c r="K601" s="13" t="s">
        <v>65</v>
      </c>
      <c r="L601" s="13" t="s">
        <v>66</v>
      </c>
    </row>
    <row r="602" spans="1:12" x14ac:dyDescent="0.3">
      <c r="A602" s="11" t="s">
        <v>82</v>
      </c>
      <c r="B602" s="11" t="s">
        <v>103</v>
      </c>
      <c r="C602" s="11" t="s">
        <v>80</v>
      </c>
      <c r="D602" s="12">
        <v>42180</v>
      </c>
      <c r="E602" s="11" t="s">
        <v>98</v>
      </c>
      <c r="F602" s="11">
        <v>10418</v>
      </c>
      <c r="G602" s="11" t="s">
        <v>95</v>
      </c>
      <c r="H602" s="11" t="s">
        <v>98</v>
      </c>
      <c r="I602" s="11" t="s">
        <v>98</v>
      </c>
      <c r="K602" s="13" t="s">
        <v>65</v>
      </c>
      <c r="L602" s="13" t="s">
        <v>66</v>
      </c>
    </row>
    <row r="603" spans="1:12" x14ac:dyDescent="0.3">
      <c r="A603" s="11" t="s">
        <v>82</v>
      </c>
      <c r="B603" s="11" t="s">
        <v>94</v>
      </c>
      <c r="C603" s="11" t="s">
        <v>86</v>
      </c>
      <c r="D603" s="12">
        <v>43651</v>
      </c>
      <c r="E603" s="11" t="s">
        <v>98</v>
      </c>
      <c r="F603" s="11">
        <v>3440</v>
      </c>
      <c r="G603" s="11" t="s">
        <v>95</v>
      </c>
      <c r="H603" s="11" t="s">
        <v>98</v>
      </c>
      <c r="I603" s="11" t="s">
        <v>98</v>
      </c>
      <c r="K603" s="13" t="s">
        <v>65</v>
      </c>
      <c r="L603" s="13" t="s">
        <v>66</v>
      </c>
    </row>
    <row r="604" spans="1:12" x14ac:dyDescent="0.3">
      <c r="A604" s="11" t="s">
        <v>82</v>
      </c>
      <c r="E604" s="14" t="s">
        <v>47</v>
      </c>
      <c r="G604" s="14" t="s">
        <v>95</v>
      </c>
      <c r="H604" s="14" t="s">
        <v>47</v>
      </c>
      <c r="I604" s="14" t="s">
        <v>47</v>
      </c>
      <c r="K604" s="13" t="s">
        <v>65</v>
      </c>
      <c r="L604" s="13" t="s">
        <v>66</v>
      </c>
    </row>
    <row r="605" spans="1:12" x14ac:dyDescent="0.3">
      <c r="A605" s="11" t="s">
        <v>82</v>
      </c>
      <c r="E605" s="13" t="s">
        <v>72</v>
      </c>
      <c r="G605" s="14" t="s">
        <v>95</v>
      </c>
      <c r="H605" s="13" t="s">
        <v>72</v>
      </c>
      <c r="I605" s="14" t="s">
        <v>51</v>
      </c>
      <c r="K605" s="13" t="s">
        <v>72</v>
      </c>
      <c r="L605" s="13" t="s">
        <v>73</v>
      </c>
    </row>
    <row r="606" spans="1:12" x14ac:dyDescent="0.3">
      <c r="A606" s="11" t="s">
        <v>82</v>
      </c>
      <c r="B606" s="11" t="s">
        <v>162</v>
      </c>
      <c r="C606" s="11" t="s">
        <v>90</v>
      </c>
      <c r="D606" s="12">
        <v>42170</v>
      </c>
      <c r="E606" s="11" t="s">
        <v>163</v>
      </c>
      <c r="F606" s="11">
        <v>1</v>
      </c>
      <c r="G606" s="11" t="s">
        <v>95</v>
      </c>
      <c r="H606" s="11" t="s">
        <v>163</v>
      </c>
      <c r="I606" s="11" t="s">
        <v>163</v>
      </c>
      <c r="K606" s="11" t="s">
        <v>72</v>
      </c>
      <c r="L606" s="11" t="s">
        <v>73</v>
      </c>
    </row>
    <row r="607" spans="1:12" x14ac:dyDescent="0.3">
      <c r="A607" s="11" t="s">
        <v>82</v>
      </c>
      <c r="B607" s="11" t="s">
        <v>162</v>
      </c>
      <c r="C607" s="11" t="s">
        <v>86</v>
      </c>
      <c r="D607" s="12">
        <v>42159</v>
      </c>
      <c r="E607" s="11" t="s">
        <v>163</v>
      </c>
      <c r="F607" s="11">
        <v>1</v>
      </c>
      <c r="G607" s="11" t="s">
        <v>95</v>
      </c>
      <c r="H607" s="11" t="s">
        <v>163</v>
      </c>
      <c r="I607" s="11" t="s">
        <v>163</v>
      </c>
      <c r="K607" s="11" t="s">
        <v>72</v>
      </c>
      <c r="L607" s="11" t="s">
        <v>73</v>
      </c>
    </row>
    <row r="608" spans="1:12" x14ac:dyDescent="0.3">
      <c r="A608" s="11" t="s">
        <v>82</v>
      </c>
      <c r="B608" s="11" t="s">
        <v>181</v>
      </c>
      <c r="C608" s="11" t="s">
        <v>126</v>
      </c>
      <c r="D608" s="12">
        <v>42187</v>
      </c>
      <c r="E608" s="11" t="s">
        <v>96</v>
      </c>
      <c r="F608" s="11">
        <v>1</v>
      </c>
      <c r="G608" s="11" t="s">
        <v>95</v>
      </c>
      <c r="H608" s="11" t="s">
        <v>96</v>
      </c>
      <c r="I608" s="11" t="s">
        <v>96</v>
      </c>
      <c r="K608" s="14" t="s">
        <v>37</v>
      </c>
      <c r="L608" s="14" t="s">
        <v>35</v>
      </c>
    </row>
    <row r="609" spans="1:13" x14ac:dyDescent="0.3">
      <c r="A609" s="11" t="s">
        <v>82</v>
      </c>
      <c r="B609" s="11" t="s">
        <v>181</v>
      </c>
      <c r="C609" s="11" t="s">
        <v>90</v>
      </c>
      <c r="D609" s="12">
        <v>42169</v>
      </c>
      <c r="E609" s="11" t="s">
        <v>96</v>
      </c>
      <c r="F609" s="11">
        <v>3453</v>
      </c>
      <c r="G609" s="11" t="s">
        <v>95</v>
      </c>
      <c r="H609" s="11" t="s">
        <v>96</v>
      </c>
      <c r="I609" s="11" t="s">
        <v>96</v>
      </c>
      <c r="K609" s="14" t="s">
        <v>37</v>
      </c>
      <c r="L609" s="14" t="s">
        <v>35</v>
      </c>
    </row>
    <row r="610" spans="1:13" x14ac:dyDescent="0.3">
      <c r="A610" s="11" t="s">
        <v>82</v>
      </c>
      <c r="B610" s="11" t="s">
        <v>94</v>
      </c>
      <c r="C610" s="11" t="s">
        <v>86</v>
      </c>
      <c r="D610" s="12">
        <v>43651</v>
      </c>
      <c r="E610" s="11" t="s">
        <v>96</v>
      </c>
      <c r="F610" s="11">
        <v>2</v>
      </c>
      <c r="G610" s="11" t="s">
        <v>95</v>
      </c>
      <c r="H610" s="11" t="s">
        <v>96</v>
      </c>
      <c r="I610" s="11" t="s">
        <v>96</v>
      </c>
      <c r="K610" s="14" t="s">
        <v>37</v>
      </c>
      <c r="L610" s="14" t="s">
        <v>35</v>
      </c>
    </row>
    <row r="611" spans="1:13" x14ac:dyDescent="0.3">
      <c r="A611" s="11" t="s">
        <v>82</v>
      </c>
      <c r="E611" s="14" t="s">
        <v>49</v>
      </c>
      <c r="G611" s="14" t="s">
        <v>95</v>
      </c>
      <c r="H611" s="14" t="s">
        <v>49</v>
      </c>
      <c r="I611" s="14" t="s">
        <v>49</v>
      </c>
      <c r="K611" s="14" t="s">
        <v>37</v>
      </c>
      <c r="L611" s="14" t="s">
        <v>35</v>
      </c>
    </row>
    <row r="612" spans="1:13" x14ac:dyDescent="0.3">
      <c r="A612" s="11" t="s">
        <v>82</v>
      </c>
      <c r="B612" s="11" t="s">
        <v>169</v>
      </c>
      <c r="C612" s="11" t="s">
        <v>90</v>
      </c>
      <c r="D612" s="12">
        <v>42169</v>
      </c>
      <c r="E612" s="11" t="s">
        <v>145</v>
      </c>
      <c r="F612" s="11">
        <v>603</v>
      </c>
      <c r="G612" s="11" t="s">
        <v>95</v>
      </c>
      <c r="H612" s="11" t="s">
        <v>145</v>
      </c>
      <c r="I612" s="11" t="s">
        <v>145</v>
      </c>
      <c r="K612" s="14" t="s">
        <v>12</v>
      </c>
      <c r="L612" s="14" t="s">
        <v>13</v>
      </c>
    </row>
    <row r="613" spans="1:13" x14ac:dyDescent="0.3">
      <c r="A613" s="11" t="s">
        <v>82</v>
      </c>
      <c r="B613" s="11" t="s">
        <v>148</v>
      </c>
      <c r="C613" s="11" t="s">
        <v>126</v>
      </c>
      <c r="D613" s="12">
        <v>42174</v>
      </c>
      <c r="E613" s="11" t="s">
        <v>145</v>
      </c>
      <c r="F613" s="11">
        <v>699</v>
      </c>
      <c r="G613" s="11" t="s">
        <v>95</v>
      </c>
      <c r="H613" s="11" t="s">
        <v>145</v>
      </c>
      <c r="I613" s="11" t="s">
        <v>145</v>
      </c>
      <c r="K613" s="14" t="s">
        <v>12</v>
      </c>
      <c r="L613" s="14" t="s">
        <v>13</v>
      </c>
    </row>
    <row r="614" spans="1:13" ht="13.5" thickBot="1" x14ac:dyDescent="0.35">
      <c r="A614" s="11" t="s">
        <v>82</v>
      </c>
      <c r="B614" s="11" t="s">
        <v>148</v>
      </c>
      <c r="C614" s="11" t="s">
        <v>90</v>
      </c>
      <c r="D614" s="12">
        <v>42170</v>
      </c>
      <c r="E614" s="11" t="s">
        <v>145</v>
      </c>
      <c r="F614" s="11">
        <v>6</v>
      </c>
      <c r="G614" s="11" t="s">
        <v>95</v>
      </c>
      <c r="H614" s="11" t="s">
        <v>145</v>
      </c>
      <c r="I614" s="11" t="s">
        <v>145</v>
      </c>
      <c r="K614" s="14" t="s">
        <v>12</v>
      </c>
      <c r="L614" s="14" t="s">
        <v>13</v>
      </c>
    </row>
    <row r="615" spans="1:13" ht="13.5" thickBot="1" x14ac:dyDescent="0.35">
      <c r="A615" s="11" t="s">
        <v>82</v>
      </c>
      <c r="B615" s="11" t="s">
        <v>148</v>
      </c>
      <c r="C615" s="11" t="s">
        <v>90</v>
      </c>
      <c r="D615" s="12">
        <v>42177</v>
      </c>
      <c r="E615" s="11" t="s">
        <v>145</v>
      </c>
      <c r="F615" s="11">
        <v>564</v>
      </c>
      <c r="G615" s="11" t="s">
        <v>95</v>
      </c>
      <c r="H615" s="11" t="s">
        <v>145</v>
      </c>
      <c r="I615" s="11" t="s">
        <v>145</v>
      </c>
      <c r="K615" s="19" t="s">
        <v>12</v>
      </c>
      <c r="L615" s="25" t="s">
        <v>13</v>
      </c>
    </row>
    <row r="616" spans="1:13" ht="13.5" thickBot="1" x14ac:dyDescent="0.35">
      <c r="A616" s="11">
        <v>55</v>
      </c>
      <c r="B616" s="11" t="s">
        <v>148</v>
      </c>
      <c r="C616" s="11" t="s">
        <v>84</v>
      </c>
      <c r="D616" s="12">
        <v>42183</v>
      </c>
      <c r="E616" s="11" t="s">
        <v>145</v>
      </c>
      <c r="F616" s="11">
        <v>1</v>
      </c>
      <c r="G616" s="11" t="s">
        <v>95</v>
      </c>
      <c r="H616" s="11" t="s">
        <v>145</v>
      </c>
      <c r="I616" s="11" t="s">
        <v>145</v>
      </c>
      <c r="K616" s="19" t="s">
        <v>12</v>
      </c>
      <c r="L616" s="25" t="s">
        <v>13</v>
      </c>
      <c r="M616" s="9" t="s">
        <v>310</v>
      </c>
    </row>
    <row r="617" spans="1:13" ht="13.5" thickBot="1" x14ac:dyDescent="0.35">
      <c r="A617" s="11">
        <v>56</v>
      </c>
      <c r="B617" s="11" t="s">
        <v>142</v>
      </c>
      <c r="C617" s="11" t="s">
        <v>80</v>
      </c>
      <c r="D617" s="12">
        <v>42185</v>
      </c>
      <c r="E617" s="11" t="s">
        <v>145</v>
      </c>
      <c r="F617" s="11">
        <v>1</v>
      </c>
      <c r="G617" s="11" t="s">
        <v>95</v>
      </c>
      <c r="H617" s="11" t="s">
        <v>145</v>
      </c>
      <c r="I617" s="11" t="s">
        <v>145</v>
      </c>
      <c r="K617" s="19" t="s">
        <v>12</v>
      </c>
      <c r="L617" s="25" t="s">
        <v>13</v>
      </c>
    </row>
    <row r="618" spans="1:13" ht="13.5" thickBot="1" x14ac:dyDescent="0.35">
      <c r="A618" s="11">
        <v>56</v>
      </c>
      <c r="B618" s="11" t="s">
        <v>181</v>
      </c>
      <c r="C618" s="11" t="s">
        <v>80</v>
      </c>
      <c r="D618" s="12">
        <v>42176</v>
      </c>
      <c r="E618" s="11" t="s">
        <v>97</v>
      </c>
      <c r="F618" s="11">
        <v>1</v>
      </c>
      <c r="G618" s="11" t="s">
        <v>95</v>
      </c>
      <c r="H618" s="14" t="s">
        <v>60</v>
      </c>
      <c r="I618" s="14" t="s">
        <v>60</v>
      </c>
      <c r="K618" s="19" t="s">
        <v>70</v>
      </c>
      <c r="L618" s="27" t="s">
        <v>71</v>
      </c>
    </row>
    <row r="619" spans="1:13" x14ac:dyDescent="0.3">
      <c r="A619" s="11">
        <v>60</v>
      </c>
      <c r="B619" s="11" t="s">
        <v>169</v>
      </c>
      <c r="C619" s="11" t="s">
        <v>126</v>
      </c>
      <c r="D619" s="12">
        <v>42169</v>
      </c>
      <c r="E619" s="11" t="s">
        <v>97</v>
      </c>
      <c r="F619" s="11">
        <v>5</v>
      </c>
      <c r="G619" s="11" t="s">
        <v>95</v>
      </c>
      <c r="H619" s="14" t="s">
        <v>60</v>
      </c>
      <c r="I619" s="14" t="s">
        <v>60</v>
      </c>
      <c r="K619" s="14" t="s">
        <v>70</v>
      </c>
      <c r="L619" s="29" t="s">
        <v>71</v>
      </c>
    </row>
    <row r="620" spans="1:13" x14ac:dyDescent="0.3">
      <c r="A620" s="11">
        <v>60</v>
      </c>
      <c r="B620" s="11" t="s">
        <v>169</v>
      </c>
      <c r="C620" s="11" t="s">
        <v>90</v>
      </c>
      <c r="D620" s="12">
        <v>42169</v>
      </c>
      <c r="E620" s="11" t="s">
        <v>97</v>
      </c>
      <c r="F620" s="11">
        <v>11</v>
      </c>
      <c r="G620" s="11" t="s">
        <v>95</v>
      </c>
      <c r="H620" s="14" t="s">
        <v>60</v>
      </c>
      <c r="I620" s="14" t="s">
        <v>60</v>
      </c>
      <c r="K620" s="14" t="s">
        <v>70</v>
      </c>
      <c r="L620" s="29" t="s">
        <v>71</v>
      </c>
    </row>
    <row r="621" spans="1:13" x14ac:dyDescent="0.3">
      <c r="A621" s="11">
        <v>60</v>
      </c>
      <c r="B621" s="11" t="s">
        <v>169</v>
      </c>
      <c r="C621" s="11" t="s">
        <v>86</v>
      </c>
      <c r="D621" s="12">
        <v>42169</v>
      </c>
      <c r="E621" s="11" t="s">
        <v>97</v>
      </c>
      <c r="F621" s="11">
        <v>27</v>
      </c>
      <c r="G621" s="11" t="s">
        <v>95</v>
      </c>
      <c r="H621" s="14" t="s">
        <v>60</v>
      </c>
      <c r="I621" s="14" t="s">
        <v>60</v>
      </c>
      <c r="K621" s="14" t="s">
        <v>70</v>
      </c>
      <c r="L621" s="29" t="s">
        <v>71</v>
      </c>
    </row>
    <row r="622" spans="1:13" x14ac:dyDescent="0.3">
      <c r="A622" s="11">
        <v>65</v>
      </c>
      <c r="B622" s="11" t="s">
        <v>169</v>
      </c>
      <c r="C622" s="11" t="s">
        <v>86</v>
      </c>
      <c r="D622" s="12">
        <v>42169</v>
      </c>
      <c r="E622" s="11" t="s">
        <v>97</v>
      </c>
      <c r="F622" s="11">
        <v>584</v>
      </c>
      <c r="G622" s="11" t="s">
        <v>95</v>
      </c>
      <c r="H622" s="14" t="s">
        <v>60</v>
      </c>
      <c r="I622" s="14" t="s">
        <v>60</v>
      </c>
      <c r="K622" s="14" t="s">
        <v>70</v>
      </c>
      <c r="L622" s="29" t="s">
        <v>71</v>
      </c>
    </row>
    <row r="623" spans="1:13" x14ac:dyDescent="0.3">
      <c r="A623" s="11">
        <v>65</v>
      </c>
      <c r="B623" s="11" t="s">
        <v>169</v>
      </c>
      <c r="C623" s="11" t="s">
        <v>86</v>
      </c>
      <c r="D623" s="12">
        <v>42169</v>
      </c>
      <c r="E623" s="11" t="s">
        <v>97</v>
      </c>
      <c r="F623" s="11">
        <v>11</v>
      </c>
      <c r="G623" s="11" t="s">
        <v>95</v>
      </c>
      <c r="H623" s="14" t="s">
        <v>60</v>
      </c>
      <c r="I623" s="14" t="s">
        <v>60</v>
      </c>
      <c r="K623" s="14" t="s">
        <v>70</v>
      </c>
      <c r="L623" s="29" t="s">
        <v>71</v>
      </c>
    </row>
    <row r="624" spans="1:13" x14ac:dyDescent="0.3">
      <c r="A624" s="11" t="s">
        <v>82</v>
      </c>
      <c r="B624" s="11" t="s">
        <v>169</v>
      </c>
      <c r="C624" s="11" t="s">
        <v>82</v>
      </c>
      <c r="D624" s="12">
        <v>42170</v>
      </c>
      <c r="E624" s="11" t="s">
        <v>97</v>
      </c>
      <c r="F624" s="11">
        <v>1</v>
      </c>
      <c r="G624" s="11" t="s">
        <v>95</v>
      </c>
      <c r="H624" s="14" t="s">
        <v>60</v>
      </c>
      <c r="I624" s="14" t="s">
        <v>60</v>
      </c>
      <c r="K624" s="14" t="s">
        <v>70</v>
      </c>
      <c r="L624" s="16" t="s">
        <v>71</v>
      </c>
    </row>
    <row r="625" spans="1:14" x14ac:dyDescent="0.3">
      <c r="A625" s="11" t="s">
        <v>82</v>
      </c>
      <c r="B625" s="11" t="s">
        <v>162</v>
      </c>
      <c r="C625" s="11" t="s">
        <v>90</v>
      </c>
      <c r="D625" s="12">
        <v>42167</v>
      </c>
      <c r="E625" s="11" t="s">
        <v>97</v>
      </c>
      <c r="F625" s="11">
        <v>3</v>
      </c>
      <c r="G625" s="11" t="s">
        <v>95</v>
      </c>
      <c r="H625" s="14" t="s">
        <v>60</v>
      </c>
      <c r="I625" s="14" t="s">
        <v>60</v>
      </c>
      <c r="K625" s="14" t="s">
        <v>70</v>
      </c>
      <c r="L625" s="16" t="s">
        <v>71</v>
      </c>
    </row>
    <row r="626" spans="1:14" x14ac:dyDescent="0.3">
      <c r="A626" s="11" t="s">
        <v>82</v>
      </c>
      <c r="B626" s="11" t="s">
        <v>162</v>
      </c>
      <c r="C626" s="11" t="s">
        <v>90</v>
      </c>
      <c r="D626" s="12">
        <v>42167</v>
      </c>
      <c r="E626" s="11" t="s">
        <v>97</v>
      </c>
      <c r="F626" s="11">
        <v>18</v>
      </c>
      <c r="G626" s="11" t="s">
        <v>95</v>
      </c>
      <c r="H626" s="14" t="s">
        <v>60</v>
      </c>
      <c r="I626" s="14" t="s">
        <v>60</v>
      </c>
      <c r="K626" s="14" t="s">
        <v>70</v>
      </c>
      <c r="L626" s="16" t="s">
        <v>71</v>
      </c>
    </row>
    <row r="627" spans="1:14" x14ac:dyDescent="0.3">
      <c r="A627" s="11" t="s">
        <v>82</v>
      </c>
      <c r="B627" s="11" t="s">
        <v>162</v>
      </c>
      <c r="C627" s="11" t="s">
        <v>90</v>
      </c>
      <c r="D627" s="12">
        <v>42169</v>
      </c>
      <c r="E627" s="11" t="s">
        <v>97</v>
      </c>
      <c r="F627" s="11">
        <v>15</v>
      </c>
      <c r="G627" s="11" t="s">
        <v>95</v>
      </c>
      <c r="H627" s="14" t="s">
        <v>60</v>
      </c>
      <c r="I627" s="14" t="s">
        <v>60</v>
      </c>
      <c r="K627" s="14" t="s">
        <v>70</v>
      </c>
      <c r="L627" s="16" t="s">
        <v>71</v>
      </c>
    </row>
    <row r="628" spans="1:14" x14ac:dyDescent="0.3">
      <c r="A628" s="11" t="s">
        <v>82</v>
      </c>
      <c r="B628" s="11" t="s">
        <v>162</v>
      </c>
      <c r="C628" s="11" t="s">
        <v>86</v>
      </c>
      <c r="D628" s="12">
        <v>42159</v>
      </c>
      <c r="E628" s="11" t="s">
        <v>97</v>
      </c>
      <c r="F628" s="11">
        <v>1</v>
      </c>
      <c r="G628" s="11" t="s">
        <v>95</v>
      </c>
      <c r="H628" s="14" t="s">
        <v>60</v>
      </c>
      <c r="I628" s="14" t="s">
        <v>60</v>
      </c>
      <c r="K628" s="14" t="s">
        <v>70</v>
      </c>
      <c r="L628" s="16" t="s">
        <v>71</v>
      </c>
    </row>
    <row r="629" spans="1:14" x14ac:dyDescent="0.3">
      <c r="A629" s="11" t="s">
        <v>82</v>
      </c>
      <c r="B629" s="11" t="s">
        <v>148</v>
      </c>
      <c r="C629" s="11" t="s">
        <v>126</v>
      </c>
      <c r="D629" s="12">
        <v>42174</v>
      </c>
      <c r="E629" s="11" t="s">
        <v>97</v>
      </c>
      <c r="F629" s="11">
        <v>1</v>
      </c>
      <c r="G629" s="11" t="s">
        <v>95</v>
      </c>
      <c r="H629" s="14" t="s">
        <v>60</v>
      </c>
      <c r="I629" s="14" t="s">
        <v>60</v>
      </c>
      <c r="K629" s="14" t="s">
        <v>70</v>
      </c>
      <c r="L629" s="16" t="s">
        <v>71</v>
      </c>
    </row>
    <row r="630" spans="1:14" x14ac:dyDescent="0.3">
      <c r="A630" s="11" t="s">
        <v>82</v>
      </c>
      <c r="B630" s="11" t="s">
        <v>148</v>
      </c>
      <c r="C630" s="11" t="s">
        <v>126</v>
      </c>
      <c r="D630" s="12">
        <v>42174</v>
      </c>
      <c r="E630" s="11" t="s">
        <v>97</v>
      </c>
      <c r="F630" s="11">
        <v>1</v>
      </c>
      <c r="G630" s="11" t="s">
        <v>95</v>
      </c>
      <c r="H630" s="14" t="s">
        <v>60</v>
      </c>
      <c r="I630" s="14" t="s">
        <v>60</v>
      </c>
      <c r="K630" s="14" t="s">
        <v>70</v>
      </c>
      <c r="L630" s="16" t="s">
        <v>71</v>
      </c>
    </row>
    <row r="631" spans="1:14" x14ac:dyDescent="0.3">
      <c r="A631" s="11" t="s">
        <v>82</v>
      </c>
      <c r="B631" s="11" t="s">
        <v>148</v>
      </c>
      <c r="C631" s="11" t="s">
        <v>126</v>
      </c>
      <c r="D631" s="12">
        <v>42175</v>
      </c>
      <c r="E631" s="11" t="s">
        <v>97</v>
      </c>
      <c r="F631" s="11">
        <v>1</v>
      </c>
      <c r="G631" s="11" t="s">
        <v>95</v>
      </c>
      <c r="H631" s="14" t="s">
        <v>60</v>
      </c>
      <c r="I631" s="14" t="s">
        <v>60</v>
      </c>
      <c r="K631" s="14" t="s">
        <v>70</v>
      </c>
      <c r="L631" s="16" t="s">
        <v>71</v>
      </c>
    </row>
    <row r="632" spans="1:14" x14ac:dyDescent="0.3">
      <c r="A632" s="11" t="s">
        <v>82</v>
      </c>
      <c r="B632" s="11" t="s">
        <v>114</v>
      </c>
      <c r="C632" s="11" t="s">
        <v>87</v>
      </c>
      <c r="D632" s="12">
        <v>42177</v>
      </c>
      <c r="E632" s="11" t="s">
        <v>97</v>
      </c>
      <c r="F632" s="11">
        <v>1</v>
      </c>
      <c r="G632" s="11" t="s">
        <v>95</v>
      </c>
      <c r="H632" s="14" t="s">
        <v>60</v>
      </c>
      <c r="I632" s="14" t="s">
        <v>60</v>
      </c>
      <c r="K632" s="14" t="s">
        <v>70</v>
      </c>
      <c r="L632" s="16" t="s">
        <v>71</v>
      </c>
    </row>
    <row r="633" spans="1:14" x14ac:dyDescent="0.3">
      <c r="A633" s="11">
        <v>3</v>
      </c>
      <c r="B633" s="11" t="s">
        <v>114</v>
      </c>
      <c r="C633" s="11" t="s">
        <v>84</v>
      </c>
      <c r="D633" s="12">
        <v>42173</v>
      </c>
      <c r="E633" s="11" t="s">
        <v>97</v>
      </c>
      <c r="F633" s="11">
        <v>32</v>
      </c>
      <c r="G633" s="11" t="s">
        <v>95</v>
      </c>
      <c r="H633" s="14" t="s">
        <v>60</v>
      </c>
      <c r="I633" s="14" t="s">
        <v>60</v>
      </c>
      <c r="K633" s="14" t="s">
        <v>70</v>
      </c>
      <c r="L633" s="16" t="s">
        <v>71</v>
      </c>
    </row>
    <row r="634" spans="1:14" ht="13.5" thickBot="1" x14ac:dyDescent="0.35">
      <c r="A634" s="11">
        <v>3</v>
      </c>
      <c r="B634" s="11" t="s">
        <v>94</v>
      </c>
      <c r="C634" s="11" t="s">
        <v>86</v>
      </c>
      <c r="D634" s="12">
        <v>43651</v>
      </c>
      <c r="E634" s="11" t="s">
        <v>97</v>
      </c>
      <c r="F634" s="11">
        <v>24</v>
      </c>
      <c r="G634" s="11" t="s">
        <v>95</v>
      </c>
      <c r="H634" s="14" t="s">
        <v>60</v>
      </c>
      <c r="I634" s="14" t="s">
        <v>60</v>
      </c>
      <c r="K634" s="14" t="s">
        <v>70</v>
      </c>
      <c r="L634" s="16" t="s">
        <v>71</v>
      </c>
    </row>
    <row r="635" spans="1:14" ht="13.5" thickBot="1" x14ac:dyDescent="0.35">
      <c r="A635" s="11">
        <v>15</v>
      </c>
      <c r="B635" s="11" t="s">
        <v>181</v>
      </c>
      <c r="C635" s="11" t="s">
        <v>126</v>
      </c>
      <c r="D635" s="12">
        <v>42187</v>
      </c>
      <c r="E635" s="11" t="s">
        <v>99</v>
      </c>
      <c r="F635" s="11">
        <v>1</v>
      </c>
      <c r="G635" s="11" t="s">
        <v>95</v>
      </c>
      <c r="H635" s="11" t="s">
        <v>99</v>
      </c>
      <c r="I635" s="11" t="s">
        <v>99</v>
      </c>
      <c r="J635" s="11" t="s">
        <v>99</v>
      </c>
      <c r="K635" s="11" t="s">
        <v>99</v>
      </c>
      <c r="L635" s="62" t="s">
        <v>99</v>
      </c>
    </row>
    <row r="636" spans="1:14" x14ac:dyDescent="0.3">
      <c r="A636" s="11">
        <v>15</v>
      </c>
      <c r="B636" s="11" t="s">
        <v>181</v>
      </c>
      <c r="C636" s="11" t="s">
        <v>126</v>
      </c>
      <c r="D636" s="12">
        <v>42187</v>
      </c>
      <c r="E636" s="11" t="s">
        <v>99</v>
      </c>
      <c r="F636" s="11">
        <v>2</v>
      </c>
      <c r="G636" s="11" t="s">
        <v>95</v>
      </c>
      <c r="H636" s="11" t="s">
        <v>99</v>
      </c>
      <c r="I636" s="11" t="s">
        <v>99</v>
      </c>
      <c r="J636" s="11" t="s">
        <v>99</v>
      </c>
      <c r="K636" s="11" t="s">
        <v>99</v>
      </c>
      <c r="L636" s="11" t="s">
        <v>99</v>
      </c>
    </row>
    <row r="637" spans="1:14" x14ac:dyDescent="0.3">
      <c r="A637" s="11" t="s">
        <v>82</v>
      </c>
      <c r="B637" s="11" t="s">
        <v>181</v>
      </c>
      <c r="C637" s="11" t="s">
        <v>90</v>
      </c>
      <c r="D637" s="12">
        <v>42169</v>
      </c>
      <c r="E637" s="11" t="s">
        <v>99</v>
      </c>
      <c r="F637" s="11">
        <v>1</v>
      </c>
      <c r="G637" s="11" t="s">
        <v>95</v>
      </c>
      <c r="H637" s="11" t="s">
        <v>99</v>
      </c>
      <c r="I637" s="11" t="s">
        <v>99</v>
      </c>
      <c r="J637" s="11" t="s">
        <v>99</v>
      </c>
      <c r="K637" s="11" t="s">
        <v>99</v>
      </c>
      <c r="L637" s="11" t="s">
        <v>99</v>
      </c>
    </row>
    <row r="638" spans="1:14" x14ac:dyDescent="0.3">
      <c r="A638" s="11" t="s">
        <v>82</v>
      </c>
      <c r="B638" s="11" t="s">
        <v>181</v>
      </c>
      <c r="C638" s="11" t="s">
        <v>84</v>
      </c>
      <c r="D638" s="12">
        <v>42169</v>
      </c>
      <c r="E638" s="11" t="s">
        <v>99</v>
      </c>
      <c r="F638" s="11">
        <v>4</v>
      </c>
      <c r="G638" s="11" t="s">
        <v>95</v>
      </c>
      <c r="H638" s="11" t="s">
        <v>99</v>
      </c>
      <c r="I638" s="11" t="s">
        <v>99</v>
      </c>
      <c r="J638" s="11" t="s">
        <v>99</v>
      </c>
      <c r="K638" s="11" t="s">
        <v>99</v>
      </c>
      <c r="L638" s="11" t="s">
        <v>99</v>
      </c>
    </row>
    <row r="639" spans="1:14" ht="13.5" thickBot="1" x14ac:dyDescent="0.35">
      <c r="A639" s="11" t="s">
        <v>82</v>
      </c>
      <c r="B639" s="11" t="s">
        <v>181</v>
      </c>
      <c r="C639" s="11" t="s">
        <v>80</v>
      </c>
      <c r="D639" s="12">
        <v>42176</v>
      </c>
      <c r="E639" s="11" t="s">
        <v>99</v>
      </c>
      <c r="F639" s="11">
        <v>1</v>
      </c>
      <c r="G639" s="11" t="s">
        <v>95</v>
      </c>
      <c r="H639" s="11" t="s">
        <v>99</v>
      </c>
      <c r="I639" s="11" t="s">
        <v>99</v>
      </c>
      <c r="J639" s="11" t="s">
        <v>99</v>
      </c>
      <c r="K639" s="11" t="s">
        <v>99</v>
      </c>
      <c r="L639" s="11" t="s">
        <v>99</v>
      </c>
    </row>
    <row r="640" spans="1:14" ht="15" thickBot="1" x14ac:dyDescent="0.4">
      <c r="A640" s="11" t="s">
        <v>82</v>
      </c>
      <c r="B640" s="11" t="s">
        <v>181</v>
      </c>
      <c r="C640" s="11" t="s">
        <v>80</v>
      </c>
      <c r="D640" s="12">
        <v>42177</v>
      </c>
      <c r="E640" s="11" t="s">
        <v>99</v>
      </c>
      <c r="F640" s="11">
        <v>2</v>
      </c>
      <c r="G640" s="11" t="s">
        <v>95</v>
      </c>
      <c r="H640" s="11" t="s">
        <v>99</v>
      </c>
      <c r="I640" s="11" t="s">
        <v>99</v>
      </c>
      <c r="J640" s="11" t="s">
        <v>99</v>
      </c>
      <c r="K640" s="21" t="s">
        <v>99</v>
      </c>
      <c r="L640" s="26" t="s">
        <v>99</v>
      </c>
      <c r="N640" s="8"/>
    </row>
    <row r="641" spans="1:13" ht="13.5" thickBot="1" x14ac:dyDescent="0.35">
      <c r="A641" s="11" t="s">
        <v>82</v>
      </c>
      <c r="B641" s="11" t="s">
        <v>181</v>
      </c>
      <c r="C641" s="11" t="s">
        <v>80</v>
      </c>
      <c r="D641" s="12">
        <v>42180</v>
      </c>
      <c r="E641" s="11" t="s">
        <v>99</v>
      </c>
      <c r="F641" s="11">
        <v>4</v>
      </c>
      <c r="G641" s="11" t="s">
        <v>95</v>
      </c>
      <c r="H641" s="11" t="s">
        <v>99</v>
      </c>
      <c r="I641" s="11" t="s">
        <v>99</v>
      </c>
      <c r="J641" s="11" t="s">
        <v>99</v>
      </c>
      <c r="K641" s="11" t="s">
        <v>99</v>
      </c>
      <c r="L641" s="11" t="s">
        <v>99</v>
      </c>
      <c r="M641" s="9" t="s">
        <v>300</v>
      </c>
    </row>
    <row r="642" spans="1:13" x14ac:dyDescent="0.3">
      <c r="A642" s="11" t="s">
        <v>82</v>
      </c>
      <c r="B642" s="11" t="s">
        <v>169</v>
      </c>
      <c r="C642" s="11" t="s">
        <v>126</v>
      </c>
      <c r="D642" s="12">
        <v>42169</v>
      </c>
      <c r="E642" s="11" t="s">
        <v>99</v>
      </c>
      <c r="F642" s="11">
        <v>3</v>
      </c>
      <c r="G642" s="11" t="s">
        <v>95</v>
      </c>
      <c r="H642" s="11" t="s">
        <v>99</v>
      </c>
      <c r="I642" s="11" t="s">
        <v>99</v>
      </c>
      <c r="J642" s="11" t="s">
        <v>99</v>
      </c>
      <c r="K642" s="11" t="s">
        <v>99</v>
      </c>
      <c r="L642" s="11" t="s">
        <v>99</v>
      </c>
    </row>
    <row r="643" spans="1:13" x14ac:dyDescent="0.3">
      <c r="A643" s="11">
        <v>19</v>
      </c>
      <c r="B643" s="11" t="s">
        <v>169</v>
      </c>
      <c r="C643" s="11" t="s">
        <v>90</v>
      </c>
      <c r="D643" s="12">
        <v>42169</v>
      </c>
      <c r="E643" s="11" t="s">
        <v>99</v>
      </c>
      <c r="F643" s="11">
        <v>0</v>
      </c>
      <c r="G643" s="11" t="s">
        <v>95</v>
      </c>
      <c r="H643" s="11" t="s">
        <v>99</v>
      </c>
      <c r="I643" s="11" t="s">
        <v>99</v>
      </c>
      <c r="J643" s="11" t="s">
        <v>99</v>
      </c>
      <c r="K643" s="11" t="s">
        <v>99</v>
      </c>
      <c r="L643" s="11" t="s">
        <v>99</v>
      </c>
    </row>
    <row r="644" spans="1:13" x14ac:dyDescent="0.3">
      <c r="A644" s="11">
        <v>14</v>
      </c>
      <c r="B644" s="11" t="s">
        <v>169</v>
      </c>
      <c r="C644" s="11" t="s">
        <v>87</v>
      </c>
      <c r="D644" s="12">
        <v>42170</v>
      </c>
      <c r="E644" s="11" t="s">
        <v>99</v>
      </c>
      <c r="F644" s="11">
        <v>16</v>
      </c>
      <c r="G644" s="11" t="s">
        <v>95</v>
      </c>
      <c r="H644" s="11" t="s">
        <v>99</v>
      </c>
      <c r="I644" s="11" t="s">
        <v>99</v>
      </c>
      <c r="J644" s="11" t="s">
        <v>99</v>
      </c>
      <c r="K644" s="11" t="s">
        <v>99</v>
      </c>
      <c r="L644" s="11" t="s">
        <v>99</v>
      </c>
    </row>
    <row r="645" spans="1:13" x14ac:dyDescent="0.3">
      <c r="A645" s="11" t="s">
        <v>82</v>
      </c>
      <c r="B645" s="11" t="s">
        <v>169</v>
      </c>
      <c r="C645" s="11" t="s">
        <v>87</v>
      </c>
      <c r="D645" s="12">
        <v>42173</v>
      </c>
      <c r="E645" s="11" t="s">
        <v>99</v>
      </c>
      <c r="F645" s="11">
        <v>2</v>
      </c>
      <c r="G645" s="11" t="s">
        <v>95</v>
      </c>
      <c r="H645" s="11" t="s">
        <v>99</v>
      </c>
      <c r="I645" s="11" t="s">
        <v>99</v>
      </c>
      <c r="J645" s="11" t="s">
        <v>99</v>
      </c>
      <c r="K645" s="11" t="s">
        <v>99</v>
      </c>
      <c r="L645" s="11" t="s">
        <v>99</v>
      </c>
    </row>
    <row r="646" spans="1:13" x14ac:dyDescent="0.3">
      <c r="A646" s="11" t="s">
        <v>82</v>
      </c>
      <c r="B646" s="11" t="s">
        <v>169</v>
      </c>
      <c r="C646" s="11" t="s">
        <v>86</v>
      </c>
      <c r="D646" s="12">
        <v>42169</v>
      </c>
      <c r="E646" s="11" t="s">
        <v>99</v>
      </c>
      <c r="F646" s="11">
        <v>2</v>
      </c>
      <c r="G646" s="11" t="s">
        <v>95</v>
      </c>
      <c r="H646" s="11" t="s">
        <v>99</v>
      </c>
      <c r="I646" s="11" t="s">
        <v>99</v>
      </c>
      <c r="J646" s="11" t="s">
        <v>99</v>
      </c>
      <c r="K646" s="11" t="s">
        <v>99</v>
      </c>
      <c r="L646" s="11" t="s">
        <v>99</v>
      </c>
    </row>
    <row r="647" spans="1:13" x14ac:dyDescent="0.3">
      <c r="A647" s="11" t="s">
        <v>82</v>
      </c>
      <c r="B647" s="11" t="s">
        <v>169</v>
      </c>
      <c r="C647" s="11" t="s">
        <v>86</v>
      </c>
      <c r="D647" s="12">
        <v>42169</v>
      </c>
      <c r="E647" s="11" t="s">
        <v>99</v>
      </c>
      <c r="F647" s="11">
        <v>49</v>
      </c>
      <c r="G647" s="11" t="s">
        <v>95</v>
      </c>
      <c r="H647" s="11" t="s">
        <v>99</v>
      </c>
      <c r="I647" s="11" t="s">
        <v>99</v>
      </c>
      <c r="J647" s="11" t="s">
        <v>99</v>
      </c>
      <c r="K647" s="11" t="s">
        <v>99</v>
      </c>
      <c r="L647" s="11" t="s">
        <v>99</v>
      </c>
    </row>
    <row r="648" spans="1:13" x14ac:dyDescent="0.3">
      <c r="A648" s="11" t="s">
        <v>82</v>
      </c>
      <c r="B648" s="11" t="s">
        <v>169</v>
      </c>
      <c r="C648" s="11" t="s">
        <v>86</v>
      </c>
      <c r="D648" s="12">
        <v>42169</v>
      </c>
      <c r="E648" s="11" t="s">
        <v>99</v>
      </c>
      <c r="F648" s="11">
        <v>5</v>
      </c>
      <c r="G648" s="11" t="s">
        <v>95</v>
      </c>
      <c r="H648" s="11" t="s">
        <v>99</v>
      </c>
      <c r="I648" s="11" t="s">
        <v>99</v>
      </c>
      <c r="J648" s="11" t="s">
        <v>99</v>
      </c>
      <c r="K648" s="11" t="s">
        <v>99</v>
      </c>
      <c r="L648" s="11" t="s">
        <v>99</v>
      </c>
    </row>
    <row r="649" spans="1:13" x14ac:dyDescent="0.3">
      <c r="A649" s="11" t="s">
        <v>82</v>
      </c>
      <c r="B649" s="11" t="s">
        <v>169</v>
      </c>
      <c r="C649" s="11" t="s">
        <v>84</v>
      </c>
      <c r="D649" s="12">
        <v>42175</v>
      </c>
      <c r="E649" s="11" t="s">
        <v>99</v>
      </c>
      <c r="F649" s="11">
        <v>93</v>
      </c>
      <c r="G649" s="11" t="s">
        <v>95</v>
      </c>
      <c r="H649" s="11" t="s">
        <v>99</v>
      </c>
      <c r="I649" s="11" t="s">
        <v>99</v>
      </c>
      <c r="J649" s="11" t="s">
        <v>99</v>
      </c>
      <c r="K649" s="11" t="s">
        <v>99</v>
      </c>
      <c r="L649" s="11" t="s">
        <v>99</v>
      </c>
    </row>
    <row r="650" spans="1:13" x14ac:dyDescent="0.3">
      <c r="A650" s="11">
        <v>56</v>
      </c>
      <c r="B650" s="11" t="s">
        <v>169</v>
      </c>
      <c r="C650" s="11" t="s">
        <v>82</v>
      </c>
      <c r="D650" s="12">
        <v>42170</v>
      </c>
      <c r="E650" s="11" t="s">
        <v>99</v>
      </c>
      <c r="F650" s="11">
        <v>7</v>
      </c>
      <c r="G650" s="11" t="s">
        <v>95</v>
      </c>
      <c r="H650" s="11" t="s">
        <v>99</v>
      </c>
      <c r="I650" s="11" t="s">
        <v>99</v>
      </c>
      <c r="J650" s="11" t="s">
        <v>99</v>
      </c>
      <c r="K650" s="11" t="s">
        <v>99</v>
      </c>
      <c r="L650" s="11" t="s">
        <v>99</v>
      </c>
    </row>
    <row r="651" spans="1:13" x14ac:dyDescent="0.3">
      <c r="A651" s="11">
        <v>60</v>
      </c>
      <c r="B651" s="11" t="s">
        <v>162</v>
      </c>
      <c r="C651" s="11" t="s">
        <v>90</v>
      </c>
      <c r="D651" s="12">
        <v>42167</v>
      </c>
      <c r="E651" s="11" t="s">
        <v>99</v>
      </c>
      <c r="F651" s="11">
        <v>1</v>
      </c>
      <c r="G651" s="11" t="s">
        <v>95</v>
      </c>
      <c r="H651" s="11" t="s">
        <v>99</v>
      </c>
      <c r="I651" s="11" t="s">
        <v>99</v>
      </c>
      <c r="J651" s="11" t="s">
        <v>99</v>
      </c>
      <c r="K651" s="11" t="s">
        <v>99</v>
      </c>
      <c r="L651" s="11" t="s">
        <v>99</v>
      </c>
    </row>
    <row r="652" spans="1:13" x14ac:dyDescent="0.3">
      <c r="A652" s="11" t="s">
        <v>82</v>
      </c>
      <c r="B652" s="11" t="s">
        <v>162</v>
      </c>
      <c r="C652" s="11" t="s">
        <v>90</v>
      </c>
      <c r="D652" s="12">
        <v>42167</v>
      </c>
      <c r="E652" s="11" t="s">
        <v>99</v>
      </c>
      <c r="F652" s="11">
        <v>1</v>
      </c>
      <c r="G652" s="11" t="s">
        <v>95</v>
      </c>
      <c r="H652" s="11" t="s">
        <v>99</v>
      </c>
      <c r="I652" s="11" t="s">
        <v>99</v>
      </c>
      <c r="J652" s="11" t="s">
        <v>99</v>
      </c>
      <c r="K652" s="11" t="s">
        <v>99</v>
      </c>
      <c r="L652" s="11" t="s">
        <v>99</v>
      </c>
    </row>
    <row r="653" spans="1:13" x14ac:dyDescent="0.3">
      <c r="A653" s="11">
        <v>23</v>
      </c>
      <c r="B653" s="11" t="s">
        <v>162</v>
      </c>
      <c r="C653" s="11" t="s">
        <v>90</v>
      </c>
      <c r="D653" s="12">
        <v>42169</v>
      </c>
      <c r="E653" s="11" t="s">
        <v>99</v>
      </c>
      <c r="F653" s="11">
        <v>3</v>
      </c>
      <c r="G653" s="11" t="s">
        <v>95</v>
      </c>
      <c r="H653" s="11" t="s">
        <v>99</v>
      </c>
      <c r="I653" s="11" t="s">
        <v>99</v>
      </c>
      <c r="J653" s="11" t="s">
        <v>99</v>
      </c>
      <c r="K653" s="11" t="s">
        <v>99</v>
      </c>
      <c r="L653" s="11" t="s">
        <v>99</v>
      </c>
    </row>
    <row r="654" spans="1:13" x14ac:dyDescent="0.3">
      <c r="A654" s="11">
        <v>51</v>
      </c>
      <c r="B654" s="11" t="s">
        <v>162</v>
      </c>
      <c r="C654" s="11" t="s">
        <v>90</v>
      </c>
      <c r="D654" s="12">
        <v>42169</v>
      </c>
      <c r="E654" s="11" t="s">
        <v>99</v>
      </c>
      <c r="F654" s="11">
        <v>5</v>
      </c>
      <c r="G654" s="11" t="s">
        <v>95</v>
      </c>
      <c r="H654" s="11" t="s">
        <v>99</v>
      </c>
      <c r="I654" s="11" t="s">
        <v>99</v>
      </c>
      <c r="J654" s="11" t="s">
        <v>99</v>
      </c>
      <c r="K654" s="11" t="s">
        <v>99</v>
      </c>
      <c r="L654" s="11" t="s">
        <v>99</v>
      </c>
    </row>
    <row r="655" spans="1:13" x14ac:dyDescent="0.3">
      <c r="A655" s="11">
        <v>49</v>
      </c>
      <c r="B655" s="11" t="s">
        <v>162</v>
      </c>
      <c r="C655" s="11" t="s">
        <v>90</v>
      </c>
      <c r="D655" s="12">
        <v>42170</v>
      </c>
      <c r="E655" s="11" t="s">
        <v>99</v>
      </c>
      <c r="F655" s="11">
        <v>1</v>
      </c>
      <c r="G655" s="11" t="s">
        <v>95</v>
      </c>
      <c r="H655" s="11" t="s">
        <v>99</v>
      </c>
      <c r="I655" s="11" t="s">
        <v>99</v>
      </c>
      <c r="J655" s="11" t="s">
        <v>99</v>
      </c>
      <c r="K655" s="11" t="s">
        <v>99</v>
      </c>
      <c r="L655" s="11" t="s">
        <v>99</v>
      </c>
    </row>
    <row r="656" spans="1:13" x14ac:dyDescent="0.3">
      <c r="A656" s="11" t="s">
        <v>82</v>
      </c>
      <c r="B656" s="11" t="s">
        <v>162</v>
      </c>
      <c r="C656" s="11" t="s">
        <v>90</v>
      </c>
      <c r="D656" s="12">
        <v>42170</v>
      </c>
      <c r="E656" s="11" t="s">
        <v>99</v>
      </c>
      <c r="F656" s="11">
        <v>1</v>
      </c>
      <c r="G656" s="11" t="s">
        <v>95</v>
      </c>
      <c r="H656" s="11" t="s">
        <v>99</v>
      </c>
      <c r="I656" s="11" t="s">
        <v>99</v>
      </c>
      <c r="J656" s="11" t="s">
        <v>99</v>
      </c>
      <c r="K656" s="11" t="s">
        <v>99</v>
      </c>
      <c r="L656" s="11" t="s">
        <v>99</v>
      </c>
    </row>
    <row r="657" spans="1:12" x14ac:dyDescent="0.3">
      <c r="A657" s="11">
        <v>10</v>
      </c>
      <c r="B657" s="11" t="s">
        <v>162</v>
      </c>
      <c r="C657" s="11" t="s">
        <v>86</v>
      </c>
      <c r="D657" s="12">
        <v>42159</v>
      </c>
      <c r="E657" s="11" t="s">
        <v>99</v>
      </c>
      <c r="F657" s="11">
        <v>1</v>
      </c>
      <c r="G657" s="11" t="s">
        <v>95</v>
      </c>
      <c r="H657" s="11" t="s">
        <v>99</v>
      </c>
      <c r="I657" s="11" t="s">
        <v>99</v>
      </c>
      <c r="J657" s="11" t="s">
        <v>99</v>
      </c>
      <c r="K657" s="11" t="s">
        <v>99</v>
      </c>
      <c r="L657" s="11" t="s">
        <v>99</v>
      </c>
    </row>
    <row r="658" spans="1:12" x14ac:dyDescent="0.3">
      <c r="A658" s="11" t="s">
        <v>82</v>
      </c>
      <c r="B658" s="11" t="s">
        <v>148</v>
      </c>
      <c r="C658" s="11" t="s">
        <v>126</v>
      </c>
      <c r="D658" s="12">
        <v>42174</v>
      </c>
      <c r="E658" s="11" t="s">
        <v>99</v>
      </c>
      <c r="F658" s="11">
        <v>1</v>
      </c>
      <c r="G658" s="11" t="s">
        <v>95</v>
      </c>
      <c r="H658" s="11" t="s">
        <v>99</v>
      </c>
      <c r="I658" s="11" t="s">
        <v>99</v>
      </c>
      <c r="J658" s="11" t="s">
        <v>99</v>
      </c>
      <c r="K658" s="11" t="s">
        <v>99</v>
      </c>
      <c r="L658" s="11" t="s">
        <v>99</v>
      </c>
    </row>
    <row r="659" spans="1:12" x14ac:dyDescent="0.3">
      <c r="A659" s="11" t="s">
        <v>82</v>
      </c>
      <c r="B659" s="11" t="s">
        <v>148</v>
      </c>
      <c r="C659" s="11" t="s">
        <v>126</v>
      </c>
      <c r="D659" s="12">
        <v>42174</v>
      </c>
      <c r="E659" s="11" t="s">
        <v>99</v>
      </c>
      <c r="F659" s="11">
        <v>7</v>
      </c>
      <c r="G659" s="11" t="s">
        <v>95</v>
      </c>
      <c r="H659" s="11" t="s">
        <v>99</v>
      </c>
      <c r="I659" s="11" t="s">
        <v>99</v>
      </c>
      <c r="J659" s="11" t="s">
        <v>99</v>
      </c>
      <c r="K659" s="11" t="s">
        <v>99</v>
      </c>
      <c r="L659" s="11" t="s">
        <v>99</v>
      </c>
    </row>
    <row r="660" spans="1:12" x14ac:dyDescent="0.3">
      <c r="A660" s="11" t="s">
        <v>82</v>
      </c>
      <c r="B660" s="11" t="s">
        <v>148</v>
      </c>
      <c r="C660" s="11" t="s">
        <v>126</v>
      </c>
      <c r="D660" s="12">
        <v>42175</v>
      </c>
      <c r="E660" s="11" t="s">
        <v>99</v>
      </c>
      <c r="F660" s="11">
        <v>0</v>
      </c>
      <c r="G660" s="11" t="s">
        <v>95</v>
      </c>
      <c r="H660" s="11" t="s">
        <v>99</v>
      </c>
      <c r="I660" s="11" t="s">
        <v>99</v>
      </c>
      <c r="J660" s="11" t="s">
        <v>99</v>
      </c>
      <c r="K660" s="11" t="s">
        <v>99</v>
      </c>
      <c r="L660" s="11" t="s">
        <v>99</v>
      </c>
    </row>
    <row r="661" spans="1:12" x14ac:dyDescent="0.3">
      <c r="A661" s="11" t="s">
        <v>82</v>
      </c>
      <c r="B661" s="11" t="s">
        <v>148</v>
      </c>
      <c r="C661" s="11" t="s">
        <v>90</v>
      </c>
      <c r="D661" s="12">
        <v>42170</v>
      </c>
      <c r="E661" s="11" t="s">
        <v>99</v>
      </c>
      <c r="F661" s="11">
        <v>6</v>
      </c>
      <c r="G661" s="11" t="s">
        <v>95</v>
      </c>
      <c r="H661" s="11" t="s">
        <v>99</v>
      </c>
      <c r="I661" s="11" t="s">
        <v>99</v>
      </c>
      <c r="J661" s="11" t="s">
        <v>99</v>
      </c>
      <c r="K661" s="11" t="s">
        <v>99</v>
      </c>
      <c r="L661" s="11" t="s">
        <v>99</v>
      </c>
    </row>
    <row r="662" spans="1:12" x14ac:dyDescent="0.3">
      <c r="A662" s="11" t="s">
        <v>82</v>
      </c>
      <c r="B662" s="11" t="s">
        <v>148</v>
      </c>
      <c r="C662" s="11" t="s">
        <v>90</v>
      </c>
      <c r="D662" s="12">
        <v>42177</v>
      </c>
      <c r="E662" s="11" t="s">
        <v>99</v>
      </c>
      <c r="F662" s="11">
        <v>1</v>
      </c>
      <c r="G662" s="11" t="s">
        <v>95</v>
      </c>
      <c r="H662" s="11" t="s">
        <v>99</v>
      </c>
      <c r="I662" s="11" t="s">
        <v>99</v>
      </c>
      <c r="J662" s="11" t="s">
        <v>99</v>
      </c>
      <c r="K662" s="11" t="s">
        <v>99</v>
      </c>
      <c r="L662" s="11" t="s">
        <v>99</v>
      </c>
    </row>
    <row r="663" spans="1:12" x14ac:dyDescent="0.3">
      <c r="A663" s="11">
        <v>20</v>
      </c>
      <c r="B663" s="11" t="s">
        <v>148</v>
      </c>
      <c r="C663" s="11" t="s">
        <v>87</v>
      </c>
      <c r="D663" s="12">
        <v>42166</v>
      </c>
      <c r="E663" s="11" t="s">
        <v>99</v>
      </c>
      <c r="F663" s="11">
        <v>1</v>
      </c>
      <c r="G663" s="11" t="s">
        <v>95</v>
      </c>
      <c r="H663" s="11" t="s">
        <v>99</v>
      </c>
      <c r="I663" s="11" t="s">
        <v>99</v>
      </c>
      <c r="J663" s="11" t="s">
        <v>99</v>
      </c>
      <c r="K663" s="11" t="s">
        <v>99</v>
      </c>
      <c r="L663" s="11" t="s">
        <v>99</v>
      </c>
    </row>
    <row r="664" spans="1:12" x14ac:dyDescent="0.3">
      <c r="A664" s="11">
        <v>20</v>
      </c>
      <c r="B664" s="11" t="s">
        <v>148</v>
      </c>
      <c r="C664" s="11" t="s">
        <v>87</v>
      </c>
      <c r="D664" s="12">
        <v>42183</v>
      </c>
      <c r="E664" s="11" t="s">
        <v>99</v>
      </c>
      <c r="F664" s="11">
        <v>10</v>
      </c>
      <c r="G664" s="11" t="s">
        <v>95</v>
      </c>
      <c r="H664" s="11" t="s">
        <v>99</v>
      </c>
      <c r="I664" s="11" t="s">
        <v>99</v>
      </c>
      <c r="J664" s="11" t="s">
        <v>99</v>
      </c>
      <c r="K664" s="11" t="s">
        <v>99</v>
      </c>
      <c r="L664" s="11" t="s">
        <v>99</v>
      </c>
    </row>
    <row r="665" spans="1:12" x14ac:dyDescent="0.3">
      <c r="A665" s="11" t="s">
        <v>82</v>
      </c>
      <c r="B665" s="11" t="s">
        <v>148</v>
      </c>
      <c r="C665" s="11" t="s">
        <v>86</v>
      </c>
      <c r="D665" s="12">
        <v>42169</v>
      </c>
      <c r="E665" s="11" t="s">
        <v>99</v>
      </c>
      <c r="F665" s="11">
        <v>3</v>
      </c>
      <c r="G665" s="11" t="s">
        <v>95</v>
      </c>
      <c r="H665" s="11" t="s">
        <v>99</v>
      </c>
      <c r="I665" s="11" t="s">
        <v>99</v>
      </c>
      <c r="J665" s="11" t="s">
        <v>99</v>
      </c>
      <c r="K665" s="11" t="s">
        <v>99</v>
      </c>
      <c r="L665" s="11" t="s">
        <v>99</v>
      </c>
    </row>
    <row r="666" spans="1:12" x14ac:dyDescent="0.3">
      <c r="A666" s="11" t="s">
        <v>82</v>
      </c>
      <c r="B666" s="11" t="s">
        <v>148</v>
      </c>
      <c r="C666" s="11" t="s">
        <v>86</v>
      </c>
      <c r="D666" s="12">
        <v>42173</v>
      </c>
      <c r="E666" s="11" t="s">
        <v>99</v>
      </c>
      <c r="F666" s="11">
        <v>3</v>
      </c>
      <c r="G666" s="11" t="s">
        <v>95</v>
      </c>
      <c r="H666" s="11" t="s">
        <v>99</v>
      </c>
      <c r="I666" s="11" t="s">
        <v>99</v>
      </c>
      <c r="J666" s="11" t="s">
        <v>99</v>
      </c>
      <c r="K666" s="11" t="s">
        <v>99</v>
      </c>
      <c r="L666" s="11" t="s">
        <v>99</v>
      </c>
    </row>
    <row r="667" spans="1:12" x14ac:dyDescent="0.3">
      <c r="A667" s="11">
        <v>18</v>
      </c>
      <c r="B667" s="11" t="s">
        <v>148</v>
      </c>
      <c r="C667" s="11" t="s">
        <v>84</v>
      </c>
      <c r="D667" s="12">
        <v>42183</v>
      </c>
      <c r="E667" s="11" t="s">
        <v>99</v>
      </c>
      <c r="F667" s="11">
        <v>4</v>
      </c>
      <c r="G667" s="11" t="s">
        <v>95</v>
      </c>
      <c r="H667" s="11" t="s">
        <v>99</v>
      </c>
      <c r="I667" s="11" t="s">
        <v>99</v>
      </c>
      <c r="J667" s="11" t="s">
        <v>99</v>
      </c>
      <c r="K667" s="11" t="s">
        <v>99</v>
      </c>
      <c r="L667" s="11" t="s">
        <v>99</v>
      </c>
    </row>
    <row r="668" spans="1:12" x14ac:dyDescent="0.3">
      <c r="A668" s="11">
        <v>18</v>
      </c>
      <c r="B668" s="11" t="s">
        <v>148</v>
      </c>
      <c r="C668" s="11" t="s">
        <v>80</v>
      </c>
      <c r="D668" s="12">
        <v>42173</v>
      </c>
      <c r="E668" s="11" t="s">
        <v>99</v>
      </c>
      <c r="F668" s="11">
        <v>2</v>
      </c>
      <c r="G668" s="11" t="s">
        <v>95</v>
      </c>
      <c r="H668" s="11" t="s">
        <v>99</v>
      </c>
      <c r="I668" s="11" t="s">
        <v>99</v>
      </c>
      <c r="J668" s="11" t="s">
        <v>99</v>
      </c>
      <c r="K668" s="11" t="s">
        <v>99</v>
      </c>
      <c r="L668" s="11" t="s">
        <v>99</v>
      </c>
    </row>
    <row r="669" spans="1:12" x14ac:dyDescent="0.3">
      <c r="A669" s="11" t="s">
        <v>82</v>
      </c>
      <c r="B669" s="11" t="s">
        <v>142</v>
      </c>
      <c r="C669" s="11" t="s">
        <v>80</v>
      </c>
      <c r="D669" s="12">
        <v>42185</v>
      </c>
      <c r="E669" s="11" t="s">
        <v>99</v>
      </c>
      <c r="F669" s="11">
        <v>2</v>
      </c>
      <c r="G669" s="11" t="s">
        <v>95</v>
      </c>
      <c r="H669" s="11" t="s">
        <v>99</v>
      </c>
      <c r="I669" s="11" t="s">
        <v>99</v>
      </c>
      <c r="J669" s="11" t="s">
        <v>99</v>
      </c>
      <c r="K669" s="11" t="s">
        <v>99</v>
      </c>
      <c r="L669" s="11" t="s">
        <v>99</v>
      </c>
    </row>
    <row r="670" spans="1:12" x14ac:dyDescent="0.3">
      <c r="A670" s="11">
        <v>19</v>
      </c>
      <c r="B670" s="11" t="s">
        <v>136</v>
      </c>
      <c r="C670" s="11" t="s">
        <v>87</v>
      </c>
      <c r="D670" s="12">
        <v>42167</v>
      </c>
      <c r="E670" s="11" t="s">
        <v>99</v>
      </c>
      <c r="F670" s="11">
        <v>1</v>
      </c>
      <c r="G670" s="11" t="s">
        <v>95</v>
      </c>
      <c r="H670" s="11" t="s">
        <v>99</v>
      </c>
      <c r="I670" s="11" t="s">
        <v>99</v>
      </c>
      <c r="J670" s="11" t="s">
        <v>99</v>
      </c>
      <c r="K670" s="11" t="s">
        <v>99</v>
      </c>
      <c r="L670" s="11" t="s">
        <v>99</v>
      </c>
    </row>
    <row r="671" spans="1:12" x14ac:dyDescent="0.3">
      <c r="A671" s="11">
        <v>19</v>
      </c>
      <c r="B671" s="11" t="s">
        <v>136</v>
      </c>
      <c r="C671" s="11" t="s">
        <v>80</v>
      </c>
      <c r="D671" s="12">
        <v>42176</v>
      </c>
      <c r="E671" s="11" t="s">
        <v>99</v>
      </c>
      <c r="F671" s="11">
        <v>2</v>
      </c>
      <c r="G671" s="11" t="s">
        <v>95</v>
      </c>
      <c r="H671" s="11" t="s">
        <v>99</v>
      </c>
      <c r="I671" s="11" t="s">
        <v>99</v>
      </c>
      <c r="J671" s="11" t="s">
        <v>99</v>
      </c>
      <c r="K671" s="11" t="s">
        <v>99</v>
      </c>
      <c r="L671" s="11" t="s">
        <v>99</v>
      </c>
    </row>
    <row r="672" spans="1:12" x14ac:dyDescent="0.3">
      <c r="A672" s="11" t="s">
        <v>82</v>
      </c>
      <c r="B672" s="11" t="s">
        <v>127</v>
      </c>
      <c r="C672" s="11" t="s">
        <v>126</v>
      </c>
      <c r="D672" s="12">
        <v>42167</v>
      </c>
      <c r="E672" s="11" t="s">
        <v>99</v>
      </c>
      <c r="F672" s="11">
        <v>26</v>
      </c>
      <c r="G672" s="11" t="s">
        <v>95</v>
      </c>
      <c r="H672" s="11" t="s">
        <v>99</v>
      </c>
      <c r="I672" s="11" t="s">
        <v>99</v>
      </c>
      <c r="J672" s="11" t="s">
        <v>99</v>
      </c>
      <c r="K672" s="11" t="s">
        <v>99</v>
      </c>
      <c r="L672" s="11" t="s">
        <v>99</v>
      </c>
    </row>
    <row r="673" spans="1:12" x14ac:dyDescent="0.3">
      <c r="A673" s="11">
        <v>14</v>
      </c>
      <c r="B673" s="11" t="s">
        <v>127</v>
      </c>
      <c r="C673" s="11" t="s">
        <v>90</v>
      </c>
      <c r="D673" s="12">
        <v>42170</v>
      </c>
      <c r="E673" s="11" t="s">
        <v>99</v>
      </c>
      <c r="F673" s="11">
        <v>1</v>
      </c>
      <c r="G673" s="11" t="s">
        <v>95</v>
      </c>
      <c r="H673" s="11" t="s">
        <v>99</v>
      </c>
      <c r="I673" s="11" t="s">
        <v>99</v>
      </c>
      <c r="J673" s="11" t="s">
        <v>99</v>
      </c>
      <c r="K673" s="11" t="s">
        <v>99</v>
      </c>
      <c r="L673" s="11" t="s">
        <v>99</v>
      </c>
    </row>
    <row r="674" spans="1:12" x14ac:dyDescent="0.3">
      <c r="A674" s="11">
        <v>21</v>
      </c>
      <c r="B674" s="11" t="s">
        <v>127</v>
      </c>
      <c r="C674" s="11" t="s">
        <v>90</v>
      </c>
      <c r="D674" s="12">
        <v>42199</v>
      </c>
      <c r="E674" s="11" t="s">
        <v>99</v>
      </c>
      <c r="F674" s="11">
        <v>1</v>
      </c>
      <c r="G674" s="11" t="s">
        <v>95</v>
      </c>
      <c r="H674" s="11" t="s">
        <v>99</v>
      </c>
      <c r="I674" s="11" t="s">
        <v>99</v>
      </c>
      <c r="J674" s="11" t="s">
        <v>99</v>
      </c>
      <c r="K674" s="11" t="s">
        <v>99</v>
      </c>
      <c r="L674" s="11" t="s">
        <v>99</v>
      </c>
    </row>
    <row r="675" spans="1:12" x14ac:dyDescent="0.3">
      <c r="A675" s="11">
        <v>27</v>
      </c>
      <c r="B675" s="11" t="s">
        <v>127</v>
      </c>
      <c r="C675" s="11" t="s">
        <v>87</v>
      </c>
      <c r="D675" s="12">
        <v>42194</v>
      </c>
      <c r="E675" s="11" t="s">
        <v>99</v>
      </c>
      <c r="F675" s="11">
        <v>5</v>
      </c>
      <c r="G675" s="11" t="s">
        <v>95</v>
      </c>
      <c r="H675" s="11" t="s">
        <v>99</v>
      </c>
      <c r="I675" s="11" t="s">
        <v>99</v>
      </c>
      <c r="J675" s="11" t="s">
        <v>99</v>
      </c>
      <c r="K675" s="11" t="s">
        <v>99</v>
      </c>
      <c r="L675" s="11" t="s">
        <v>99</v>
      </c>
    </row>
    <row r="676" spans="1:12" x14ac:dyDescent="0.3">
      <c r="A676" s="11">
        <v>29</v>
      </c>
      <c r="B676" s="11" t="s">
        <v>127</v>
      </c>
      <c r="C676" s="11" t="s">
        <v>87</v>
      </c>
      <c r="D676" s="12">
        <v>42200</v>
      </c>
      <c r="E676" s="11" t="s">
        <v>99</v>
      </c>
      <c r="F676" s="11">
        <v>1</v>
      </c>
      <c r="G676" s="11" t="s">
        <v>95</v>
      </c>
      <c r="H676" s="11" t="s">
        <v>99</v>
      </c>
      <c r="I676" s="11" t="s">
        <v>99</v>
      </c>
      <c r="J676" s="11" t="s">
        <v>99</v>
      </c>
      <c r="K676" s="11" t="s">
        <v>99</v>
      </c>
      <c r="L676" s="11" t="s">
        <v>99</v>
      </c>
    </row>
    <row r="677" spans="1:12" x14ac:dyDescent="0.3">
      <c r="A677" s="11" t="s">
        <v>82</v>
      </c>
      <c r="B677" s="11" t="s">
        <v>114</v>
      </c>
      <c r="C677" s="11" t="s">
        <v>87</v>
      </c>
      <c r="D677" s="12">
        <v>42173</v>
      </c>
      <c r="E677" s="11" t="s">
        <v>99</v>
      </c>
      <c r="F677" s="11">
        <v>1</v>
      </c>
      <c r="G677" s="11" t="s">
        <v>95</v>
      </c>
      <c r="H677" s="11" t="s">
        <v>99</v>
      </c>
      <c r="I677" s="11" t="s">
        <v>99</v>
      </c>
      <c r="J677" s="11" t="s">
        <v>99</v>
      </c>
      <c r="K677" s="11" t="s">
        <v>99</v>
      </c>
      <c r="L677" s="11" t="s">
        <v>99</v>
      </c>
    </row>
    <row r="678" spans="1:12" x14ac:dyDescent="0.3">
      <c r="A678" s="11">
        <v>30</v>
      </c>
      <c r="B678" s="11" t="s">
        <v>114</v>
      </c>
      <c r="C678" s="11" t="s">
        <v>87</v>
      </c>
      <c r="D678" s="12">
        <v>42173</v>
      </c>
      <c r="E678" s="11" t="s">
        <v>99</v>
      </c>
      <c r="F678" s="11">
        <v>1</v>
      </c>
      <c r="G678" s="11" t="s">
        <v>95</v>
      </c>
      <c r="H678" s="11" t="s">
        <v>99</v>
      </c>
      <c r="I678" s="11" t="s">
        <v>99</v>
      </c>
      <c r="J678" s="11" t="s">
        <v>99</v>
      </c>
      <c r="K678" s="11" t="s">
        <v>99</v>
      </c>
      <c r="L678" s="11" t="s">
        <v>99</v>
      </c>
    </row>
    <row r="679" spans="1:12" x14ac:dyDescent="0.3">
      <c r="A679" s="11" t="s">
        <v>82</v>
      </c>
      <c r="B679" s="11" t="s">
        <v>114</v>
      </c>
      <c r="C679" s="11" t="s">
        <v>87</v>
      </c>
      <c r="D679" s="12">
        <v>42177</v>
      </c>
      <c r="E679" s="11" t="s">
        <v>99</v>
      </c>
      <c r="F679" s="11">
        <v>2</v>
      </c>
      <c r="G679" s="11" t="s">
        <v>95</v>
      </c>
      <c r="H679" s="11" t="s">
        <v>99</v>
      </c>
      <c r="I679" s="11" t="s">
        <v>99</v>
      </c>
      <c r="J679" s="11" t="s">
        <v>99</v>
      </c>
      <c r="K679" s="11" t="s">
        <v>99</v>
      </c>
      <c r="L679" s="11" t="s">
        <v>99</v>
      </c>
    </row>
    <row r="680" spans="1:12" x14ac:dyDescent="0.3">
      <c r="A680" s="11">
        <v>43</v>
      </c>
      <c r="B680" s="11" t="s">
        <v>114</v>
      </c>
      <c r="C680" s="11" t="s">
        <v>87</v>
      </c>
      <c r="D680" s="12">
        <v>42184</v>
      </c>
      <c r="E680" s="11" t="s">
        <v>99</v>
      </c>
      <c r="F680" s="11">
        <v>1</v>
      </c>
      <c r="G680" s="11" t="s">
        <v>95</v>
      </c>
      <c r="H680" s="11" t="s">
        <v>99</v>
      </c>
      <c r="I680" s="11" t="s">
        <v>99</v>
      </c>
      <c r="J680" s="11" t="s">
        <v>99</v>
      </c>
      <c r="K680" s="11" t="s">
        <v>99</v>
      </c>
      <c r="L680" s="11" t="s">
        <v>99</v>
      </c>
    </row>
    <row r="681" spans="1:12" x14ac:dyDescent="0.3">
      <c r="A681" s="11">
        <v>43</v>
      </c>
      <c r="B681" s="11" t="s">
        <v>103</v>
      </c>
      <c r="C681" s="11" t="s">
        <v>87</v>
      </c>
      <c r="D681" s="12">
        <v>42170</v>
      </c>
      <c r="E681" s="11" t="s">
        <v>99</v>
      </c>
      <c r="F681" s="11">
        <v>2</v>
      </c>
      <c r="G681" s="11" t="s">
        <v>95</v>
      </c>
      <c r="H681" s="11" t="s">
        <v>99</v>
      </c>
      <c r="I681" s="11" t="s">
        <v>99</v>
      </c>
      <c r="J681" s="11" t="s">
        <v>99</v>
      </c>
      <c r="K681" s="11" t="s">
        <v>99</v>
      </c>
      <c r="L681" s="11" t="s">
        <v>99</v>
      </c>
    </row>
    <row r="682" spans="1:12" x14ac:dyDescent="0.3">
      <c r="A682" s="11">
        <v>33</v>
      </c>
      <c r="B682" s="11" t="s">
        <v>103</v>
      </c>
      <c r="C682" s="11" t="s">
        <v>87</v>
      </c>
      <c r="D682" s="12">
        <v>42173</v>
      </c>
      <c r="E682" s="11" t="s">
        <v>99</v>
      </c>
      <c r="F682" s="11">
        <v>3</v>
      </c>
      <c r="G682" s="11" t="s">
        <v>95</v>
      </c>
      <c r="H682" s="11" t="s">
        <v>99</v>
      </c>
      <c r="I682" s="11" t="s">
        <v>99</v>
      </c>
      <c r="J682" s="11" t="s">
        <v>99</v>
      </c>
      <c r="K682" s="11" t="s">
        <v>99</v>
      </c>
      <c r="L682" s="11" t="s">
        <v>99</v>
      </c>
    </row>
    <row r="683" spans="1:12" x14ac:dyDescent="0.3">
      <c r="A683" s="11">
        <v>36</v>
      </c>
      <c r="B683" s="11" t="s">
        <v>103</v>
      </c>
      <c r="C683" s="11" t="s">
        <v>87</v>
      </c>
      <c r="D683" s="12">
        <v>42177</v>
      </c>
      <c r="E683" s="11" t="s">
        <v>99</v>
      </c>
      <c r="F683" s="11">
        <v>2</v>
      </c>
      <c r="G683" s="11" t="s">
        <v>95</v>
      </c>
      <c r="H683" s="11" t="s">
        <v>99</v>
      </c>
      <c r="I683" s="11" t="s">
        <v>99</v>
      </c>
      <c r="J683" s="11" t="s">
        <v>99</v>
      </c>
      <c r="K683" s="11" t="s">
        <v>99</v>
      </c>
      <c r="L683" s="11" t="s">
        <v>99</v>
      </c>
    </row>
    <row r="684" spans="1:12" x14ac:dyDescent="0.3">
      <c r="A684" s="11">
        <v>36</v>
      </c>
      <c r="B684" s="11" t="s">
        <v>103</v>
      </c>
      <c r="C684" s="11" t="s">
        <v>87</v>
      </c>
      <c r="D684" s="12">
        <v>42179</v>
      </c>
      <c r="E684" s="11" t="s">
        <v>99</v>
      </c>
      <c r="F684" s="11">
        <v>1</v>
      </c>
      <c r="G684" s="11" t="s">
        <v>95</v>
      </c>
      <c r="H684" s="11" t="s">
        <v>99</v>
      </c>
      <c r="I684" s="11" t="s">
        <v>99</v>
      </c>
      <c r="J684" s="11" t="s">
        <v>99</v>
      </c>
      <c r="K684" s="11" t="s">
        <v>99</v>
      </c>
      <c r="L684" s="11" t="s">
        <v>99</v>
      </c>
    </row>
    <row r="685" spans="1:12" x14ac:dyDescent="0.3">
      <c r="A685" s="11" t="s">
        <v>82</v>
      </c>
      <c r="B685" s="11" t="s">
        <v>103</v>
      </c>
      <c r="C685" s="11" t="s">
        <v>87</v>
      </c>
      <c r="D685" s="12">
        <v>42184</v>
      </c>
      <c r="E685" s="11" t="s">
        <v>99</v>
      </c>
      <c r="F685" s="11">
        <v>9</v>
      </c>
      <c r="G685" s="11" t="s">
        <v>95</v>
      </c>
      <c r="H685" s="11" t="s">
        <v>99</v>
      </c>
      <c r="I685" s="11" t="s">
        <v>99</v>
      </c>
      <c r="J685" s="11" t="s">
        <v>99</v>
      </c>
      <c r="K685" s="11" t="s">
        <v>99</v>
      </c>
      <c r="L685" s="11" t="s">
        <v>99</v>
      </c>
    </row>
    <row r="686" spans="1:12" x14ac:dyDescent="0.3">
      <c r="A686" s="11" t="s">
        <v>82</v>
      </c>
      <c r="B686" s="11" t="s">
        <v>94</v>
      </c>
      <c r="C686" s="11" t="s">
        <v>86</v>
      </c>
      <c r="D686" s="12">
        <v>43651</v>
      </c>
      <c r="E686" s="11" t="s">
        <v>99</v>
      </c>
      <c r="F686" s="11">
        <v>2426</v>
      </c>
      <c r="G686" s="11" t="s">
        <v>95</v>
      </c>
      <c r="H686" s="11" t="s">
        <v>99</v>
      </c>
      <c r="I686" s="11" t="s">
        <v>99</v>
      </c>
      <c r="J686" s="11" t="s">
        <v>99</v>
      </c>
      <c r="K686" s="11" t="s">
        <v>99</v>
      </c>
      <c r="L686" s="11" t="s">
        <v>99</v>
      </c>
    </row>
    <row r="687" spans="1:12" x14ac:dyDescent="0.3">
      <c r="A687" s="11" t="s">
        <v>82</v>
      </c>
      <c r="B687" s="11" t="s">
        <v>181</v>
      </c>
      <c r="C687" s="11" t="s">
        <v>90</v>
      </c>
      <c r="D687" s="12">
        <v>42169</v>
      </c>
      <c r="E687" s="11" t="s">
        <v>139</v>
      </c>
      <c r="F687" s="11">
        <v>10216</v>
      </c>
      <c r="G687" s="11" t="s">
        <v>101</v>
      </c>
      <c r="H687" s="11" t="s">
        <v>202</v>
      </c>
      <c r="I687" s="11" t="s">
        <v>202</v>
      </c>
      <c r="J687" s="11" t="s">
        <v>203</v>
      </c>
      <c r="K687" s="20" t="s">
        <v>62</v>
      </c>
      <c r="L687" s="20" t="s">
        <v>35</v>
      </c>
    </row>
    <row r="688" spans="1:12" x14ac:dyDescent="0.3">
      <c r="A688" s="11" t="s">
        <v>82</v>
      </c>
      <c r="B688" s="11" t="s">
        <v>162</v>
      </c>
      <c r="C688" s="11" t="s">
        <v>90</v>
      </c>
      <c r="D688" s="12">
        <v>42170</v>
      </c>
      <c r="E688" s="11" t="s">
        <v>139</v>
      </c>
      <c r="F688" s="11">
        <v>50501</v>
      </c>
      <c r="G688" s="11" t="s">
        <v>101</v>
      </c>
      <c r="H688" s="11" t="s">
        <v>202</v>
      </c>
      <c r="I688" s="11" t="s">
        <v>202</v>
      </c>
      <c r="J688" s="11" t="s">
        <v>203</v>
      </c>
      <c r="K688" s="20" t="s">
        <v>62</v>
      </c>
      <c r="L688" s="20" t="s">
        <v>35</v>
      </c>
    </row>
    <row r="689" spans="1:12" x14ac:dyDescent="0.3">
      <c r="A689" s="11">
        <v>41</v>
      </c>
      <c r="B689" s="11" t="s">
        <v>136</v>
      </c>
      <c r="C689" s="11" t="s">
        <v>87</v>
      </c>
      <c r="D689" s="12">
        <v>42167</v>
      </c>
      <c r="E689" s="11" t="s">
        <v>139</v>
      </c>
      <c r="F689" s="11">
        <v>3</v>
      </c>
      <c r="G689" s="11" t="s">
        <v>101</v>
      </c>
      <c r="H689" s="11" t="s">
        <v>202</v>
      </c>
      <c r="I689" s="11" t="s">
        <v>202</v>
      </c>
      <c r="J689" s="11" t="s">
        <v>203</v>
      </c>
      <c r="K689" s="20" t="s">
        <v>62</v>
      </c>
      <c r="L689" s="20" t="s">
        <v>35</v>
      </c>
    </row>
    <row r="690" spans="1:12" x14ac:dyDescent="0.3">
      <c r="A690" s="11" t="s">
        <v>82</v>
      </c>
      <c r="B690" s="11" t="s">
        <v>181</v>
      </c>
      <c r="C690" s="11" t="s">
        <v>84</v>
      </c>
      <c r="D690" s="12">
        <v>42169</v>
      </c>
      <c r="E690" s="11" t="s">
        <v>112</v>
      </c>
      <c r="F690" s="11">
        <v>1118</v>
      </c>
      <c r="G690" s="11" t="s">
        <v>101</v>
      </c>
      <c r="H690" s="11" t="s">
        <v>39</v>
      </c>
      <c r="I690" s="11" t="s">
        <v>39</v>
      </c>
      <c r="J690" s="11" t="s">
        <v>232</v>
      </c>
      <c r="K690" s="13" t="s">
        <v>32</v>
      </c>
      <c r="L690" s="14" t="s">
        <v>28</v>
      </c>
    </row>
    <row r="691" spans="1:12" x14ac:dyDescent="0.3">
      <c r="A691" s="11" t="s">
        <v>82</v>
      </c>
      <c r="B691" s="11" t="s">
        <v>181</v>
      </c>
      <c r="C691" s="11" t="s">
        <v>80</v>
      </c>
      <c r="D691" s="12">
        <v>42177</v>
      </c>
      <c r="E691" s="11" t="s">
        <v>112</v>
      </c>
      <c r="F691" s="11">
        <v>441</v>
      </c>
      <c r="G691" s="11" t="s">
        <v>101</v>
      </c>
      <c r="H691" s="11" t="s">
        <v>39</v>
      </c>
      <c r="I691" s="11" t="s">
        <v>39</v>
      </c>
      <c r="J691" s="11" t="s">
        <v>232</v>
      </c>
      <c r="K691" s="13" t="s">
        <v>32</v>
      </c>
      <c r="L691" s="14" t="s">
        <v>28</v>
      </c>
    </row>
    <row r="692" spans="1:12" x14ac:dyDescent="0.3">
      <c r="A692" s="11">
        <v>40</v>
      </c>
      <c r="B692" s="11" t="s">
        <v>162</v>
      </c>
      <c r="C692" s="11" t="s">
        <v>90</v>
      </c>
      <c r="D692" s="12">
        <v>42167</v>
      </c>
      <c r="E692" s="11" t="s">
        <v>112</v>
      </c>
      <c r="F692" s="11">
        <v>96</v>
      </c>
      <c r="G692" s="11" t="s">
        <v>101</v>
      </c>
      <c r="H692" s="11" t="s">
        <v>39</v>
      </c>
      <c r="I692" s="11" t="s">
        <v>39</v>
      </c>
      <c r="J692" s="11" t="s">
        <v>232</v>
      </c>
      <c r="K692" s="13" t="s">
        <v>32</v>
      </c>
      <c r="L692" s="14" t="s">
        <v>28</v>
      </c>
    </row>
    <row r="693" spans="1:12" x14ac:dyDescent="0.3">
      <c r="A693" s="11">
        <v>40</v>
      </c>
      <c r="B693" s="11" t="s">
        <v>162</v>
      </c>
      <c r="C693" s="11" t="s">
        <v>90</v>
      </c>
      <c r="D693" s="12">
        <v>42167</v>
      </c>
      <c r="E693" s="11" t="s">
        <v>112</v>
      </c>
      <c r="F693" s="11">
        <v>411</v>
      </c>
      <c r="G693" s="11" t="s">
        <v>101</v>
      </c>
      <c r="H693" s="11" t="s">
        <v>39</v>
      </c>
      <c r="I693" s="11" t="s">
        <v>39</v>
      </c>
      <c r="J693" s="11" t="s">
        <v>232</v>
      </c>
      <c r="K693" s="13" t="s">
        <v>32</v>
      </c>
      <c r="L693" s="14" t="s">
        <v>28</v>
      </c>
    </row>
    <row r="694" spans="1:12" x14ac:dyDescent="0.3">
      <c r="A694" s="11">
        <v>44</v>
      </c>
      <c r="B694" s="11" t="s">
        <v>162</v>
      </c>
      <c r="C694" s="11" t="s">
        <v>90</v>
      </c>
      <c r="D694" s="12">
        <v>42169</v>
      </c>
      <c r="E694" s="11" t="s">
        <v>112</v>
      </c>
      <c r="F694" s="11">
        <v>367</v>
      </c>
      <c r="G694" s="11" t="s">
        <v>101</v>
      </c>
      <c r="H694" s="11" t="s">
        <v>39</v>
      </c>
      <c r="I694" s="11" t="s">
        <v>39</v>
      </c>
      <c r="J694" s="11" t="s">
        <v>232</v>
      </c>
      <c r="K694" s="13" t="s">
        <v>32</v>
      </c>
      <c r="L694" s="14" t="s">
        <v>28</v>
      </c>
    </row>
    <row r="695" spans="1:12" x14ac:dyDescent="0.3">
      <c r="A695" s="11">
        <v>44</v>
      </c>
      <c r="B695" s="11" t="s">
        <v>162</v>
      </c>
      <c r="C695" s="11" t="s">
        <v>90</v>
      </c>
      <c r="D695" s="12">
        <v>42169</v>
      </c>
      <c r="E695" s="11" t="s">
        <v>112</v>
      </c>
      <c r="F695" s="11">
        <v>2618</v>
      </c>
      <c r="G695" s="11" t="s">
        <v>101</v>
      </c>
      <c r="H695" s="11" t="s">
        <v>39</v>
      </c>
      <c r="I695" s="11" t="s">
        <v>39</v>
      </c>
      <c r="J695" s="11" t="s">
        <v>232</v>
      </c>
      <c r="K695" s="13" t="s">
        <v>32</v>
      </c>
      <c r="L695" s="14" t="s">
        <v>28</v>
      </c>
    </row>
    <row r="696" spans="1:12" x14ac:dyDescent="0.3">
      <c r="A696" s="11">
        <v>45</v>
      </c>
      <c r="B696" s="11" t="s">
        <v>162</v>
      </c>
      <c r="C696" s="11" t="s">
        <v>90</v>
      </c>
      <c r="D696" s="12">
        <v>42170</v>
      </c>
      <c r="E696" s="11" t="s">
        <v>112</v>
      </c>
      <c r="F696" s="11">
        <v>379</v>
      </c>
      <c r="G696" s="11" t="s">
        <v>101</v>
      </c>
      <c r="H696" s="11" t="s">
        <v>39</v>
      </c>
      <c r="I696" s="11" t="s">
        <v>39</v>
      </c>
      <c r="J696" s="11" t="s">
        <v>232</v>
      </c>
      <c r="K696" s="13" t="s">
        <v>32</v>
      </c>
      <c r="L696" s="14" t="s">
        <v>28</v>
      </c>
    </row>
    <row r="697" spans="1:12" x14ac:dyDescent="0.3">
      <c r="A697" s="11">
        <v>46</v>
      </c>
      <c r="B697" s="11" t="s">
        <v>148</v>
      </c>
      <c r="C697" s="11" t="s">
        <v>126</v>
      </c>
      <c r="D697" s="12">
        <v>42174</v>
      </c>
      <c r="E697" s="11" t="s">
        <v>112</v>
      </c>
      <c r="F697" s="11">
        <v>1169</v>
      </c>
      <c r="G697" s="11" t="s">
        <v>101</v>
      </c>
      <c r="H697" s="11" t="s">
        <v>39</v>
      </c>
      <c r="I697" s="11" t="s">
        <v>39</v>
      </c>
      <c r="J697" s="11" t="s">
        <v>232</v>
      </c>
      <c r="K697" s="13" t="s">
        <v>32</v>
      </c>
      <c r="L697" s="14" t="s">
        <v>28</v>
      </c>
    </row>
    <row r="698" spans="1:12" x14ac:dyDescent="0.3">
      <c r="A698" s="11">
        <v>52</v>
      </c>
      <c r="B698" s="11" t="s">
        <v>148</v>
      </c>
      <c r="C698" s="11" t="s">
        <v>90</v>
      </c>
      <c r="D698" s="12">
        <v>42170</v>
      </c>
      <c r="E698" s="11" t="s">
        <v>112</v>
      </c>
      <c r="F698" s="11">
        <v>5</v>
      </c>
      <c r="G698" s="11" t="s">
        <v>101</v>
      </c>
      <c r="H698" s="11" t="s">
        <v>39</v>
      </c>
      <c r="I698" s="11" t="s">
        <v>39</v>
      </c>
      <c r="J698" s="11" t="s">
        <v>232</v>
      </c>
      <c r="K698" s="13" t="s">
        <v>32</v>
      </c>
      <c r="L698" s="14" t="s">
        <v>28</v>
      </c>
    </row>
    <row r="699" spans="1:12" x14ac:dyDescent="0.3">
      <c r="A699" s="11">
        <v>52</v>
      </c>
      <c r="B699" s="11" t="s">
        <v>148</v>
      </c>
      <c r="C699" s="11" t="s">
        <v>86</v>
      </c>
      <c r="D699" s="12">
        <v>42173</v>
      </c>
      <c r="E699" s="11" t="s">
        <v>112</v>
      </c>
      <c r="F699" s="11">
        <v>697</v>
      </c>
      <c r="G699" s="11" t="s">
        <v>101</v>
      </c>
      <c r="H699" s="11" t="s">
        <v>39</v>
      </c>
      <c r="I699" s="11" t="s">
        <v>39</v>
      </c>
      <c r="J699" s="11" t="s">
        <v>232</v>
      </c>
      <c r="K699" s="13" t="s">
        <v>32</v>
      </c>
      <c r="L699" s="14" t="s">
        <v>28</v>
      </c>
    </row>
    <row r="700" spans="1:12" x14ac:dyDescent="0.3">
      <c r="A700" s="11" t="s">
        <v>82</v>
      </c>
      <c r="B700" s="11" t="s">
        <v>148</v>
      </c>
      <c r="C700" s="11" t="s">
        <v>84</v>
      </c>
      <c r="D700" s="12">
        <v>42183</v>
      </c>
      <c r="E700" s="11" t="s">
        <v>112</v>
      </c>
      <c r="F700" s="11">
        <v>355254</v>
      </c>
      <c r="G700" s="11" t="s">
        <v>101</v>
      </c>
      <c r="H700" s="11" t="s">
        <v>39</v>
      </c>
      <c r="I700" s="11" t="s">
        <v>39</v>
      </c>
      <c r="J700" s="11" t="s">
        <v>232</v>
      </c>
      <c r="K700" s="13" t="s">
        <v>32</v>
      </c>
      <c r="L700" s="14" t="s">
        <v>28</v>
      </c>
    </row>
    <row r="701" spans="1:12" x14ac:dyDescent="0.3">
      <c r="A701" s="11" t="s">
        <v>82</v>
      </c>
      <c r="B701" s="11" t="s">
        <v>127</v>
      </c>
      <c r="C701" s="11" t="s">
        <v>90</v>
      </c>
      <c r="D701" s="12">
        <v>42170</v>
      </c>
      <c r="E701" s="11" t="s">
        <v>112</v>
      </c>
      <c r="F701" s="11">
        <v>238</v>
      </c>
      <c r="G701" s="11" t="s">
        <v>101</v>
      </c>
      <c r="H701" s="11" t="s">
        <v>39</v>
      </c>
      <c r="I701" s="11" t="s">
        <v>39</v>
      </c>
      <c r="J701" s="11" t="s">
        <v>232</v>
      </c>
      <c r="K701" s="13" t="s">
        <v>32</v>
      </c>
      <c r="L701" s="14" t="s">
        <v>28</v>
      </c>
    </row>
    <row r="702" spans="1:12" x14ac:dyDescent="0.3">
      <c r="A702" s="11" t="s">
        <v>82</v>
      </c>
      <c r="B702" s="11" t="s">
        <v>127</v>
      </c>
      <c r="C702" s="11" t="s">
        <v>87</v>
      </c>
      <c r="D702" s="12">
        <v>42194</v>
      </c>
      <c r="E702" s="11" t="s">
        <v>112</v>
      </c>
      <c r="F702" s="11">
        <v>194</v>
      </c>
      <c r="G702" s="11" t="s">
        <v>101</v>
      </c>
      <c r="H702" s="11" t="s">
        <v>39</v>
      </c>
      <c r="I702" s="11" t="s">
        <v>39</v>
      </c>
      <c r="J702" s="11" t="s">
        <v>232</v>
      </c>
      <c r="K702" s="13" t="s">
        <v>32</v>
      </c>
      <c r="L702" s="14" t="s">
        <v>28</v>
      </c>
    </row>
    <row r="703" spans="1:12" x14ac:dyDescent="0.3">
      <c r="A703" s="11" t="s">
        <v>82</v>
      </c>
      <c r="B703" s="11" t="s">
        <v>103</v>
      </c>
      <c r="C703" s="11" t="s">
        <v>87</v>
      </c>
      <c r="D703" s="12">
        <v>42184</v>
      </c>
      <c r="E703" s="11" t="s">
        <v>112</v>
      </c>
      <c r="F703" s="11">
        <v>2031</v>
      </c>
      <c r="G703" s="11" t="s">
        <v>101</v>
      </c>
      <c r="H703" s="11" t="s">
        <v>39</v>
      </c>
      <c r="I703" s="11" t="s">
        <v>39</v>
      </c>
      <c r="J703" s="11" t="s">
        <v>232</v>
      </c>
      <c r="K703" s="13" t="s">
        <v>32</v>
      </c>
      <c r="L703" s="14" t="s">
        <v>28</v>
      </c>
    </row>
    <row r="704" spans="1:12" x14ac:dyDescent="0.3">
      <c r="A704" s="11" t="s">
        <v>82</v>
      </c>
      <c r="B704" s="11" t="s">
        <v>181</v>
      </c>
      <c r="C704" s="11" t="s">
        <v>80</v>
      </c>
      <c r="D704" s="12">
        <v>42176</v>
      </c>
      <c r="E704" s="11" t="s">
        <v>130</v>
      </c>
      <c r="F704" s="11">
        <v>246</v>
      </c>
      <c r="G704" s="11" t="s">
        <v>101</v>
      </c>
      <c r="H704" s="11" t="s">
        <v>241</v>
      </c>
      <c r="I704" s="11" t="s">
        <v>241</v>
      </c>
      <c r="J704" s="11" t="s">
        <v>242</v>
      </c>
      <c r="K704" s="20" t="s">
        <v>74</v>
      </c>
      <c r="L704" s="20" t="s">
        <v>22</v>
      </c>
    </row>
    <row r="705" spans="1:12" x14ac:dyDescent="0.3">
      <c r="A705" s="11" t="s">
        <v>82</v>
      </c>
      <c r="B705" s="11" t="s">
        <v>148</v>
      </c>
      <c r="C705" s="11" t="s">
        <v>86</v>
      </c>
      <c r="D705" s="12">
        <v>42169</v>
      </c>
      <c r="E705" s="11" t="s">
        <v>130</v>
      </c>
      <c r="F705" s="11">
        <v>2036</v>
      </c>
      <c r="G705" s="11" t="s">
        <v>101</v>
      </c>
      <c r="H705" s="11" t="s">
        <v>241</v>
      </c>
      <c r="I705" s="11" t="s">
        <v>241</v>
      </c>
      <c r="J705" s="11" t="s">
        <v>242</v>
      </c>
      <c r="K705" s="20" t="s">
        <v>74</v>
      </c>
      <c r="L705" s="20" t="s">
        <v>22</v>
      </c>
    </row>
    <row r="706" spans="1:12" x14ac:dyDescent="0.3">
      <c r="A706" s="11" t="s">
        <v>82</v>
      </c>
      <c r="B706" s="11" t="s">
        <v>127</v>
      </c>
      <c r="C706" s="11" t="s">
        <v>126</v>
      </c>
      <c r="D706" s="12">
        <v>42167</v>
      </c>
      <c r="E706" s="11" t="s">
        <v>130</v>
      </c>
      <c r="F706" s="11">
        <v>3315</v>
      </c>
      <c r="G706" s="11" t="s">
        <v>101</v>
      </c>
      <c r="H706" s="11" t="s">
        <v>241</v>
      </c>
      <c r="I706" s="11" t="s">
        <v>241</v>
      </c>
      <c r="J706" s="11" t="s">
        <v>242</v>
      </c>
      <c r="K706" s="20" t="s">
        <v>74</v>
      </c>
      <c r="L706" s="20" t="s">
        <v>22</v>
      </c>
    </row>
    <row r="707" spans="1:12" x14ac:dyDescent="0.3">
      <c r="A707" s="11" t="s">
        <v>82</v>
      </c>
      <c r="B707" s="11" t="s">
        <v>127</v>
      </c>
      <c r="C707" s="11" t="s">
        <v>87</v>
      </c>
      <c r="D707" s="12">
        <v>42194</v>
      </c>
      <c r="E707" s="11" t="s">
        <v>130</v>
      </c>
      <c r="F707" s="11">
        <v>432</v>
      </c>
      <c r="G707" s="11" t="s">
        <v>101</v>
      </c>
      <c r="H707" s="11" t="s">
        <v>241</v>
      </c>
      <c r="I707" s="11" t="s">
        <v>241</v>
      </c>
      <c r="J707" s="11" t="s">
        <v>242</v>
      </c>
      <c r="K707" s="20" t="s">
        <v>74</v>
      </c>
      <c r="L707" s="20" t="s">
        <v>22</v>
      </c>
    </row>
    <row r="708" spans="1:12" x14ac:dyDescent="0.3">
      <c r="A708" s="11" t="s">
        <v>82</v>
      </c>
      <c r="B708" s="11" t="s">
        <v>181</v>
      </c>
      <c r="C708" s="11" t="s">
        <v>84</v>
      </c>
      <c r="D708" s="12">
        <v>42169</v>
      </c>
      <c r="E708" s="11" t="s">
        <v>128</v>
      </c>
      <c r="F708" s="11">
        <v>1676</v>
      </c>
      <c r="G708" s="11" t="s">
        <v>101</v>
      </c>
      <c r="H708" s="11" t="s">
        <v>228</v>
      </c>
      <c r="I708" s="11" t="s">
        <v>228</v>
      </c>
      <c r="J708" s="11" t="s">
        <v>229</v>
      </c>
      <c r="K708" s="20" t="s">
        <v>32</v>
      </c>
      <c r="L708" s="20" t="s">
        <v>28</v>
      </c>
    </row>
    <row r="709" spans="1:12" x14ac:dyDescent="0.3">
      <c r="A709" s="11">
        <v>55</v>
      </c>
      <c r="B709" s="11" t="s">
        <v>181</v>
      </c>
      <c r="C709" s="11" t="s">
        <v>80</v>
      </c>
      <c r="D709" s="12">
        <v>42177</v>
      </c>
      <c r="E709" s="11" t="s">
        <v>128</v>
      </c>
      <c r="F709" s="11">
        <v>720</v>
      </c>
      <c r="G709" s="11" t="s">
        <v>101</v>
      </c>
      <c r="H709" s="11" t="s">
        <v>228</v>
      </c>
      <c r="I709" s="11" t="s">
        <v>228</v>
      </c>
      <c r="J709" s="11" t="s">
        <v>229</v>
      </c>
      <c r="K709" s="20" t="s">
        <v>32</v>
      </c>
      <c r="L709" s="20" t="s">
        <v>28</v>
      </c>
    </row>
    <row r="710" spans="1:12" x14ac:dyDescent="0.3">
      <c r="A710" s="11">
        <v>56</v>
      </c>
      <c r="B710" s="11" t="s">
        <v>181</v>
      </c>
      <c r="C710" s="11" t="s">
        <v>80</v>
      </c>
      <c r="D710" s="12">
        <v>42180</v>
      </c>
      <c r="E710" s="11" t="s">
        <v>128</v>
      </c>
      <c r="F710" s="11">
        <v>699</v>
      </c>
      <c r="G710" s="11" t="s">
        <v>101</v>
      </c>
      <c r="H710" s="11" t="s">
        <v>228</v>
      </c>
      <c r="I710" s="11" t="s">
        <v>228</v>
      </c>
      <c r="J710" s="11" t="s">
        <v>229</v>
      </c>
      <c r="K710" s="20" t="s">
        <v>32</v>
      </c>
      <c r="L710" s="20" t="s">
        <v>28</v>
      </c>
    </row>
    <row r="711" spans="1:12" x14ac:dyDescent="0.3">
      <c r="A711" s="11">
        <v>56</v>
      </c>
      <c r="B711" s="11" t="s">
        <v>162</v>
      </c>
      <c r="C711" s="11" t="s">
        <v>90</v>
      </c>
      <c r="D711" s="12">
        <v>42167</v>
      </c>
      <c r="E711" s="11" t="s">
        <v>128</v>
      </c>
      <c r="F711" s="11">
        <v>147</v>
      </c>
      <c r="G711" s="11" t="s">
        <v>101</v>
      </c>
      <c r="H711" s="11" t="s">
        <v>228</v>
      </c>
      <c r="I711" s="11" t="s">
        <v>228</v>
      </c>
      <c r="J711" s="11" t="s">
        <v>229</v>
      </c>
      <c r="K711" s="20" t="s">
        <v>32</v>
      </c>
      <c r="L711" s="20" t="s">
        <v>28</v>
      </c>
    </row>
    <row r="712" spans="1:12" x14ac:dyDescent="0.3">
      <c r="A712" s="11">
        <v>60</v>
      </c>
      <c r="B712" s="11" t="s">
        <v>162</v>
      </c>
      <c r="C712" s="11" t="s">
        <v>90</v>
      </c>
      <c r="D712" s="12">
        <v>42167</v>
      </c>
      <c r="E712" s="11" t="s">
        <v>128</v>
      </c>
      <c r="F712" s="11">
        <v>593</v>
      </c>
      <c r="G712" s="11" t="s">
        <v>101</v>
      </c>
      <c r="H712" s="11" t="s">
        <v>228</v>
      </c>
      <c r="I712" s="11" t="s">
        <v>228</v>
      </c>
      <c r="J712" s="11" t="s">
        <v>229</v>
      </c>
      <c r="K712" s="20" t="s">
        <v>32</v>
      </c>
      <c r="L712" s="20" t="s">
        <v>28</v>
      </c>
    </row>
    <row r="713" spans="1:12" x14ac:dyDescent="0.3">
      <c r="A713" s="11">
        <v>60</v>
      </c>
      <c r="B713" s="11" t="s">
        <v>162</v>
      </c>
      <c r="C713" s="11" t="s">
        <v>90</v>
      </c>
      <c r="D713" s="12">
        <v>42169</v>
      </c>
      <c r="E713" s="11" t="s">
        <v>128</v>
      </c>
      <c r="F713" s="11">
        <v>525</v>
      </c>
      <c r="G713" s="11" t="s">
        <v>101</v>
      </c>
      <c r="H713" s="11" t="s">
        <v>228</v>
      </c>
      <c r="I713" s="11" t="s">
        <v>228</v>
      </c>
      <c r="J713" s="11" t="s">
        <v>229</v>
      </c>
      <c r="K713" s="20" t="s">
        <v>32</v>
      </c>
      <c r="L713" s="20" t="s">
        <v>28</v>
      </c>
    </row>
    <row r="714" spans="1:12" x14ac:dyDescent="0.3">
      <c r="A714" s="11">
        <v>65</v>
      </c>
      <c r="B714" s="11" t="s">
        <v>162</v>
      </c>
      <c r="C714" s="11" t="s">
        <v>90</v>
      </c>
      <c r="D714" s="12">
        <v>42169</v>
      </c>
      <c r="E714" s="11" t="s">
        <v>128</v>
      </c>
      <c r="F714" s="11">
        <v>4126</v>
      </c>
      <c r="G714" s="11" t="s">
        <v>101</v>
      </c>
      <c r="H714" s="11" t="s">
        <v>228</v>
      </c>
      <c r="I714" s="11" t="s">
        <v>228</v>
      </c>
      <c r="J714" s="11" t="s">
        <v>229</v>
      </c>
      <c r="K714" s="20" t="s">
        <v>32</v>
      </c>
      <c r="L714" s="20" t="s">
        <v>28</v>
      </c>
    </row>
    <row r="715" spans="1:12" x14ac:dyDescent="0.3">
      <c r="A715" s="11" t="s">
        <v>82</v>
      </c>
      <c r="B715" s="11" t="s">
        <v>162</v>
      </c>
      <c r="C715" s="11" t="s">
        <v>90</v>
      </c>
      <c r="D715" s="12">
        <v>42170</v>
      </c>
      <c r="E715" s="11" t="s">
        <v>128</v>
      </c>
      <c r="F715" s="11">
        <v>459</v>
      </c>
      <c r="G715" s="11" t="s">
        <v>101</v>
      </c>
      <c r="H715" s="11" t="s">
        <v>228</v>
      </c>
      <c r="I715" s="11" t="s">
        <v>228</v>
      </c>
      <c r="J715" s="11" t="s">
        <v>229</v>
      </c>
      <c r="K715" s="20" t="s">
        <v>32</v>
      </c>
      <c r="L715" s="20" t="s">
        <v>28</v>
      </c>
    </row>
    <row r="716" spans="1:12" x14ac:dyDescent="0.3">
      <c r="A716" s="11">
        <v>7</v>
      </c>
      <c r="B716" s="11" t="s">
        <v>162</v>
      </c>
      <c r="C716" s="11" t="s">
        <v>90</v>
      </c>
      <c r="D716" s="12">
        <v>42170</v>
      </c>
      <c r="E716" s="11" t="s">
        <v>128</v>
      </c>
      <c r="F716" s="11">
        <v>721</v>
      </c>
      <c r="G716" s="11" t="s">
        <v>101</v>
      </c>
      <c r="H716" s="11" t="s">
        <v>228</v>
      </c>
      <c r="I716" s="11" t="s">
        <v>228</v>
      </c>
      <c r="J716" s="11" t="s">
        <v>229</v>
      </c>
      <c r="K716" s="20" t="s">
        <v>32</v>
      </c>
      <c r="L716" s="20" t="s">
        <v>28</v>
      </c>
    </row>
    <row r="717" spans="1:12" x14ac:dyDescent="0.3">
      <c r="A717" s="11">
        <v>8</v>
      </c>
      <c r="B717" s="11" t="s">
        <v>148</v>
      </c>
      <c r="C717" s="11" t="s">
        <v>126</v>
      </c>
      <c r="D717" s="12">
        <v>42174</v>
      </c>
      <c r="E717" s="11" t="s">
        <v>128</v>
      </c>
      <c r="F717" s="11">
        <v>1328</v>
      </c>
      <c r="G717" s="11" t="s">
        <v>101</v>
      </c>
      <c r="H717" s="11" t="s">
        <v>228</v>
      </c>
      <c r="I717" s="11" t="s">
        <v>228</v>
      </c>
      <c r="J717" s="11" t="s">
        <v>229</v>
      </c>
      <c r="K717" s="20" t="s">
        <v>32</v>
      </c>
      <c r="L717" s="20" t="s">
        <v>28</v>
      </c>
    </row>
    <row r="718" spans="1:12" x14ac:dyDescent="0.3">
      <c r="A718" s="11">
        <v>10</v>
      </c>
      <c r="B718" s="11" t="s">
        <v>148</v>
      </c>
      <c r="C718" s="11" t="s">
        <v>126</v>
      </c>
      <c r="D718" s="12">
        <v>42174</v>
      </c>
      <c r="E718" s="11" t="s">
        <v>128</v>
      </c>
      <c r="F718" s="11">
        <v>1498</v>
      </c>
      <c r="G718" s="11" t="s">
        <v>101</v>
      </c>
      <c r="H718" s="11" t="s">
        <v>228</v>
      </c>
      <c r="I718" s="11" t="s">
        <v>228</v>
      </c>
      <c r="J718" s="11" t="s">
        <v>229</v>
      </c>
      <c r="K718" s="20" t="s">
        <v>32</v>
      </c>
      <c r="L718" s="20" t="s">
        <v>28</v>
      </c>
    </row>
    <row r="719" spans="1:12" x14ac:dyDescent="0.3">
      <c r="A719" s="11">
        <v>10</v>
      </c>
      <c r="B719" s="11" t="s">
        <v>148</v>
      </c>
      <c r="C719" s="11" t="s">
        <v>86</v>
      </c>
      <c r="D719" s="12">
        <v>42173</v>
      </c>
      <c r="E719" s="11" t="s">
        <v>128</v>
      </c>
      <c r="F719" s="11">
        <v>862</v>
      </c>
      <c r="G719" s="11" t="s">
        <v>101</v>
      </c>
      <c r="H719" s="11" t="s">
        <v>228</v>
      </c>
      <c r="I719" s="11" t="s">
        <v>228</v>
      </c>
      <c r="J719" s="11" t="s">
        <v>229</v>
      </c>
      <c r="K719" s="20" t="s">
        <v>32</v>
      </c>
      <c r="L719" s="20" t="s">
        <v>28</v>
      </c>
    </row>
    <row r="720" spans="1:12" x14ac:dyDescent="0.3">
      <c r="A720" s="11">
        <v>10</v>
      </c>
      <c r="B720" s="11" t="s">
        <v>127</v>
      </c>
      <c r="C720" s="11" t="s">
        <v>90</v>
      </c>
      <c r="D720" s="12">
        <v>42170</v>
      </c>
      <c r="E720" s="11" t="s">
        <v>128</v>
      </c>
      <c r="F720" s="11">
        <v>413</v>
      </c>
      <c r="G720" s="11" t="s">
        <v>101</v>
      </c>
      <c r="H720" s="11" t="s">
        <v>228</v>
      </c>
      <c r="I720" s="11" t="s">
        <v>228</v>
      </c>
      <c r="J720" s="11" t="s">
        <v>229</v>
      </c>
      <c r="K720" s="20" t="s">
        <v>32</v>
      </c>
      <c r="L720" s="20" t="s">
        <v>28</v>
      </c>
    </row>
    <row r="721" spans="1:12" x14ac:dyDescent="0.3">
      <c r="A721" s="11" t="s">
        <v>82</v>
      </c>
      <c r="B721" s="11" t="s">
        <v>127</v>
      </c>
      <c r="C721" s="11" t="s">
        <v>87</v>
      </c>
      <c r="D721" s="12">
        <v>42194</v>
      </c>
      <c r="E721" s="11" t="s">
        <v>128</v>
      </c>
      <c r="F721" s="11">
        <v>278</v>
      </c>
      <c r="G721" s="11" t="s">
        <v>101</v>
      </c>
      <c r="H721" s="11" t="s">
        <v>228</v>
      </c>
      <c r="I721" s="11" t="s">
        <v>228</v>
      </c>
      <c r="J721" s="11" t="s">
        <v>229</v>
      </c>
      <c r="K721" s="20" t="s">
        <v>32</v>
      </c>
      <c r="L721" s="20" t="s">
        <v>28</v>
      </c>
    </row>
    <row r="722" spans="1:12" x14ac:dyDescent="0.3">
      <c r="A722" s="11">
        <v>3</v>
      </c>
      <c r="B722" s="11" t="s">
        <v>162</v>
      </c>
      <c r="C722" s="11" t="s">
        <v>90</v>
      </c>
      <c r="D722" s="12">
        <v>42170</v>
      </c>
      <c r="E722" s="11" t="s">
        <v>166</v>
      </c>
      <c r="F722" s="11">
        <v>2703</v>
      </c>
      <c r="G722" s="11" t="s">
        <v>101</v>
      </c>
      <c r="H722" s="11" t="s">
        <v>278</v>
      </c>
      <c r="I722" s="11" t="s">
        <v>278</v>
      </c>
      <c r="J722" s="11" t="s">
        <v>279</v>
      </c>
      <c r="K722" s="11" t="s">
        <v>304</v>
      </c>
      <c r="L722" s="60" t="s">
        <v>71</v>
      </c>
    </row>
    <row r="723" spans="1:12" x14ac:dyDescent="0.3">
      <c r="A723" s="11">
        <v>5</v>
      </c>
      <c r="B723" s="11" t="s">
        <v>169</v>
      </c>
      <c r="C723" s="11" t="s">
        <v>87</v>
      </c>
      <c r="D723" s="12">
        <v>42173</v>
      </c>
      <c r="E723" s="11" t="s">
        <v>174</v>
      </c>
      <c r="F723" s="11">
        <v>1412</v>
      </c>
      <c r="G723" s="11" t="s">
        <v>101</v>
      </c>
      <c r="H723" s="11" t="s">
        <v>263</v>
      </c>
      <c r="I723" s="11" t="s">
        <v>263</v>
      </c>
      <c r="J723" s="11" t="s">
        <v>264</v>
      </c>
      <c r="K723" s="20" t="s">
        <v>72</v>
      </c>
      <c r="L723" s="20" t="s">
        <v>73</v>
      </c>
    </row>
    <row r="724" spans="1:12" x14ac:dyDescent="0.3">
      <c r="A724" s="11">
        <v>6</v>
      </c>
      <c r="B724" s="11" t="s">
        <v>169</v>
      </c>
      <c r="C724" s="11" t="s">
        <v>86</v>
      </c>
      <c r="D724" s="12">
        <v>42169</v>
      </c>
      <c r="E724" s="11" t="s">
        <v>174</v>
      </c>
      <c r="F724" s="11">
        <v>664</v>
      </c>
      <c r="G724" s="11" t="s">
        <v>101</v>
      </c>
      <c r="H724" s="11" t="s">
        <v>263</v>
      </c>
      <c r="I724" s="11" t="s">
        <v>263</v>
      </c>
      <c r="J724" s="11" t="s">
        <v>264</v>
      </c>
      <c r="K724" s="20" t="s">
        <v>72</v>
      </c>
      <c r="L724" s="20" t="s">
        <v>73</v>
      </c>
    </row>
    <row r="725" spans="1:12" x14ac:dyDescent="0.3">
      <c r="A725" s="11">
        <v>9</v>
      </c>
      <c r="B725" s="11" t="s">
        <v>181</v>
      </c>
      <c r="C725" s="11" t="s">
        <v>90</v>
      </c>
      <c r="D725" s="12">
        <v>42169</v>
      </c>
      <c r="E725" s="11" t="s">
        <v>149</v>
      </c>
      <c r="F725" s="11">
        <v>2458</v>
      </c>
      <c r="G725" s="11" t="s">
        <v>101</v>
      </c>
      <c r="H725" s="11" t="s">
        <v>210</v>
      </c>
      <c r="I725" s="11" t="s">
        <v>210</v>
      </c>
      <c r="J725" s="11" t="s">
        <v>211</v>
      </c>
      <c r="K725" s="14" t="s">
        <v>70</v>
      </c>
      <c r="L725" s="29" t="s">
        <v>71</v>
      </c>
    </row>
    <row r="726" spans="1:12" x14ac:dyDescent="0.3">
      <c r="A726" s="11" t="s">
        <v>82</v>
      </c>
      <c r="B726" s="11" t="s">
        <v>181</v>
      </c>
      <c r="C726" s="11" t="s">
        <v>80</v>
      </c>
      <c r="D726" s="12">
        <v>42176</v>
      </c>
      <c r="E726" s="11" t="s">
        <v>149</v>
      </c>
      <c r="F726" s="11">
        <v>158</v>
      </c>
      <c r="G726" s="11" t="s">
        <v>101</v>
      </c>
      <c r="H726" s="11" t="s">
        <v>210</v>
      </c>
      <c r="I726" s="11" t="s">
        <v>210</v>
      </c>
      <c r="J726" s="11" t="s">
        <v>211</v>
      </c>
      <c r="K726" s="14" t="s">
        <v>70</v>
      </c>
      <c r="L726" s="29" t="s">
        <v>71</v>
      </c>
    </row>
    <row r="727" spans="1:12" x14ac:dyDescent="0.3">
      <c r="A727" s="11" t="s">
        <v>82</v>
      </c>
      <c r="B727" s="11" t="s">
        <v>169</v>
      </c>
      <c r="C727" s="11" t="s">
        <v>86</v>
      </c>
      <c r="D727" s="12">
        <v>42169</v>
      </c>
      <c r="E727" s="11" t="s">
        <v>149</v>
      </c>
      <c r="F727" s="11">
        <v>260</v>
      </c>
      <c r="G727" s="11" t="s">
        <v>101</v>
      </c>
      <c r="H727" s="11" t="s">
        <v>210</v>
      </c>
      <c r="I727" s="11" t="s">
        <v>210</v>
      </c>
      <c r="J727" s="11" t="s">
        <v>211</v>
      </c>
      <c r="K727" s="14" t="s">
        <v>70</v>
      </c>
      <c r="L727" s="29" t="s">
        <v>71</v>
      </c>
    </row>
    <row r="728" spans="1:12" x14ac:dyDescent="0.3">
      <c r="A728" s="11" t="s">
        <v>82</v>
      </c>
      <c r="B728" s="11" t="s">
        <v>181</v>
      </c>
      <c r="C728" s="11" t="s">
        <v>80</v>
      </c>
      <c r="D728" s="12">
        <v>42176</v>
      </c>
      <c r="E728" s="11" t="s">
        <v>118</v>
      </c>
      <c r="F728" s="11">
        <v>413</v>
      </c>
      <c r="G728" s="11" t="s">
        <v>101</v>
      </c>
      <c r="H728" s="11" t="s">
        <v>239</v>
      </c>
      <c r="I728" s="11" t="s">
        <v>239</v>
      </c>
      <c r="J728" s="11" t="s">
        <v>240</v>
      </c>
      <c r="K728" s="20" t="s">
        <v>65</v>
      </c>
      <c r="L728" s="20" t="s">
        <v>66</v>
      </c>
    </row>
    <row r="729" spans="1:12" x14ac:dyDescent="0.3">
      <c r="A729" s="11">
        <v>20</v>
      </c>
      <c r="B729" s="11" t="s">
        <v>181</v>
      </c>
      <c r="C729" s="11" t="s">
        <v>80</v>
      </c>
      <c r="D729" s="12">
        <v>42176</v>
      </c>
      <c r="E729" s="11" t="s">
        <v>118</v>
      </c>
      <c r="F729" s="11">
        <v>413</v>
      </c>
      <c r="G729" s="11" t="s">
        <v>101</v>
      </c>
      <c r="H729" s="11" t="s">
        <v>239</v>
      </c>
      <c r="I729" s="11" t="s">
        <v>239</v>
      </c>
      <c r="J729" s="11" t="s">
        <v>240</v>
      </c>
      <c r="K729" s="20" t="s">
        <v>65</v>
      </c>
      <c r="L729" s="20" t="s">
        <v>66</v>
      </c>
    </row>
    <row r="730" spans="1:12" x14ac:dyDescent="0.3">
      <c r="A730" s="11">
        <v>20</v>
      </c>
      <c r="B730" s="11" t="s">
        <v>169</v>
      </c>
      <c r="C730" s="11" t="s">
        <v>87</v>
      </c>
      <c r="D730" s="12">
        <v>42170</v>
      </c>
      <c r="E730" s="11" t="s">
        <v>118</v>
      </c>
      <c r="F730" s="11">
        <v>10269</v>
      </c>
      <c r="G730" s="11" t="s">
        <v>101</v>
      </c>
      <c r="H730" s="11" t="s">
        <v>239</v>
      </c>
      <c r="I730" s="11" t="s">
        <v>239</v>
      </c>
      <c r="J730" s="11" t="s">
        <v>240</v>
      </c>
      <c r="K730" s="20" t="s">
        <v>65</v>
      </c>
      <c r="L730" s="20" t="s">
        <v>66</v>
      </c>
    </row>
    <row r="731" spans="1:12" x14ac:dyDescent="0.3">
      <c r="A731" s="11">
        <v>20</v>
      </c>
      <c r="B731" s="11" t="s">
        <v>169</v>
      </c>
      <c r="C731" s="11" t="s">
        <v>87</v>
      </c>
      <c r="D731" s="12">
        <v>42170</v>
      </c>
      <c r="E731" s="11" t="s">
        <v>118</v>
      </c>
      <c r="F731" s="11">
        <v>10269</v>
      </c>
      <c r="G731" s="11" t="s">
        <v>101</v>
      </c>
      <c r="H731" s="11" t="s">
        <v>239</v>
      </c>
      <c r="I731" s="11" t="s">
        <v>239</v>
      </c>
      <c r="J731" s="11" t="s">
        <v>240</v>
      </c>
      <c r="K731" s="20" t="s">
        <v>65</v>
      </c>
      <c r="L731" s="20" t="s">
        <v>66</v>
      </c>
    </row>
    <row r="732" spans="1:12" x14ac:dyDescent="0.3">
      <c r="A732" s="11" t="s">
        <v>82</v>
      </c>
      <c r="B732" s="11" t="s">
        <v>169</v>
      </c>
      <c r="C732" s="11" t="s">
        <v>86</v>
      </c>
      <c r="D732" s="12">
        <v>42169</v>
      </c>
      <c r="E732" s="11" t="s">
        <v>118</v>
      </c>
      <c r="F732" s="11">
        <v>2672</v>
      </c>
      <c r="G732" s="11" t="s">
        <v>101</v>
      </c>
      <c r="H732" s="11" t="s">
        <v>239</v>
      </c>
      <c r="I732" s="11" t="s">
        <v>239</v>
      </c>
      <c r="J732" s="11" t="s">
        <v>240</v>
      </c>
      <c r="K732" s="20" t="s">
        <v>65</v>
      </c>
      <c r="L732" s="20" t="s">
        <v>66</v>
      </c>
    </row>
    <row r="733" spans="1:12" x14ac:dyDescent="0.3">
      <c r="A733" s="11" t="s">
        <v>82</v>
      </c>
      <c r="B733" s="11" t="s">
        <v>169</v>
      </c>
      <c r="C733" s="11" t="s">
        <v>86</v>
      </c>
      <c r="D733" s="12">
        <v>42169</v>
      </c>
      <c r="E733" s="11" t="s">
        <v>118</v>
      </c>
      <c r="F733" s="11">
        <v>2672</v>
      </c>
      <c r="G733" s="11" t="s">
        <v>101</v>
      </c>
      <c r="H733" s="11" t="s">
        <v>239</v>
      </c>
      <c r="I733" s="11" t="s">
        <v>239</v>
      </c>
      <c r="J733" s="11" t="s">
        <v>240</v>
      </c>
      <c r="K733" s="20" t="s">
        <v>65</v>
      </c>
      <c r="L733" s="20" t="s">
        <v>66</v>
      </c>
    </row>
    <row r="734" spans="1:12" x14ac:dyDescent="0.3">
      <c r="A734" s="11">
        <v>13</v>
      </c>
      <c r="B734" s="11" t="s">
        <v>162</v>
      </c>
      <c r="C734" s="11" t="s">
        <v>90</v>
      </c>
      <c r="D734" s="12">
        <v>42170</v>
      </c>
      <c r="E734" s="11" t="s">
        <v>105</v>
      </c>
      <c r="F734" s="11">
        <v>713</v>
      </c>
      <c r="G734" s="11" t="s">
        <v>101</v>
      </c>
      <c r="H734" s="11" t="s">
        <v>239</v>
      </c>
      <c r="I734" s="11" t="s">
        <v>239</v>
      </c>
      <c r="J734" s="11" t="s">
        <v>277</v>
      </c>
      <c r="K734" s="20" t="s">
        <v>65</v>
      </c>
      <c r="L734" s="20" t="s">
        <v>66</v>
      </c>
    </row>
    <row r="735" spans="1:12" x14ac:dyDescent="0.3">
      <c r="A735" s="11" t="s">
        <v>82</v>
      </c>
      <c r="B735" s="11" t="s">
        <v>162</v>
      </c>
      <c r="C735" s="11" t="s">
        <v>90</v>
      </c>
      <c r="D735" s="12">
        <v>42170</v>
      </c>
      <c r="E735" s="11" t="s">
        <v>105</v>
      </c>
      <c r="F735" s="11">
        <v>713</v>
      </c>
      <c r="G735" s="11" t="s">
        <v>101</v>
      </c>
      <c r="H735" s="11" t="s">
        <v>239</v>
      </c>
      <c r="I735" s="11" t="s">
        <v>239</v>
      </c>
      <c r="J735" s="11" t="s">
        <v>277</v>
      </c>
      <c r="K735" s="20" t="s">
        <v>65</v>
      </c>
      <c r="L735" s="20" t="s">
        <v>66</v>
      </c>
    </row>
    <row r="736" spans="1:12" x14ac:dyDescent="0.3">
      <c r="A736" s="11" t="s">
        <v>82</v>
      </c>
      <c r="B736" s="11" t="s">
        <v>162</v>
      </c>
      <c r="C736" s="11" t="s">
        <v>90</v>
      </c>
      <c r="D736" s="12">
        <v>42170</v>
      </c>
      <c r="E736" s="11" t="s">
        <v>105</v>
      </c>
      <c r="F736" s="11">
        <v>2432</v>
      </c>
      <c r="G736" s="11" t="s">
        <v>101</v>
      </c>
      <c r="H736" s="11" t="s">
        <v>239</v>
      </c>
      <c r="I736" s="11" t="s">
        <v>239</v>
      </c>
      <c r="J736" s="11" t="s">
        <v>277</v>
      </c>
      <c r="K736" s="20" t="s">
        <v>65</v>
      </c>
      <c r="L736" s="20" t="s">
        <v>66</v>
      </c>
    </row>
    <row r="737" spans="1:12" x14ac:dyDescent="0.3">
      <c r="A737" s="11" t="s">
        <v>82</v>
      </c>
      <c r="B737" s="11" t="s">
        <v>162</v>
      </c>
      <c r="C737" s="11" t="s">
        <v>90</v>
      </c>
      <c r="D737" s="12">
        <v>42170</v>
      </c>
      <c r="E737" s="11" t="s">
        <v>105</v>
      </c>
      <c r="F737" s="11">
        <v>2432</v>
      </c>
      <c r="G737" s="11" t="s">
        <v>101</v>
      </c>
      <c r="H737" s="11" t="s">
        <v>239</v>
      </c>
      <c r="I737" s="11" t="s">
        <v>239</v>
      </c>
      <c r="J737" s="11" t="s">
        <v>277</v>
      </c>
      <c r="K737" s="20" t="s">
        <v>65</v>
      </c>
      <c r="L737" s="20" t="s">
        <v>66</v>
      </c>
    </row>
    <row r="738" spans="1:12" x14ac:dyDescent="0.3">
      <c r="A738" s="11">
        <v>18</v>
      </c>
      <c r="B738" s="11" t="s">
        <v>162</v>
      </c>
      <c r="C738" s="11" t="s">
        <v>86</v>
      </c>
      <c r="D738" s="12">
        <v>42159</v>
      </c>
      <c r="E738" s="11" t="s">
        <v>118</v>
      </c>
      <c r="F738" s="11">
        <v>12730</v>
      </c>
      <c r="G738" s="11" t="s">
        <v>101</v>
      </c>
      <c r="H738" s="11" t="s">
        <v>239</v>
      </c>
      <c r="I738" s="11" t="s">
        <v>239</v>
      </c>
      <c r="J738" s="11" t="s">
        <v>240</v>
      </c>
      <c r="K738" s="20" t="s">
        <v>65</v>
      </c>
      <c r="L738" s="20" t="s">
        <v>66</v>
      </c>
    </row>
    <row r="739" spans="1:12" x14ac:dyDescent="0.3">
      <c r="A739" s="11">
        <v>18</v>
      </c>
      <c r="B739" s="11" t="s">
        <v>162</v>
      </c>
      <c r="C739" s="11" t="s">
        <v>86</v>
      </c>
      <c r="D739" s="12">
        <v>42159</v>
      </c>
      <c r="E739" s="11" t="s">
        <v>118</v>
      </c>
      <c r="F739" s="11">
        <v>12730</v>
      </c>
      <c r="G739" s="11" t="s">
        <v>101</v>
      </c>
      <c r="H739" s="11" t="s">
        <v>239</v>
      </c>
      <c r="I739" s="11" t="s">
        <v>239</v>
      </c>
      <c r="J739" s="11" t="s">
        <v>240</v>
      </c>
      <c r="K739" s="20" t="s">
        <v>65</v>
      </c>
      <c r="L739" s="20" t="s">
        <v>66</v>
      </c>
    </row>
    <row r="740" spans="1:12" x14ac:dyDescent="0.3">
      <c r="A740" s="11">
        <v>18</v>
      </c>
      <c r="B740" s="11" t="s">
        <v>162</v>
      </c>
      <c r="C740" s="11" t="s">
        <v>86</v>
      </c>
      <c r="D740" s="12">
        <v>42159</v>
      </c>
      <c r="E740" s="11" t="s">
        <v>117</v>
      </c>
      <c r="F740" s="11">
        <v>6452</v>
      </c>
      <c r="G740" s="11" t="s">
        <v>101</v>
      </c>
      <c r="H740" s="11" t="s">
        <v>239</v>
      </c>
      <c r="I740" s="11" t="s">
        <v>239</v>
      </c>
      <c r="J740" s="11" t="s">
        <v>282</v>
      </c>
      <c r="K740" s="20" t="s">
        <v>65</v>
      </c>
      <c r="L740" s="20" t="s">
        <v>66</v>
      </c>
    </row>
    <row r="741" spans="1:12" x14ac:dyDescent="0.3">
      <c r="A741" s="11">
        <v>19</v>
      </c>
      <c r="B741" s="11" t="s">
        <v>162</v>
      </c>
      <c r="C741" s="11" t="s">
        <v>86</v>
      </c>
      <c r="D741" s="12">
        <v>42159</v>
      </c>
      <c r="E741" s="11" t="s">
        <v>117</v>
      </c>
      <c r="F741" s="11">
        <v>6452</v>
      </c>
      <c r="G741" s="11" t="s">
        <v>101</v>
      </c>
      <c r="H741" s="11" t="s">
        <v>239</v>
      </c>
      <c r="I741" s="11" t="s">
        <v>239</v>
      </c>
      <c r="J741" s="11" t="s">
        <v>282</v>
      </c>
      <c r="K741" s="20" t="s">
        <v>65</v>
      </c>
      <c r="L741" s="20" t="s">
        <v>66</v>
      </c>
    </row>
    <row r="742" spans="1:12" x14ac:dyDescent="0.3">
      <c r="A742" s="11" t="s">
        <v>82</v>
      </c>
      <c r="B742" s="11" t="s">
        <v>148</v>
      </c>
      <c r="C742" s="11" t="s">
        <v>126</v>
      </c>
      <c r="D742" s="12">
        <v>42174</v>
      </c>
      <c r="E742" s="11" t="s">
        <v>105</v>
      </c>
      <c r="F742" s="11">
        <v>1638</v>
      </c>
      <c r="G742" s="11" t="s">
        <v>101</v>
      </c>
      <c r="H742" s="11" t="s">
        <v>239</v>
      </c>
      <c r="I742" s="11" t="s">
        <v>239</v>
      </c>
      <c r="J742" s="11" t="s">
        <v>277</v>
      </c>
      <c r="K742" s="20" t="s">
        <v>65</v>
      </c>
      <c r="L742" s="20" t="s">
        <v>66</v>
      </c>
    </row>
    <row r="743" spans="1:12" x14ac:dyDescent="0.3">
      <c r="A743" s="11">
        <v>14</v>
      </c>
      <c r="B743" s="11" t="s">
        <v>148</v>
      </c>
      <c r="C743" s="11" t="s">
        <v>126</v>
      </c>
      <c r="D743" s="12">
        <v>42174</v>
      </c>
      <c r="E743" s="11" t="s">
        <v>105</v>
      </c>
      <c r="F743" s="11">
        <v>1638</v>
      </c>
      <c r="G743" s="11" t="s">
        <v>101</v>
      </c>
      <c r="H743" s="11" t="s">
        <v>239</v>
      </c>
      <c r="I743" s="11" t="s">
        <v>239</v>
      </c>
      <c r="J743" s="11" t="s">
        <v>277</v>
      </c>
      <c r="K743" s="20" t="s">
        <v>65</v>
      </c>
      <c r="L743" s="20" t="s">
        <v>66</v>
      </c>
    </row>
    <row r="744" spans="1:12" x14ac:dyDescent="0.3">
      <c r="A744" s="11">
        <v>15</v>
      </c>
      <c r="B744" s="11" t="s">
        <v>148</v>
      </c>
      <c r="C744" s="11" t="s">
        <v>126</v>
      </c>
      <c r="D744" s="12">
        <v>42175</v>
      </c>
      <c r="E744" s="11" t="s">
        <v>118</v>
      </c>
      <c r="F744" s="11">
        <v>861</v>
      </c>
      <c r="G744" s="11" t="s">
        <v>101</v>
      </c>
      <c r="H744" s="11" t="s">
        <v>239</v>
      </c>
      <c r="I744" s="11" t="s">
        <v>239</v>
      </c>
      <c r="J744" s="11" t="s">
        <v>240</v>
      </c>
      <c r="K744" s="20" t="s">
        <v>65</v>
      </c>
      <c r="L744" s="20" t="s">
        <v>66</v>
      </c>
    </row>
    <row r="745" spans="1:12" x14ac:dyDescent="0.3">
      <c r="A745" s="11">
        <v>21</v>
      </c>
      <c r="B745" s="11" t="s">
        <v>148</v>
      </c>
      <c r="C745" s="11" t="s">
        <v>126</v>
      </c>
      <c r="D745" s="12">
        <v>42175</v>
      </c>
      <c r="E745" s="11" t="s">
        <v>118</v>
      </c>
      <c r="F745" s="11">
        <v>861</v>
      </c>
      <c r="G745" s="11" t="s">
        <v>101</v>
      </c>
      <c r="H745" s="11" t="s">
        <v>239</v>
      </c>
      <c r="I745" s="11" t="s">
        <v>239</v>
      </c>
      <c r="J745" s="11" t="s">
        <v>240</v>
      </c>
      <c r="K745" s="20" t="s">
        <v>65</v>
      </c>
      <c r="L745" s="20" t="s">
        <v>66</v>
      </c>
    </row>
    <row r="746" spans="1:12" x14ac:dyDescent="0.3">
      <c r="A746" s="11">
        <v>14</v>
      </c>
      <c r="B746" s="11" t="s">
        <v>148</v>
      </c>
      <c r="C746" s="11" t="s">
        <v>90</v>
      </c>
      <c r="D746" s="12">
        <v>42177</v>
      </c>
      <c r="E746" s="11" t="s">
        <v>105</v>
      </c>
      <c r="F746" s="11">
        <v>1242</v>
      </c>
      <c r="G746" s="11" t="s">
        <v>101</v>
      </c>
      <c r="H746" s="11" t="s">
        <v>239</v>
      </c>
      <c r="I746" s="11" t="s">
        <v>239</v>
      </c>
      <c r="J746" s="11" t="s">
        <v>277</v>
      </c>
      <c r="K746" s="20" t="s">
        <v>65</v>
      </c>
      <c r="L746" s="20" t="s">
        <v>66</v>
      </c>
    </row>
    <row r="747" spans="1:12" x14ac:dyDescent="0.3">
      <c r="A747" s="11">
        <v>14</v>
      </c>
      <c r="B747" s="11" t="s">
        <v>148</v>
      </c>
      <c r="C747" s="11" t="s">
        <v>90</v>
      </c>
      <c r="D747" s="12">
        <v>42177</v>
      </c>
      <c r="E747" s="11" t="s">
        <v>105</v>
      </c>
      <c r="F747" s="11">
        <v>1242</v>
      </c>
      <c r="G747" s="11" t="s">
        <v>101</v>
      </c>
      <c r="H747" s="11" t="s">
        <v>239</v>
      </c>
      <c r="I747" s="11" t="s">
        <v>239</v>
      </c>
      <c r="J747" s="11" t="s">
        <v>277</v>
      </c>
      <c r="K747" s="20" t="s">
        <v>65</v>
      </c>
      <c r="L747" s="20" t="s">
        <v>66</v>
      </c>
    </row>
    <row r="748" spans="1:12" x14ac:dyDescent="0.3">
      <c r="A748" s="11">
        <v>21</v>
      </c>
      <c r="B748" s="11" t="s">
        <v>148</v>
      </c>
      <c r="C748" s="11" t="s">
        <v>87</v>
      </c>
      <c r="D748" s="12">
        <v>42183</v>
      </c>
      <c r="E748" s="11" t="s">
        <v>118</v>
      </c>
      <c r="F748" s="11">
        <v>22166</v>
      </c>
      <c r="G748" s="11" t="s">
        <v>101</v>
      </c>
      <c r="H748" s="11" t="s">
        <v>239</v>
      </c>
      <c r="I748" s="11" t="s">
        <v>239</v>
      </c>
      <c r="J748" s="11" t="s">
        <v>240</v>
      </c>
      <c r="K748" s="20" t="s">
        <v>65</v>
      </c>
      <c r="L748" s="20" t="s">
        <v>66</v>
      </c>
    </row>
    <row r="749" spans="1:12" x14ac:dyDescent="0.3">
      <c r="A749" s="11" t="s">
        <v>82</v>
      </c>
      <c r="B749" s="11" t="s">
        <v>148</v>
      </c>
      <c r="C749" s="11" t="s">
        <v>87</v>
      </c>
      <c r="D749" s="12">
        <v>42183</v>
      </c>
      <c r="E749" s="11" t="s">
        <v>118</v>
      </c>
      <c r="F749" s="11">
        <v>22166</v>
      </c>
      <c r="G749" s="11" t="s">
        <v>101</v>
      </c>
      <c r="H749" s="11" t="s">
        <v>239</v>
      </c>
      <c r="I749" s="11" t="s">
        <v>239</v>
      </c>
      <c r="J749" s="11" t="s">
        <v>240</v>
      </c>
      <c r="K749" s="20" t="s">
        <v>65</v>
      </c>
      <c r="L749" s="20" t="s">
        <v>66</v>
      </c>
    </row>
    <row r="750" spans="1:12" x14ac:dyDescent="0.3">
      <c r="A750" s="11" t="s">
        <v>82</v>
      </c>
      <c r="B750" s="11" t="s">
        <v>148</v>
      </c>
      <c r="C750" s="11" t="s">
        <v>87</v>
      </c>
      <c r="D750" s="12">
        <v>42183</v>
      </c>
      <c r="E750" s="11" t="s">
        <v>117</v>
      </c>
      <c r="F750" s="11">
        <v>13465</v>
      </c>
      <c r="G750" s="11" t="s">
        <v>101</v>
      </c>
      <c r="H750" s="11" t="s">
        <v>239</v>
      </c>
      <c r="I750" s="11" t="s">
        <v>239</v>
      </c>
      <c r="J750" s="11" t="s">
        <v>282</v>
      </c>
      <c r="K750" s="20" t="s">
        <v>65</v>
      </c>
      <c r="L750" s="20" t="s">
        <v>66</v>
      </c>
    </row>
    <row r="751" spans="1:12" x14ac:dyDescent="0.3">
      <c r="A751" s="11" t="s">
        <v>82</v>
      </c>
      <c r="B751" s="11" t="s">
        <v>148</v>
      </c>
      <c r="C751" s="11" t="s">
        <v>87</v>
      </c>
      <c r="D751" s="12">
        <v>42183</v>
      </c>
      <c r="E751" s="11" t="s">
        <v>117</v>
      </c>
      <c r="F751" s="11">
        <v>13465</v>
      </c>
      <c r="G751" s="11" t="s">
        <v>101</v>
      </c>
      <c r="H751" s="11" t="s">
        <v>239</v>
      </c>
      <c r="I751" s="11" t="s">
        <v>239</v>
      </c>
      <c r="J751" s="11" t="s">
        <v>282</v>
      </c>
      <c r="K751" s="20" t="s">
        <v>65</v>
      </c>
      <c r="L751" s="20" t="s">
        <v>66</v>
      </c>
    </row>
    <row r="752" spans="1:12" x14ac:dyDescent="0.3">
      <c r="A752" s="11" t="s">
        <v>82</v>
      </c>
      <c r="B752" s="11" t="s">
        <v>148</v>
      </c>
      <c r="C752" s="11" t="s">
        <v>87</v>
      </c>
      <c r="D752" s="12">
        <v>42183</v>
      </c>
      <c r="E752" s="11" t="s">
        <v>105</v>
      </c>
      <c r="F752" s="11">
        <v>11075</v>
      </c>
      <c r="G752" s="11" t="s">
        <v>101</v>
      </c>
      <c r="H752" s="11" t="s">
        <v>239</v>
      </c>
      <c r="I752" s="11" t="s">
        <v>239</v>
      </c>
      <c r="J752" s="11" t="s">
        <v>277</v>
      </c>
      <c r="K752" s="20" t="s">
        <v>65</v>
      </c>
      <c r="L752" s="20" t="s">
        <v>66</v>
      </c>
    </row>
    <row r="753" spans="1:12" x14ac:dyDescent="0.3">
      <c r="A753" s="11" t="s">
        <v>82</v>
      </c>
      <c r="B753" s="11" t="s">
        <v>148</v>
      </c>
      <c r="C753" s="11" t="s">
        <v>87</v>
      </c>
      <c r="D753" s="12">
        <v>42183</v>
      </c>
      <c r="E753" s="11" t="s">
        <v>105</v>
      </c>
      <c r="F753" s="11">
        <v>11075</v>
      </c>
      <c r="G753" s="11" t="s">
        <v>101</v>
      </c>
      <c r="H753" s="11" t="s">
        <v>239</v>
      </c>
      <c r="I753" s="11" t="s">
        <v>239</v>
      </c>
      <c r="J753" s="11" t="s">
        <v>277</v>
      </c>
      <c r="K753" s="20" t="s">
        <v>65</v>
      </c>
      <c r="L753" s="20" t="s">
        <v>66</v>
      </c>
    </row>
    <row r="754" spans="1:12" x14ac:dyDescent="0.3">
      <c r="A754" s="11" t="s">
        <v>82</v>
      </c>
      <c r="B754" s="11" t="s">
        <v>136</v>
      </c>
      <c r="C754" s="11" t="s">
        <v>87</v>
      </c>
      <c r="D754" s="12">
        <v>42167</v>
      </c>
      <c r="E754" s="11" t="s">
        <v>118</v>
      </c>
      <c r="F754" s="11">
        <v>3826</v>
      </c>
      <c r="G754" s="11" t="s">
        <v>101</v>
      </c>
      <c r="H754" s="11" t="s">
        <v>239</v>
      </c>
      <c r="I754" s="11" t="s">
        <v>239</v>
      </c>
      <c r="J754" s="11" t="s">
        <v>240</v>
      </c>
      <c r="K754" s="20" t="s">
        <v>65</v>
      </c>
      <c r="L754" s="20" t="s">
        <v>66</v>
      </c>
    </row>
    <row r="755" spans="1:12" x14ac:dyDescent="0.3">
      <c r="A755" s="11" t="s">
        <v>82</v>
      </c>
      <c r="B755" s="11" t="s">
        <v>136</v>
      </c>
      <c r="C755" s="11" t="s">
        <v>87</v>
      </c>
      <c r="D755" s="12">
        <v>42167</v>
      </c>
      <c r="E755" s="11" t="s">
        <v>118</v>
      </c>
      <c r="F755" s="11">
        <v>3826</v>
      </c>
      <c r="G755" s="11" t="s">
        <v>101</v>
      </c>
      <c r="H755" s="11" t="s">
        <v>239</v>
      </c>
      <c r="I755" s="11" t="s">
        <v>239</v>
      </c>
      <c r="J755" s="11" t="s">
        <v>240</v>
      </c>
      <c r="K755" s="20" t="s">
        <v>65</v>
      </c>
      <c r="L755" s="20" t="s">
        <v>66</v>
      </c>
    </row>
    <row r="756" spans="1:12" x14ac:dyDescent="0.3">
      <c r="A756" s="11" t="s">
        <v>82</v>
      </c>
      <c r="B756" s="11" t="s">
        <v>136</v>
      </c>
      <c r="C756" s="11" t="s">
        <v>87</v>
      </c>
      <c r="D756" s="12">
        <v>42167</v>
      </c>
      <c r="E756" s="11" t="s">
        <v>117</v>
      </c>
      <c r="F756" s="11">
        <v>2699</v>
      </c>
      <c r="G756" s="11" t="s">
        <v>101</v>
      </c>
      <c r="H756" s="11" t="s">
        <v>239</v>
      </c>
      <c r="I756" s="11" t="s">
        <v>239</v>
      </c>
      <c r="J756" s="11" t="s">
        <v>282</v>
      </c>
      <c r="K756" s="20" t="s">
        <v>65</v>
      </c>
      <c r="L756" s="20" t="s">
        <v>66</v>
      </c>
    </row>
    <row r="757" spans="1:12" x14ac:dyDescent="0.3">
      <c r="A757" s="11" t="s">
        <v>82</v>
      </c>
      <c r="B757" s="11" t="s">
        <v>136</v>
      </c>
      <c r="C757" s="11" t="s">
        <v>87</v>
      </c>
      <c r="D757" s="12">
        <v>42167</v>
      </c>
      <c r="E757" s="11" t="s">
        <v>117</v>
      </c>
      <c r="F757" s="11">
        <v>2699</v>
      </c>
      <c r="G757" s="11" t="s">
        <v>101</v>
      </c>
      <c r="H757" s="11" t="s">
        <v>239</v>
      </c>
      <c r="I757" s="11" t="s">
        <v>239</v>
      </c>
      <c r="J757" s="11" t="s">
        <v>282</v>
      </c>
      <c r="K757" s="20" t="s">
        <v>65</v>
      </c>
      <c r="L757" s="20" t="s">
        <v>66</v>
      </c>
    </row>
    <row r="758" spans="1:12" x14ac:dyDescent="0.3">
      <c r="A758" s="11" t="s">
        <v>82</v>
      </c>
      <c r="B758" s="11" t="s">
        <v>114</v>
      </c>
      <c r="C758" s="11" t="s">
        <v>87</v>
      </c>
      <c r="D758" s="12">
        <v>42173</v>
      </c>
      <c r="E758" s="11" t="s">
        <v>118</v>
      </c>
      <c r="F758" s="11">
        <v>15992</v>
      </c>
      <c r="G758" s="11" t="s">
        <v>101</v>
      </c>
      <c r="H758" s="11" t="s">
        <v>239</v>
      </c>
      <c r="I758" s="11" t="s">
        <v>239</v>
      </c>
      <c r="J758" s="11" t="s">
        <v>240</v>
      </c>
      <c r="K758" s="20" t="s">
        <v>65</v>
      </c>
      <c r="L758" s="20" t="s">
        <v>66</v>
      </c>
    </row>
    <row r="759" spans="1:12" x14ac:dyDescent="0.3">
      <c r="A759" s="11" t="s">
        <v>82</v>
      </c>
      <c r="B759" s="11" t="s">
        <v>114</v>
      </c>
      <c r="C759" s="11" t="s">
        <v>87</v>
      </c>
      <c r="D759" s="12">
        <v>42173</v>
      </c>
      <c r="E759" s="11" t="s">
        <v>118</v>
      </c>
      <c r="F759" s="11">
        <v>15992</v>
      </c>
      <c r="G759" s="11" t="s">
        <v>101</v>
      </c>
      <c r="H759" s="11" t="s">
        <v>239</v>
      </c>
      <c r="I759" s="11" t="s">
        <v>239</v>
      </c>
      <c r="J759" s="11" t="s">
        <v>240</v>
      </c>
      <c r="K759" s="20" t="s">
        <v>65</v>
      </c>
      <c r="L759" s="20" t="s">
        <v>66</v>
      </c>
    </row>
    <row r="760" spans="1:12" x14ac:dyDescent="0.3">
      <c r="A760" s="11">
        <v>22</v>
      </c>
      <c r="B760" s="11" t="s">
        <v>114</v>
      </c>
      <c r="C760" s="11" t="s">
        <v>87</v>
      </c>
      <c r="D760" s="12">
        <v>42173</v>
      </c>
      <c r="E760" s="11" t="s">
        <v>117</v>
      </c>
      <c r="F760" s="11">
        <v>9915</v>
      </c>
      <c r="G760" s="11" t="s">
        <v>101</v>
      </c>
      <c r="H760" s="11" t="s">
        <v>239</v>
      </c>
      <c r="I760" s="11" t="s">
        <v>239</v>
      </c>
      <c r="J760" s="11" t="s">
        <v>282</v>
      </c>
      <c r="K760" s="20" t="s">
        <v>65</v>
      </c>
      <c r="L760" s="20" t="s">
        <v>66</v>
      </c>
    </row>
    <row r="761" spans="1:12" x14ac:dyDescent="0.3">
      <c r="A761" s="11" t="s">
        <v>82</v>
      </c>
      <c r="B761" s="11" t="s">
        <v>114</v>
      </c>
      <c r="C761" s="11" t="s">
        <v>87</v>
      </c>
      <c r="D761" s="12">
        <v>42173</v>
      </c>
      <c r="E761" s="11" t="s">
        <v>117</v>
      </c>
      <c r="F761" s="11">
        <v>9915</v>
      </c>
      <c r="G761" s="11" t="s">
        <v>101</v>
      </c>
      <c r="H761" s="11" t="s">
        <v>239</v>
      </c>
      <c r="I761" s="11" t="s">
        <v>239</v>
      </c>
      <c r="J761" s="11" t="s">
        <v>282</v>
      </c>
      <c r="K761" s="20" t="s">
        <v>65</v>
      </c>
      <c r="L761" s="20" t="s">
        <v>66</v>
      </c>
    </row>
    <row r="762" spans="1:12" x14ac:dyDescent="0.3">
      <c r="A762" s="11" t="s">
        <v>82</v>
      </c>
      <c r="B762" s="11" t="s">
        <v>103</v>
      </c>
      <c r="C762" s="11" t="s">
        <v>80</v>
      </c>
      <c r="D762" s="12">
        <v>42180</v>
      </c>
      <c r="E762" s="11" t="s">
        <v>105</v>
      </c>
      <c r="F762" s="11">
        <v>3913</v>
      </c>
      <c r="G762" s="11" t="s">
        <v>101</v>
      </c>
      <c r="H762" s="11" t="s">
        <v>239</v>
      </c>
      <c r="I762" s="11" t="s">
        <v>239</v>
      </c>
      <c r="J762" s="11" t="s">
        <v>277</v>
      </c>
      <c r="K762" s="20" t="s">
        <v>65</v>
      </c>
      <c r="L762" s="20" t="s">
        <v>66</v>
      </c>
    </row>
    <row r="763" spans="1:12" x14ac:dyDescent="0.3">
      <c r="A763" s="11" t="s">
        <v>82</v>
      </c>
      <c r="B763" s="11" t="s">
        <v>103</v>
      </c>
      <c r="C763" s="11" t="s">
        <v>80</v>
      </c>
      <c r="D763" s="12">
        <v>42180</v>
      </c>
      <c r="E763" s="11" t="s">
        <v>105</v>
      </c>
      <c r="F763" s="11">
        <v>3913</v>
      </c>
      <c r="G763" s="11" t="s">
        <v>101</v>
      </c>
      <c r="H763" s="11" t="s">
        <v>239</v>
      </c>
      <c r="I763" s="11" t="s">
        <v>239</v>
      </c>
      <c r="J763" s="11" t="s">
        <v>277</v>
      </c>
      <c r="K763" s="20" t="s">
        <v>65</v>
      </c>
      <c r="L763" s="20" t="s">
        <v>66</v>
      </c>
    </row>
    <row r="764" spans="1:12" x14ac:dyDescent="0.3">
      <c r="A764" s="11">
        <v>24</v>
      </c>
      <c r="B764" s="11" t="s">
        <v>181</v>
      </c>
      <c r="C764" s="11" t="s">
        <v>90</v>
      </c>
      <c r="D764" s="12">
        <v>42169</v>
      </c>
      <c r="E764" s="11" t="s">
        <v>134</v>
      </c>
      <c r="F764" s="11">
        <v>1691</v>
      </c>
      <c r="G764" s="11" t="s">
        <v>101</v>
      </c>
      <c r="H764" s="11" t="s">
        <v>24</v>
      </c>
      <c r="I764" s="11" t="s">
        <v>24</v>
      </c>
      <c r="J764" s="11" t="s">
        <v>213</v>
      </c>
      <c r="K764" s="14" t="s">
        <v>12</v>
      </c>
      <c r="L764" s="14" t="s">
        <v>13</v>
      </c>
    </row>
    <row r="765" spans="1:12" x14ac:dyDescent="0.3">
      <c r="A765" s="11">
        <v>23</v>
      </c>
      <c r="B765" s="11" t="s">
        <v>181</v>
      </c>
      <c r="C765" s="11" t="s">
        <v>80</v>
      </c>
      <c r="D765" s="12">
        <v>42177</v>
      </c>
      <c r="E765" s="11" t="s">
        <v>134</v>
      </c>
      <c r="F765" s="11">
        <v>438</v>
      </c>
      <c r="G765" s="11" t="s">
        <v>101</v>
      </c>
      <c r="H765" s="11" t="s">
        <v>24</v>
      </c>
      <c r="I765" s="11" t="s">
        <v>24</v>
      </c>
      <c r="J765" s="11" t="s">
        <v>213</v>
      </c>
      <c r="K765" s="14" t="s">
        <v>12</v>
      </c>
      <c r="L765" s="14" t="s">
        <v>13</v>
      </c>
    </row>
    <row r="766" spans="1:12" x14ac:dyDescent="0.3">
      <c r="A766" s="11">
        <v>26</v>
      </c>
      <c r="B766" s="11" t="s">
        <v>162</v>
      </c>
      <c r="C766" s="11" t="s">
        <v>90</v>
      </c>
      <c r="D766" s="12">
        <v>42167</v>
      </c>
      <c r="E766" s="11" t="s">
        <v>134</v>
      </c>
      <c r="F766" s="11">
        <v>150</v>
      </c>
      <c r="G766" s="11" t="s">
        <v>101</v>
      </c>
      <c r="H766" s="11" t="s">
        <v>24</v>
      </c>
      <c r="I766" s="11" t="s">
        <v>24</v>
      </c>
      <c r="J766" s="11" t="s">
        <v>213</v>
      </c>
      <c r="K766" s="14" t="s">
        <v>12</v>
      </c>
      <c r="L766" s="14" t="s">
        <v>13</v>
      </c>
    </row>
    <row r="767" spans="1:12" x14ac:dyDescent="0.3">
      <c r="A767" s="11">
        <v>27</v>
      </c>
      <c r="B767" s="11" t="s">
        <v>162</v>
      </c>
      <c r="C767" s="11" t="s">
        <v>90</v>
      </c>
      <c r="D767" s="12">
        <v>42167</v>
      </c>
      <c r="E767" s="11" t="s">
        <v>134</v>
      </c>
      <c r="F767" s="11">
        <v>275</v>
      </c>
      <c r="G767" s="11" t="s">
        <v>101</v>
      </c>
      <c r="H767" s="11" t="s">
        <v>24</v>
      </c>
      <c r="I767" s="11" t="s">
        <v>24</v>
      </c>
      <c r="J767" s="11" t="s">
        <v>213</v>
      </c>
      <c r="K767" s="14" t="s">
        <v>12</v>
      </c>
      <c r="L767" s="14" t="s">
        <v>13</v>
      </c>
    </row>
    <row r="768" spans="1:12" x14ac:dyDescent="0.3">
      <c r="A768" s="11" t="s">
        <v>82</v>
      </c>
      <c r="B768" s="11" t="s">
        <v>148</v>
      </c>
      <c r="C768" s="11" t="s">
        <v>126</v>
      </c>
      <c r="D768" s="12">
        <v>42174</v>
      </c>
      <c r="E768" s="11" t="s">
        <v>134</v>
      </c>
      <c r="F768" s="11">
        <v>1655</v>
      </c>
      <c r="G768" s="11" t="s">
        <v>101</v>
      </c>
      <c r="H768" s="11" t="s">
        <v>24</v>
      </c>
      <c r="I768" s="11" t="s">
        <v>24</v>
      </c>
      <c r="J768" s="11" t="s">
        <v>213</v>
      </c>
      <c r="K768" s="14" t="s">
        <v>12</v>
      </c>
      <c r="L768" s="14" t="s">
        <v>13</v>
      </c>
    </row>
    <row r="769" spans="1:12" x14ac:dyDescent="0.3">
      <c r="A769" s="11" t="s">
        <v>82</v>
      </c>
      <c r="B769" s="11" t="s">
        <v>148</v>
      </c>
      <c r="C769" s="11" t="s">
        <v>86</v>
      </c>
      <c r="D769" s="12">
        <v>42173</v>
      </c>
      <c r="E769" s="11" t="s">
        <v>134</v>
      </c>
      <c r="F769" s="11">
        <v>478</v>
      </c>
      <c r="G769" s="11" t="s">
        <v>101</v>
      </c>
      <c r="H769" s="11" t="s">
        <v>24</v>
      </c>
      <c r="I769" s="11" t="s">
        <v>24</v>
      </c>
      <c r="J769" s="11" t="s">
        <v>213</v>
      </c>
      <c r="K769" s="14" t="s">
        <v>12</v>
      </c>
      <c r="L769" s="14" t="s">
        <v>13</v>
      </c>
    </row>
    <row r="770" spans="1:12" x14ac:dyDescent="0.3">
      <c r="A770" s="11" t="s">
        <v>82</v>
      </c>
      <c r="B770" s="11" t="s">
        <v>127</v>
      </c>
      <c r="C770" s="11" t="s">
        <v>90</v>
      </c>
      <c r="D770" s="12">
        <v>42170</v>
      </c>
      <c r="E770" s="11" t="s">
        <v>134</v>
      </c>
      <c r="F770" s="11">
        <v>282</v>
      </c>
      <c r="G770" s="11" t="s">
        <v>101</v>
      </c>
      <c r="H770" s="11" t="s">
        <v>24</v>
      </c>
      <c r="I770" s="11" t="s">
        <v>24</v>
      </c>
      <c r="J770" s="11" t="s">
        <v>213</v>
      </c>
      <c r="K770" s="14" t="s">
        <v>12</v>
      </c>
      <c r="L770" s="14" t="s">
        <v>13</v>
      </c>
    </row>
    <row r="771" spans="1:12" x14ac:dyDescent="0.3">
      <c r="A771" s="11" t="s">
        <v>82</v>
      </c>
      <c r="B771" s="11" t="s">
        <v>181</v>
      </c>
      <c r="C771" s="11" t="s">
        <v>84</v>
      </c>
      <c r="D771" s="12">
        <v>42169</v>
      </c>
      <c r="E771" s="11" t="s">
        <v>120</v>
      </c>
      <c r="F771" s="11">
        <v>72446</v>
      </c>
      <c r="G771" s="11" t="s">
        <v>101</v>
      </c>
      <c r="H771" s="11" t="s">
        <v>31</v>
      </c>
      <c r="I771" s="11" t="s">
        <v>31</v>
      </c>
      <c r="J771" s="11" t="s">
        <v>200</v>
      </c>
      <c r="K771" s="14" t="s">
        <v>32</v>
      </c>
      <c r="L771" s="14" t="s">
        <v>28</v>
      </c>
    </row>
    <row r="772" spans="1:12" x14ac:dyDescent="0.3">
      <c r="A772" s="11">
        <v>30</v>
      </c>
      <c r="B772" s="11" t="s">
        <v>181</v>
      </c>
      <c r="C772" s="11" t="s">
        <v>84</v>
      </c>
      <c r="D772" s="12">
        <v>42169</v>
      </c>
      <c r="E772" s="11" t="s">
        <v>119</v>
      </c>
      <c r="F772" s="11">
        <v>48259</v>
      </c>
      <c r="G772" s="11" t="s">
        <v>101</v>
      </c>
      <c r="H772" s="11" t="s">
        <v>31</v>
      </c>
      <c r="I772" s="11" t="s">
        <v>31</v>
      </c>
      <c r="J772" s="11" t="s">
        <v>195</v>
      </c>
      <c r="K772" s="14" t="s">
        <v>32</v>
      </c>
      <c r="L772" s="14" t="s">
        <v>28</v>
      </c>
    </row>
    <row r="773" spans="1:12" x14ac:dyDescent="0.3">
      <c r="A773" s="11">
        <v>30</v>
      </c>
      <c r="B773" s="11" t="s">
        <v>181</v>
      </c>
      <c r="C773" s="11" t="s">
        <v>84</v>
      </c>
      <c r="D773" s="12">
        <v>42169</v>
      </c>
      <c r="E773" s="11" t="s">
        <v>132</v>
      </c>
      <c r="F773" s="11">
        <v>24639</v>
      </c>
      <c r="G773" s="11" t="s">
        <v>101</v>
      </c>
      <c r="H773" s="11" t="s">
        <v>31</v>
      </c>
      <c r="I773" s="11" t="s">
        <v>31</v>
      </c>
      <c r="J773" s="11" t="s">
        <v>224</v>
      </c>
      <c r="K773" s="14" t="s">
        <v>32</v>
      </c>
      <c r="L773" s="14" t="s">
        <v>28</v>
      </c>
    </row>
    <row r="774" spans="1:12" x14ac:dyDescent="0.3">
      <c r="A774" s="11" t="s">
        <v>82</v>
      </c>
      <c r="B774" s="11" t="s">
        <v>181</v>
      </c>
      <c r="C774" s="11" t="s">
        <v>80</v>
      </c>
      <c r="D774" s="12">
        <v>42176</v>
      </c>
      <c r="E774" s="11" t="s">
        <v>120</v>
      </c>
      <c r="F774" s="11">
        <v>4681</v>
      </c>
      <c r="G774" s="11" t="s">
        <v>101</v>
      </c>
      <c r="H774" s="11" t="s">
        <v>31</v>
      </c>
      <c r="I774" s="11" t="s">
        <v>31</v>
      </c>
      <c r="J774" s="11" t="s">
        <v>200</v>
      </c>
      <c r="K774" s="14" t="s">
        <v>32</v>
      </c>
      <c r="L774" s="14" t="s">
        <v>28</v>
      </c>
    </row>
    <row r="775" spans="1:12" x14ac:dyDescent="0.3">
      <c r="A775" s="11" t="s">
        <v>82</v>
      </c>
      <c r="B775" s="11" t="s">
        <v>181</v>
      </c>
      <c r="C775" s="11" t="s">
        <v>80</v>
      </c>
      <c r="D775" s="12">
        <v>42176</v>
      </c>
      <c r="E775" s="11" t="s">
        <v>119</v>
      </c>
      <c r="F775" s="11">
        <v>3306</v>
      </c>
      <c r="G775" s="11" t="s">
        <v>101</v>
      </c>
      <c r="H775" s="11" t="s">
        <v>31</v>
      </c>
      <c r="I775" s="11" t="s">
        <v>31</v>
      </c>
      <c r="J775" s="11" t="s">
        <v>195</v>
      </c>
      <c r="K775" s="14" t="s">
        <v>32</v>
      </c>
      <c r="L775" s="14" t="s">
        <v>28</v>
      </c>
    </row>
    <row r="776" spans="1:12" x14ac:dyDescent="0.3">
      <c r="A776" s="11" t="s">
        <v>82</v>
      </c>
      <c r="B776" s="11" t="s">
        <v>181</v>
      </c>
      <c r="C776" s="11" t="s">
        <v>80</v>
      </c>
      <c r="D776" s="12">
        <v>42176</v>
      </c>
      <c r="E776" s="11" t="s">
        <v>132</v>
      </c>
      <c r="F776" s="11">
        <v>1059</v>
      </c>
      <c r="G776" s="11" t="s">
        <v>101</v>
      </c>
      <c r="H776" s="11" t="s">
        <v>31</v>
      </c>
      <c r="I776" s="11" t="s">
        <v>31</v>
      </c>
      <c r="J776" s="11" t="s">
        <v>224</v>
      </c>
      <c r="K776" s="14" t="s">
        <v>32</v>
      </c>
      <c r="L776" s="14" t="s">
        <v>28</v>
      </c>
    </row>
    <row r="777" spans="1:12" x14ac:dyDescent="0.3">
      <c r="A777" s="11">
        <v>32</v>
      </c>
      <c r="B777" s="11" t="s">
        <v>181</v>
      </c>
      <c r="C777" s="11" t="s">
        <v>80</v>
      </c>
      <c r="D777" s="12">
        <v>42177</v>
      </c>
      <c r="E777" s="11" t="s">
        <v>120</v>
      </c>
      <c r="F777" s="11">
        <v>28089</v>
      </c>
      <c r="G777" s="11" t="s">
        <v>101</v>
      </c>
      <c r="H777" s="11" t="s">
        <v>31</v>
      </c>
      <c r="I777" s="11" t="s">
        <v>31</v>
      </c>
      <c r="J777" s="11" t="s">
        <v>200</v>
      </c>
      <c r="K777" s="14" t="s">
        <v>32</v>
      </c>
      <c r="L777" s="14" t="s">
        <v>28</v>
      </c>
    </row>
    <row r="778" spans="1:12" x14ac:dyDescent="0.3">
      <c r="A778" s="11">
        <v>35</v>
      </c>
      <c r="B778" s="11" t="s">
        <v>181</v>
      </c>
      <c r="C778" s="11" t="s">
        <v>80</v>
      </c>
      <c r="D778" s="12">
        <v>42177</v>
      </c>
      <c r="E778" s="11" t="s">
        <v>119</v>
      </c>
      <c r="F778" s="11">
        <v>18261</v>
      </c>
      <c r="G778" s="11" t="s">
        <v>101</v>
      </c>
      <c r="H778" s="11" t="s">
        <v>31</v>
      </c>
      <c r="I778" s="11" t="s">
        <v>31</v>
      </c>
      <c r="J778" s="11" t="s">
        <v>195</v>
      </c>
      <c r="K778" s="14" t="s">
        <v>32</v>
      </c>
      <c r="L778" s="14" t="s">
        <v>28</v>
      </c>
    </row>
    <row r="779" spans="1:12" x14ac:dyDescent="0.3">
      <c r="A779" s="11">
        <v>35</v>
      </c>
      <c r="B779" s="11" t="s">
        <v>181</v>
      </c>
      <c r="C779" s="11" t="s">
        <v>80</v>
      </c>
      <c r="D779" s="12">
        <v>42177</v>
      </c>
      <c r="E779" s="11" t="s">
        <v>132</v>
      </c>
      <c r="F779" s="11">
        <v>8231</v>
      </c>
      <c r="G779" s="11" t="s">
        <v>101</v>
      </c>
      <c r="H779" s="11" t="s">
        <v>31</v>
      </c>
      <c r="I779" s="11" t="s">
        <v>31</v>
      </c>
      <c r="J779" s="11" t="s">
        <v>224</v>
      </c>
      <c r="K779" s="14" t="s">
        <v>32</v>
      </c>
      <c r="L779" s="14" t="s">
        <v>28</v>
      </c>
    </row>
    <row r="780" spans="1:12" x14ac:dyDescent="0.3">
      <c r="A780" s="11">
        <v>43</v>
      </c>
      <c r="B780" s="11" t="s">
        <v>181</v>
      </c>
      <c r="C780" s="11" t="s">
        <v>80</v>
      </c>
      <c r="D780" s="12">
        <v>42180</v>
      </c>
      <c r="E780" s="11" t="s">
        <v>120</v>
      </c>
      <c r="F780" s="11">
        <v>29693</v>
      </c>
      <c r="G780" s="11" t="s">
        <v>101</v>
      </c>
      <c r="H780" s="11" t="s">
        <v>31</v>
      </c>
      <c r="I780" s="11" t="s">
        <v>31</v>
      </c>
      <c r="J780" s="11" t="s">
        <v>200</v>
      </c>
      <c r="K780" s="14" t="s">
        <v>32</v>
      </c>
      <c r="L780" s="14" t="s">
        <v>28</v>
      </c>
    </row>
    <row r="781" spans="1:12" x14ac:dyDescent="0.3">
      <c r="A781" s="11">
        <v>43</v>
      </c>
      <c r="B781" s="11" t="s">
        <v>181</v>
      </c>
      <c r="C781" s="11" t="s">
        <v>80</v>
      </c>
      <c r="D781" s="12">
        <v>42180</v>
      </c>
      <c r="E781" s="11" t="s">
        <v>119</v>
      </c>
      <c r="F781" s="11">
        <v>19805</v>
      </c>
      <c r="G781" s="11" t="s">
        <v>101</v>
      </c>
      <c r="H781" s="11" t="s">
        <v>31</v>
      </c>
      <c r="I781" s="11" t="s">
        <v>31</v>
      </c>
      <c r="J781" s="11" t="s">
        <v>195</v>
      </c>
      <c r="K781" s="14" t="s">
        <v>32</v>
      </c>
      <c r="L781" s="14" t="s">
        <v>28</v>
      </c>
    </row>
    <row r="782" spans="1:12" x14ac:dyDescent="0.3">
      <c r="A782" s="11">
        <v>43</v>
      </c>
      <c r="B782" s="11" t="s">
        <v>181</v>
      </c>
      <c r="C782" s="11" t="s">
        <v>80</v>
      </c>
      <c r="D782" s="12">
        <v>42180</v>
      </c>
      <c r="E782" s="11" t="s">
        <v>132</v>
      </c>
      <c r="F782" s="11">
        <v>8956</v>
      </c>
      <c r="G782" s="11" t="s">
        <v>101</v>
      </c>
      <c r="H782" s="11" t="s">
        <v>31</v>
      </c>
      <c r="I782" s="11" t="s">
        <v>31</v>
      </c>
      <c r="J782" s="11" t="s">
        <v>224</v>
      </c>
      <c r="K782" s="14" t="s">
        <v>32</v>
      </c>
      <c r="L782" s="14" t="s">
        <v>28</v>
      </c>
    </row>
    <row r="783" spans="1:12" x14ac:dyDescent="0.3">
      <c r="A783" s="11" t="s">
        <v>82</v>
      </c>
      <c r="B783" s="11" t="s">
        <v>162</v>
      </c>
      <c r="C783" s="11" t="s">
        <v>90</v>
      </c>
      <c r="D783" s="12">
        <v>42167</v>
      </c>
      <c r="E783" s="11" t="s">
        <v>120</v>
      </c>
      <c r="F783" s="11">
        <v>5159</v>
      </c>
      <c r="G783" s="11" t="s">
        <v>101</v>
      </c>
      <c r="H783" s="11" t="s">
        <v>31</v>
      </c>
      <c r="I783" s="11" t="s">
        <v>31</v>
      </c>
      <c r="J783" s="11" t="s">
        <v>200</v>
      </c>
      <c r="K783" s="14" t="s">
        <v>32</v>
      </c>
      <c r="L783" s="14" t="s">
        <v>28</v>
      </c>
    </row>
    <row r="784" spans="1:12" x14ac:dyDescent="0.3">
      <c r="A784" s="11" t="s">
        <v>82</v>
      </c>
      <c r="B784" s="11" t="s">
        <v>162</v>
      </c>
      <c r="C784" s="11" t="s">
        <v>90</v>
      </c>
      <c r="D784" s="12">
        <v>42167</v>
      </c>
      <c r="E784" s="11" t="s">
        <v>119</v>
      </c>
      <c r="F784" s="11">
        <v>3219</v>
      </c>
      <c r="G784" s="11" t="s">
        <v>101</v>
      </c>
      <c r="H784" s="11" t="s">
        <v>31</v>
      </c>
      <c r="I784" s="11" t="s">
        <v>31</v>
      </c>
      <c r="J784" s="11" t="s">
        <v>195</v>
      </c>
      <c r="K784" s="14" t="s">
        <v>32</v>
      </c>
      <c r="L784" s="14" t="s">
        <v>28</v>
      </c>
    </row>
    <row r="785" spans="1:12" x14ac:dyDescent="0.3">
      <c r="A785" s="11" t="s">
        <v>82</v>
      </c>
      <c r="B785" s="11" t="s">
        <v>162</v>
      </c>
      <c r="C785" s="11" t="s">
        <v>90</v>
      </c>
      <c r="D785" s="12">
        <v>42167</v>
      </c>
      <c r="E785" s="11" t="s">
        <v>132</v>
      </c>
      <c r="F785" s="11">
        <v>1652</v>
      </c>
      <c r="G785" s="11" t="s">
        <v>101</v>
      </c>
      <c r="H785" s="11" t="s">
        <v>31</v>
      </c>
      <c r="I785" s="11" t="s">
        <v>31</v>
      </c>
      <c r="J785" s="11" t="s">
        <v>224</v>
      </c>
      <c r="K785" s="14" t="s">
        <v>32</v>
      </c>
      <c r="L785" s="14" t="s">
        <v>28</v>
      </c>
    </row>
    <row r="786" spans="1:12" x14ac:dyDescent="0.3">
      <c r="A786" s="11" t="s">
        <v>82</v>
      </c>
      <c r="B786" s="11" t="s">
        <v>162</v>
      </c>
      <c r="C786" s="11" t="s">
        <v>90</v>
      </c>
      <c r="D786" s="12">
        <v>42167</v>
      </c>
      <c r="E786" s="11" t="s">
        <v>120</v>
      </c>
      <c r="F786" s="11">
        <v>24322</v>
      </c>
      <c r="G786" s="11" t="s">
        <v>101</v>
      </c>
      <c r="H786" s="11" t="s">
        <v>31</v>
      </c>
      <c r="I786" s="11" t="s">
        <v>31</v>
      </c>
      <c r="J786" s="11" t="s">
        <v>200</v>
      </c>
      <c r="K786" s="14" t="s">
        <v>32</v>
      </c>
      <c r="L786" s="14" t="s">
        <v>28</v>
      </c>
    </row>
    <row r="787" spans="1:12" x14ac:dyDescent="0.3">
      <c r="A787" s="11">
        <v>33</v>
      </c>
      <c r="B787" s="11" t="s">
        <v>162</v>
      </c>
      <c r="C787" s="11" t="s">
        <v>90</v>
      </c>
      <c r="D787" s="12">
        <v>42167</v>
      </c>
      <c r="E787" s="11" t="s">
        <v>119</v>
      </c>
      <c r="F787" s="11">
        <v>14397</v>
      </c>
      <c r="G787" s="11" t="s">
        <v>101</v>
      </c>
      <c r="H787" s="11" t="s">
        <v>31</v>
      </c>
      <c r="I787" s="11" t="s">
        <v>31</v>
      </c>
      <c r="J787" s="11" t="s">
        <v>195</v>
      </c>
      <c r="K787" s="14" t="s">
        <v>32</v>
      </c>
      <c r="L787" s="14" t="s">
        <v>28</v>
      </c>
    </row>
    <row r="788" spans="1:12" x14ac:dyDescent="0.3">
      <c r="A788" s="11">
        <v>33</v>
      </c>
      <c r="B788" s="11" t="s">
        <v>162</v>
      </c>
      <c r="C788" s="11" t="s">
        <v>90</v>
      </c>
      <c r="D788" s="12">
        <v>42167</v>
      </c>
      <c r="E788" s="11" t="s">
        <v>132</v>
      </c>
      <c r="F788" s="11">
        <v>8440</v>
      </c>
      <c r="G788" s="11" t="s">
        <v>101</v>
      </c>
      <c r="H788" s="11" t="s">
        <v>31</v>
      </c>
      <c r="I788" s="11" t="s">
        <v>31</v>
      </c>
      <c r="J788" s="11" t="s">
        <v>224</v>
      </c>
      <c r="K788" s="14" t="s">
        <v>32</v>
      </c>
      <c r="L788" s="14" t="s">
        <v>28</v>
      </c>
    </row>
    <row r="789" spans="1:12" x14ac:dyDescent="0.3">
      <c r="A789" s="11">
        <v>36</v>
      </c>
      <c r="B789" s="11" t="s">
        <v>162</v>
      </c>
      <c r="C789" s="11" t="s">
        <v>90</v>
      </c>
      <c r="D789" s="12">
        <v>42169</v>
      </c>
      <c r="E789" s="11" t="s">
        <v>120</v>
      </c>
      <c r="F789" s="11">
        <v>38912</v>
      </c>
      <c r="G789" s="11" t="s">
        <v>101</v>
      </c>
      <c r="H789" s="11" t="s">
        <v>31</v>
      </c>
      <c r="I789" s="11" t="s">
        <v>31</v>
      </c>
      <c r="J789" s="11" t="s">
        <v>200</v>
      </c>
      <c r="K789" s="14" t="s">
        <v>32</v>
      </c>
      <c r="L789" s="14" t="s">
        <v>28</v>
      </c>
    </row>
    <row r="790" spans="1:12" x14ac:dyDescent="0.3">
      <c r="A790" s="11">
        <v>36</v>
      </c>
      <c r="B790" s="11" t="s">
        <v>162</v>
      </c>
      <c r="C790" s="11" t="s">
        <v>90</v>
      </c>
      <c r="D790" s="12">
        <v>42169</v>
      </c>
      <c r="E790" s="11" t="s">
        <v>119</v>
      </c>
      <c r="F790" s="11">
        <v>11475</v>
      </c>
      <c r="G790" s="11" t="s">
        <v>101</v>
      </c>
      <c r="H790" s="11" t="s">
        <v>31</v>
      </c>
      <c r="I790" s="11" t="s">
        <v>31</v>
      </c>
      <c r="J790" s="11" t="s">
        <v>195</v>
      </c>
      <c r="K790" s="14" t="s">
        <v>32</v>
      </c>
      <c r="L790" s="14" t="s">
        <v>28</v>
      </c>
    </row>
    <row r="791" spans="1:12" x14ac:dyDescent="0.3">
      <c r="A791" s="11" t="s">
        <v>82</v>
      </c>
      <c r="B791" s="11" t="s">
        <v>162</v>
      </c>
      <c r="C791" s="11" t="s">
        <v>90</v>
      </c>
      <c r="D791" s="12">
        <v>42169</v>
      </c>
      <c r="E791" s="11" t="s">
        <v>132</v>
      </c>
      <c r="F791" s="11">
        <v>6116</v>
      </c>
      <c r="G791" s="11" t="s">
        <v>101</v>
      </c>
      <c r="H791" s="11" t="s">
        <v>31</v>
      </c>
      <c r="I791" s="11" t="s">
        <v>31</v>
      </c>
      <c r="J791" s="11" t="s">
        <v>224</v>
      </c>
      <c r="K791" s="14" t="s">
        <v>32</v>
      </c>
      <c r="L791" s="14" t="s">
        <v>28</v>
      </c>
    </row>
    <row r="792" spans="1:12" x14ac:dyDescent="0.3">
      <c r="A792" s="11" t="s">
        <v>82</v>
      </c>
      <c r="B792" s="11" t="s">
        <v>162</v>
      </c>
      <c r="C792" s="11" t="s">
        <v>90</v>
      </c>
      <c r="D792" s="12">
        <v>42169</v>
      </c>
      <c r="E792" s="11" t="s">
        <v>120</v>
      </c>
      <c r="F792" s="11">
        <v>171592</v>
      </c>
      <c r="G792" s="11" t="s">
        <v>101</v>
      </c>
      <c r="H792" s="11" t="s">
        <v>31</v>
      </c>
      <c r="I792" s="11" t="s">
        <v>31</v>
      </c>
      <c r="J792" s="11" t="s">
        <v>200</v>
      </c>
      <c r="K792" s="14" t="s">
        <v>32</v>
      </c>
      <c r="L792" s="14" t="s">
        <v>28</v>
      </c>
    </row>
    <row r="793" spans="1:12" x14ac:dyDescent="0.3">
      <c r="A793" s="11" t="s">
        <v>82</v>
      </c>
      <c r="B793" s="11" t="s">
        <v>162</v>
      </c>
      <c r="C793" s="11" t="s">
        <v>90</v>
      </c>
      <c r="D793" s="12">
        <v>42169</v>
      </c>
      <c r="E793" s="11" t="s">
        <v>119</v>
      </c>
      <c r="F793" s="11">
        <v>108988</v>
      </c>
      <c r="G793" s="11" t="s">
        <v>101</v>
      </c>
      <c r="H793" s="11" t="s">
        <v>31</v>
      </c>
      <c r="I793" s="11" t="s">
        <v>31</v>
      </c>
      <c r="J793" s="11" t="s">
        <v>195</v>
      </c>
      <c r="K793" s="14" t="s">
        <v>32</v>
      </c>
      <c r="L793" s="14" t="s">
        <v>28</v>
      </c>
    </row>
    <row r="794" spans="1:12" x14ac:dyDescent="0.3">
      <c r="A794" s="11">
        <v>37</v>
      </c>
      <c r="B794" s="11" t="s">
        <v>162</v>
      </c>
      <c r="C794" s="11" t="s">
        <v>90</v>
      </c>
      <c r="D794" s="12">
        <v>42169</v>
      </c>
      <c r="E794" s="11" t="s">
        <v>132</v>
      </c>
      <c r="F794" s="11">
        <v>52942</v>
      </c>
      <c r="G794" s="11" t="s">
        <v>101</v>
      </c>
      <c r="H794" s="11" t="s">
        <v>31</v>
      </c>
      <c r="I794" s="11" t="s">
        <v>31</v>
      </c>
      <c r="J794" s="11" t="s">
        <v>224</v>
      </c>
      <c r="K794" s="14" t="s">
        <v>32</v>
      </c>
      <c r="L794" s="14" t="s">
        <v>28</v>
      </c>
    </row>
    <row r="795" spans="1:12" x14ac:dyDescent="0.3">
      <c r="A795" s="11" t="s">
        <v>82</v>
      </c>
      <c r="B795" s="11" t="s">
        <v>162</v>
      </c>
      <c r="C795" s="11" t="s">
        <v>90</v>
      </c>
      <c r="D795" s="12">
        <v>42170</v>
      </c>
      <c r="E795" s="11" t="s">
        <v>120</v>
      </c>
      <c r="F795" s="11">
        <v>25683</v>
      </c>
      <c r="G795" s="11" t="s">
        <v>101</v>
      </c>
      <c r="H795" s="11" t="s">
        <v>31</v>
      </c>
      <c r="I795" s="11" t="s">
        <v>31</v>
      </c>
      <c r="J795" s="11" t="s">
        <v>200</v>
      </c>
      <c r="K795" s="14" t="s">
        <v>32</v>
      </c>
      <c r="L795" s="14" t="s">
        <v>28</v>
      </c>
    </row>
    <row r="796" spans="1:12" x14ac:dyDescent="0.3">
      <c r="A796" s="11" t="s">
        <v>82</v>
      </c>
      <c r="B796" s="11" t="s">
        <v>162</v>
      </c>
      <c r="C796" s="11" t="s">
        <v>90</v>
      </c>
      <c r="D796" s="12">
        <v>42170</v>
      </c>
      <c r="E796" s="11" t="s">
        <v>119</v>
      </c>
      <c r="F796" s="11">
        <v>16430</v>
      </c>
      <c r="G796" s="11" t="s">
        <v>101</v>
      </c>
      <c r="H796" s="11" t="s">
        <v>31</v>
      </c>
      <c r="I796" s="11" t="s">
        <v>31</v>
      </c>
      <c r="J796" s="11" t="s">
        <v>195</v>
      </c>
      <c r="K796" s="14" t="s">
        <v>32</v>
      </c>
      <c r="L796" s="14" t="s">
        <v>28</v>
      </c>
    </row>
    <row r="797" spans="1:12" x14ac:dyDescent="0.3">
      <c r="A797" s="11">
        <v>41</v>
      </c>
      <c r="B797" s="11" t="s">
        <v>162</v>
      </c>
      <c r="C797" s="11" t="s">
        <v>90</v>
      </c>
      <c r="D797" s="12">
        <v>42170</v>
      </c>
      <c r="E797" s="11" t="s">
        <v>132</v>
      </c>
      <c r="F797" s="11">
        <v>7556</v>
      </c>
      <c r="G797" s="11" t="s">
        <v>101</v>
      </c>
      <c r="H797" s="11" t="s">
        <v>31</v>
      </c>
      <c r="I797" s="11" t="s">
        <v>31</v>
      </c>
      <c r="J797" s="11" t="s">
        <v>224</v>
      </c>
      <c r="K797" s="14" t="s">
        <v>32</v>
      </c>
      <c r="L797" s="14" t="s">
        <v>28</v>
      </c>
    </row>
    <row r="798" spans="1:12" x14ac:dyDescent="0.3">
      <c r="A798" s="11">
        <v>41</v>
      </c>
      <c r="B798" s="11" t="s">
        <v>162</v>
      </c>
      <c r="C798" s="11" t="s">
        <v>90</v>
      </c>
      <c r="D798" s="12">
        <v>42170</v>
      </c>
      <c r="E798" s="11" t="s">
        <v>120</v>
      </c>
      <c r="F798" s="11">
        <v>33236</v>
      </c>
      <c r="G798" s="11" t="s">
        <v>101</v>
      </c>
      <c r="H798" s="11" t="s">
        <v>31</v>
      </c>
      <c r="I798" s="11" t="s">
        <v>31</v>
      </c>
      <c r="J798" s="11" t="s">
        <v>200</v>
      </c>
      <c r="K798" s="14" t="s">
        <v>32</v>
      </c>
      <c r="L798" s="14" t="s">
        <v>28</v>
      </c>
    </row>
    <row r="799" spans="1:12" x14ac:dyDescent="0.3">
      <c r="A799" s="11">
        <v>41</v>
      </c>
      <c r="B799" s="11" t="s">
        <v>162</v>
      </c>
      <c r="C799" s="11" t="s">
        <v>90</v>
      </c>
      <c r="D799" s="12">
        <v>42170</v>
      </c>
      <c r="E799" s="11" t="s">
        <v>119</v>
      </c>
      <c r="F799" s="11">
        <v>19779</v>
      </c>
      <c r="G799" s="11" t="s">
        <v>101</v>
      </c>
      <c r="H799" s="11" t="s">
        <v>31</v>
      </c>
      <c r="I799" s="11" t="s">
        <v>31</v>
      </c>
      <c r="J799" s="11" t="s">
        <v>195</v>
      </c>
      <c r="K799" s="14" t="s">
        <v>32</v>
      </c>
      <c r="L799" s="14" t="s">
        <v>28</v>
      </c>
    </row>
    <row r="800" spans="1:12" x14ac:dyDescent="0.3">
      <c r="A800" s="11">
        <v>42</v>
      </c>
      <c r="B800" s="11" t="s">
        <v>162</v>
      </c>
      <c r="C800" s="11" t="s">
        <v>90</v>
      </c>
      <c r="D800" s="12">
        <v>42170</v>
      </c>
      <c r="E800" s="11" t="s">
        <v>132</v>
      </c>
      <c r="F800" s="11">
        <v>10354</v>
      </c>
      <c r="G800" s="11" t="s">
        <v>101</v>
      </c>
      <c r="H800" s="11" t="s">
        <v>31</v>
      </c>
      <c r="I800" s="11" t="s">
        <v>31</v>
      </c>
      <c r="J800" s="11" t="s">
        <v>224</v>
      </c>
      <c r="K800" s="14" t="s">
        <v>32</v>
      </c>
      <c r="L800" s="14" t="s">
        <v>28</v>
      </c>
    </row>
    <row r="801" spans="1:12" x14ac:dyDescent="0.3">
      <c r="A801" s="11">
        <v>42</v>
      </c>
      <c r="B801" s="11" t="s">
        <v>162</v>
      </c>
      <c r="C801" s="11" t="s">
        <v>90</v>
      </c>
      <c r="D801" s="12">
        <v>42170</v>
      </c>
      <c r="E801" s="11" t="s">
        <v>120</v>
      </c>
      <c r="F801" s="11">
        <v>35781</v>
      </c>
      <c r="G801" s="11" t="s">
        <v>101</v>
      </c>
      <c r="H801" s="11" t="s">
        <v>31</v>
      </c>
      <c r="I801" s="11" t="s">
        <v>31</v>
      </c>
      <c r="J801" s="11" t="s">
        <v>200</v>
      </c>
      <c r="K801" s="14" t="s">
        <v>32</v>
      </c>
      <c r="L801" s="14" t="s">
        <v>28</v>
      </c>
    </row>
    <row r="802" spans="1:12" x14ac:dyDescent="0.3">
      <c r="A802" s="11" t="s">
        <v>82</v>
      </c>
      <c r="B802" s="11" t="s">
        <v>162</v>
      </c>
      <c r="C802" s="11" t="s">
        <v>90</v>
      </c>
      <c r="D802" s="12">
        <v>42170</v>
      </c>
      <c r="E802" s="11" t="s">
        <v>119</v>
      </c>
      <c r="F802" s="11">
        <v>12449</v>
      </c>
      <c r="G802" s="11" t="s">
        <v>101</v>
      </c>
      <c r="H802" s="11" t="s">
        <v>31</v>
      </c>
      <c r="I802" s="11" t="s">
        <v>31</v>
      </c>
      <c r="J802" s="11" t="s">
        <v>195</v>
      </c>
      <c r="K802" s="14" t="s">
        <v>32</v>
      </c>
      <c r="L802" s="14" t="s">
        <v>28</v>
      </c>
    </row>
    <row r="803" spans="1:12" x14ac:dyDescent="0.3">
      <c r="A803" s="11">
        <v>39</v>
      </c>
      <c r="B803" s="11" t="s">
        <v>162</v>
      </c>
      <c r="C803" s="11" t="s">
        <v>90</v>
      </c>
      <c r="D803" s="12">
        <v>42170</v>
      </c>
      <c r="E803" s="11" t="s">
        <v>132</v>
      </c>
      <c r="F803" s="11">
        <v>7561</v>
      </c>
      <c r="G803" s="11" t="s">
        <v>101</v>
      </c>
      <c r="H803" s="11" t="s">
        <v>31</v>
      </c>
      <c r="I803" s="11" t="s">
        <v>31</v>
      </c>
      <c r="J803" s="11" t="s">
        <v>224</v>
      </c>
      <c r="K803" s="14" t="s">
        <v>32</v>
      </c>
      <c r="L803" s="14" t="s">
        <v>28</v>
      </c>
    </row>
    <row r="804" spans="1:12" x14ac:dyDescent="0.3">
      <c r="A804" s="11" t="s">
        <v>82</v>
      </c>
      <c r="B804" s="11" t="s">
        <v>162</v>
      </c>
      <c r="C804" s="11" t="s">
        <v>86</v>
      </c>
      <c r="D804" s="12">
        <v>42159</v>
      </c>
      <c r="E804" s="11" t="s">
        <v>120</v>
      </c>
      <c r="F804" s="11">
        <v>29197</v>
      </c>
      <c r="G804" s="11" t="s">
        <v>101</v>
      </c>
      <c r="H804" s="11" t="s">
        <v>31</v>
      </c>
      <c r="I804" s="11" t="s">
        <v>31</v>
      </c>
      <c r="J804" s="11" t="s">
        <v>200</v>
      </c>
      <c r="K804" s="14" t="s">
        <v>32</v>
      </c>
      <c r="L804" s="14" t="s">
        <v>28</v>
      </c>
    </row>
    <row r="805" spans="1:12" x14ac:dyDescent="0.3">
      <c r="A805" s="11" t="s">
        <v>82</v>
      </c>
      <c r="B805" s="11" t="s">
        <v>162</v>
      </c>
      <c r="C805" s="11" t="s">
        <v>86</v>
      </c>
      <c r="D805" s="12">
        <v>42159</v>
      </c>
      <c r="E805" s="11" t="s">
        <v>119</v>
      </c>
      <c r="F805" s="11">
        <v>16705</v>
      </c>
      <c r="G805" s="11" t="s">
        <v>101</v>
      </c>
      <c r="H805" s="11" t="s">
        <v>31</v>
      </c>
      <c r="I805" s="11" t="s">
        <v>31</v>
      </c>
      <c r="J805" s="11" t="s">
        <v>195</v>
      </c>
      <c r="K805" s="14" t="s">
        <v>32</v>
      </c>
      <c r="L805" s="14" t="s">
        <v>28</v>
      </c>
    </row>
    <row r="806" spans="1:12" x14ac:dyDescent="0.3">
      <c r="A806" s="11" t="s">
        <v>82</v>
      </c>
      <c r="B806" s="11" t="s">
        <v>162</v>
      </c>
      <c r="C806" s="11" t="s">
        <v>86</v>
      </c>
      <c r="D806" s="12">
        <v>42159</v>
      </c>
      <c r="E806" s="11" t="s">
        <v>132</v>
      </c>
      <c r="F806" s="11">
        <v>9348</v>
      </c>
      <c r="G806" s="11" t="s">
        <v>101</v>
      </c>
      <c r="H806" s="11" t="s">
        <v>31</v>
      </c>
      <c r="I806" s="11" t="s">
        <v>31</v>
      </c>
      <c r="J806" s="11" t="s">
        <v>224</v>
      </c>
      <c r="K806" s="14" t="s">
        <v>32</v>
      </c>
      <c r="L806" s="14" t="s">
        <v>28</v>
      </c>
    </row>
    <row r="807" spans="1:12" x14ac:dyDescent="0.3">
      <c r="A807" s="11" t="s">
        <v>82</v>
      </c>
      <c r="B807" s="11" t="s">
        <v>148</v>
      </c>
      <c r="C807" s="11" t="s">
        <v>126</v>
      </c>
      <c r="D807" s="12">
        <v>42174</v>
      </c>
      <c r="E807" s="11" t="s">
        <v>120</v>
      </c>
      <c r="F807" s="11">
        <v>60571</v>
      </c>
      <c r="G807" s="11" t="s">
        <v>101</v>
      </c>
      <c r="H807" s="11" t="s">
        <v>31</v>
      </c>
      <c r="I807" s="11" t="s">
        <v>31</v>
      </c>
      <c r="J807" s="11" t="s">
        <v>200</v>
      </c>
      <c r="K807" s="14" t="s">
        <v>32</v>
      </c>
      <c r="L807" s="14" t="s">
        <v>28</v>
      </c>
    </row>
    <row r="808" spans="1:12" x14ac:dyDescent="0.3">
      <c r="A808" s="11" t="s">
        <v>82</v>
      </c>
      <c r="B808" s="11" t="s">
        <v>148</v>
      </c>
      <c r="C808" s="11" t="s">
        <v>126</v>
      </c>
      <c r="D808" s="12">
        <v>42174</v>
      </c>
      <c r="E808" s="11" t="s">
        <v>119</v>
      </c>
      <c r="F808" s="11">
        <v>36104</v>
      </c>
      <c r="G808" s="11" t="s">
        <v>101</v>
      </c>
      <c r="H808" s="11" t="s">
        <v>31</v>
      </c>
      <c r="I808" s="11" t="s">
        <v>31</v>
      </c>
      <c r="J808" s="11" t="s">
        <v>195</v>
      </c>
      <c r="K808" s="14" t="s">
        <v>32</v>
      </c>
      <c r="L808" s="14" t="s">
        <v>28</v>
      </c>
    </row>
    <row r="809" spans="1:12" x14ac:dyDescent="0.3">
      <c r="A809" s="11">
        <v>34</v>
      </c>
      <c r="B809" s="11" t="s">
        <v>148</v>
      </c>
      <c r="C809" s="11" t="s">
        <v>126</v>
      </c>
      <c r="D809" s="12">
        <v>42174</v>
      </c>
      <c r="E809" s="11" t="s">
        <v>132</v>
      </c>
      <c r="F809" s="11">
        <v>18758</v>
      </c>
      <c r="G809" s="11" t="s">
        <v>101</v>
      </c>
      <c r="H809" s="11" t="s">
        <v>31</v>
      </c>
      <c r="I809" s="11" t="s">
        <v>31</v>
      </c>
      <c r="J809" s="11" t="s">
        <v>224</v>
      </c>
      <c r="K809" s="14" t="s">
        <v>32</v>
      </c>
      <c r="L809" s="14" t="s">
        <v>28</v>
      </c>
    </row>
    <row r="810" spans="1:12" x14ac:dyDescent="0.3">
      <c r="A810" s="11" t="s">
        <v>82</v>
      </c>
      <c r="B810" s="11" t="s">
        <v>148</v>
      </c>
      <c r="C810" s="11" t="s">
        <v>126</v>
      </c>
      <c r="D810" s="12">
        <v>42174</v>
      </c>
      <c r="E810" s="11" t="s">
        <v>120</v>
      </c>
      <c r="F810" s="11">
        <v>85764</v>
      </c>
      <c r="G810" s="11" t="s">
        <v>101</v>
      </c>
      <c r="H810" s="11" t="s">
        <v>31</v>
      </c>
      <c r="I810" s="11" t="s">
        <v>31</v>
      </c>
      <c r="J810" s="11" t="s">
        <v>200</v>
      </c>
      <c r="K810" s="14" t="s">
        <v>32</v>
      </c>
      <c r="L810" s="14" t="s">
        <v>28</v>
      </c>
    </row>
    <row r="811" spans="1:12" x14ac:dyDescent="0.3">
      <c r="A811" s="11" t="s">
        <v>82</v>
      </c>
      <c r="B811" s="11" t="s">
        <v>148</v>
      </c>
      <c r="C811" s="11" t="s">
        <v>126</v>
      </c>
      <c r="D811" s="12">
        <v>42174</v>
      </c>
      <c r="E811" s="11" t="s">
        <v>119</v>
      </c>
      <c r="F811" s="11">
        <v>52561</v>
      </c>
      <c r="G811" s="11" t="s">
        <v>101</v>
      </c>
      <c r="H811" s="11" t="s">
        <v>31</v>
      </c>
      <c r="I811" s="11" t="s">
        <v>31</v>
      </c>
      <c r="J811" s="11" t="s">
        <v>195</v>
      </c>
      <c r="K811" s="14" t="s">
        <v>32</v>
      </c>
      <c r="L811" s="14" t="s">
        <v>28</v>
      </c>
    </row>
    <row r="812" spans="1:12" x14ac:dyDescent="0.3">
      <c r="A812" s="11" t="s">
        <v>82</v>
      </c>
      <c r="B812" s="11" t="s">
        <v>148</v>
      </c>
      <c r="C812" s="11" t="s">
        <v>126</v>
      </c>
      <c r="D812" s="12">
        <v>42174</v>
      </c>
      <c r="E812" s="11" t="s">
        <v>132</v>
      </c>
      <c r="F812" s="11">
        <v>22507</v>
      </c>
      <c r="G812" s="11" t="s">
        <v>101</v>
      </c>
      <c r="H812" s="11" t="s">
        <v>31</v>
      </c>
      <c r="I812" s="11" t="s">
        <v>31</v>
      </c>
      <c r="J812" s="11" t="s">
        <v>224</v>
      </c>
      <c r="K812" s="14" t="s">
        <v>32</v>
      </c>
      <c r="L812" s="14" t="s">
        <v>28</v>
      </c>
    </row>
    <row r="813" spans="1:12" x14ac:dyDescent="0.3">
      <c r="A813" s="11" t="s">
        <v>82</v>
      </c>
      <c r="B813" s="11" t="s">
        <v>148</v>
      </c>
      <c r="C813" s="11" t="s">
        <v>90</v>
      </c>
      <c r="D813" s="12">
        <v>42170</v>
      </c>
      <c r="E813" s="11" t="s">
        <v>119</v>
      </c>
      <c r="F813" s="11">
        <v>46</v>
      </c>
      <c r="G813" s="11" t="s">
        <v>101</v>
      </c>
      <c r="H813" s="11" t="s">
        <v>31</v>
      </c>
      <c r="I813" s="11" t="s">
        <v>31</v>
      </c>
      <c r="J813" s="11" t="s">
        <v>195</v>
      </c>
      <c r="K813" s="14" t="s">
        <v>32</v>
      </c>
      <c r="L813" s="14" t="s">
        <v>28</v>
      </c>
    </row>
    <row r="814" spans="1:12" x14ac:dyDescent="0.3">
      <c r="A814" s="11">
        <v>44</v>
      </c>
      <c r="B814" s="11" t="s">
        <v>148</v>
      </c>
      <c r="C814" s="11" t="s">
        <v>90</v>
      </c>
      <c r="D814" s="12">
        <v>42170</v>
      </c>
      <c r="E814" s="11" t="s">
        <v>120</v>
      </c>
      <c r="F814" s="11">
        <v>46</v>
      </c>
      <c r="G814" s="11" t="s">
        <v>101</v>
      </c>
      <c r="H814" s="11" t="s">
        <v>31</v>
      </c>
      <c r="I814" s="11" t="s">
        <v>31</v>
      </c>
      <c r="J814" s="11" t="s">
        <v>200</v>
      </c>
      <c r="K814" s="14" t="s">
        <v>32</v>
      </c>
      <c r="L814" s="14" t="s">
        <v>28</v>
      </c>
    </row>
    <row r="815" spans="1:12" x14ac:dyDescent="0.3">
      <c r="A815" s="11">
        <v>44</v>
      </c>
      <c r="B815" s="11" t="s">
        <v>148</v>
      </c>
      <c r="C815" s="11" t="s">
        <v>90</v>
      </c>
      <c r="D815" s="12">
        <v>42177</v>
      </c>
      <c r="E815" s="11" t="s">
        <v>119</v>
      </c>
      <c r="F815" s="11">
        <v>14722</v>
      </c>
      <c r="G815" s="11" t="s">
        <v>101</v>
      </c>
      <c r="H815" s="11" t="s">
        <v>31</v>
      </c>
      <c r="I815" s="11" t="s">
        <v>31</v>
      </c>
      <c r="J815" s="11" t="s">
        <v>195</v>
      </c>
      <c r="K815" s="14" t="s">
        <v>32</v>
      </c>
      <c r="L815" s="14" t="s">
        <v>28</v>
      </c>
    </row>
    <row r="816" spans="1:12" x14ac:dyDescent="0.3">
      <c r="A816" s="11">
        <v>44</v>
      </c>
      <c r="B816" s="11" t="s">
        <v>148</v>
      </c>
      <c r="C816" s="11" t="s">
        <v>90</v>
      </c>
      <c r="D816" s="12">
        <v>42177</v>
      </c>
      <c r="E816" s="11" t="s">
        <v>120</v>
      </c>
      <c r="F816" s="11">
        <v>8677</v>
      </c>
      <c r="G816" s="11" t="s">
        <v>101</v>
      </c>
      <c r="H816" s="11" t="s">
        <v>31</v>
      </c>
      <c r="I816" s="11" t="s">
        <v>31</v>
      </c>
      <c r="J816" s="11" t="s">
        <v>200</v>
      </c>
      <c r="K816" s="14" t="s">
        <v>32</v>
      </c>
      <c r="L816" s="14" t="s">
        <v>28</v>
      </c>
    </row>
    <row r="817" spans="1:12" x14ac:dyDescent="0.3">
      <c r="A817" s="11">
        <v>46</v>
      </c>
      <c r="B817" s="11" t="s">
        <v>148</v>
      </c>
      <c r="C817" s="11" t="s">
        <v>86</v>
      </c>
      <c r="D817" s="12">
        <v>42169</v>
      </c>
      <c r="E817" s="11" t="s">
        <v>120</v>
      </c>
      <c r="F817" s="11">
        <v>19980</v>
      </c>
      <c r="G817" s="11" t="s">
        <v>101</v>
      </c>
      <c r="H817" s="11" t="s">
        <v>31</v>
      </c>
      <c r="I817" s="11" t="s">
        <v>31</v>
      </c>
      <c r="J817" s="11" t="s">
        <v>200</v>
      </c>
      <c r="K817" s="14" t="s">
        <v>32</v>
      </c>
      <c r="L817" s="14" t="s">
        <v>28</v>
      </c>
    </row>
    <row r="818" spans="1:12" x14ac:dyDescent="0.3">
      <c r="A818" s="11">
        <v>45</v>
      </c>
      <c r="B818" s="11" t="s">
        <v>148</v>
      </c>
      <c r="C818" s="11" t="s">
        <v>86</v>
      </c>
      <c r="D818" s="12">
        <v>42169</v>
      </c>
      <c r="E818" s="11" t="s">
        <v>119</v>
      </c>
      <c r="F818" s="11">
        <v>15563</v>
      </c>
      <c r="G818" s="11" t="s">
        <v>101</v>
      </c>
      <c r="H818" s="11" t="s">
        <v>31</v>
      </c>
      <c r="I818" s="11" t="s">
        <v>31</v>
      </c>
      <c r="J818" s="11" t="s">
        <v>195</v>
      </c>
      <c r="K818" s="14" t="s">
        <v>32</v>
      </c>
      <c r="L818" s="14" t="s">
        <v>28</v>
      </c>
    </row>
    <row r="819" spans="1:12" x14ac:dyDescent="0.3">
      <c r="A819" s="11">
        <v>45</v>
      </c>
      <c r="B819" s="11" t="s">
        <v>148</v>
      </c>
      <c r="C819" s="11" t="s">
        <v>86</v>
      </c>
      <c r="D819" s="12">
        <v>42169</v>
      </c>
      <c r="E819" s="11" t="s">
        <v>132</v>
      </c>
      <c r="F819" s="11">
        <v>4772</v>
      </c>
      <c r="G819" s="11" t="s">
        <v>101</v>
      </c>
      <c r="H819" s="11" t="s">
        <v>31</v>
      </c>
      <c r="I819" s="11" t="s">
        <v>31</v>
      </c>
      <c r="J819" s="11" t="s">
        <v>224</v>
      </c>
      <c r="K819" s="14" t="s">
        <v>32</v>
      </c>
      <c r="L819" s="14" t="s">
        <v>28</v>
      </c>
    </row>
    <row r="820" spans="1:12" x14ac:dyDescent="0.3">
      <c r="A820" s="11">
        <v>46</v>
      </c>
      <c r="B820" s="11" t="s">
        <v>148</v>
      </c>
      <c r="C820" s="11" t="s">
        <v>86</v>
      </c>
      <c r="D820" s="12">
        <v>42173</v>
      </c>
      <c r="E820" s="11" t="s">
        <v>120</v>
      </c>
      <c r="F820" s="11">
        <v>43284</v>
      </c>
      <c r="G820" s="11" t="s">
        <v>101</v>
      </c>
      <c r="H820" s="11" t="s">
        <v>31</v>
      </c>
      <c r="I820" s="11" t="s">
        <v>31</v>
      </c>
      <c r="J820" s="11" t="s">
        <v>200</v>
      </c>
      <c r="K820" s="14" t="s">
        <v>32</v>
      </c>
      <c r="L820" s="14" t="s">
        <v>28</v>
      </c>
    </row>
    <row r="821" spans="1:12" x14ac:dyDescent="0.3">
      <c r="A821" s="11">
        <v>46</v>
      </c>
      <c r="B821" s="11" t="s">
        <v>148</v>
      </c>
      <c r="C821" s="11" t="s">
        <v>86</v>
      </c>
      <c r="D821" s="12">
        <v>42173</v>
      </c>
      <c r="E821" s="11" t="s">
        <v>119</v>
      </c>
      <c r="F821" s="11">
        <v>27134</v>
      </c>
      <c r="G821" s="11" t="s">
        <v>101</v>
      </c>
      <c r="H821" s="11" t="s">
        <v>31</v>
      </c>
      <c r="I821" s="11" t="s">
        <v>31</v>
      </c>
      <c r="J821" s="11" t="s">
        <v>195</v>
      </c>
      <c r="K821" s="14" t="s">
        <v>32</v>
      </c>
      <c r="L821" s="14" t="s">
        <v>28</v>
      </c>
    </row>
    <row r="822" spans="1:12" x14ac:dyDescent="0.3">
      <c r="A822" s="11">
        <v>47</v>
      </c>
      <c r="B822" s="11" t="s">
        <v>148</v>
      </c>
      <c r="C822" s="11" t="s">
        <v>86</v>
      </c>
      <c r="D822" s="12">
        <v>42173</v>
      </c>
      <c r="E822" s="11" t="s">
        <v>132</v>
      </c>
      <c r="F822" s="11">
        <v>12847</v>
      </c>
      <c r="G822" s="11" t="s">
        <v>101</v>
      </c>
      <c r="H822" s="11" t="s">
        <v>31</v>
      </c>
      <c r="I822" s="11" t="s">
        <v>31</v>
      </c>
      <c r="J822" s="11" t="s">
        <v>224</v>
      </c>
      <c r="K822" s="14" t="s">
        <v>32</v>
      </c>
      <c r="L822" s="14" t="s">
        <v>28</v>
      </c>
    </row>
    <row r="823" spans="1:12" x14ac:dyDescent="0.3">
      <c r="A823" s="11">
        <v>52</v>
      </c>
      <c r="B823" s="11" t="s">
        <v>142</v>
      </c>
      <c r="C823" s="11" t="s">
        <v>80</v>
      </c>
      <c r="D823" s="12">
        <v>42185</v>
      </c>
      <c r="E823" s="11" t="s">
        <v>120</v>
      </c>
      <c r="F823" s="11">
        <v>49565</v>
      </c>
      <c r="G823" s="11" t="s">
        <v>101</v>
      </c>
      <c r="H823" s="11" t="s">
        <v>31</v>
      </c>
      <c r="I823" s="11" t="s">
        <v>31</v>
      </c>
      <c r="J823" s="11" t="s">
        <v>200</v>
      </c>
      <c r="K823" s="14" t="s">
        <v>32</v>
      </c>
      <c r="L823" s="14" t="s">
        <v>28</v>
      </c>
    </row>
    <row r="824" spans="1:12" x14ac:dyDescent="0.3">
      <c r="A824" s="11">
        <v>52</v>
      </c>
      <c r="B824" s="11" t="s">
        <v>142</v>
      </c>
      <c r="C824" s="11" t="s">
        <v>80</v>
      </c>
      <c r="D824" s="12">
        <v>42185</v>
      </c>
      <c r="E824" s="11" t="s">
        <v>119</v>
      </c>
      <c r="F824" s="11">
        <v>33866</v>
      </c>
      <c r="G824" s="11" t="s">
        <v>101</v>
      </c>
      <c r="H824" s="11" t="s">
        <v>31</v>
      </c>
      <c r="I824" s="11" t="s">
        <v>31</v>
      </c>
      <c r="J824" s="11" t="s">
        <v>195</v>
      </c>
      <c r="K824" s="14" t="s">
        <v>32</v>
      </c>
      <c r="L824" s="14" t="s">
        <v>28</v>
      </c>
    </row>
    <row r="825" spans="1:12" x14ac:dyDescent="0.3">
      <c r="A825" s="11">
        <v>52</v>
      </c>
      <c r="B825" s="11" t="s">
        <v>142</v>
      </c>
      <c r="C825" s="11" t="s">
        <v>80</v>
      </c>
      <c r="D825" s="12">
        <v>42185</v>
      </c>
      <c r="E825" s="11" t="s">
        <v>132</v>
      </c>
      <c r="F825" s="11">
        <v>12683</v>
      </c>
      <c r="G825" s="11" t="s">
        <v>101</v>
      </c>
      <c r="H825" s="11" t="s">
        <v>31</v>
      </c>
      <c r="I825" s="11" t="s">
        <v>31</v>
      </c>
      <c r="J825" s="11" t="s">
        <v>224</v>
      </c>
      <c r="K825" s="14" t="s">
        <v>32</v>
      </c>
      <c r="L825" s="14" t="s">
        <v>28</v>
      </c>
    </row>
    <row r="826" spans="1:12" x14ac:dyDescent="0.3">
      <c r="A826" s="11" t="s">
        <v>82</v>
      </c>
      <c r="B826" s="11" t="s">
        <v>127</v>
      </c>
      <c r="C826" s="11" t="s">
        <v>126</v>
      </c>
      <c r="D826" s="12">
        <v>42167</v>
      </c>
      <c r="E826" s="11" t="s">
        <v>120</v>
      </c>
      <c r="F826" s="11">
        <v>2890</v>
      </c>
      <c r="G826" s="11" t="s">
        <v>101</v>
      </c>
      <c r="H826" s="11" t="s">
        <v>31</v>
      </c>
      <c r="I826" s="11" t="s">
        <v>31</v>
      </c>
      <c r="J826" s="11" t="s">
        <v>200</v>
      </c>
      <c r="K826" s="14" t="s">
        <v>32</v>
      </c>
      <c r="L826" s="14" t="s">
        <v>28</v>
      </c>
    </row>
    <row r="827" spans="1:12" x14ac:dyDescent="0.3">
      <c r="A827" s="11">
        <v>49</v>
      </c>
      <c r="B827" s="11" t="s">
        <v>127</v>
      </c>
      <c r="C827" s="11" t="s">
        <v>126</v>
      </c>
      <c r="D827" s="12">
        <v>42167</v>
      </c>
      <c r="E827" s="11" t="s">
        <v>119</v>
      </c>
      <c r="F827" s="11">
        <v>2632</v>
      </c>
      <c r="G827" s="11" t="s">
        <v>101</v>
      </c>
      <c r="H827" s="11" t="s">
        <v>31</v>
      </c>
      <c r="I827" s="11" t="s">
        <v>31</v>
      </c>
      <c r="J827" s="11" t="s">
        <v>195</v>
      </c>
      <c r="K827" s="14" t="s">
        <v>32</v>
      </c>
      <c r="L827" s="14" t="s">
        <v>28</v>
      </c>
    </row>
    <row r="828" spans="1:12" x14ac:dyDescent="0.3">
      <c r="A828" s="11" t="s">
        <v>82</v>
      </c>
      <c r="B828" s="11" t="s">
        <v>127</v>
      </c>
      <c r="C828" s="11" t="s">
        <v>90</v>
      </c>
      <c r="D828" s="12">
        <v>42170</v>
      </c>
      <c r="E828" s="11" t="s">
        <v>120</v>
      </c>
      <c r="F828" s="11">
        <v>25209</v>
      </c>
      <c r="G828" s="11" t="s">
        <v>101</v>
      </c>
      <c r="H828" s="11" t="s">
        <v>31</v>
      </c>
      <c r="I828" s="11" t="s">
        <v>31</v>
      </c>
      <c r="J828" s="11" t="s">
        <v>200</v>
      </c>
      <c r="K828" s="14" t="s">
        <v>32</v>
      </c>
      <c r="L828" s="14" t="s">
        <v>28</v>
      </c>
    </row>
    <row r="829" spans="1:12" x14ac:dyDescent="0.3">
      <c r="A829" s="11" t="s">
        <v>82</v>
      </c>
      <c r="B829" s="11" t="s">
        <v>127</v>
      </c>
      <c r="C829" s="11" t="s">
        <v>90</v>
      </c>
      <c r="D829" s="12">
        <v>42170</v>
      </c>
      <c r="E829" s="11" t="s">
        <v>119</v>
      </c>
      <c r="F829" s="11">
        <v>11957</v>
      </c>
      <c r="G829" s="11" t="s">
        <v>101</v>
      </c>
      <c r="H829" s="11" t="s">
        <v>31</v>
      </c>
      <c r="I829" s="11" t="s">
        <v>31</v>
      </c>
      <c r="J829" s="11" t="s">
        <v>195</v>
      </c>
      <c r="K829" s="14" t="s">
        <v>32</v>
      </c>
      <c r="L829" s="14" t="s">
        <v>28</v>
      </c>
    </row>
    <row r="830" spans="1:12" x14ac:dyDescent="0.3">
      <c r="A830" s="11" t="s">
        <v>82</v>
      </c>
      <c r="B830" s="11" t="s">
        <v>127</v>
      </c>
      <c r="C830" s="11" t="s">
        <v>90</v>
      </c>
      <c r="D830" s="12">
        <v>42170</v>
      </c>
      <c r="E830" s="11" t="s">
        <v>132</v>
      </c>
      <c r="F830" s="11">
        <v>5578</v>
      </c>
      <c r="G830" s="11" t="s">
        <v>101</v>
      </c>
      <c r="H830" s="11" t="s">
        <v>31</v>
      </c>
      <c r="I830" s="11" t="s">
        <v>31</v>
      </c>
      <c r="J830" s="11" t="s">
        <v>224</v>
      </c>
      <c r="K830" s="14" t="s">
        <v>32</v>
      </c>
      <c r="L830" s="14" t="s">
        <v>28</v>
      </c>
    </row>
    <row r="831" spans="1:12" x14ac:dyDescent="0.3">
      <c r="A831" s="11" t="s">
        <v>82</v>
      </c>
      <c r="B831" s="11" t="s">
        <v>127</v>
      </c>
      <c r="C831" s="11" t="s">
        <v>87</v>
      </c>
      <c r="D831" s="12">
        <v>42194</v>
      </c>
      <c r="E831" s="11" t="s">
        <v>120</v>
      </c>
      <c r="F831" s="11">
        <v>29330</v>
      </c>
      <c r="G831" s="11" t="s">
        <v>101</v>
      </c>
      <c r="H831" s="11" t="s">
        <v>31</v>
      </c>
      <c r="I831" s="11" t="s">
        <v>31</v>
      </c>
      <c r="J831" s="11" t="s">
        <v>200</v>
      </c>
      <c r="K831" s="14" t="s">
        <v>32</v>
      </c>
      <c r="L831" s="14" t="s">
        <v>28</v>
      </c>
    </row>
    <row r="832" spans="1:12" x14ac:dyDescent="0.3">
      <c r="A832" s="11">
        <v>53</v>
      </c>
      <c r="B832" s="11" t="s">
        <v>127</v>
      </c>
      <c r="C832" s="11" t="s">
        <v>87</v>
      </c>
      <c r="D832" s="12">
        <v>42194</v>
      </c>
      <c r="E832" s="11" t="s">
        <v>119</v>
      </c>
      <c r="F832" s="11">
        <v>9025</v>
      </c>
      <c r="G832" s="11" t="s">
        <v>101</v>
      </c>
      <c r="H832" s="11" t="s">
        <v>31</v>
      </c>
      <c r="I832" s="11" t="s">
        <v>31</v>
      </c>
      <c r="J832" s="11" t="s">
        <v>195</v>
      </c>
      <c r="K832" s="14" t="s">
        <v>32</v>
      </c>
      <c r="L832" s="14" t="s">
        <v>28</v>
      </c>
    </row>
    <row r="833" spans="1:12" x14ac:dyDescent="0.3">
      <c r="A833" s="11" t="s">
        <v>82</v>
      </c>
      <c r="B833" s="11" t="s">
        <v>127</v>
      </c>
      <c r="C833" s="11" t="s">
        <v>87</v>
      </c>
      <c r="D833" s="12">
        <v>42194</v>
      </c>
      <c r="E833" s="11" t="s">
        <v>132</v>
      </c>
      <c r="F833" s="11">
        <v>4484</v>
      </c>
      <c r="G833" s="11" t="s">
        <v>101</v>
      </c>
      <c r="H833" s="11" t="s">
        <v>31</v>
      </c>
      <c r="I833" s="11" t="s">
        <v>31</v>
      </c>
      <c r="J833" s="11" t="s">
        <v>224</v>
      </c>
      <c r="K833" s="14" t="s">
        <v>32</v>
      </c>
      <c r="L833" s="14" t="s">
        <v>28</v>
      </c>
    </row>
    <row r="834" spans="1:12" x14ac:dyDescent="0.3">
      <c r="A834" s="11" t="s">
        <v>82</v>
      </c>
      <c r="B834" s="11" t="s">
        <v>114</v>
      </c>
      <c r="C834" s="11" t="s">
        <v>87</v>
      </c>
      <c r="D834" s="12">
        <v>42173</v>
      </c>
      <c r="E834" s="11" t="s">
        <v>120</v>
      </c>
      <c r="F834" s="11">
        <v>38965</v>
      </c>
      <c r="G834" s="11" t="s">
        <v>101</v>
      </c>
      <c r="H834" s="11" t="s">
        <v>31</v>
      </c>
      <c r="I834" s="11" t="s">
        <v>31</v>
      </c>
      <c r="J834" s="11" t="s">
        <v>200</v>
      </c>
      <c r="K834" s="14" t="s">
        <v>32</v>
      </c>
      <c r="L834" s="14" t="s">
        <v>28</v>
      </c>
    </row>
    <row r="835" spans="1:12" x14ac:dyDescent="0.3">
      <c r="A835" s="11" t="s">
        <v>82</v>
      </c>
      <c r="B835" s="11" t="s">
        <v>114</v>
      </c>
      <c r="C835" s="11" t="s">
        <v>87</v>
      </c>
      <c r="D835" s="12">
        <v>42173</v>
      </c>
      <c r="E835" s="11" t="s">
        <v>119</v>
      </c>
      <c r="F835" s="11">
        <v>23212</v>
      </c>
      <c r="G835" s="11" t="s">
        <v>101</v>
      </c>
      <c r="H835" s="11" t="s">
        <v>31</v>
      </c>
      <c r="I835" s="11" t="s">
        <v>31</v>
      </c>
      <c r="J835" s="11" t="s">
        <v>195</v>
      </c>
      <c r="K835" s="14" t="s">
        <v>32</v>
      </c>
      <c r="L835" s="14" t="s">
        <v>28</v>
      </c>
    </row>
    <row r="836" spans="1:12" x14ac:dyDescent="0.3">
      <c r="A836" s="11" t="s">
        <v>82</v>
      </c>
      <c r="B836" s="11" t="s">
        <v>181</v>
      </c>
      <c r="C836" s="11" t="s">
        <v>90</v>
      </c>
      <c r="D836" s="12">
        <v>42169</v>
      </c>
      <c r="E836" s="11" t="s">
        <v>143</v>
      </c>
      <c r="F836" s="11">
        <v>15363</v>
      </c>
      <c r="G836" s="11" t="s">
        <v>101</v>
      </c>
      <c r="H836" s="11" t="s">
        <v>51</v>
      </c>
      <c r="I836" s="11" t="s">
        <v>51</v>
      </c>
      <c r="J836" s="11" t="s">
        <v>201</v>
      </c>
      <c r="K836" s="13" t="s">
        <v>72</v>
      </c>
      <c r="L836" s="13" t="s">
        <v>73</v>
      </c>
    </row>
    <row r="837" spans="1:12" x14ac:dyDescent="0.3">
      <c r="A837" s="11" t="s">
        <v>82</v>
      </c>
      <c r="B837" s="11" t="s">
        <v>181</v>
      </c>
      <c r="C837" s="11" t="s">
        <v>80</v>
      </c>
      <c r="D837" s="12">
        <v>42176</v>
      </c>
      <c r="E837" s="11" t="s">
        <v>143</v>
      </c>
      <c r="F837" s="11">
        <v>4381</v>
      </c>
      <c r="G837" s="11" t="s">
        <v>101</v>
      </c>
      <c r="H837" s="11" t="s">
        <v>51</v>
      </c>
      <c r="I837" s="11" t="s">
        <v>51</v>
      </c>
      <c r="J837" s="11" t="s">
        <v>201</v>
      </c>
      <c r="K837" s="13" t="s">
        <v>72</v>
      </c>
      <c r="L837" s="13" t="s">
        <v>73</v>
      </c>
    </row>
    <row r="838" spans="1:12" x14ac:dyDescent="0.3">
      <c r="A838" s="11" t="s">
        <v>82</v>
      </c>
      <c r="B838" s="11" t="s">
        <v>169</v>
      </c>
      <c r="C838" s="11" t="s">
        <v>87</v>
      </c>
      <c r="D838" s="12">
        <v>42173</v>
      </c>
      <c r="E838" s="11" t="s">
        <v>143</v>
      </c>
      <c r="F838" s="11">
        <v>4027</v>
      </c>
      <c r="G838" s="11" t="s">
        <v>101</v>
      </c>
      <c r="H838" s="11" t="s">
        <v>51</v>
      </c>
      <c r="I838" s="11" t="s">
        <v>51</v>
      </c>
      <c r="J838" s="11" t="s">
        <v>201</v>
      </c>
      <c r="K838" s="13" t="s">
        <v>72</v>
      </c>
      <c r="L838" s="13" t="s">
        <v>73</v>
      </c>
    </row>
    <row r="839" spans="1:12" x14ac:dyDescent="0.3">
      <c r="A839" s="11">
        <v>55</v>
      </c>
      <c r="B839" s="11" t="s">
        <v>169</v>
      </c>
      <c r="C839" s="11" t="s">
        <v>86</v>
      </c>
      <c r="D839" s="12">
        <v>42169</v>
      </c>
      <c r="E839" s="11" t="s">
        <v>143</v>
      </c>
      <c r="F839" s="11">
        <v>27119</v>
      </c>
      <c r="G839" s="11" t="s">
        <v>101</v>
      </c>
      <c r="H839" s="11" t="s">
        <v>51</v>
      </c>
      <c r="I839" s="11" t="s">
        <v>51</v>
      </c>
      <c r="J839" s="11" t="s">
        <v>201</v>
      </c>
      <c r="K839" s="13" t="s">
        <v>72</v>
      </c>
      <c r="L839" s="13" t="s">
        <v>73</v>
      </c>
    </row>
    <row r="840" spans="1:12" x14ac:dyDescent="0.3">
      <c r="A840" s="11">
        <v>56</v>
      </c>
      <c r="B840" s="11" t="s">
        <v>148</v>
      </c>
      <c r="C840" s="11" t="s">
        <v>126</v>
      </c>
      <c r="D840" s="12">
        <v>42175</v>
      </c>
      <c r="E840" s="11" t="s">
        <v>143</v>
      </c>
      <c r="F840" s="11">
        <v>3260</v>
      </c>
      <c r="G840" s="11" t="s">
        <v>101</v>
      </c>
      <c r="H840" s="11" t="s">
        <v>51</v>
      </c>
      <c r="I840" s="11" t="s">
        <v>51</v>
      </c>
      <c r="J840" s="11" t="s">
        <v>201</v>
      </c>
      <c r="K840" s="13" t="s">
        <v>72</v>
      </c>
      <c r="L840" s="13" t="s">
        <v>73</v>
      </c>
    </row>
    <row r="841" spans="1:12" x14ac:dyDescent="0.3">
      <c r="A841" s="11">
        <v>55</v>
      </c>
      <c r="B841" s="11" t="s">
        <v>142</v>
      </c>
      <c r="C841" s="11" t="s">
        <v>80</v>
      </c>
      <c r="D841" s="12">
        <v>42185</v>
      </c>
      <c r="E841" s="11" t="s">
        <v>143</v>
      </c>
      <c r="F841" s="11">
        <v>6733</v>
      </c>
      <c r="G841" s="11" t="s">
        <v>101</v>
      </c>
      <c r="H841" s="11" t="s">
        <v>51</v>
      </c>
      <c r="I841" s="11" t="s">
        <v>51</v>
      </c>
      <c r="J841" s="11" t="s">
        <v>201</v>
      </c>
      <c r="K841" s="13" t="s">
        <v>72</v>
      </c>
      <c r="L841" s="13" t="s">
        <v>73</v>
      </c>
    </row>
    <row r="842" spans="1:12" x14ac:dyDescent="0.3">
      <c r="A842" s="11">
        <v>55</v>
      </c>
      <c r="B842" s="11" t="s">
        <v>181</v>
      </c>
      <c r="C842" s="11" t="s">
        <v>90</v>
      </c>
      <c r="D842" s="12">
        <v>42169</v>
      </c>
      <c r="E842" s="11" t="s">
        <v>106</v>
      </c>
      <c r="F842" s="11">
        <v>3523</v>
      </c>
      <c r="G842" s="11" t="s">
        <v>101</v>
      </c>
      <c r="H842" s="11" t="s">
        <v>54</v>
      </c>
      <c r="I842" s="11" t="s">
        <v>54</v>
      </c>
      <c r="J842" s="11" t="s">
        <v>206</v>
      </c>
      <c r="K842" s="14" t="s">
        <v>70</v>
      </c>
      <c r="L842" s="29" t="s">
        <v>71</v>
      </c>
    </row>
    <row r="843" spans="1:12" x14ac:dyDescent="0.3">
      <c r="A843" s="11">
        <v>56</v>
      </c>
      <c r="B843" s="11" t="s">
        <v>169</v>
      </c>
      <c r="C843" s="11" t="s">
        <v>126</v>
      </c>
      <c r="D843" s="12">
        <v>42169</v>
      </c>
      <c r="E843" s="11" t="s">
        <v>106</v>
      </c>
      <c r="F843" s="11">
        <v>1530</v>
      </c>
      <c r="G843" s="11" t="s">
        <v>101</v>
      </c>
      <c r="H843" s="11" t="s">
        <v>54</v>
      </c>
      <c r="I843" s="11" t="s">
        <v>54</v>
      </c>
      <c r="J843" s="11" t="s">
        <v>206</v>
      </c>
      <c r="K843" s="14" t="s">
        <v>70</v>
      </c>
      <c r="L843" s="29" t="s">
        <v>71</v>
      </c>
    </row>
    <row r="844" spans="1:12" x14ac:dyDescent="0.3">
      <c r="A844" s="11">
        <v>57</v>
      </c>
      <c r="B844" s="11" t="s">
        <v>169</v>
      </c>
      <c r="C844" s="11" t="s">
        <v>86</v>
      </c>
      <c r="D844" s="12">
        <v>42169</v>
      </c>
      <c r="E844" s="11" t="s">
        <v>106</v>
      </c>
      <c r="F844" s="11">
        <v>346</v>
      </c>
      <c r="G844" s="11" t="s">
        <v>101</v>
      </c>
      <c r="H844" s="11" t="s">
        <v>54</v>
      </c>
      <c r="I844" s="11" t="s">
        <v>54</v>
      </c>
      <c r="J844" s="11" t="s">
        <v>206</v>
      </c>
      <c r="K844" s="14" t="s">
        <v>70</v>
      </c>
      <c r="L844" s="29" t="s">
        <v>71</v>
      </c>
    </row>
    <row r="845" spans="1:12" x14ac:dyDescent="0.3">
      <c r="A845" s="11">
        <v>58</v>
      </c>
      <c r="B845" s="11" t="s">
        <v>162</v>
      </c>
      <c r="C845" s="11" t="s">
        <v>86</v>
      </c>
      <c r="D845" s="12">
        <v>42159</v>
      </c>
      <c r="E845" s="11" t="s">
        <v>106</v>
      </c>
      <c r="F845" s="11">
        <v>7517</v>
      </c>
      <c r="G845" s="11" t="s">
        <v>101</v>
      </c>
      <c r="H845" s="11" t="s">
        <v>54</v>
      </c>
      <c r="I845" s="11" t="s">
        <v>54</v>
      </c>
      <c r="J845" s="11" t="s">
        <v>206</v>
      </c>
      <c r="K845" s="14" t="s">
        <v>70</v>
      </c>
      <c r="L845" s="29" t="s">
        <v>71</v>
      </c>
    </row>
    <row r="846" spans="1:12" x14ac:dyDescent="0.3">
      <c r="A846" s="11">
        <v>59</v>
      </c>
      <c r="B846" s="11" t="s">
        <v>148</v>
      </c>
      <c r="C846" s="11" t="s">
        <v>126</v>
      </c>
      <c r="D846" s="12">
        <v>42175</v>
      </c>
      <c r="E846" s="11" t="s">
        <v>106</v>
      </c>
      <c r="F846" s="11">
        <v>3974</v>
      </c>
      <c r="G846" s="11" t="s">
        <v>101</v>
      </c>
      <c r="H846" s="11" t="s">
        <v>54</v>
      </c>
      <c r="I846" s="11" t="s">
        <v>54</v>
      </c>
      <c r="J846" s="11" t="s">
        <v>206</v>
      </c>
      <c r="K846" s="14" t="s">
        <v>70</v>
      </c>
      <c r="L846" s="29" t="s">
        <v>71</v>
      </c>
    </row>
    <row r="847" spans="1:12" x14ac:dyDescent="0.3">
      <c r="A847" s="11">
        <v>61</v>
      </c>
      <c r="B847" s="11" t="s">
        <v>148</v>
      </c>
      <c r="C847" s="11" t="s">
        <v>90</v>
      </c>
      <c r="D847" s="12">
        <v>42177</v>
      </c>
      <c r="E847" s="11" t="s">
        <v>106</v>
      </c>
      <c r="F847" s="11">
        <v>1557</v>
      </c>
      <c r="G847" s="11" t="s">
        <v>101</v>
      </c>
      <c r="H847" s="11" t="s">
        <v>54</v>
      </c>
      <c r="I847" s="11" t="s">
        <v>54</v>
      </c>
      <c r="J847" s="11" t="s">
        <v>206</v>
      </c>
      <c r="K847" s="14" t="s">
        <v>70</v>
      </c>
      <c r="L847" s="29" t="s">
        <v>71</v>
      </c>
    </row>
    <row r="848" spans="1:12" x14ac:dyDescent="0.3">
      <c r="A848" s="11">
        <v>62</v>
      </c>
      <c r="B848" s="11" t="s">
        <v>148</v>
      </c>
      <c r="C848" s="11" t="s">
        <v>87</v>
      </c>
      <c r="D848" s="12">
        <v>42183</v>
      </c>
      <c r="E848" s="11" t="s">
        <v>106</v>
      </c>
      <c r="F848" s="11">
        <v>14804</v>
      </c>
      <c r="G848" s="11" t="s">
        <v>101</v>
      </c>
      <c r="H848" s="11" t="s">
        <v>54</v>
      </c>
      <c r="I848" s="11" t="s">
        <v>54</v>
      </c>
      <c r="J848" s="11" t="s">
        <v>206</v>
      </c>
      <c r="K848" s="14" t="s">
        <v>70</v>
      </c>
      <c r="L848" s="29" t="s">
        <v>71</v>
      </c>
    </row>
    <row r="849" spans="1:14" x14ac:dyDescent="0.3">
      <c r="A849" s="11">
        <v>63</v>
      </c>
      <c r="B849" s="11" t="s">
        <v>142</v>
      </c>
      <c r="C849" s="11" t="s">
        <v>80</v>
      </c>
      <c r="D849" s="12">
        <v>42185</v>
      </c>
      <c r="E849" s="11" t="s">
        <v>106</v>
      </c>
      <c r="F849" s="11">
        <v>4438</v>
      </c>
      <c r="G849" s="11" t="s">
        <v>101</v>
      </c>
      <c r="H849" s="11" t="s">
        <v>54</v>
      </c>
      <c r="I849" s="11" t="s">
        <v>54</v>
      </c>
      <c r="J849" s="11" t="s">
        <v>206</v>
      </c>
      <c r="K849" s="14" t="s">
        <v>70</v>
      </c>
      <c r="L849" s="29" t="s">
        <v>71</v>
      </c>
    </row>
    <row r="850" spans="1:14" x14ac:dyDescent="0.3">
      <c r="A850" s="11">
        <v>60</v>
      </c>
      <c r="B850" s="11" t="s">
        <v>136</v>
      </c>
      <c r="C850" s="11" t="s">
        <v>87</v>
      </c>
      <c r="D850" s="12">
        <v>42167</v>
      </c>
      <c r="E850" s="11" t="s">
        <v>106</v>
      </c>
      <c r="F850" s="11">
        <v>7</v>
      </c>
      <c r="G850" s="11" t="s">
        <v>101</v>
      </c>
      <c r="H850" s="11" t="s">
        <v>54</v>
      </c>
      <c r="I850" s="11" t="s">
        <v>54</v>
      </c>
      <c r="J850" s="11" t="s">
        <v>206</v>
      </c>
      <c r="K850" s="14" t="s">
        <v>70</v>
      </c>
      <c r="L850" s="29" t="s">
        <v>71</v>
      </c>
    </row>
    <row r="851" spans="1:14" x14ac:dyDescent="0.3">
      <c r="A851" s="11">
        <v>60</v>
      </c>
      <c r="B851" s="11" t="s">
        <v>136</v>
      </c>
      <c r="C851" s="11" t="s">
        <v>87</v>
      </c>
      <c r="D851" s="12">
        <v>42167</v>
      </c>
      <c r="E851" s="11" t="s">
        <v>106</v>
      </c>
      <c r="F851" s="11">
        <v>4293</v>
      </c>
      <c r="G851" s="11" t="s">
        <v>101</v>
      </c>
      <c r="H851" s="11" t="s">
        <v>54</v>
      </c>
      <c r="I851" s="11" t="s">
        <v>54</v>
      </c>
      <c r="J851" s="11" t="s">
        <v>206</v>
      </c>
      <c r="K851" s="14" t="s">
        <v>70</v>
      </c>
      <c r="L851" s="29" t="s">
        <v>71</v>
      </c>
    </row>
    <row r="852" spans="1:14" ht="13.5" thickBot="1" x14ac:dyDescent="0.35">
      <c r="A852" s="11">
        <v>65</v>
      </c>
      <c r="B852" s="11" t="s">
        <v>127</v>
      </c>
      <c r="C852" s="11" t="s">
        <v>126</v>
      </c>
      <c r="D852" s="12">
        <v>42167</v>
      </c>
      <c r="E852" s="11" t="s">
        <v>106</v>
      </c>
      <c r="F852" s="11">
        <v>2504</v>
      </c>
      <c r="G852" s="11" t="s">
        <v>101</v>
      </c>
      <c r="H852" s="11" t="s">
        <v>54</v>
      </c>
      <c r="I852" s="11" t="s">
        <v>54</v>
      </c>
      <c r="J852" s="11" t="s">
        <v>206</v>
      </c>
      <c r="K852" s="14" t="s">
        <v>70</v>
      </c>
      <c r="L852" s="29" t="s">
        <v>71</v>
      </c>
    </row>
    <row r="853" spans="1:14" ht="15" thickBot="1" x14ac:dyDescent="0.4">
      <c r="A853" s="11">
        <v>65</v>
      </c>
      <c r="B853" s="11" t="s">
        <v>114</v>
      </c>
      <c r="C853" s="11" t="s">
        <v>87</v>
      </c>
      <c r="D853" s="12">
        <v>42173</v>
      </c>
      <c r="E853" s="11" t="s">
        <v>106</v>
      </c>
      <c r="F853" s="11">
        <v>1934</v>
      </c>
      <c r="G853" s="11" t="s">
        <v>101</v>
      </c>
      <c r="H853" s="11" t="s">
        <v>54</v>
      </c>
      <c r="I853" s="11" t="s">
        <v>54</v>
      </c>
      <c r="J853" s="11" t="s">
        <v>206</v>
      </c>
      <c r="K853" s="19" t="s">
        <v>70</v>
      </c>
      <c r="L853" s="27" t="s">
        <v>71</v>
      </c>
      <c r="N853" s="8"/>
    </row>
    <row r="854" spans="1:14" ht="13.5" thickBot="1" x14ac:dyDescent="0.35">
      <c r="A854" s="11">
        <v>65</v>
      </c>
      <c r="B854" s="11" t="s">
        <v>103</v>
      </c>
      <c r="C854" s="11" t="s">
        <v>87</v>
      </c>
      <c r="D854" s="12">
        <v>42184</v>
      </c>
      <c r="E854" s="11" t="s">
        <v>106</v>
      </c>
      <c r="F854" s="11">
        <v>1778</v>
      </c>
      <c r="G854" s="11" t="s">
        <v>101</v>
      </c>
      <c r="H854" s="11" t="s">
        <v>54</v>
      </c>
      <c r="I854" s="11" t="s">
        <v>54</v>
      </c>
      <c r="J854" s="11" t="s">
        <v>206</v>
      </c>
      <c r="K854" s="19" t="s">
        <v>70</v>
      </c>
      <c r="L854" s="27" t="s">
        <v>71</v>
      </c>
      <c r="M854" s="9" t="s">
        <v>300</v>
      </c>
    </row>
    <row r="855" spans="1:14" x14ac:dyDescent="0.3">
      <c r="A855" s="11">
        <v>66</v>
      </c>
      <c r="B855" s="11" t="s">
        <v>103</v>
      </c>
      <c r="C855" s="11" t="s">
        <v>80</v>
      </c>
      <c r="D855" s="12">
        <v>42180</v>
      </c>
      <c r="E855" s="11" t="s">
        <v>106</v>
      </c>
      <c r="F855" s="11">
        <v>4136</v>
      </c>
      <c r="G855" s="11" t="s">
        <v>101</v>
      </c>
      <c r="H855" s="11" t="s">
        <v>54</v>
      </c>
      <c r="I855" s="11" t="s">
        <v>54</v>
      </c>
      <c r="J855" s="11" t="s">
        <v>206</v>
      </c>
      <c r="K855" s="14" t="s">
        <v>70</v>
      </c>
      <c r="L855" s="29" t="s">
        <v>71</v>
      </c>
    </row>
    <row r="856" spans="1:14" ht="14.5" x14ac:dyDescent="0.3">
      <c r="A856" s="11" t="s">
        <v>82</v>
      </c>
      <c r="B856" s="11" t="s">
        <v>169</v>
      </c>
      <c r="C856" s="11" t="s">
        <v>87</v>
      </c>
      <c r="D856" s="12">
        <v>42170</v>
      </c>
      <c r="E856" s="11" t="s">
        <v>178</v>
      </c>
      <c r="F856" s="11">
        <v>7709</v>
      </c>
      <c r="G856" s="11" t="s">
        <v>101</v>
      </c>
      <c r="H856" s="11" t="s">
        <v>260</v>
      </c>
      <c r="I856" s="11" t="s">
        <v>260</v>
      </c>
      <c r="J856" s="11" t="s">
        <v>261</v>
      </c>
      <c r="K856" s="4" t="s">
        <v>50</v>
      </c>
      <c r="L856" s="4" t="s">
        <v>19</v>
      </c>
    </row>
    <row r="857" spans="1:14" ht="13.5" thickBot="1" x14ac:dyDescent="0.35">
      <c r="A857" s="11" t="s">
        <v>82</v>
      </c>
      <c r="B857" s="11" t="s">
        <v>169</v>
      </c>
      <c r="C857" s="11" t="s">
        <v>126</v>
      </c>
      <c r="D857" s="12">
        <v>42169</v>
      </c>
      <c r="E857" s="11" t="s">
        <v>170</v>
      </c>
      <c r="F857" s="11">
        <v>831</v>
      </c>
      <c r="G857" s="11" t="s">
        <v>101</v>
      </c>
      <c r="H857" s="11" t="s">
        <v>11</v>
      </c>
      <c r="I857" s="11" t="s">
        <v>11</v>
      </c>
      <c r="J857" s="11" t="s">
        <v>249</v>
      </c>
      <c r="K857" s="14" t="s">
        <v>12</v>
      </c>
      <c r="L857" s="14" t="s">
        <v>13</v>
      </c>
    </row>
    <row r="858" spans="1:14" ht="13.5" thickBot="1" x14ac:dyDescent="0.35">
      <c r="A858" s="11" t="s">
        <v>82</v>
      </c>
      <c r="B858" s="11" t="s">
        <v>169</v>
      </c>
      <c r="C858" s="11" t="s">
        <v>86</v>
      </c>
      <c r="D858" s="12">
        <v>42169</v>
      </c>
      <c r="E858" s="11" t="s">
        <v>170</v>
      </c>
      <c r="F858" s="11">
        <v>300</v>
      </c>
      <c r="G858" s="11" t="s">
        <v>101</v>
      </c>
      <c r="H858" s="11" t="s">
        <v>11</v>
      </c>
      <c r="I858" s="11" t="s">
        <v>11</v>
      </c>
      <c r="J858" s="11" t="s">
        <v>249</v>
      </c>
      <c r="K858" s="19" t="s">
        <v>12</v>
      </c>
      <c r="L858" s="25" t="s">
        <v>13</v>
      </c>
    </row>
    <row r="859" spans="1:14" ht="13.5" thickBot="1" x14ac:dyDescent="0.35">
      <c r="A859" s="11" t="s">
        <v>82</v>
      </c>
      <c r="B859" s="11" t="s">
        <v>162</v>
      </c>
      <c r="C859" s="11" t="s">
        <v>90</v>
      </c>
      <c r="D859" s="12">
        <v>42170</v>
      </c>
      <c r="E859" s="11" t="s">
        <v>124</v>
      </c>
      <c r="F859" s="11">
        <v>2908</v>
      </c>
      <c r="G859" s="11" t="s">
        <v>101</v>
      </c>
      <c r="H859" s="11" t="s">
        <v>59</v>
      </c>
      <c r="I859" s="11" t="s">
        <v>59</v>
      </c>
      <c r="J859" s="11" t="s">
        <v>216</v>
      </c>
      <c r="K859" s="19" t="s">
        <v>70</v>
      </c>
      <c r="L859" s="27" t="s">
        <v>71</v>
      </c>
    </row>
    <row r="860" spans="1:14" ht="13.5" thickBot="1" x14ac:dyDescent="0.35">
      <c r="A860" s="11" t="s">
        <v>322</v>
      </c>
      <c r="B860" s="11" t="s">
        <v>127</v>
      </c>
      <c r="C860" s="11" t="s">
        <v>90</v>
      </c>
      <c r="D860" s="12">
        <v>42170</v>
      </c>
      <c r="E860" s="11" t="s">
        <v>124</v>
      </c>
      <c r="F860" s="11">
        <v>309</v>
      </c>
      <c r="G860" s="11" t="s">
        <v>101</v>
      </c>
      <c r="H860" s="11" t="s">
        <v>59</v>
      </c>
      <c r="I860" s="11" t="s">
        <v>59</v>
      </c>
      <c r="J860" s="11" t="s">
        <v>216</v>
      </c>
      <c r="K860" s="19" t="s">
        <v>70</v>
      </c>
      <c r="L860" s="27" t="s">
        <v>71</v>
      </c>
    </row>
    <row r="861" spans="1:14" ht="13.5" thickBot="1" x14ac:dyDescent="0.35">
      <c r="A861" s="11">
        <v>15</v>
      </c>
      <c r="B861" s="11" t="s">
        <v>136</v>
      </c>
      <c r="C861" s="11" t="s">
        <v>87</v>
      </c>
      <c r="D861" s="12">
        <v>42167</v>
      </c>
      <c r="E861" s="11" t="s">
        <v>138</v>
      </c>
      <c r="F861" s="11">
        <v>3</v>
      </c>
      <c r="G861" s="11" t="s">
        <v>101</v>
      </c>
      <c r="H861" s="11" t="s">
        <v>295</v>
      </c>
      <c r="I861" s="11" t="s">
        <v>295</v>
      </c>
      <c r="J861" s="11" t="s">
        <v>296</v>
      </c>
      <c r="K861" s="19" t="s">
        <v>70</v>
      </c>
      <c r="L861" s="27" t="s">
        <v>71</v>
      </c>
    </row>
    <row r="862" spans="1:14" ht="15" thickBot="1" x14ac:dyDescent="0.35">
      <c r="A862" s="11">
        <v>15</v>
      </c>
      <c r="B862" s="11" t="s">
        <v>148</v>
      </c>
      <c r="C862" s="11" t="s">
        <v>86</v>
      </c>
      <c r="D862" s="12">
        <v>42169</v>
      </c>
      <c r="E862" s="11" t="s">
        <v>157</v>
      </c>
      <c r="F862" s="11">
        <v>1577</v>
      </c>
      <c r="G862" s="11" t="s">
        <v>101</v>
      </c>
      <c r="H862" s="11" t="s">
        <v>285</v>
      </c>
      <c r="I862" s="11" t="s">
        <v>285</v>
      </c>
      <c r="J862" s="11" t="s">
        <v>248</v>
      </c>
      <c r="K862" s="10" t="s">
        <v>12</v>
      </c>
      <c r="L862" s="7" t="s">
        <v>13</v>
      </c>
    </row>
    <row r="863" spans="1:14" x14ac:dyDescent="0.3">
      <c r="A863" s="11">
        <v>19</v>
      </c>
      <c r="B863" s="11" t="s">
        <v>181</v>
      </c>
      <c r="C863" s="11" t="s">
        <v>80</v>
      </c>
      <c r="D863" s="12">
        <v>42177</v>
      </c>
      <c r="E863" s="11" t="s">
        <v>110</v>
      </c>
      <c r="F863" s="11">
        <v>405</v>
      </c>
      <c r="G863" s="11" t="s">
        <v>101</v>
      </c>
      <c r="H863" s="11" t="s">
        <v>42</v>
      </c>
      <c r="I863" s="11" t="s">
        <v>42</v>
      </c>
      <c r="J863" s="11" t="s">
        <v>245</v>
      </c>
      <c r="K863" s="13" t="s">
        <v>65</v>
      </c>
      <c r="L863" s="13" t="s">
        <v>66</v>
      </c>
    </row>
    <row r="864" spans="1:14" x14ac:dyDescent="0.3">
      <c r="A864" s="11">
        <v>56</v>
      </c>
      <c r="B864" s="11" t="s">
        <v>181</v>
      </c>
      <c r="C864" s="11" t="s">
        <v>80</v>
      </c>
      <c r="D864" s="12">
        <v>42180</v>
      </c>
      <c r="E864" s="11" t="s">
        <v>110</v>
      </c>
      <c r="F864" s="11">
        <v>10287</v>
      </c>
      <c r="G864" s="11" t="s">
        <v>101</v>
      </c>
      <c r="H864" s="11" t="s">
        <v>42</v>
      </c>
      <c r="I864" s="11" t="s">
        <v>42</v>
      </c>
      <c r="J864" s="11" t="s">
        <v>245</v>
      </c>
      <c r="K864" s="13" t="s">
        <v>65</v>
      </c>
      <c r="L864" s="13" t="s">
        <v>66</v>
      </c>
    </row>
    <row r="865" spans="1:13" x14ac:dyDescent="0.3">
      <c r="A865" s="11">
        <v>45</v>
      </c>
      <c r="B865" s="11" t="s">
        <v>181</v>
      </c>
      <c r="C865" s="11" t="s">
        <v>80</v>
      </c>
      <c r="D865" s="12">
        <v>42180</v>
      </c>
      <c r="E865" s="11" t="s">
        <v>102</v>
      </c>
      <c r="F865" s="11">
        <v>1335</v>
      </c>
      <c r="G865" s="11" t="s">
        <v>101</v>
      </c>
      <c r="H865" s="11" t="s">
        <v>42</v>
      </c>
      <c r="I865" s="11" t="s">
        <v>42</v>
      </c>
      <c r="J865" s="11" t="s">
        <v>246</v>
      </c>
      <c r="K865" s="13" t="s">
        <v>65</v>
      </c>
      <c r="L865" s="13" t="s">
        <v>66</v>
      </c>
    </row>
    <row r="866" spans="1:13" x14ac:dyDescent="0.3">
      <c r="A866" s="11">
        <v>45</v>
      </c>
      <c r="B866" s="11" t="s">
        <v>169</v>
      </c>
      <c r="C866" s="11" t="s">
        <v>126</v>
      </c>
      <c r="D866" s="12">
        <v>42169</v>
      </c>
      <c r="E866" s="11" t="s">
        <v>79</v>
      </c>
      <c r="F866" s="11">
        <v>3119</v>
      </c>
      <c r="G866" s="11" t="s">
        <v>101</v>
      </c>
      <c r="H866" s="11" t="s">
        <v>42</v>
      </c>
      <c r="I866" s="11" t="s">
        <v>42</v>
      </c>
      <c r="J866" s="11" t="s">
        <v>198</v>
      </c>
      <c r="K866" s="13" t="s">
        <v>65</v>
      </c>
      <c r="L866" s="13" t="s">
        <v>66</v>
      </c>
    </row>
    <row r="867" spans="1:13" x14ac:dyDescent="0.3">
      <c r="A867" s="11">
        <v>29</v>
      </c>
      <c r="B867" s="11" t="s">
        <v>169</v>
      </c>
      <c r="C867" s="11" t="s">
        <v>126</v>
      </c>
      <c r="D867" s="12">
        <v>42169</v>
      </c>
      <c r="E867" s="11" t="s">
        <v>102</v>
      </c>
      <c r="F867" s="11">
        <v>705</v>
      </c>
      <c r="G867" s="11" t="s">
        <v>101</v>
      </c>
      <c r="H867" s="11" t="s">
        <v>42</v>
      </c>
      <c r="I867" s="11" t="s">
        <v>42</v>
      </c>
      <c r="J867" s="11" t="s">
        <v>246</v>
      </c>
      <c r="K867" s="13" t="s">
        <v>65</v>
      </c>
      <c r="L867" s="13" t="s">
        <v>66</v>
      </c>
    </row>
    <row r="868" spans="1:13" x14ac:dyDescent="0.3">
      <c r="A868" s="11">
        <v>30</v>
      </c>
      <c r="B868" s="11" t="s">
        <v>169</v>
      </c>
      <c r="C868" s="11" t="s">
        <v>87</v>
      </c>
      <c r="D868" s="12">
        <v>42170</v>
      </c>
      <c r="E868" s="11" t="s">
        <v>102</v>
      </c>
      <c r="F868" s="11">
        <v>7518</v>
      </c>
      <c r="G868" s="11" t="s">
        <v>101</v>
      </c>
      <c r="H868" s="11" t="s">
        <v>42</v>
      </c>
      <c r="I868" s="11" t="s">
        <v>42</v>
      </c>
      <c r="J868" s="11" t="s">
        <v>246</v>
      </c>
      <c r="K868" s="13" t="s">
        <v>65</v>
      </c>
      <c r="L868" s="13" t="s">
        <v>66</v>
      </c>
    </row>
    <row r="869" spans="1:13" x14ac:dyDescent="0.3">
      <c r="A869" s="11">
        <v>20</v>
      </c>
      <c r="B869" s="11" t="s">
        <v>169</v>
      </c>
      <c r="C869" s="11" t="s">
        <v>87</v>
      </c>
      <c r="D869" s="12">
        <v>42173</v>
      </c>
      <c r="E869" s="11" t="s">
        <v>102</v>
      </c>
      <c r="F869" s="11">
        <v>101079</v>
      </c>
      <c r="G869" s="11" t="s">
        <v>101</v>
      </c>
      <c r="H869" s="11" t="s">
        <v>42</v>
      </c>
      <c r="I869" s="11" t="s">
        <v>42</v>
      </c>
      <c r="J869" s="11" t="s">
        <v>246</v>
      </c>
      <c r="K869" s="13" t="s">
        <v>65</v>
      </c>
      <c r="L869" s="13" t="s">
        <v>66</v>
      </c>
    </row>
    <row r="870" spans="1:13" ht="13.5" thickBot="1" x14ac:dyDescent="0.35">
      <c r="A870" s="11">
        <v>21</v>
      </c>
      <c r="B870" s="11" t="s">
        <v>169</v>
      </c>
      <c r="C870" s="11" t="s">
        <v>87</v>
      </c>
      <c r="D870" s="12">
        <v>42173</v>
      </c>
      <c r="E870" s="11" t="s">
        <v>79</v>
      </c>
      <c r="F870" s="11">
        <v>11234</v>
      </c>
      <c r="G870" s="11" t="s">
        <v>101</v>
      </c>
      <c r="H870" s="11" t="s">
        <v>42</v>
      </c>
      <c r="I870" s="11" t="s">
        <v>42</v>
      </c>
      <c r="J870" s="11" t="s">
        <v>198</v>
      </c>
      <c r="K870" s="13" t="s">
        <v>65</v>
      </c>
      <c r="L870" s="13" t="s">
        <v>66</v>
      </c>
    </row>
    <row r="871" spans="1:13" ht="15" thickBot="1" x14ac:dyDescent="0.4">
      <c r="A871" s="11">
        <v>24</v>
      </c>
      <c r="B871" s="11" t="s">
        <v>169</v>
      </c>
      <c r="C871" s="11" t="s">
        <v>86</v>
      </c>
      <c r="D871" s="12">
        <v>42169</v>
      </c>
      <c r="E871" s="11" t="s">
        <v>102</v>
      </c>
      <c r="F871" s="11">
        <v>36918</v>
      </c>
      <c r="G871" s="11" t="s">
        <v>101</v>
      </c>
      <c r="H871" s="11" t="s">
        <v>42</v>
      </c>
      <c r="I871" s="11" t="s">
        <v>42</v>
      </c>
      <c r="J871" s="11" t="s">
        <v>246</v>
      </c>
      <c r="K871" s="22" t="s">
        <v>65</v>
      </c>
      <c r="L871" s="24" t="s">
        <v>66</v>
      </c>
      <c r="M871" s="8"/>
    </row>
    <row r="872" spans="1:13" ht="15" thickBot="1" x14ac:dyDescent="0.4">
      <c r="A872" s="11">
        <v>25</v>
      </c>
      <c r="B872" s="11" t="s">
        <v>169</v>
      </c>
      <c r="C872" s="11" t="s">
        <v>86</v>
      </c>
      <c r="D872" s="12">
        <v>42169</v>
      </c>
      <c r="E872" s="11" t="s">
        <v>79</v>
      </c>
      <c r="F872" s="11">
        <v>11722</v>
      </c>
      <c r="G872" s="11" t="s">
        <v>101</v>
      </c>
      <c r="H872" s="11" t="s">
        <v>42</v>
      </c>
      <c r="I872" s="11" t="s">
        <v>42</v>
      </c>
      <c r="J872" s="11" t="s">
        <v>198</v>
      </c>
      <c r="K872" s="22" t="s">
        <v>65</v>
      </c>
      <c r="L872" s="24" t="s">
        <v>66</v>
      </c>
      <c r="M872" s="8"/>
    </row>
    <row r="873" spans="1:13" ht="15" thickBot="1" x14ac:dyDescent="0.4">
      <c r="A873" s="11">
        <v>27</v>
      </c>
      <c r="B873" s="11" t="s">
        <v>169</v>
      </c>
      <c r="C873" s="11" t="s">
        <v>86</v>
      </c>
      <c r="D873" s="12">
        <v>42169</v>
      </c>
      <c r="E873" s="11" t="s">
        <v>110</v>
      </c>
      <c r="F873" s="11">
        <v>796</v>
      </c>
      <c r="G873" s="11" t="s">
        <v>101</v>
      </c>
      <c r="H873" s="11" t="s">
        <v>42</v>
      </c>
      <c r="I873" s="11" t="s">
        <v>42</v>
      </c>
      <c r="J873" s="11" t="s">
        <v>245</v>
      </c>
      <c r="K873" s="22" t="s">
        <v>65</v>
      </c>
      <c r="L873" s="24" t="s">
        <v>66</v>
      </c>
      <c r="M873" s="8"/>
    </row>
    <row r="874" spans="1:13" ht="15" thickBot="1" x14ac:dyDescent="0.4">
      <c r="A874" s="11">
        <v>8</v>
      </c>
      <c r="B874" s="11" t="s">
        <v>169</v>
      </c>
      <c r="C874" s="11" t="s">
        <v>86</v>
      </c>
      <c r="D874" s="12">
        <v>42169</v>
      </c>
      <c r="E874" s="11" t="s">
        <v>79</v>
      </c>
      <c r="F874" s="11">
        <v>2213</v>
      </c>
      <c r="G874" s="11" t="s">
        <v>101</v>
      </c>
      <c r="H874" s="11" t="s">
        <v>42</v>
      </c>
      <c r="I874" s="11" t="s">
        <v>42</v>
      </c>
      <c r="J874" s="11" t="s">
        <v>198</v>
      </c>
      <c r="K874" s="22" t="s">
        <v>65</v>
      </c>
      <c r="L874" s="24" t="s">
        <v>66</v>
      </c>
      <c r="M874" s="8"/>
    </row>
    <row r="875" spans="1:13" ht="15" thickBot="1" x14ac:dyDescent="0.4">
      <c r="A875" s="11">
        <v>10</v>
      </c>
      <c r="B875" s="11" t="s">
        <v>169</v>
      </c>
      <c r="C875" s="11" t="s">
        <v>86</v>
      </c>
      <c r="D875" s="12">
        <v>42169</v>
      </c>
      <c r="E875" s="11" t="s">
        <v>79</v>
      </c>
      <c r="F875" s="11">
        <v>17841</v>
      </c>
      <c r="G875" s="11" t="s">
        <v>101</v>
      </c>
      <c r="H875" s="11" t="s">
        <v>42</v>
      </c>
      <c r="I875" s="11" t="s">
        <v>42</v>
      </c>
      <c r="J875" s="11" t="s">
        <v>198</v>
      </c>
      <c r="K875" s="22" t="s">
        <v>65</v>
      </c>
      <c r="L875" s="24" t="s">
        <v>66</v>
      </c>
      <c r="M875" s="8"/>
    </row>
    <row r="876" spans="1:13" ht="15" thickBot="1" x14ac:dyDescent="0.4">
      <c r="A876" s="11" t="s">
        <v>82</v>
      </c>
      <c r="B876" s="11" t="s">
        <v>169</v>
      </c>
      <c r="C876" s="11" t="s">
        <v>86</v>
      </c>
      <c r="D876" s="12">
        <v>42169</v>
      </c>
      <c r="E876" s="11" t="s">
        <v>102</v>
      </c>
      <c r="F876" s="11">
        <v>4249</v>
      </c>
      <c r="G876" s="11" t="s">
        <v>101</v>
      </c>
      <c r="H876" s="11" t="s">
        <v>42</v>
      </c>
      <c r="I876" s="11" t="s">
        <v>42</v>
      </c>
      <c r="J876" s="11" t="s">
        <v>246</v>
      </c>
      <c r="K876" s="22" t="s">
        <v>65</v>
      </c>
      <c r="L876" s="24" t="s">
        <v>66</v>
      </c>
      <c r="M876" s="8"/>
    </row>
    <row r="877" spans="1:13" ht="15" thickBot="1" x14ac:dyDescent="0.4">
      <c r="A877" s="11" t="s">
        <v>82</v>
      </c>
      <c r="B877" s="11" t="s">
        <v>169</v>
      </c>
      <c r="C877" s="11" t="s">
        <v>86</v>
      </c>
      <c r="D877" s="12">
        <v>42169</v>
      </c>
      <c r="E877" s="11" t="s">
        <v>110</v>
      </c>
      <c r="F877" s="11">
        <v>709</v>
      </c>
      <c r="G877" s="11" t="s">
        <v>101</v>
      </c>
      <c r="H877" s="11" t="s">
        <v>42</v>
      </c>
      <c r="I877" s="11" t="s">
        <v>42</v>
      </c>
      <c r="J877" s="11" t="s">
        <v>245</v>
      </c>
      <c r="K877" s="22" t="s">
        <v>65</v>
      </c>
      <c r="L877" s="24" t="s">
        <v>66</v>
      </c>
      <c r="M877" s="8"/>
    </row>
    <row r="878" spans="1:13" ht="15" thickBot="1" x14ac:dyDescent="0.4">
      <c r="A878" s="11" t="s">
        <v>82</v>
      </c>
      <c r="B878" s="11" t="s">
        <v>162</v>
      </c>
      <c r="C878" s="11" t="s">
        <v>90</v>
      </c>
      <c r="D878" s="12">
        <v>42169</v>
      </c>
      <c r="E878" s="11" t="s">
        <v>110</v>
      </c>
      <c r="F878" s="11">
        <v>2335</v>
      </c>
      <c r="G878" s="11" t="s">
        <v>101</v>
      </c>
      <c r="H878" s="11" t="s">
        <v>42</v>
      </c>
      <c r="I878" s="11" t="s">
        <v>42</v>
      </c>
      <c r="J878" s="11" t="s">
        <v>245</v>
      </c>
      <c r="K878" s="22" t="s">
        <v>65</v>
      </c>
      <c r="L878" s="24" t="s">
        <v>66</v>
      </c>
      <c r="M878" s="8"/>
    </row>
    <row r="879" spans="1:13" ht="15" thickBot="1" x14ac:dyDescent="0.4">
      <c r="A879" s="11">
        <v>66</v>
      </c>
      <c r="B879" s="11" t="s">
        <v>162</v>
      </c>
      <c r="C879" s="11" t="s">
        <v>90</v>
      </c>
      <c r="D879" s="12">
        <v>42170</v>
      </c>
      <c r="E879" s="11" t="s">
        <v>110</v>
      </c>
      <c r="F879" s="11">
        <v>313</v>
      </c>
      <c r="G879" s="11" t="s">
        <v>101</v>
      </c>
      <c r="H879" s="11" t="s">
        <v>42</v>
      </c>
      <c r="I879" s="11" t="s">
        <v>42</v>
      </c>
      <c r="J879" s="11" t="s">
        <v>245</v>
      </c>
      <c r="K879" s="22" t="s">
        <v>65</v>
      </c>
      <c r="L879" s="24" t="s">
        <v>66</v>
      </c>
      <c r="M879" s="8"/>
    </row>
    <row r="880" spans="1:13" ht="15" thickBot="1" x14ac:dyDescent="0.4">
      <c r="A880" s="11" t="s">
        <v>322</v>
      </c>
      <c r="B880" s="11" t="s">
        <v>148</v>
      </c>
      <c r="C880" s="11" t="s">
        <v>126</v>
      </c>
      <c r="D880" s="12">
        <v>42174</v>
      </c>
      <c r="E880" s="11" t="s">
        <v>102</v>
      </c>
      <c r="F880" s="11">
        <v>1499</v>
      </c>
      <c r="G880" s="11" t="s">
        <v>101</v>
      </c>
      <c r="H880" s="11" t="s">
        <v>42</v>
      </c>
      <c r="I880" s="11" t="s">
        <v>42</v>
      </c>
      <c r="J880" s="11" t="s">
        <v>246</v>
      </c>
      <c r="K880" s="22" t="s">
        <v>65</v>
      </c>
      <c r="L880" s="24" t="s">
        <v>66</v>
      </c>
      <c r="M880" s="8"/>
    </row>
    <row r="881" spans="1:14" x14ac:dyDescent="0.3">
      <c r="A881" s="11">
        <v>29</v>
      </c>
      <c r="B881" s="11" t="s">
        <v>148</v>
      </c>
      <c r="C881" s="11" t="s">
        <v>126</v>
      </c>
      <c r="D881" s="12">
        <v>42174</v>
      </c>
      <c r="E881" s="11" t="s">
        <v>102</v>
      </c>
      <c r="F881" s="11">
        <v>1080</v>
      </c>
      <c r="G881" s="11" t="s">
        <v>101</v>
      </c>
      <c r="H881" s="11" t="s">
        <v>42</v>
      </c>
      <c r="I881" s="11" t="s">
        <v>42</v>
      </c>
      <c r="J881" s="11" t="s">
        <v>246</v>
      </c>
      <c r="K881" s="13" t="s">
        <v>65</v>
      </c>
      <c r="L881" s="13" t="s">
        <v>66</v>
      </c>
    </row>
    <row r="882" spans="1:14" x14ac:dyDescent="0.3">
      <c r="A882" s="11">
        <v>18</v>
      </c>
      <c r="B882" s="11" t="s">
        <v>148</v>
      </c>
      <c r="C882" s="11" t="s">
        <v>126</v>
      </c>
      <c r="D882" s="12">
        <v>42175</v>
      </c>
      <c r="E882" s="11" t="s">
        <v>79</v>
      </c>
      <c r="F882" s="11">
        <v>11728</v>
      </c>
      <c r="G882" s="11" t="s">
        <v>101</v>
      </c>
      <c r="H882" s="11" t="s">
        <v>42</v>
      </c>
      <c r="I882" s="11" t="s">
        <v>42</v>
      </c>
      <c r="J882" s="11" t="s">
        <v>198</v>
      </c>
      <c r="K882" s="13" t="s">
        <v>65</v>
      </c>
      <c r="L882" s="13" t="s">
        <v>66</v>
      </c>
    </row>
    <row r="883" spans="1:14" x14ac:dyDescent="0.3">
      <c r="A883" s="11">
        <v>28</v>
      </c>
      <c r="B883" s="11" t="s">
        <v>148</v>
      </c>
      <c r="C883" s="11" t="s">
        <v>126</v>
      </c>
      <c r="D883" s="12">
        <v>42175</v>
      </c>
      <c r="E883" s="11" t="s">
        <v>102</v>
      </c>
      <c r="F883" s="11">
        <v>2346</v>
      </c>
      <c r="G883" s="11" t="s">
        <v>101</v>
      </c>
      <c r="H883" s="11" t="s">
        <v>42</v>
      </c>
      <c r="I883" s="11" t="s">
        <v>42</v>
      </c>
      <c r="J883" s="11" t="s">
        <v>246</v>
      </c>
      <c r="K883" s="13" t="s">
        <v>65</v>
      </c>
      <c r="L883" s="13" t="s">
        <v>66</v>
      </c>
    </row>
    <row r="884" spans="1:14" x14ac:dyDescent="0.3">
      <c r="A884" s="11">
        <v>29</v>
      </c>
      <c r="B884" s="11" t="s">
        <v>148</v>
      </c>
      <c r="C884" s="11" t="s">
        <v>90</v>
      </c>
      <c r="D884" s="12">
        <v>42170</v>
      </c>
      <c r="E884" s="11" t="s">
        <v>79</v>
      </c>
      <c r="F884" s="11">
        <v>5</v>
      </c>
      <c r="G884" s="11" t="s">
        <v>101</v>
      </c>
      <c r="H884" s="11" t="s">
        <v>42</v>
      </c>
      <c r="I884" s="11" t="s">
        <v>42</v>
      </c>
      <c r="J884" s="11" t="s">
        <v>198</v>
      </c>
      <c r="K884" s="13" t="s">
        <v>65</v>
      </c>
      <c r="L884" s="13" t="s">
        <v>66</v>
      </c>
    </row>
    <row r="885" spans="1:14" x14ac:dyDescent="0.3">
      <c r="A885" s="11">
        <v>32</v>
      </c>
      <c r="B885" s="11" t="s">
        <v>148</v>
      </c>
      <c r="C885" s="11" t="s">
        <v>90</v>
      </c>
      <c r="D885" s="12">
        <v>42170</v>
      </c>
      <c r="E885" s="11" t="s">
        <v>102</v>
      </c>
      <c r="F885" s="11">
        <v>4</v>
      </c>
      <c r="G885" s="11" t="s">
        <v>101</v>
      </c>
      <c r="H885" s="11" t="s">
        <v>42</v>
      </c>
      <c r="I885" s="11" t="s">
        <v>42</v>
      </c>
      <c r="J885" s="11" t="s">
        <v>246</v>
      </c>
      <c r="K885" s="13" t="s">
        <v>65</v>
      </c>
      <c r="L885" s="13" t="s">
        <v>66</v>
      </c>
    </row>
    <row r="886" spans="1:14" x14ac:dyDescent="0.3">
      <c r="A886" s="11">
        <v>33</v>
      </c>
      <c r="B886" s="11" t="s">
        <v>148</v>
      </c>
      <c r="C886" s="11" t="s">
        <v>90</v>
      </c>
      <c r="D886" s="12">
        <v>42177</v>
      </c>
      <c r="E886" s="11" t="s">
        <v>79</v>
      </c>
      <c r="F886" s="11">
        <v>3881</v>
      </c>
      <c r="G886" s="11" t="s">
        <v>101</v>
      </c>
      <c r="H886" s="11" t="s">
        <v>42</v>
      </c>
      <c r="I886" s="11" t="s">
        <v>42</v>
      </c>
      <c r="J886" s="11" t="s">
        <v>198</v>
      </c>
      <c r="K886" s="13" t="s">
        <v>65</v>
      </c>
      <c r="L886" s="13" t="s">
        <v>66</v>
      </c>
    </row>
    <row r="887" spans="1:14" x14ac:dyDescent="0.3">
      <c r="A887" s="11">
        <v>36</v>
      </c>
      <c r="B887" s="11" t="s">
        <v>148</v>
      </c>
      <c r="C887" s="11" t="s">
        <v>86</v>
      </c>
      <c r="D887" s="12">
        <v>42173</v>
      </c>
      <c r="E887" s="11" t="s">
        <v>102</v>
      </c>
      <c r="F887" s="11">
        <v>1544</v>
      </c>
      <c r="G887" s="11" t="s">
        <v>101</v>
      </c>
      <c r="H887" s="11" t="s">
        <v>42</v>
      </c>
      <c r="I887" s="11" t="s">
        <v>42</v>
      </c>
      <c r="J887" s="11" t="s">
        <v>246</v>
      </c>
      <c r="K887" s="13" t="s">
        <v>65</v>
      </c>
      <c r="L887" s="13" t="s">
        <v>66</v>
      </c>
    </row>
    <row r="888" spans="1:14" x14ac:dyDescent="0.3">
      <c r="A888" s="11">
        <v>45</v>
      </c>
      <c r="B888" s="11" t="s">
        <v>148</v>
      </c>
      <c r="C888" s="11" t="s">
        <v>84</v>
      </c>
      <c r="D888" s="12">
        <v>42183</v>
      </c>
      <c r="E888" s="11" t="s">
        <v>102</v>
      </c>
      <c r="F888" s="11">
        <v>82143</v>
      </c>
      <c r="G888" s="11" t="s">
        <v>101</v>
      </c>
      <c r="H888" s="11" t="s">
        <v>42</v>
      </c>
      <c r="I888" s="11" t="s">
        <v>42</v>
      </c>
      <c r="J888" s="11" t="s">
        <v>246</v>
      </c>
      <c r="K888" s="13" t="s">
        <v>65</v>
      </c>
      <c r="L888" s="13" t="s">
        <v>66</v>
      </c>
    </row>
    <row r="889" spans="1:14" ht="13.5" thickBot="1" x14ac:dyDescent="0.35">
      <c r="A889" s="11">
        <v>46</v>
      </c>
      <c r="B889" s="11" t="s">
        <v>148</v>
      </c>
      <c r="C889" s="11" t="s">
        <v>84</v>
      </c>
      <c r="D889" s="12">
        <v>42183</v>
      </c>
      <c r="E889" s="11" t="s">
        <v>79</v>
      </c>
      <c r="F889" s="11">
        <v>18924</v>
      </c>
      <c r="G889" s="11" t="s">
        <v>101</v>
      </c>
      <c r="H889" s="11" t="s">
        <v>42</v>
      </c>
      <c r="I889" s="11" t="s">
        <v>42</v>
      </c>
      <c r="J889" s="11" t="s">
        <v>198</v>
      </c>
      <c r="K889" s="13" t="s">
        <v>65</v>
      </c>
      <c r="L889" s="13" t="s">
        <v>66</v>
      </c>
    </row>
    <row r="890" spans="1:14" ht="15" thickBot="1" x14ac:dyDescent="0.4">
      <c r="A890" s="11">
        <v>65</v>
      </c>
      <c r="B890" s="11" t="s">
        <v>136</v>
      </c>
      <c r="C890" s="11" t="s">
        <v>87</v>
      </c>
      <c r="D890" s="12">
        <v>42167</v>
      </c>
      <c r="E890" s="11" t="s">
        <v>79</v>
      </c>
      <c r="F890" s="11">
        <v>9</v>
      </c>
      <c r="G890" s="11" t="s">
        <v>101</v>
      </c>
      <c r="H890" s="11" t="s">
        <v>42</v>
      </c>
      <c r="I890" s="11" t="s">
        <v>42</v>
      </c>
      <c r="J890" s="11" t="s">
        <v>198</v>
      </c>
      <c r="K890" s="22" t="s">
        <v>65</v>
      </c>
      <c r="L890" s="24" t="s">
        <v>66</v>
      </c>
      <c r="N890" s="8"/>
    </row>
    <row r="891" spans="1:14" ht="13.5" thickBot="1" x14ac:dyDescent="0.35">
      <c r="A891" s="11">
        <v>23</v>
      </c>
      <c r="B891" s="11" t="s">
        <v>136</v>
      </c>
      <c r="C891" s="11" t="s">
        <v>87</v>
      </c>
      <c r="D891" s="12">
        <v>42167</v>
      </c>
      <c r="E891" s="11" t="s">
        <v>102</v>
      </c>
      <c r="F891" s="11">
        <v>12924</v>
      </c>
      <c r="G891" s="11" t="s">
        <v>101</v>
      </c>
      <c r="H891" s="11" t="s">
        <v>42</v>
      </c>
      <c r="I891" s="11" t="s">
        <v>42</v>
      </c>
      <c r="J891" s="11" t="s">
        <v>246</v>
      </c>
      <c r="K891" s="13" t="s">
        <v>65</v>
      </c>
      <c r="L891" s="13" t="s">
        <v>66</v>
      </c>
      <c r="M891" s="9" t="s">
        <v>310</v>
      </c>
    </row>
    <row r="892" spans="1:14" x14ac:dyDescent="0.3">
      <c r="A892" s="11" t="s">
        <v>82</v>
      </c>
      <c r="B892" s="11" t="s">
        <v>136</v>
      </c>
      <c r="C892" s="11" t="s">
        <v>87</v>
      </c>
      <c r="D892" s="12">
        <v>42167</v>
      </c>
      <c r="E892" s="11" t="s">
        <v>79</v>
      </c>
      <c r="F892" s="11">
        <v>8129</v>
      </c>
      <c r="G892" s="11" t="s">
        <v>101</v>
      </c>
      <c r="H892" s="11" t="s">
        <v>42</v>
      </c>
      <c r="I892" s="11" t="s">
        <v>42</v>
      </c>
      <c r="J892" s="11" t="s">
        <v>198</v>
      </c>
      <c r="K892" s="13" t="s">
        <v>65</v>
      </c>
      <c r="L892" s="13" t="s">
        <v>66</v>
      </c>
    </row>
    <row r="893" spans="1:14" x14ac:dyDescent="0.3">
      <c r="A893" s="11" t="s">
        <v>82</v>
      </c>
      <c r="B893" s="11" t="s">
        <v>114</v>
      </c>
      <c r="C893" s="11" t="s">
        <v>87</v>
      </c>
      <c r="D893" s="12">
        <v>42173</v>
      </c>
      <c r="E893" s="11" t="s">
        <v>102</v>
      </c>
      <c r="F893" s="11">
        <v>19350</v>
      </c>
      <c r="G893" s="11" t="s">
        <v>101</v>
      </c>
      <c r="H893" s="11" t="s">
        <v>42</v>
      </c>
      <c r="I893" s="11" t="s">
        <v>42</v>
      </c>
      <c r="J893" s="11" t="s">
        <v>246</v>
      </c>
      <c r="K893" s="13" t="s">
        <v>65</v>
      </c>
      <c r="L893" s="13" t="s">
        <v>66</v>
      </c>
    </row>
    <row r="894" spans="1:14" x14ac:dyDescent="0.3">
      <c r="A894" s="11">
        <v>10</v>
      </c>
      <c r="B894" s="11" t="s">
        <v>114</v>
      </c>
      <c r="C894" s="11" t="s">
        <v>87</v>
      </c>
      <c r="D894" s="12">
        <v>42173</v>
      </c>
      <c r="E894" s="11" t="s">
        <v>102</v>
      </c>
      <c r="F894" s="11">
        <v>87597</v>
      </c>
      <c r="G894" s="11" t="s">
        <v>101</v>
      </c>
      <c r="H894" s="11" t="s">
        <v>42</v>
      </c>
      <c r="I894" s="11" t="s">
        <v>42</v>
      </c>
      <c r="J894" s="11" t="s">
        <v>246</v>
      </c>
      <c r="K894" s="13" t="s">
        <v>65</v>
      </c>
      <c r="L894" s="13" t="s">
        <v>66</v>
      </c>
    </row>
    <row r="895" spans="1:14" x14ac:dyDescent="0.3">
      <c r="A895" s="11">
        <v>3</v>
      </c>
      <c r="B895" s="11" t="s">
        <v>114</v>
      </c>
      <c r="C895" s="11" t="s">
        <v>87</v>
      </c>
      <c r="D895" s="12">
        <v>42173</v>
      </c>
      <c r="E895" s="11" t="s">
        <v>79</v>
      </c>
      <c r="F895" s="11">
        <v>21700</v>
      </c>
      <c r="G895" s="11" t="s">
        <v>101</v>
      </c>
      <c r="H895" s="11" t="s">
        <v>42</v>
      </c>
      <c r="I895" s="11" t="s">
        <v>42</v>
      </c>
      <c r="J895" s="11" t="s">
        <v>198</v>
      </c>
      <c r="K895" s="13" t="s">
        <v>65</v>
      </c>
      <c r="L895" s="13" t="s">
        <v>66</v>
      </c>
    </row>
    <row r="896" spans="1:14" x14ac:dyDescent="0.3">
      <c r="A896" s="11">
        <v>19</v>
      </c>
      <c r="B896" s="11" t="s">
        <v>103</v>
      </c>
      <c r="C896" s="11" t="s">
        <v>87</v>
      </c>
      <c r="D896" s="12">
        <v>42184</v>
      </c>
      <c r="E896" s="11" t="s">
        <v>102</v>
      </c>
      <c r="F896" s="11">
        <v>52450</v>
      </c>
      <c r="G896" s="11" t="s">
        <v>101</v>
      </c>
      <c r="H896" s="11" t="s">
        <v>42</v>
      </c>
      <c r="I896" s="11" t="s">
        <v>42</v>
      </c>
      <c r="J896" s="11" t="s">
        <v>246</v>
      </c>
      <c r="K896" s="13" t="s">
        <v>65</v>
      </c>
      <c r="L896" s="13" t="s">
        <v>66</v>
      </c>
    </row>
    <row r="897" spans="1:14" ht="13.5" thickBot="1" x14ac:dyDescent="0.35">
      <c r="A897" s="11">
        <v>15</v>
      </c>
      <c r="B897" s="11" t="s">
        <v>103</v>
      </c>
      <c r="C897" s="11" t="s">
        <v>87</v>
      </c>
      <c r="D897" s="12">
        <v>42184</v>
      </c>
      <c r="E897" s="11" t="s">
        <v>79</v>
      </c>
      <c r="F897" s="11">
        <v>26463</v>
      </c>
      <c r="G897" s="11" t="s">
        <v>101</v>
      </c>
      <c r="H897" s="11" t="s">
        <v>42</v>
      </c>
      <c r="I897" s="11" t="s">
        <v>42</v>
      </c>
      <c r="J897" s="11" t="s">
        <v>198</v>
      </c>
      <c r="K897" s="13" t="s">
        <v>65</v>
      </c>
      <c r="L897" s="13" t="s">
        <v>66</v>
      </c>
    </row>
    <row r="898" spans="1:14" ht="15" thickBot="1" x14ac:dyDescent="0.4">
      <c r="A898" s="11">
        <v>42</v>
      </c>
      <c r="B898" s="11" t="s">
        <v>103</v>
      </c>
      <c r="C898" s="11" t="s">
        <v>87</v>
      </c>
      <c r="D898" s="12">
        <v>42184</v>
      </c>
      <c r="E898" s="11" t="s">
        <v>110</v>
      </c>
      <c r="F898" s="11">
        <v>888</v>
      </c>
      <c r="G898" s="11" t="s">
        <v>101</v>
      </c>
      <c r="H898" s="11" t="s">
        <v>42</v>
      </c>
      <c r="I898" s="11" t="s">
        <v>42</v>
      </c>
      <c r="J898" s="11" t="s">
        <v>245</v>
      </c>
      <c r="K898" s="22" t="s">
        <v>65</v>
      </c>
      <c r="L898" s="24" t="s">
        <v>66</v>
      </c>
      <c r="N898" s="8"/>
    </row>
    <row r="899" spans="1:14" ht="13.5" thickBot="1" x14ac:dyDescent="0.35">
      <c r="A899" s="11" t="s">
        <v>322</v>
      </c>
      <c r="B899" s="11" t="s">
        <v>103</v>
      </c>
      <c r="C899" s="11" t="s">
        <v>80</v>
      </c>
      <c r="D899" s="12">
        <v>42180</v>
      </c>
      <c r="E899" s="11" t="s">
        <v>79</v>
      </c>
      <c r="F899" s="11">
        <v>10493</v>
      </c>
      <c r="G899" s="11" t="s">
        <v>101</v>
      </c>
      <c r="H899" s="11" t="s">
        <v>42</v>
      </c>
      <c r="I899" s="11" t="s">
        <v>42</v>
      </c>
      <c r="J899" s="11" t="s">
        <v>198</v>
      </c>
      <c r="K899" s="13" t="s">
        <v>65</v>
      </c>
      <c r="L899" s="13" t="s">
        <v>66</v>
      </c>
      <c r="M899" s="9" t="s">
        <v>300</v>
      </c>
    </row>
    <row r="900" spans="1:14" ht="13.5" thickBot="1" x14ac:dyDescent="0.35">
      <c r="A900" s="11">
        <v>13</v>
      </c>
      <c r="B900" s="11" t="s">
        <v>103</v>
      </c>
      <c r="C900" s="11" t="s">
        <v>80</v>
      </c>
      <c r="D900" s="12">
        <v>42180</v>
      </c>
      <c r="E900" s="11" t="s">
        <v>102</v>
      </c>
      <c r="F900" s="11">
        <v>1937</v>
      </c>
      <c r="G900" s="11" t="s">
        <v>101</v>
      </c>
      <c r="H900" s="11" t="s">
        <v>42</v>
      </c>
      <c r="I900" s="11" t="s">
        <v>42</v>
      </c>
      <c r="J900" s="11" t="s">
        <v>246</v>
      </c>
      <c r="K900" s="13" t="s">
        <v>65</v>
      </c>
      <c r="L900" s="13" t="s">
        <v>66</v>
      </c>
    </row>
    <row r="901" spans="1:14" ht="15" thickBot="1" x14ac:dyDescent="0.4">
      <c r="A901" s="11">
        <v>35</v>
      </c>
      <c r="B901" s="11" t="s">
        <v>181</v>
      </c>
      <c r="C901" s="11" t="s">
        <v>80</v>
      </c>
      <c r="D901" s="12">
        <v>42176</v>
      </c>
      <c r="E901" s="11" t="s">
        <v>172</v>
      </c>
      <c r="F901" s="11">
        <v>98</v>
      </c>
      <c r="G901" s="11" t="s">
        <v>101</v>
      </c>
      <c r="H901" s="11" t="s">
        <v>243</v>
      </c>
      <c r="I901" s="11" t="s">
        <v>243</v>
      </c>
      <c r="J901" s="11" t="s">
        <v>244</v>
      </c>
      <c r="K901" s="10" t="s">
        <v>12</v>
      </c>
      <c r="L901" s="61" t="s">
        <v>13</v>
      </c>
      <c r="M901" s="8"/>
    </row>
    <row r="902" spans="1:14" ht="15" thickBot="1" x14ac:dyDescent="0.4">
      <c r="A902" s="11">
        <v>33</v>
      </c>
      <c r="B902" s="11" t="s">
        <v>181</v>
      </c>
      <c r="C902" s="11" t="s">
        <v>80</v>
      </c>
      <c r="D902" s="12">
        <v>42176</v>
      </c>
      <c r="E902" s="11" t="s">
        <v>172</v>
      </c>
      <c r="F902" s="11">
        <v>98</v>
      </c>
      <c r="G902" s="11" t="s">
        <v>101</v>
      </c>
      <c r="H902" s="11" t="s">
        <v>243</v>
      </c>
      <c r="I902" s="11" t="s">
        <v>243</v>
      </c>
      <c r="J902" s="11" t="s">
        <v>244</v>
      </c>
      <c r="K902" s="10" t="s">
        <v>12</v>
      </c>
      <c r="L902" s="61" t="s">
        <v>13</v>
      </c>
      <c r="M902" s="18"/>
    </row>
    <row r="903" spans="1:14" ht="15" thickBot="1" x14ac:dyDescent="0.35">
      <c r="A903" s="11">
        <v>36</v>
      </c>
      <c r="B903" s="11" t="s">
        <v>169</v>
      </c>
      <c r="C903" s="11" t="s">
        <v>86</v>
      </c>
      <c r="D903" s="12">
        <v>42169</v>
      </c>
      <c r="E903" s="11" t="s">
        <v>172</v>
      </c>
      <c r="F903" s="11">
        <v>4123</v>
      </c>
      <c r="G903" s="11" t="s">
        <v>101</v>
      </c>
      <c r="H903" s="11" t="s">
        <v>243</v>
      </c>
      <c r="I903" s="11" t="s">
        <v>243</v>
      </c>
      <c r="J903" s="11" t="s">
        <v>244</v>
      </c>
      <c r="K903" s="10" t="s">
        <v>12</v>
      </c>
      <c r="L903" s="61" t="s">
        <v>13</v>
      </c>
    </row>
    <row r="904" spans="1:14" ht="15" thickBot="1" x14ac:dyDescent="0.35">
      <c r="A904" s="11">
        <v>40</v>
      </c>
      <c r="B904" s="11" t="s">
        <v>169</v>
      </c>
      <c r="C904" s="11" t="s">
        <v>86</v>
      </c>
      <c r="D904" s="12">
        <v>42169</v>
      </c>
      <c r="E904" s="11" t="s">
        <v>172</v>
      </c>
      <c r="F904" s="11">
        <v>4123</v>
      </c>
      <c r="G904" s="11" t="s">
        <v>101</v>
      </c>
      <c r="H904" s="11" t="s">
        <v>243</v>
      </c>
      <c r="I904" s="11" t="s">
        <v>243</v>
      </c>
      <c r="J904" s="11" t="s">
        <v>244</v>
      </c>
      <c r="K904" s="10" t="s">
        <v>12</v>
      </c>
      <c r="L904" s="61" t="s">
        <v>13</v>
      </c>
    </row>
    <row r="905" spans="1:14" x14ac:dyDescent="0.3">
      <c r="A905" s="11">
        <v>44</v>
      </c>
      <c r="B905" s="11" t="s">
        <v>169</v>
      </c>
      <c r="C905" s="11" t="s">
        <v>87</v>
      </c>
      <c r="D905" s="12">
        <v>42173</v>
      </c>
      <c r="E905" s="11" t="s">
        <v>111</v>
      </c>
      <c r="F905" s="11">
        <v>9072</v>
      </c>
      <c r="G905" s="11" t="s">
        <v>101</v>
      </c>
      <c r="H905" s="11" t="s">
        <v>15</v>
      </c>
      <c r="I905" s="11" t="s">
        <v>15</v>
      </c>
      <c r="J905" s="11" t="s">
        <v>196</v>
      </c>
      <c r="K905" s="14" t="s">
        <v>4</v>
      </c>
      <c r="L905" s="14" t="s">
        <v>5</v>
      </c>
    </row>
    <row r="906" spans="1:14" x14ac:dyDescent="0.3">
      <c r="A906" s="11">
        <v>42</v>
      </c>
      <c r="B906" s="11" t="s">
        <v>169</v>
      </c>
      <c r="C906" s="11" t="s">
        <v>86</v>
      </c>
      <c r="D906" s="12">
        <v>42169</v>
      </c>
      <c r="E906" s="11" t="s">
        <v>111</v>
      </c>
      <c r="F906" s="11">
        <v>3012</v>
      </c>
      <c r="G906" s="11" t="s">
        <v>101</v>
      </c>
      <c r="H906" s="11" t="s">
        <v>15</v>
      </c>
      <c r="I906" s="11" t="s">
        <v>15</v>
      </c>
      <c r="J906" s="11" t="s">
        <v>196</v>
      </c>
      <c r="K906" s="14" t="s">
        <v>4</v>
      </c>
      <c r="L906" s="14" t="s">
        <v>5</v>
      </c>
    </row>
    <row r="907" spans="1:14" x14ac:dyDescent="0.3">
      <c r="A907" s="11" t="s">
        <v>82</v>
      </c>
      <c r="B907" s="11" t="s">
        <v>114</v>
      </c>
      <c r="C907" s="11" t="s">
        <v>87</v>
      </c>
      <c r="D907" s="12">
        <v>42173</v>
      </c>
      <c r="E907" s="11" t="s">
        <v>111</v>
      </c>
      <c r="F907" s="11">
        <v>2179</v>
      </c>
      <c r="G907" s="11" t="s">
        <v>101</v>
      </c>
      <c r="H907" s="11" t="s">
        <v>15</v>
      </c>
      <c r="I907" s="11" t="s">
        <v>15</v>
      </c>
      <c r="J907" s="11" t="s">
        <v>196</v>
      </c>
      <c r="K907" s="14" t="s">
        <v>4</v>
      </c>
      <c r="L907" s="14" t="s">
        <v>5</v>
      </c>
    </row>
    <row r="908" spans="1:14" x14ac:dyDescent="0.3">
      <c r="A908" s="11">
        <v>42</v>
      </c>
      <c r="B908" s="11" t="s">
        <v>103</v>
      </c>
      <c r="C908" s="11" t="s">
        <v>87</v>
      </c>
      <c r="D908" s="12">
        <v>42184</v>
      </c>
      <c r="E908" s="11" t="s">
        <v>111</v>
      </c>
      <c r="F908" s="11">
        <v>1517</v>
      </c>
      <c r="G908" s="11" t="s">
        <v>101</v>
      </c>
      <c r="H908" s="11" t="s">
        <v>15</v>
      </c>
      <c r="I908" s="11" t="s">
        <v>15</v>
      </c>
      <c r="J908" s="11" t="s">
        <v>196</v>
      </c>
      <c r="K908" s="14" t="s">
        <v>4</v>
      </c>
      <c r="L908" s="14" t="s">
        <v>5</v>
      </c>
    </row>
    <row r="909" spans="1:14" x14ac:dyDescent="0.3">
      <c r="A909" s="11">
        <v>42</v>
      </c>
      <c r="B909" s="11" t="s">
        <v>162</v>
      </c>
      <c r="C909" s="11" t="s">
        <v>90</v>
      </c>
      <c r="D909" s="12">
        <v>42169</v>
      </c>
      <c r="E909" s="11" t="s">
        <v>131</v>
      </c>
      <c r="F909" s="11">
        <v>482</v>
      </c>
      <c r="G909" s="11" t="s">
        <v>101</v>
      </c>
      <c r="H909" s="11" t="s">
        <v>43</v>
      </c>
      <c r="I909" s="11" t="s">
        <v>43</v>
      </c>
      <c r="J909" s="11" t="s">
        <v>276</v>
      </c>
      <c r="K909" s="14" t="s">
        <v>9</v>
      </c>
      <c r="L909" s="14" t="s">
        <v>10</v>
      </c>
    </row>
    <row r="910" spans="1:14" x14ac:dyDescent="0.3">
      <c r="A910" s="11">
        <v>52</v>
      </c>
      <c r="B910" s="11" t="s">
        <v>127</v>
      </c>
      <c r="C910" s="11" t="s">
        <v>90</v>
      </c>
      <c r="D910" s="12">
        <v>42170</v>
      </c>
      <c r="E910" s="11" t="s">
        <v>131</v>
      </c>
      <c r="F910" s="11">
        <v>556</v>
      </c>
      <c r="G910" s="11" t="s">
        <v>101</v>
      </c>
      <c r="H910" s="11" t="s">
        <v>43</v>
      </c>
      <c r="I910" s="11" t="s">
        <v>43</v>
      </c>
      <c r="J910" s="11" t="s">
        <v>276</v>
      </c>
      <c r="K910" s="14" t="s">
        <v>9</v>
      </c>
      <c r="L910" s="14" t="s">
        <v>10</v>
      </c>
    </row>
    <row r="911" spans="1:14" x14ac:dyDescent="0.3">
      <c r="A911" s="11">
        <v>52</v>
      </c>
      <c r="B911" s="11" t="s">
        <v>127</v>
      </c>
      <c r="C911" s="11" t="s">
        <v>87</v>
      </c>
      <c r="D911" s="12">
        <v>42194</v>
      </c>
      <c r="E911" s="11" t="s">
        <v>131</v>
      </c>
      <c r="F911" s="11">
        <v>452</v>
      </c>
      <c r="G911" s="11" t="s">
        <v>101</v>
      </c>
      <c r="H911" s="11" t="s">
        <v>43</v>
      </c>
      <c r="I911" s="11" t="s">
        <v>43</v>
      </c>
      <c r="J911" s="11" t="s">
        <v>276</v>
      </c>
      <c r="K911" s="14" t="s">
        <v>9</v>
      </c>
      <c r="L911" s="14" t="s">
        <v>10</v>
      </c>
    </row>
    <row r="912" spans="1:14" x14ac:dyDescent="0.3">
      <c r="A912" s="11" t="s">
        <v>82</v>
      </c>
      <c r="B912" s="11" t="s">
        <v>181</v>
      </c>
      <c r="C912" s="11" t="s">
        <v>90</v>
      </c>
      <c r="D912" s="12">
        <v>42169</v>
      </c>
      <c r="E912" s="11" t="s">
        <v>89</v>
      </c>
      <c r="F912" s="11">
        <v>1864</v>
      </c>
      <c r="G912" s="11" t="s">
        <v>101</v>
      </c>
      <c r="H912" s="11" t="s">
        <v>6</v>
      </c>
      <c r="I912" s="11" t="s">
        <v>6</v>
      </c>
      <c r="J912" s="11" t="s">
        <v>212</v>
      </c>
      <c r="K912" s="14" t="s">
        <v>4</v>
      </c>
      <c r="L912" s="14" t="s">
        <v>5</v>
      </c>
    </row>
    <row r="913" spans="1:12" x14ac:dyDescent="0.3">
      <c r="A913" s="11" t="s">
        <v>82</v>
      </c>
      <c r="B913" s="11" t="s">
        <v>169</v>
      </c>
      <c r="C913" s="11" t="s">
        <v>126</v>
      </c>
      <c r="D913" s="12">
        <v>42169</v>
      </c>
      <c r="E913" s="11" t="s">
        <v>107</v>
      </c>
      <c r="F913" s="11">
        <v>2006</v>
      </c>
      <c r="G913" s="11" t="s">
        <v>101</v>
      </c>
      <c r="H913" s="11" t="s">
        <v>6</v>
      </c>
      <c r="I913" s="11" t="s">
        <v>6</v>
      </c>
      <c r="J913" s="11" t="s">
        <v>248</v>
      </c>
      <c r="K913" s="14" t="s">
        <v>4</v>
      </c>
      <c r="L913" s="14" t="s">
        <v>5</v>
      </c>
    </row>
    <row r="914" spans="1:12" x14ac:dyDescent="0.3">
      <c r="A914" s="11" t="s">
        <v>82</v>
      </c>
      <c r="B914" s="11" t="s">
        <v>169</v>
      </c>
      <c r="C914" s="11" t="s">
        <v>126</v>
      </c>
      <c r="D914" s="12">
        <v>42169</v>
      </c>
      <c r="E914" s="11" t="s">
        <v>89</v>
      </c>
      <c r="F914" s="11">
        <v>829</v>
      </c>
      <c r="G914" s="11" t="s">
        <v>101</v>
      </c>
      <c r="H914" s="11" t="s">
        <v>6</v>
      </c>
      <c r="I914" s="11" t="s">
        <v>6</v>
      </c>
      <c r="J914" s="11" t="s">
        <v>212</v>
      </c>
      <c r="K914" s="14" t="s">
        <v>4</v>
      </c>
      <c r="L914" s="14" t="s">
        <v>5</v>
      </c>
    </row>
    <row r="915" spans="1:12" x14ac:dyDescent="0.3">
      <c r="A915" s="11" t="s">
        <v>82</v>
      </c>
      <c r="B915" s="11" t="s">
        <v>169</v>
      </c>
      <c r="C915" s="11" t="s">
        <v>87</v>
      </c>
      <c r="D915" s="12">
        <v>42170</v>
      </c>
      <c r="E915" s="11" t="s">
        <v>107</v>
      </c>
      <c r="F915" s="11">
        <v>160507</v>
      </c>
      <c r="G915" s="11" t="s">
        <v>101</v>
      </c>
      <c r="H915" s="11" t="s">
        <v>6</v>
      </c>
      <c r="I915" s="11" t="s">
        <v>6</v>
      </c>
      <c r="J915" s="11" t="s">
        <v>248</v>
      </c>
      <c r="K915" s="14" t="s">
        <v>4</v>
      </c>
      <c r="L915" s="14" t="s">
        <v>5</v>
      </c>
    </row>
    <row r="916" spans="1:12" x14ac:dyDescent="0.3">
      <c r="A916" s="11" t="s">
        <v>82</v>
      </c>
      <c r="B916" s="11" t="s">
        <v>169</v>
      </c>
      <c r="C916" s="11" t="s">
        <v>87</v>
      </c>
      <c r="D916" s="12">
        <v>42170</v>
      </c>
      <c r="E916" s="11" t="s">
        <v>89</v>
      </c>
      <c r="F916" s="11">
        <v>58005</v>
      </c>
      <c r="G916" s="11" t="s">
        <v>101</v>
      </c>
      <c r="H916" s="11" t="s">
        <v>6</v>
      </c>
      <c r="I916" s="11" t="s">
        <v>6</v>
      </c>
      <c r="J916" s="11" t="s">
        <v>212</v>
      </c>
      <c r="K916" s="14" t="s">
        <v>4</v>
      </c>
      <c r="L916" s="14" t="s">
        <v>5</v>
      </c>
    </row>
    <row r="917" spans="1:12" x14ac:dyDescent="0.3">
      <c r="A917" s="11" t="s">
        <v>82</v>
      </c>
      <c r="B917" s="11" t="s">
        <v>169</v>
      </c>
      <c r="C917" s="11" t="s">
        <v>87</v>
      </c>
      <c r="D917" s="12">
        <v>42173</v>
      </c>
      <c r="E917" s="11" t="s">
        <v>107</v>
      </c>
      <c r="F917" s="11">
        <v>2447</v>
      </c>
      <c r="G917" s="11" t="s">
        <v>101</v>
      </c>
      <c r="H917" s="11" t="s">
        <v>6</v>
      </c>
      <c r="I917" s="11" t="s">
        <v>6</v>
      </c>
      <c r="J917" s="11" t="s">
        <v>248</v>
      </c>
      <c r="K917" s="14" t="s">
        <v>4</v>
      </c>
      <c r="L917" s="14" t="s">
        <v>5</v>
      </c>
    </row>
    <row r="918" spans="1:12" x14ac:dyDescent="0.3">
      <c r="A918" s="11">
        <v>4</v>
      </c>
      <c r="B918" s="11" t="s">
        <v>169</v>
      </c>
      <c r="C918" s="11" t="s">
        <v>87</v>
      </c>
      <c r="D918" s="12">
        <v>42173</v>
      </c>
      <c r="E918" s="11" t="s">
        <v>89</v>
      </c>
      <c r="F918" s="11">
        <v>1132</v>
      </c>
      <c r="G918" s="11" t="s">
        <v>101</v>
      </c>
      <c r="H918" s="11" t="s">
        <v>6</v>
      </c>
      <c r="I918" s="11" t="s">
        <v>6</v>
      </c>
      <c r="J918" s="11" t="s">
        <v>212</v>
      </c>
      <c r="K918" s="14" t="s">
        <v>4</v>
      </c>
      <c r="L918" s="14" t="s">
        <v>5</v>
      </c>
    </row>
    <row r="919" spans="1:12" x14ac:dyDescent="0.3">
      <c r="A919" s="11">
        <v>6</v>
      </c>
      <c r="B919" s="11" t="s">
        <v>169</v>
      </c>
      <c r="C919" s="11" t="s">
        <v>86</v>
      </c>
      <c r="D919" s="12">
        <v>42169</v>
      </c>
      <c r="E919" s="11" t="s">
        <v>107</v>
      </c>
      <c r="F919" s="11">
        <v>606</v>
      </c>
      <c r="G919" s="11" t="s">
        <v>101</v>
      </c>
      <c r="H919" s="11" t="s">
        <v>6</v>
      </c>
      <c r="I919" s="11" t="s">
        <v>6</v>
      </c>
      <c r="J919" s="11" t="s">
        <v>248</v>
      </c>
      <c r="K919" s="14" t="s">
        <v>4</v>
      </c>
      <c r="L919" s="14" t="s">
        <v>5</v>
      </c>
    </row>
    <row r="920" spans="1:12" x14ac:dyDescent="0.3">
      <c r="A920" s="11">
        <v>9</v>
      </c>
      <c r="B920" s="11" t="s">
        <v>169</v>
      </c>
      <c r="C920" s="11" t="s">
        <v>86</v>
      </c>
      <c r="D920" s="12">
        <v>42169</v>
      </c>
      <c r="E920" s="11" t="s">
        <v>89</v>
      </c>
      <c r="F920" s="11">
        <v>321</v>
      </c>
      <c r="G920" s="11" t="s">
        <v>101</v>
      </c>
      <c r="H920" s="11" t="s">
        <v>6</v>
      </c>
      <c r="I920" s="11" t="s">
        <v>6</v>
      </c>
      <c r="J920" s="11" t="s">
        <v>212</v>
      </c>
      <c r="K920" s="14" t="s">
        <v>4</v>
      </c>
      <c r="L920" s="14" t="s">
        <v>5</v>
      </c>
    </row>
    <row r="921" spans="1:12" x14ac:dyDescent="0.3">
      <c r="A921" s="11">
        <v>14</v>
      </c>
      <c r="B921" s="11" t="s">
        <v>162</v>
      </c>
      <c r="C921" s="11" t="s">
        <v>90</v>
      </c>
      <c r="D921" s="12">
        <v>42170</v>
      </c>
      <c r="E921" s="11" t="s">
        <v>107</v>
      </c>
      <c r="F921" s="11">
        <v>295</v>
      </c>
      <c r="G921" s="11" t="s">
        <v>101</v>
      </c>
      <c r="H921" s="11" t="s">
        <v>6</v>
      </c>
      <c r="I921" s="11" t="s">
        <v>6</v>
      </c>
      <c r="J921" s="11" t="s">
        <v>248</v>
      </c>
      <c r="K921" s="14" t="s">
        <v>4</v>
      </c>
      <c r="L921" s="14" t="s">
        <v>5</v>
      </c>
    </row>
    <row r="922" spans="1:12" x14ac:dyDescent="0.3">
      <c r="A922" s="11">
        <v>33</v>
      </c>
      <c r="B922" s="11" t="s">
        <v>162</v>
      </c>
      <c r="C922" s="11" t="s">
        <v>90</v>
      </c>
      <c r="D922" s="12">
        <v>42170</v>
      </c>
      <c r="E922" s="11" t="s">
        <v>107</v>
      </c>
      <c r="F922" s="11">
        <v>2740</v>
      </c>
      <c r="G922" s="11" t="s">
        <v>101</v>
      </c>
      <c r="H922" s="11" t="s">
        <v>6</v>
      </c>
      <c r="I922" s="11" t="s">
        <v>6</v>
      </c>
      <c r="J922" s="11" t="s">
        <v>248</v>
      </c>
      <c r="K922" s="14" t="s">
        <v>4</v>
      </c>
      <c r="L922" s="14" t="s">
        <v>5</v>
      </c>
    </row>
    <row r="923" spans="1:12" x14ac:dyDescent="0.3">
      <c r="A923" s="11">
        <v>45</v>
      </c>
      <c r="B923" s="11" t="s">
        <v>162</v>
      </c>
      <c r="C923" s="11" t="s">
        <v>86</v>
      </c>
      <c r="D923" s="12">
        <v>42159</v>
      </c>
      <c r="E923" s="11" t="s">
        <v>107</v>
      </c>
      <c r="F923" s="11">
        <v>49939</v>
      </c>
      <c r="G923" s="11" t="s">
        <v>101</v>
      </c>
      <c r="H923" s="11" t="s">
        <v>6</v>
      </c>
      <c r="I923" s="11" t="s">
        <v>6</v>
      </c>
      <c r="J923" s="11" t="s">
        <v>248</v>
      </c>
      <c r="K923" s="14" t="s">
        <v>4</v>
      </c>
      <c r="L923" s="14" t="s">
        <v>5</v>
      </c>
    </row>
    <row r="924" spans="1:12" x14ac:dyDescent="0.3">
      <c r="A924" s="11">
        <v>56</v>
      </c>
      <c r="B924" s="11" t="s">
        <v>148</v>
      </c>
      <c r="C924" s="11" t="s">
        <v>126</v>
      </c>
      <c r="D924" s="12">
        <v>42175</v>
      </c>
      <c r="E924" s="11" t="s">
        <v>107</v>
      </c>
      <c r="F924" s="11">
        <v>5472</v>
      </c>
      <c r="G924" s="11" t="s">
        <v>101</v>
      </c>
      <c r="H924" s="11" t="s">
        <v>6</v>
      </c>
      <c r="I924" s="11" t="s">
        <v>6</v>
      </c>
      <c r="J924" s="11" t="s">
        <v>248</v>
      </c>
      <c r="K924" s="14" t="s">
        <v>4</v>
      </c>
      <c r="L924" s="14" t="s">
        <v>5</v>
      </c>
    </row>
    <row r="925" spans="1:12" x14ac:dyDescent="0.3">
      <c r="A925" s="11">
        <v>10</v>
      </c>
      <c r="B925" s="11" t="s">
        <v>148</v>
      </c>
      <c r="C925" s="11" t="s">
        <v>126</v>
      </c>
      <c r="D925" s="12">
        <v>42175</v>
      </c>
      <c r="E925" s="11" t="s">
        <v>89</v>
      </c>
      <c r="F925" s="11">
        <v>1910</v>
      </c>
      <c r="G925" s="11" t="s">
        <v>101</v>
      </c>
      <c r="H925" s="11" t="s">
        <v>6</v>
      </c>
      <c r="I925" s="11" t="s">
        <v>6</v>
      </c>
      <c r="J925" s="11" t="s">
        <v>212</v>
      </c>
      <c r="K925" s="14" t="s">
        <v>4</v>
      </c>
      <c r="L925" s="14" t="s">
        <v>5</v>
      </c>
    </row>
    <row r="926" spans="1:12" x14ac:dyDescent="0.3">
      <c r="A926" s="11">
        <v>20</v>
      </c>
      <c r="B926" s="11" t="s">
        <v>148</v>
      </c>
      <c r="C926" s="11" t="s">
        <v>90</v>
      </c>
      <c r="D926" s="12">
        <v>42170</v>
      </c>
      <c r="E926" s="11" t="s">
        <v>107</v>
      </c>
      <c r="F926" s="11">
        <v>8</v>
      </c>
      <c r="G926" s="11" t="s">
        <v>101</v>
      </c>
      <c r="H926" s="11" t="s">
        <v>6</v>
      </c>
      <c r="I926" s="11" t="s">
        <v>6</v>
      </c>
      <c r="J926" s="11" t="s">
        <v>248</v>
      </c>
      <c r="K926" s="14" t="s">
        <v>4</v>
      </c>
      <c r="L926" s="14" t="s">
        <v>5</v>
      </c>
    </row>
    <row r="927" spans="1:12" x14ac:dyDescent="0.3">
      <c r="A927" s="11" t="s">
        <v>82</v>
      </c>
      <c r="B927" s="11" t="s">
        <v>148</v>
      </c>
      <c r="C927" s="11" t="s">
        <v>90</v>
      </c>
      <c r="D927" s="12">
        <v>42177</v>
      </c>
      <c r="E927" s="11" t="s">
        <v>107</v>
      </c>
      <c r="F927" s="11">
        <v>6828</v>
      </c>
      <c r="G927" s="11" t="s">
        <v>101</v>
      </c>
      <c r="H927" s="11" t="s">
        <v>6</v>
      </c>
      <c r="I927" s="11" t="s">
        <v>6</v>
      </c>
      <c r="J927" s="11" t="s">
        <v>248</v>
      </c>
      <c r="K927" s="14" t="s">
        <v>4</v>
      </c>
      <c r="L927" s="14" t="s">
        <v>5</v>
      </c>
    </row>
    <row r="928" spans="1:12" x14ac:dyDescent="0.3">
      <c r="A928" s="11" t="s">
        <v>82</v>
      </c>
      <c r="B928" s="11" t="s">
        <v>148</v>
      </c>
      <c r="C928" s="11" t="s">
        <v>90</v>
      </c>
      <c r="D928" s="12">
        <v>42177</v>
      </c>
      <c r="E928" s="11" t="s">
        <v>89</v>
      </c>
      <c r="F928" s="11">
        <v>6657</v>
      </c>
      <c r="G928" s="11" t="s">
        <v>101</v>
      </c>
      <c r="H928" s="11" t="s">
        <v>6</v>
      </c>
      <c r="I928" s="11" t="s">
        <v>6</v>
      </c>
      <c r="J928" s="11" t="s">
        <v>212</v>
      </c>
      <c r="K928" s="14" t="s">
        <v>4</v>
      </c>
      <c r="L928" s="14" t="s">
        <v>5</v>
      </c>
    </row>
    <row r="929" spans="1:12" x14ac:dyDescent="0.3">
      <c r="A929" s="11">
        <v>19</v>
      </c>
      <c r="B929" s="11" t="s">
        <v>148</v>
      </c>
      <c r="C929" s="11" t="s">
        <v>87</v>
      </c>
      <c r="D929" s="12">
        <v>42183</v>
      </c>
      <c r="E929" s="11" t="s">
        <v>107</v>
      </c>
      <c r="F929" s="11">
        <v>91466</v>
      </c>
      <c r="G929" s="11" t="s">
        <v>101</v>
      </c>
      <c r="H929" s="11" t="s">
        <v>6</v>
      </c>
      <c r="I929" s="11" t="s">
        <v>6</v>
      </c>
      <c r="J929" s="11" t="s">
        <v>248</v>
      </c>
      <c r="K929" s="14" t="s">
        <v>4</v>
      </c>
      <c r="L929" s="14" t="s">
        <v>5</v>
      </c>
    </row>
    <row r="930" spans="1:12" x14ac:dyDescent="0.3">
      <c r="A930" s="11" t="s">
        <v>82</v>
      </c>
      <c r="B930" s="11" t="s">
        <v>148</v>
      </c>
      <c r="C930" s="11" t="s">
        <v>84</v>
      </c>
      <c r="D930" s="12">
        <v>42183</v>
      </c>
      <c r="E930" s="11" t="s">
        <v>107</v>
      </c>
      <c r="F930" s="11">
        <v>108419</v>
      </c>
      <c r="G930" s="11" t="s">
        <v>101</v>
      </c>
      <c r="H930" s="11" t="s">
        <v>6</v>
      </c>
      <c r="I930" s="11" t="s">
        <v>6</v>
      </c>
      <c r="J930" s="11" t="s">
        <v>248</v>
      </c>
      <c r="K930" s="14" t="s">
        <v>4</v>
      </c>
      <c r="L930" s="14" t="s">
        <v>5</v>
      </c>
    </row>
    <row r="931" spans="1:12" x14ac:dyDescent="0.3">
      <c r="A931" s="11" t="s">
        <v>82</v>
      </c>
      <c r="B931" s="11" t="s">
        <v>148</v>
      </c>
      <c r="C931" s="11" t="s">
        <v>84</v>
      </c>
      <c r="D931" s="12">
        <v>42183</v>
      </c>
      <c r="E931" s="11" t="s">
        <v>89</v>
      </c>
      <c r="F931" s="11">
        <v>49951</v>
      </c>
      <c r="G931" s="11" t="s">
        <v>101</v>
      </c>
      <c r="H931" s="11" t="s">
        <v>6</v>
      </c>
      <c r="I931" s="11" t="s">
        <v>6</v>
      </c>
      <c r="J931" s="11" t="s">
        <v>212</v>
      </c>
      <c r="K931" s="14" t="s">
        <v>4</v>
      </c>
      <c r="L931" s="14" t="s">
        <v>5</v>
      </c>
    </row>
    <row r="932" spans="1:12" x14ac:dyDescent="0.3">
      <c r="A932" s="11" t="s">
        <v>82</v>
      </c>
      <c r="B932" s="11" t="s">
        <v>142</v>
      </c>
      <c r="C932" s="11" t="s">
        <v>80</v>
      </c>
      <c r="D932" s="12">
        <v>42185</v>
      </c>
      <c r="E932" s="11" t="s">
        <v>107</v>
      </c>
      <c r="F932" s="11">
        <v>5601</v>
      </c>
      <c r="G932" s="11" t="s">
        <v>101</v>
      </c>
      <c r="H932" s="11" t="s">
        <v>6</v>
      </c>
      <c r="I932" s="11" t="s">
        <v>6</v>
      </c>
      <c r="J932" s="11" t="s">
        <v>248</v>
      </c>
      <c r="K932" s="14" t="s">
        <v>4</v>
      </c>
      <c r="L932" s="14" t="s">
        <v>5</v>
      </c>
    </row>
    <row r="933" spans="1:12" x14ac:dyDescent="0.3">
      <c r="A933" s="11">
        <v>14</v>
      </c>
      <c r="B933" s="11" t="s">
        <v>142</v>
      </c>
      <c r="C933" s="11" t="s">
        <v>80</v>
      </c>
      <c r="D933" s="12">
        <v>42185</v>
      </c>
      <c r="E933" s="11" t="s">
        <v>89</v>
      </c>
      <c r="F933" s="11">
        <v>2207</v>
      </c>
      <c r="G933" s="11" t="s">
        <v>101</v>
      </c>
      <c r="H933" s="11" t="s">
        <v>6</v>
      </c>
      <c r="I933" s="11" t="s">
        <v>6</v>
      </c>
      <c r="J933" s="11" t="s">
        <v>212</v>
      </c>
      <c r="K933" s="14" t="s">
        <v>4</v>
      </c>
      <c r="L933" s="14" t="s">
        <v>5</v>
      </c>
    </row>
    <row r="934" spans="1:12" x14ac:dyDescent="0.3">
      <c r="A934" s="11">
        <v>15</v>
      </c>
      <c r="B934" s="11" t="s">
        <v>136</v>
      </c>
      <c r="C934" s="11" t="s">
        <v>87</v>
      </c>
      <c r="D934" s="12">
        <v>42167</v>
      </c>
      <c r="E934" s="11" t="s">
        <v>107</v>
      </c>
      <c r="F934" s="11">
        <v>14</v>
      </c>
      <c r="G934" s="11" t="s">
        <v>101</v>
      </c>
      <c r="H934" s="11" t="s">
        <v>6</v>
      </c>
      <c r="I934" s="11" t="s">
        <v>6</v>
      </c>
      <c r="J934" s="11" t="s">
        <v>248</v>
      </c>
      <c r="K934" s="14" t="s">
        <v>4</v>
      </c>
      <c r="L934" s="14" t="s">
        <v>5</v>
      </c>
    </row>
    <row r="935" spans="1:12" x14ac:dyDescent="0.3">
      <c r="A935" s="11">
        <v>21</v>
      </c>
      <c r="B935" s="11" t="s">
        <v>136</v>
      </c>
      <c r="C935" s="11" t="s">
        <v>87</v>
      </c>
      <c r="D935" s="12">
        <v>42167</v>
      </c>
      <c r="E935" s="11" t="s">
        <v>107</v>
      </c>
      <c r="F935" s="11">
        <v>16336</v>
      </c>
      <c r="G935" s="11" t="s">
        <v>101</v>
      </c>
      <c r="H935" s="11" t="s">
        <v>6</v>
      </c>
      <c r="I935" s="11" t="s">
        <v>6</v>
      </c>
      <c r="J935" s="11" t="s">
        <v>248</v>
      </c>
      <c r="K935" s="14" t="s">
        <v>4</v>
      </c>
      <c r="L935" s="14" t="s">
        <v>5</v>
      </c>
    </row>
    <row r="936" spans="1:12" x14ac:dyDescent="0.3">
      <c r="A936" s="11" t="s">
        <v>82</v>
      </c>
      <c r="B936" s="11" t="s">
        <v>127</v>
      </c>
      <c r="C936" s="11" t="s">
        <v>126</v>
      </c>
      <c r="D936" s="12">
        <v>42167</v>
      </c>
      <c r="E936" s="11" t="s">
        <v>107</v>
      </c>
      <c r="F936" s="11">
        <v>45605</v>
      </c>
      <c r="G936" s="11" t="s">
        <v>101</v>
      </c>
      <c r="H936" s="11" t="s">
        <v>6</v>
      </c>
      <c r="I936" s="11" t="s">
        <v>6</v>
      </c>
      <c r="J936" s="11" t="s">
        <v>248</v>
      </c>
      <c r="K936" s="14" t="s">
        <v>4</v>
      </c>
      <c r="L936" s="14" t="s">
        <v>5</v>
      </c>
    </row>
    <row r="937" spans="1:12" x14ac:dyDescent="0.3">
      <c r="A937" s="11" t="s">
        <v>82</v>
      </c>
      <c r="B937" s="11" t="s">
        <v>127</v>
      </c>
      <c r="C937" s="11" t="s">
        <v>126</v>
      </c>
      <c r="D937" s="12">
        <v>42167</v>
      </c>
      <c r="E937" s="11" t="s">
        <v>89</v>
      </c>
      <c r="F937" s="11">
        <v>27384</v>
      </c>
      <c r="G937" s="11" t="s">
        <v>101</v>
      </c>
      <c r="H937" s="11" t="s">
        <v>6</v>
      </c>
      <c r="I937" s="11" t="s">
        <v>6</v>
      </c>
      <c r="J937" s="11" t="s">
        <v>212</v>
      </c>
      <c r="K937" s="14" t="s">
        <v>4</v>
      </c>
      <c r="L937" s="14" t="s">
        <v>5</v>
      </c>
    </row>
    <row r="938" spans="1:12" x14ac:dyDescent="0.3">
      <c r="A938" s="11">
        <v>24</v>
      </c>
      <c r="B938" s="11" t="s">
        <v>114</v>
      </c>
      <c r="C938" s="11" t="s">
        <v>87</v>
      </c>
      <c r="D938" s="12">
        <v>42173</v>
      </c>
      <c r="E938" s="11" t="s">
        <v>107</v>
      </c>
      <c r="F938" s="11">
        <v>69708</v>
      </c>
      <c r="G938" s="11" t="s">
        <v>101</v>
      </c>
      <c r="H938" s="11" t="s">
        <v>6</v>
      </c>
      <c r="I938" s="11" t="s">
        <v>6</v>
      </c>
      <c r="J938" s="11" t="s">
        <v>248</v>
      </c>
      <c r="K938" s="14" t="s">
        <v>4</v>
      </c>
      <c r="L938" s="14" t="s">
        <v>5</v>
      </c>
    </row>
    <row r="939" spans="1:12" x14ac:dyDescent="0.3">
      <c r="A939" s="11">
        <v>24</v>
      </c>
      <c r="B939" s="11" t="s">
        <v>114</v>
      </c>
      <c r="C939" s="11" t="s">
        <v>87</v>
      </c>
      <c r="D939" s="12">
        <v>42173</v>
      </c>
      <c r="E939" s="11" t="s">
        <v>107</v>
      </c>
      <c r="F939" s="11">
        <v>73459</v>
      </c>
      <c r="G939" s="11" t="s">
        <v>101</v>
      </c>
      <c r="H939" s="11" t="s">
        <v>6</v>
      </c>
      <c r="I939" s="11" t="s">
        <v>6</v>
      </c>
      <c r="J939" s="11" t="s">
        <v>248</v>
      </c>
      <c r="K939" s="14" t="s">
        <v>4</v>
      </c>
      <c r="L939" s="14" t="s">
        <v>5</v>
      </c>
    </row>
    <row r="940" spans="1:12" x14ac:dyDescent="0.3">
      <c r="A940" s="11">
        <v>25</v>
      </c>
      <c r="B940" s="11" t="s">
        <v>114</v>
      </c>
      <c r="C940" s="11" t="s">
        <v>87</v>
      </c>
      <c r="D940" s="12">
        <v>42173</v>
      </c>
      <c r="E940" s="11" t="s">
        <v>89</v>
      </c>
      <c r="F940" s="11">
        <v>32940</v>
      </c>
      <c r="G940" s="11" t="s">
        <v>101</v>
      </c>
      <c r="H940" s="11" t="s">
        <v>6</v>
      </c>
      <c r="I940" s="11" t="s">
        <v>6</v>
      </c>
      <c r="J940" s="11" t="s">
        <v>212</v>
      </c>
      <c r="K940" s="14" t="s">
        <v>4</v>
      </c>
      <c r="L940" s="14" t="s">
        <v>5</v>
      </c>
    </row>
    <row r="941" spans="1:12" x14ac:dyDescent="0.3">
      <c r="A941" s="11">
        <v>26</v>
      </c>
      <c r="B941" s="11" t="s">
        <v>103</v>
      </c>
      <c r="C941" s="11" t="s">
        <v>87</v>
      </c>
      <c r="D941" s="12">
        <v>42184</v>
      </c>
      <c r="E941" s="11" t="s">
        <v>107</v>
      </c>
      <c r="F941" s="11">
        <v>66600</v>
      </c>
      <c r="G941" s="11" t="s">
        <v>101</v>
      </c>
      <c r="H941" s="11" t="s">
        <v>6</v>
      </c>
      <c r="I941" s="11" t="s">
        <v>6</v>
      </c>
      <c r="J941" s="11" t="s">
        <v>248</v>
      </c>
      <c r="K941" s="14" t="s">
        <v>4</v>
      </c>
      <c r="L941" s="14" t="s">
        <v>5</v>
      </c>
    </row>
    <row r="942" spans="1:12" x14ac:dyDescent="0.3">
      <c r="A942" s="11" t="s">
        <v>82</v>
      </c>
      <c r="B942" s="11" t="s">
        <v>103</v>
      </c>
      <c r="C942" s="11" t="s">
        <v>87</v>
      </c>
      <c r="D942" s="12">
        <v>42184</v>
      </c>
      <c r="E942" s="11" t="s">
        <v>89</v>
      </c>
      <c r="F942" s="11">
        <v>33638</v>
      </c>
      <c r="G942" s="11" t="s">
        <v>101</v>
      </c>
      <c r="H942" s="11" t="s">
        <v>6</v>
      </c>
      <c r="I942" s="11" t="s">
        <v>6</v>
      </c>
      <c r="J942" s="11" t="s">
        <v>212</v>
      </c>
      <c r="K942" s="14" t="s">
        <v>4</v>
      </c>
      <c r="L942" s="14" t="s">
        <v>5</v>
      </c>
    </row>
    <row r="943" spans="1:12" x14ac:dyDescent="0.3">
      <c r="A943" s="11">
        <v>43</v>
      </c>
      <c r="B943" s="11" t="s">
        <v>103</v>
      </c>
      <c r="C943" s="11" t="s">
        <v>80</v>
      </c>
      <c r="D943" s="12">
        <v>42180</v>
      </c>
      <c r="E943" s="11" t="s">
        <v>107</v>
      </c>
      <c r="F943" s="11">
        <v>5251</v>
      </c>
      <c r="G943" s="11" t="s">
        <v>101</v>
      </c>
      <c r="H943" s="11" t="s">
        <v>6</v>
      </c>
      <c r="I943" s="11" t="s">
        <v>6</v>
      </c>
      <c r="J943" s="11" t="s">
        <v>248</v>
      </c>
      <c r="K943" s="14" t="s">
        <v>4</v>
      </c>
      <c r="L943" s="14" t="s">
        <v>5</v>
      </c>
    </row>
    <row r="944" spans="1:12" x14ac:dyDescent="0.3">
      <c r="A944" s="11">
        <v>39</v>
      </c>
      <c r="B944" s="11" t="s">
        <v>181</v>
      </c>
      <c r="C944" s="11" t="s">
        <v>90</v>
      </c>
      <c r="D944" s="12">
        <v>42169</v>
      </c>
      <c r="E944" s="11" t="s">
        <v>93</v>
      </c>
      <c r="F944" s="11">
        <v>3888</v>
      </c>
      <c r="G944" s="11" t="s">
        <v>101</v>
      </c>
      <c r="H944" s="11" t="s">
        <v>47</v>
      </c>
      <c r="I944" s="11" t="s">
        <v>47</v>
      </c>
      <c r="J944" s="11" t="s">
        <v>204</v>
      </c>
      <c r="K944" s="13" t="s">
        <v>65</v>
      </c>
      <c r="L944" s="13" t="s">
        <v>66</v>
      </c>
    </row>
    <row r="945" spans="1:13" x14ac:dyDescent="0.3">
      <c r="A945" s="11">
        <v>40</v>
      </c>
      <c r="B945" s="11" t="s">
        <v>181</v>
      </c>
      <c r="C945" s="11" t="s">
        <v>90</v>
      </c>
      <c r="D945" s="12">
        <v>42169</v>
      </c>
      <c r="E945" s="11" t="s">
        <v>83</v>
      </c>
      <c r="F945" s="11">
        <v>3584</v>
      </c>
      <c r="G945" s="11" t="s">
        <v>101</v>
      </c>
      <c r="H945" s="11" t="s">
        <v>47</v>
      </c>
      <c r="I945" s="11" t="s">
        <v>47</v>
      </c>
      <c r="J945" s="11" t="s">
        <v>205</v>
      </c>
      <c r="K945" s="13" t="s">
        <v>65</v>
      </c>
      <c r="L945" s="13" t="s">
        <v>66</v>
      </c>
    </row>
    <row r="946" spans="1:13" x14ac:dyDescent="0.3">
      <c r="A946" s="11" t="s">
        <v>82</v>
      </c>
      <c r="B946" s="11" t="s">
        <v>169</v>
      </c>
      <c r="C946" s="11" t="s">
        <v>126</v>
      </c>
      <c r="D946" s="12">
        <v>42169</v>
      </c>
      <c r="E946" s="11" t="s">
        <v>83</v>
      </c>
      <c r="F946" s="11">
        <v>15434</v>
      </c>
      <c r="G946" s="11" t="s">
        <v>101</v>
      </c>
      <c r="H946" s="11" t="s">
        <v>47</v>
      </c>
      <c r="I946" s="11" t="s">
        <v>47</v>
      </c>
      <c r="J946" s="11" t="s">
        <v>205</v>
      </c>
      <c r="K946" s="13" t="s">
        <v>65</v>
      </c>
      <c r="L946" s="13" t="s">
        <v>66</v>
      </c>
    </row>
    <row r="947" spans="1:13" x14ac:dyDescent="0.3">
      <c r="A947" s="11" t="s">
        <v>82</v>
      </c>
      <c r="B947" s="11" t="s">
        <v>169</v>
      </c>
      <c r="C947" s="11" t="s">
        <v>126</v>
      </c>
      <c r="D947" s="12">
        <v>42169</v>
      </c>
      <c r="E947" s="11" t="s">
        <v>93</v>
      </c>
      <c r="F947" s="11">
        <v>15386</v>
      </c>
      <c r="G947" s="11" t="s">
        <v>101</v>
      </c>
      <c r="H947" s="11" t="s">
        <v>47</v>
      </c>
      <c r="I947" s="11" t="s">
        <v>47</v>
      </c>
      <c r="J947" s="11" t="s">
        <v>204</v>
      </c>
      <c r="K947" s="13" t="s">
        <v>65</v>
      </c>
      <c r="L947" s="13" t="s">
        <v>66</v>
      </c>
    </row>
    <row r="948" spans="1:13" x14ac:dyDescent="0.3">
      <c r="A948" s="11">
        <v>44</v>
      </c>
      <c r="B948" s="11" t="s">
        <v>169</v>
      </c>
      <c r="C948" s="11" t="s">
        <v>87</v>
      </c>
      <c r="D948" s="12">
        <v>42170</v>
      </c>
      <c r="E948" s="11" t="s">
        <v>93</v>
      </c>
      <c r="F948" s="11">
        <v>102535</v>
      </c>
      <c r="G948" s="11" t="s">
        <v>101</v>
      </c>
      <c r="H948" s="11" t="s">
        <v>47</v>
      </c>
      <c r="I948" s="11" t="s">
        <v>47</v>
      </c>
      <c r="J948" s="11" t="s">
        <v>204</v>
      </c>
      <c r="K948" s="13" t="s">
        <v>65</v>
      </c>
      <c r="L948" s="13" t="s">
        <v>66</v>
      </c>
    </row>
    <row r="949" spans="1:13" x14ac:dyDescent="0.3">
      <c r="A949" s="11">
        <v>45</v>
      </c>
      <c r="B949" s="11" t="s">
        <v>169</v>
      </c>
      <c r="C949" s="11" t="s">
        <v>87</v>
      </c>
      <c r="D949" s="12">
        <v>42170</v>
      </c>
      <c r="E949" s="11" t="s">
        <v>83</v>
      </c>
      <c r="F949" s="11">
        <v>35762</v>
      </c>
      <c r="G949" s="11" t="s">
        <v>101</v>
      </c>
      <c r="H949" s="11" t="s">
        <v>47</v>
      </c>
      <c r="I949" s="11" t="s">
        <v>47</v>
      </c>
      <c r="J949" s="11" t="s">
        <v>205</v>
      </c>
      <c r="K949" s="13" t="s">
        <v>65</v>
      </c>
      <c r="L949" s="13" t="s">
        <v>66</v>
      </c>
    </row>
    <row r="950" spans="1:13" x14ac:dyDescent="0.3">
      <c r="A950" s="11" t="s">
        <v>82</v>
      </c>
      <c r="B950" s="11" t="s">
        <v>169</v>
      </c>
      <c r="C950" s="11" t="s">
        <v>86</v>
      </c>
      <c r="D950" s="12">
        <v>42169</v>
      </c>
      <c r="E950" s="11" t="s">
        <v>93</v>
      </c>
      <c r="F950" s="11">
        <v>1481</v>
      </c>
      <c r="G950" s="11" t="s">
        <v>101</v>
      </c>
      <c r="H950" s="11" t="s">
        <v>47</v>
      </c>
      <c r="I950" s="11" t="s">
        <v>47</v>
      </c>
      <c r="J950" s="11" t="s">
        <v>204</v>
      </c>
      <c r="K950" s="13" t="s">
        <v>65</v>
      </c>
      <c r="L950" s="13" t="s">
        <v>66</v>
      </c>
    </row>
    <row r="951" spans="1:13" x14ac:dyDescent="0.3">
      <c r="A951" s="11" t="s">
        <v>82</v>
      </c>
      <c r="B951" s="11" t="s">
        <v>169</v>
      </c>
      <c r="C951" s="11" t="s">
        <v>86</v>
      </c>
      <c r="D951" s="12">
        <v>42169</v>
      </c>
      <c r="E951" s="11" t="s">
        <v>83</v>
      </c>
      <c r="F951" s="11">
        <v>871</v>
      </c>
      <c r="G951" s="11" t="s">
        <v>101</v>
      </c>
      <c r="H951" s="11" t="s">
        <v>47</v>
      </c>
      <c r="I951" s="11" t="s">
        <v>47</v>
      </c>
      <c r="J951" s="11" t="s">
        <v>205</v>
      </c>
      <c r="K951" s="13" t="s">
        <v>65</v>
      </c>
      <c r="L951" s="13" t="s">
        <v>66</v>
      </c>
    </row>
    <row r="952" spans="1:13" x14ac:dyDescent="0.3">
      <c r="A952" s="11">
        <v>56</v>
      </c>
      <c r="B952" s="11" t="s">
        <v>169</v>
      </c>
      <c r="C952" s="11" t="s">
        <v>86</v>
      </c>
      <c r="D952" s="12">
        <v>42169</v>
      </c>
      <c r="E952" s="11" t="s">
        <v>93</v>
      </c>
      <c r="F952" s="11">
        <v>299</v>
      </c>
      <c r="G952" s="11" t="s">
        <v>101</v>
      </c>
      <c r="H952" s="11" t="s">
        <v>47</v>
      </c>
      <c r="I952" s="11" t="s">
        <v>47</v>
      </c>
      <c r="J952" s="11" t="s">
        <v>204</v>
      </c>
      <c r="K952" s="13" t="s">
        <v>65</v>
      </c>
      <c r="L952" s="13" t="s">
        <v>66</v>
      </c>
    </row>
    <row r="953" spans="1:13" ht="13.5" thickBot="1" x14ac:dyDescent="0.35">
      <c r="A953" s="11" t="s">
        <v>82</v>
      </c>
      <c r="B953" s="11" t="s">
        <v>162</v>
      </c>
      <c r="C953" s="11" t="s">
        <v>86</v>
      </c>
      <c r="D953" s="12">
        <v>42159</v>
      </c>
      <c r="E953" s="11" t="s">
        <v>93</v>
      </c>
      <c r="F953" s="11">
        <v>77561</v>
      </c>
      <c r="G953" s="11" t="s">
        <v>101</v>
      </c>
      <c r="H953" s="11" t="s">
        <v>47</v>
      </c>
      <c r="I953" s="11" t="s">
        <v>47</v>
      </c>
      <c r="J953" s="11" t="s">
        <v>204</v>
      </c>
      <c r="K953" s="13" t="s">
        <v>65</v>
      </c>
      <c r="L953" s="13" t="s">
        <v>66</v>
      </c>
    </row>
    <row r="954" spans="1:13" ht="15" thickBot="1" x14ac:dyDescent="0.4">
      <c r="A954" s="11" t="s">
        <v>82</v>
      </c>
      <c r="B954" s="11" t="s">
        <v>162</v>
      </c>
      <c r="C954" s="11" t="s">
        <v>86</v>
      </c>
      <c r="D954" s="12">
        <v>42159</v>
      </c>
      <c r="E954" s="11" t="s">
        <v>83</v>
      </c>
      <c r="F954" s="11">
        <v>48791</v>
      </c>
      <c r="G954" s="11" t="s">
        <v>101</v>
      </c>
      <c r="H954" s="11" t="s">
        <v>47</v>
      </c>
      <c r="I954" s="11" t="s">
        <v>47</v>
      </c>
      <c r="J954" s="11" t="s">
        <v>205</v>
      </c>
      <c r="K954" s="22" t="s">
        <v>65</v>
      </c>
      <c r="L954" s="24" t="s">
        <v>66</v>
      </c>
      <c r="M954" s="8"/>
    </row>
    <row r="955" spans="1:13" ht="13.5" thickBot="1" x14ac:dyDescent="0.35">
      <c r="A955" s="11" t="s">
        <v>82</v>
      </c>
      <c r="B955" s="11" t="s">
        <v>148</v>
      </c>
      <c r="C955" s="11" t="s">
        <v>126</v>
      </c>
      <c r="D955" s="12">
        <v>42174</v>
      </c>
      <c r="E955" s="11" t="s">
        <v>93</v>
      </c>
      <c r="F955" s="11">
        <v>1487</v>
      </c>
      <c r="G955" s="11" t="s">
        <v>101</v>
      </c>
      <c r="H955" s="11" t="s">
        <v>47</v>
      </c>
      <c r="I955" s="11" t="s">
        <v>47</v>
      </c>
      <c r="J955" s="11" t="s">
        <v>204</v>
      </c>
      <c r="K955" s="22" t="s">
        <v>65</v>
      </c>
      <c r="L955" s="24" t="s">
        <v>66</v>
      </c>
    </row>
    <row r="956" spans="1:13" ht="13.5" thickBot="1" x14ac:dyDescent="0.35">
      <c r="A956" s="11">
        <v>4</v>
      </c>
      <c r="B956" s="11" t="s">
        <v>148</v>
      </c>
      <c r="C956" s="11" t="s">
        <v>126</v>
      </c>
      <c r="D956" s="12">
        <v>42175</v>
      </c>
      <c r="E956" s="11" t="s">
        <v>83</v>
      </c>
      <c r="F956" s="11">
        <v>48329</v>
      </c>
      <c r="G956" s="11" t="s">
        <v>101</v>
      </c>
      <c r="H956" s="11" t="s">
        <v>47</v>
      </c>
      <c r="I956" s="11" t="s">
        <v>47</v>
      </c>
      <c r="J956" s="11" t="s">
        <v>205</v>
      </c>
      <c r="K956" s="22" t="s">
        <v>65</v>
      </c>
      <c r="L956" s="24" t="s">
        <v>66</v>
      </c>
    </row>
    <row r="957" spans="1:13" ht="13.5" thickBot="1" x14ac:dyDescent="0.35">
      <c r="A957" s="11">
        <v>4</v>
      </c>
      <c r="B957" s="11" t="s">
        <v>148</v>
      </c>
      <c r="C957" s="11" t="s">
        <v>126</v>
      </c>
      <c r="D957" s="12">
        <v>42175</v>
      </c>
      <c r="E957" s="11" t="s">
        <v>93</v>
      </c>
      <c r="F957" s="11">
        <v>25975</v>
      </c>
      <c r="G957" s="11" t="s">
        <v>101</v>
      </c>
      <c r="H957" s="11" t="s">
        <v>47</v>
      </c>
      <c r="I957" s="11" t="s">
        <v>47</v>
      </c>
      <c r="J957" s="11" t="s">
        <v>204</v>
      </c>
      <c r="K957" s="22" t="s">
        <v>65</v>
      </c>
      <c r="L957" s="24" t="s">
        <v>66</v>
      </c>
    </row>
    <row r="958" spans="1:13" ht="13.5" thickBot="1" x14ac:dyDescent="0.35">
      <c r="A958" s="11">
        <v>6</v>
      </c>
      <c r="B958" s="11" t="s">
        <v>148</v>
      </c>
      <c r="C958" s="11" t="s">
        <v>90</v>
      </c>
      <c r="D958" s="12">
        <v>42170</v>
      </c>
      <c r="E958" s="11" t="s">
        <v>83</v>
      </c>
      <c r="F958" s="11">
        <v>14</v>
      </c>
      <c r="G958" s="11" t="s">
        <v>101</v>
      </c>
      <c r="H958" s="11" t="s">
        <v>47</v>
      </c>
      <c r="I958" s="11" t="s">
        <v>47</v>
      </c>
      <c r="J958" s="11" t="s">
        <v>205</v>
      </c>
      <c r="K958" s="22" t="s">
        <v>65</v>
      </c>
      <c r="L958" s="24" t="s">
        <v>66</v>
      </c>
    </row>
    <row r="959" spans="1:13" ht="13.5" thickBot="1" x14ac:dyDescent="0.35">
      <c r="A959" s="11">
        <v>9</v>
      </c>
      <c r="B959" s="11" t="s">
        <v>148</v>
      </c>
      <c r="C959" s="11" t="s">
        <v>90</v>
      </c>
      <c r="D959" s="12">
        <v>42177</v>
      </c>
      <c r="E959" s="11" t="s">
        <v>83</v>
      </c>
      <c r="F959" s="11">
        <v>3268</v>
      </c>
      <c r="G959" s="11" t="s">
        <v>101</v>
      </c>
      <c r="H959" s="11" t="s">
        <v>47</v>
      </c>
      <c r="I959" s="11" t="s">
        <v>47</v>
      </c>
      <c r="J959" s="11" t="s">
        <v>205</v>
      </c>
      <c r="K959" s="22" t="s">
        <v>65</v>
      </c>
      <c r="L959" s="24" t="s">
        <v>66</v>
      </c>
    </row>
    <row r="960" spans="1:13" ht="13.5" thickBot="1" x14ac:dyDescent="0.35">
      <c r="A960" s="11">
        <v>25</v>
      </c>
      <c r="B960" s="11" t="s">
        <v>148</v>
      </c>
      <c r="C960" s="11" t="s">
        <v>87</v>
      </c>
      <c r="D960" s="12">
        <v>42183</v>
      </c>
      <c r="E960" s="11" t="s">
        <v>93</v>
      </c>
      <c r="F960" s="11">
        <v>155213</v>
      </c>
      <c r="G960" s="11" t="s">
        <v>101</v>
      </c>
      <c r="H960" s="11" t="s">
        <v>47</v>
      </c>
      <c r="I960" s="11" t="s">
        <v>47</v>
      </c>
      <c r="J960" s="11" t="s">
        <v>204</v>
      </c>
      <c r="K960" s="22" t="s">
        <v>65</v>
      </c>
      <c r="L960" s="24" t="s">
        <v>66</v>
      </c>
    </row>
    <row r="961" spans="1:12" ht="13.5" thickBot="1" x14ac:dyDescent="0.35">
      <c r="A961" s="11">
        <v>23</v>
      </c>
      <c r="B961" s="11" t="s">
        <v>148</v>
      </c>
      <c r="C961" s="11" t="s">
        <v>87</v>
      </c>
      <c r="D961" s="12">
        <v>42183</v>
      </c>
      <c r="E961" s="11" t="s">
        <v>83</v>
      </c>
      <c r="F961" s="11">
        <v>110749</v>
      </c>
      <c r="G961" s="11" t="s">
        <v>101</v>
      </c>
      <c r="H961" s="11" t="s">
        <v>47</v>
      </c>
      <c r="I961" s="11" t="s">
        <v>47</v>
      </c>
      <c r="J961" s="11" t="s">
        <v>205</v>
      </c>
      <c r="K961" s="22" t="s">
        <v>65</v>
      </c>
      <c r="L961" s="24" t="s">
        <v>66</v>
      </c>
    </row>
    <row r="962" spans="1:12" ht="13.5" thickBot="1" x14ac:dyDescent="0.35">
      <c r="A962" s="11">
        <v>26</v>
      </c>
      <c r="B962" s="11" t="s">
        <v>148</v>
      </c>
      <c r="C962" s="11" t="s">
        <v>86</v>
      </c>
      <c r="D962" s="12">
        <v>42169</v>
      </c>
      <c r="E962" s="11" t="s">
        <v>93</v>
      </c>
      <c r="F962" s="11">
        <v>2007</v>
      </c>
      <c r="G962" s="11" t="s">
        <v>101</v>
      </c>
      <c r="H962" s="11" t="s">
        <v>47</v>
      </c>
      <c r="I962" s="11" t="s">
        <v>47</v>
      </c>
      <c r="J962" s="11" t="s">
        <v>204</v>
      </c>
      <c r="K962" s="22" t="s">
        <v>65</v>
      </c>
      <c r="L962" s="24" t="s">
        <v>66</v>
      </c>
    </row>
    <row r="963" spans="1:12" ht="13.5" thickBot="1" x14ac:dyDescent="0.35">
      <c r="A963" s="11">
        <v>26</v>
      </c>
      <c r="B963" s="11" t="s">
        <v>142</v>
      </c>
      <c r="C963" s="11" t="s">
        <v>80</v>
      </c>
      <c r="D963" s="12">
        <v>42185</v>
      </c>
      <c r="E963" s="11" t="s">
        <v>83</v>
      </c>
      <c r="F963" s="11">
        <v>47165</v>
      </c>
      <c r="G963" s="11" t="s">
        <v>101</v>
      </c>
      <c r="H963" s="11" t="s">
        <v>47</v>
      </c>
      <c r="I963" s="11" t="s">
        <v>47</v>
      </c>
      <c r="J963" s="11" t="s">
        <v>205</v>
      </c>
      <c r="K963" s="22" t="s">
        <v>65</v>
      </c>
      <c r="L963" s="24" t="s">
        <v>66</v>
      </c>
    </row>
    <row r="964" spans="1:12" ht="13.5" thickBot="1" x14ac:dyDescent="0.35">
      <c r="A964" s="11">
        <v>27</v>
      </c>
      <c r="B964" s="11" t="s">
        <v>142</v>
      </c>
      <c r="C964" s="11" t="s">
        <v>80</v>
      </c>
      <c r="D964" s="12">
        <v>42185</v>
      </c>
      <c r="E964" s="11" t="s">
        <v>93</v>
      </c>
      <c r="F964" s="11">
        <v>26976</v>
      </c>
      <c r="G964" s="11" t="s">
        <v>101</v>
      </c>
      <c r="H964" s="11" t="s">
        <v>47</v>
      </c>
      <c r="I964" s="11" t="s">
        <v>47</v>
      </c>
      <c r="J964" s="11" t="s">
        <v>204</v>
      </c>
      <c r="K964" s="22" t="s">
        <v>65</v>
      </c>
      <c r="L964" s="24" t="s">
        <v>66</v>
      </c>
    </row>
    <row r="965" spans="1:12" ht="13.5" thickBot="1" x14ac:dyDescent="0.35">
      <c r="A965" s="11">
        <v>27</v>
      </c>
      <c r="B965" s="11" t="s">
        <v>136</v>
      </c>
      <c r="C965" s="11" t="s">
        <v>87</v>
      </c>
      <c r="D965" s="12">
        <v>42167</v>
      </c>
      <c r="E965" s="11" t="s">
        <v>83</v>
      </c>
      <c r="F965" s="11">
        <v>8</v>
      </c>
      <c r="G965" s="11" t="s">
        <v>101</v>
      </c>
      <c r="H965" s="11" t="s">
        <v>47</v>
      </c>
      <c r="I965" s="11" t="s">
        <v>47</v>
      </c>
      <c r="J965" s="11" t="s">
        <v>205</v>
      </c>
      <c r="K965" s="22" t="s">
        <v>65</v>
      </c>
      <c r="L965" s="24" t="s">
        <v>66</v>
      </c>
    </row>
    <row r="966" spans="1:12" ht="13.5" thickBot="1" x14ac:dyDescent="0.35">
      <c r="A966" s="11">
        <v>28</v>
      </c>
      <c r="B966" s="11" t="s">
        <v>136</v>
      </c>
      <c r="C966" s="11" t="s">
        <v>87</v>
      </c>
      <c r="D966" s="12">
        <v>42167</v>
      </c>
      <c r="E966" s="11" t="s">
        <v>93</v>
      </c>
      <c r="F966" s="11">
        <v>3</v>
      </c>
      <c r="G966" s="11" t="s">
        <v>101</v>
      </c>
      <c r="H966" s="11" t="s">
        <v>47</v>
      </c>
      <c r="I966" s="11" t="s">
        <v>47</v>
      </c>
      <c r="J966" s="11" t="s">
        <v>204</v>
      </c>
      <c r="K966" s="22" t="s">
        <v>65</v>
      </c>
      <c r="L966" s="24" t="s">
        <v>66</v>
      </c>
    </row>
    <row r="967" spans="1:12" ht="13.5" thickBot="1" x14ac:dyDescent="0.35">
      <c r="A967" s="11">
        <v>32</v>
      </c>
      <c r="B967" s="11" t="s">
        <v>136</v>
      </c>
      <c r="C967" s="11" t="s">
        <v>87</v>
      </c>
      <c r="D967" s="12">
        <v>42167</v>
      </c>
      <c r="E967" s="11" t="s">
        <v>93</v>
      </c>
      <c r="F967" s="11">
        <v>50588</v>
      </c>
      <c r="G967" s="11" t="s">
        <v>101</v>
      </c>
      <c r="H967" s="11" t="s">
        <v>47</v>
      </c>
      <c r="I967" s="11" t="s">
        <v>47</v>
      </c>
      <c r="J967" s="11" t="s">
        <v>204</v>
      </c>
      <c r="K967" s="22" t="s">
        <v>65</v>
      </c>
      <c r="L967" s="24" t="s">
        <v>66</v>
      </c>
    </row>
    <row r="968" spans="1:12" ht="13.5" thickBot="1" x14ac:dyDescent="0.35">
      <c r="A968" s="11">
        <v>33</v>
      </c>
      <c r="B968" s="11" t="s">
        <v>136</v>
      </c>
      <c r="C968" s="11" t="s">
        <v>87</v>
      </c>
      <c r="D968" s="12">
        <v>42167</v>
      </c>
      <c r="E968" s="11" t="s">
        <v>83</v>
      </c>
      <c r="F968" s="11">
        <v>19883</v>
      </c>
      <c r="G968" s="11" t="s">
        <v>101</v>
      </c>
      <c r="H968" s="11" t="s">
        <v>47</v>
      </c>
      <c r="I968" s="11" t="s">
        <v>47</v>
      </c>
      <c r="J968" s="11" t="s">
        <v>205</v>
      </c>
      <c r="K968" s="22" t="s">
        <v>65</v>
      </c>
      <c r="L968" s="24" t="s">
        <v>66</v>
      </c>
    </row>
    <row r="969" spans="1:12" ht="13.5" thickBot="1" x14ac:dyDescent="0.35">
      <c r="A969" s="11">
        <v>39</v>
      </c>
      <c r="B969" s="11" t="s">
        <v>127</v>
      </c>
      <c r="C969" s="11" t="s">
        <v>126</v>
      </c>
      <c r="D969" s="12">
        <v>42167</v>
      </c>
      <c r="E969" s="11" t="s">
        <v>83</v>
      </c>
      <c r="F969" s="11">
        <v>10263</v>
      </c>
      <c r="G969" s="11" t="s">
        <v>101</v>
      </c>
      <c r="H969" s="11" t="s">
        <v>47</v>
      </c>
      <c r="I969" s="11" t="s">
        <v>47</v>
      </c>
      <c r="J969" s="11" t="s">
        <v>205</v>
      </c>
      <c r="K969" s="22" t="s">
        <v>65</v>
      </c>
      <c r="L969" s="24" t="s">
        <v>66</v>
      </c>
    </row>
    <row r="970" spans="1:12" ht="13.5" thickBot="1" x14ac:dyDescent="0.35">
      <c r="A970" s="11">
        <v>40</v>
      </c>
      <c r="B970" s="11" t="s">
        <v>127</v>
      </c>
      <c r="C970" s="11" t="s">
        <v>126</v>
      </c>
      <c r="D970" s="12">
        <v>42167</v>
      </c>
      <c r="E970" s="11" t="s">
        <v>93</v>
      </c>
      <c r="F970" s="11">
        <v>2674</v>
      </c>
      <c r="G970" s="11" t="s">
        <v>101</v>
      </c>
      <c r="H970" s="11" t="s">
        <v>47</v>
      </c>
      <c r="I970" s="11" t="s">
        <v>47</v>
      </c>
      <c r="J970" s="11" t="s">
        <v>204</v>
      </c>
      <c r="K970" s="13" t="s">
        <v>65</v>
      </c>
      <c r="L970" s="13" t="s">
        <v>66</v>
      </c>
    </row>
    <row r="971" spans="1:12" ht="13.5" thickBot="1" x14ac:dyDescent="0.35">
      <c r="A971" s="11">
        <v>40</v>
      </c>
      <c r="B971" s="11" t="s">
        <v>114</v>
      </c>
      <c r="C971" s="11" t="s">
        <v>87</v>
      </c>
      <c r="D971" s="12">
        <v>42173</v>
      </c>
      <c r="E971" s="11" t="s">
        <v>93</v>
      </c>
      <c r="F971" s="11">
        <v>171249</v>
      </c>
      <c r="G971" s="11" t="s">
        <v>101</v>
      </c>
      <c r="H971" s="11" t="s">
        <v>47</v>
      </c>
      <c r="I971" s="11" t="s">
        <v>47</v>
      </c>
      <c r="J971" s="11" t="s">
        <v>204</v>
      </c>
      <c r="K971" s="22" t="s">
        <v>65</v>
      </c>
      <c r="L971" s="24" t="s">
        <v>66</v>
      </c>
    </row>
    <row r="972" spans="1:12" ht="13.5" thickBot="1" x14ac:dyDescent="0.35">
      <c r="A972" s="11" t="s">
        <v>82</v>
      </c>
      <c r="B972" s="11" t="s">
        <v>114</v>
      </c>
      <c r="C972" s="11" t="s">
        <v>87</v>
      </c>
      <c r="D972" s="12">
        <v>42173</v>
      </c>
      <c r="E972" s="11" t="s">
        <v>83</v>
      </c>
      <c r="F972" s="11">
        <v>50459</v>
      </c>
      <c r="G972" s="11" t="s">
        <v>101</v>
      </c>
      <c r="H972" s="11" t="s">
        <v>47</v>
      </c>
      <c r="I972" s="11" t="s">
        <v>47</v>
      </c>
      <c r="J972" s="11" t="s">
        <v>205</v>
      </c>
      <c r="K972" s="22" t="s">
        <v>65</v>
      </c>
      <c r="L972" s="24" t="s">
        <v>66</v>
      </c>
    </row>
    <row r="973" spans="1:12" ht="13.5" thickBot="1" x14ac:dyDescent="0.35">
      <c r="A973" s="11">
        <v>4</v>
      </c>
      <c r="B973" s="11" t="s">
        <v>114</v>
      </c>
      <c r="C973" s="11" t="s">
        <v>87</v>
      </c>
      <c r="D973" s="12">
        <v>42173</v>
      </c>
      <c r="E973" s="11" t="s">
        <v>83</v>
      </c>
      <c r="F973" s="11">
        <v>2249</v>
      </c>
      <c r="G973" s="11" t="s">
        <v>101</v>
      </c>
      <c r="H973" s="11" t="s">
        <v>47</v>
      </c>
      <c r="I973" s="11" t="s">
        <v>47</v>
      </c>
      <c r="J973" s="11" t="s">
        <v>205</v>
      </c>
      <c r="K973" s="22" t="s">
        <v>65</v>
      </c>
      <c r="L973" s="24" t="s">
        <v>66</v>
      </c>
    </row>
    <row r="974" spans="1:12" ht="13.5" thickBot="1" x14ac:dyDescent="0.35">
      <c r="A974" s="11">
        <v>6</v>
      </c>
      <c r="B974" s="11" t="s">
        <v>103</v>
      </c>
      <c r="C974" s="11" t="s">
        <v>87</v>
      </c>
      <c r="D974" s="12">
        <v>42184</v>
      </c>
      <c r="E974" s="11" t="s">
        <v>83</v>
      </c>
      <c r="F974" s="11">
        <v>6834</v>
      </c>
      <c r="G974" s="11" t="s">
        <v>101</v>
      </c>
      <c r="H974" s="11" t="s">
        <v>47</v>
      </c>
      <c r="I974" s="11" t="s">
        <v>47</v>
      </c>
      <c r="J974" s="11" t="s">
        <v>205</v>
      </c>
      <c r="K974" s="22" t="s">
        <v>65</v>
      </c>
      <c r="L974" s="24" t="s">
        <v>66</v>
      </c>
    </row>
    <row r="975" spans="1:12" ht="13.5" thickBot="1" x14ac:dyDescent="0.35">
      <c r="A975" s="11">
        <v>9</v>
      </c>
      <c r="B975" s="11" t="s">
        <v>103</v>
      </c>
      <c r="C975" s="11" t="s">
        <v>80</v>
      </c>
      <c r="D975" s="12">
        <v>42180</v>
      </c>
      <c r="E975" s="11" t="s">
        <v>83</v>
      </c>
      <c r="F975" s="11">
        <v>45750</v>
      </c>
      <c r="G975" s="11" t="s">
        <v>101</v>
      </c>
      <c r="H975" s="11" t="s">
        <v>47</v>
      </c>
      <c r="I975" s="11" t="s">
        <v>47</v>
      </c>
      <c r="J975" s="11" t="s">
        <v>205</v>
      </c>
      <c r="K975" s="22" t="s">
        <v>65</v>
      </c>
      <c r="L975" s="24" t="s">
        <v>66</v>
      </c>
    </row>
    <row r="976" spans="1:12" ht="13.5" thickBot="1" x14ac:dyDescent="0.35">
      <c r="A976" s="11">
        <v>24</v>
      </c>
      <c r="B976" s="11" t="s">
        <v>103</v>
      </c>
      <c r="C976" s="11" t="s">
        <v>80</v>
      </c>
      <c r="D976" s="12">
        <v>42180</v>
      </c>
      <c r="E976" s="11" t="s">
        <v>93</v>
      </c>
      <c r="F976" s="11">
        <v>25958</v>
      </c>
      <c r="G976" s="11" t="s">
        <v>101</v>
      </c>
      <c r="H976" s="11" t="s">
        <v>47</v>
      </c>
      <c r="I976" s="11" t="s">
        <v>47</v>
      </c>
      <c r="J976" s="11" t="s">
        <v>204</v>
      </c>
      <c r="K976" s="22" t="s">
        <v>65</v>
      </c>
      <c r="L976" s="24" t="s">
        <v>66</v>
      </c>
    </row>
    <row r="977" spans="1:12" ht="13.5" thickBot="1" x14ac:dyDescent="0.35">
      <c r="A977" s="11">
        <v>25</v>
      </c>
      <c r="B977" s="11" t="s">
        <v>169</v>
      </c>
      <c r="C977" s="11" t="s">
        <v>86</v>
      </c>
      <c r="D977" s="12">
        <v>42169</v>
      </c>
      <c r="E977" s="11" t="s">
        <v>171</v>
      </c>
      <c r="F977" s="11">
        <v>2106</v>
      </c>
      <c r="G977" s="11" t="s">
        <v>101</v>
      </c>
      <c r="H977" s="11" t="s">
        <v>268</v>
      </c>
      <c r="I977" s="11" t="s">
        <v>268</v>
      </c>
      <c r="J977" s="11" t="s">
        <v>269</v>
      </c>
      <c r="K977" s="19" t="s">
        <v>12</v>
      </c>
      <c r="L977" s="25" t="s">
        <v>13</v>
      </c>
    </row>
    <row r="978" spans="1:12" ht="13.5" thickBot="1" x14ac:dyDescent="0.35">
      <c r="A978" s="11">
        <v>23</v>
      </c>
      <c r="B978" s="11" t="s">
        <v>169</v>
      </c>
      <c r="C978" s="11" t="s">
        <v>86</v>
      </c>
      <c r="D978" s="12">
        <v>42169</v>
      </c>
      <c r="E978" s="11" t="s">
        <v>171</v>
      </c>
      <c r="F978" s="11">
        <v>2106</v>
      </c>
      <c r="G978" s="11" t="s">
        <v>101</v>
      </c>
      <c r="H978" s="11" t="s">
        <v>268</v>
      </c>
      <c r="I978" s="11" t="s">
        <v>268</v>
      </c>
      <c r="J978" s="11" t="s">
        <v>269</v>
      </c>
      <c r="K978" s="19" t="s">
        <v>12</v>
      </c>
      <c r="L978" s="25" t="s">
        <v>13</v>
      </c>
    </row>
    <row r="979" spans="1:12" ht="13.5" thickBot="1" x14ac:dyDescent="0.35">
      <c r="A979" s="11">
        <v>26</v>
      </c>
      <c r="B979" s="11" t="s">
        <v>169</v>
      </c>
      <c r="C979" s="11" t="s">
        <v>87</v>
      </c>
      <c r="D979" s="12">
        <v>42173</v>
      </c>
      <c r="E979" s="11" t="s">
        <v>115</v>
      </c>
      <c r="F979" s="11">
        <v>1216</v>
      </c>
      <c r="G979" s="11" t="s">
        <v>101</v>
      </c>
      <c r="H979" s="11" t="s">
        <v>265</v>
      </c>
      <c r="I979" s="11" t="s">
        <v>265</v>
      </c>
      <c r="J979" s="11" t="s">
        <v>266</v>
      </c>
      <c r="K979" s="22" t="s">
        <v>65</v>
      </c>
      <c r="L979" s="24" t="s">
        <v>66</v>
      </c>
    </row>
    <row r="980" spans="1:12" ht="13.5" thickBot="1" x14ac:dyDescent="0.35">
      <c r="A980" s="11">
        <v>27</v>
      </c>
      <c r="B980" s="11" t="s">
        <v>114</v>
      </c>
      <c r="C980" s="11" t="s">
        <v>87</v>
      </c>
      <c r="D980" s="12">
        <v>42173</v>
      </c>
      <c r="E980" s="11" t="s">
        <v>115</v>
      </c>
      <c r="F980" s="11">
        <v>1522</v>
      </c>
      <c r="G980" s="11" t="s">
        <v>101</v>
      </c>
      <c r="H980" s="11" t="s">
        <v>265</v>
      </c>
      <c r="I980" s="11" t="s">
        <v>265</v>
      </c>
      <c r="J980" s="11" t="s">
        <v>266</v>
      </c>
      <c r="K980" s="22" t="s">
        <v>65</v>
      </c>
      <c r="L980" s="24" t="s">
        <v>66</v>
      </c>
    </row>
    <row r="981" spans="1:12" ht="29.5" thickBot="1" x14ac:dyDescent="0.35">
      <c r="A981" s="11">
        <v>28</v>
      </c>
      <c r="B981" s="11" t="s">
        <v>136</v>
      </c>
      <c r="C981" s="11" t="s">
        <v>87</v>
      </c>
      <c r="D981" s="12">
        <v>42167</v>
      </c>
      <c r="E981" s="11" t="s">
        <v>140</v>
      </c>
      <c r="F981" s="11">
        <v>7</v>
      </c>
      <c r="G981" s="11" t="s">
        <v>101</v>
      </c>
      <c r="H981" s="11" t="s">
        <v>293</v>
      </c>
      <c r="I981" s="11" t="s">
        <v>293</v>
      </c>
      <c r="J981" s="11" t="s">
        <v>294</v>
      </c>
      <c r="K981" s="10" t="s">
        <v>74</v>
      </c>
      <c r="L981" s="7" t="s">
        <v>22</v>
      </c>
    </row>
    <row r="982" spans="1:12" ht="29.5" thickBot="1" x14ac:dyDescent="0.35">
      <c r="A982" s="11">
        <v>32</v>
      </c>
      <c r="B982" s="11" t="s">
        <v>136</v>
      </c>
      <c r="C982" s="11" t="s">
        <v>87</v>
      </c>
      <c r="D982" s="12">
        <v>42167</v>
      </c>
      <c r="E982" s="11" t="s">
        <v>140</v>
      </c>
      <c r="F982" s="11">
        <v>7</v>
      </c>
      <c r="G982" s="11" t="s">
        <v>101</v>
      </c>
      <c r="H982" s="11" t="s">
        <v>293</v>
      </c>
      <c r="I982" s="11" t="s">
        <v>293</v>
      </c>
      <c r="J982" s="11" t="s">
        <v>294</v>
      </c>
      <c r="K982" s="10" t="s">
        <v>74</v>
      </c>
      <c r="L982" s="7" t="s">
        <v>22</v>
      </c>
    </row>
    <row r="983" spans="1:12" ht="15" thickBot="1" x14ac:dyDescent="0.35">
      <c r="A983" s="11">
        <v>35</v>
      </c>
      <c r="B983" s="11" t="s">
        <v>169</v>
      </c>
      <c r="C983" s="11" t="s">
        <v>126</v>
      </c>
      <c r="D983" s="12">
        <v>42169</v>
      </c>
      <c r="E983" s="11" t="s">
        <v>167</v>
      </c>
      <c r="F983" s="11">
        <v>3811</v>
      </c>
      <c r="G983" s="11" t="s">
        <v>101</v>
      </c>
      <c r="H983" s="11" t="s">
        <v>247</v>
      </c>
      <c r="I983" s="11" t="s">
        <v>247</v>
      </c>
      <c r="J983" s="11" t="s">
        <v>229</v>
      </c>
      <c r="K983" s="10" t="s">
        <v>315</v>
      </c>
      <c r="L983" s="7" t="s">
        <v>314</v>
      </c>
    </row>
    <row r="984" spans="1:12" ht="15" thickBot="1" x14ac:dyDescent="0.35">
      <c r="A984" s="11">
        <v>39</v>
      </c>
      <c r="B984" s="11" t="s">
        <v>169</v>
      </c>
      <c r="C984" s="11" t="s">
        <v>86</v>
      </c>
      <c r="D984" s="12">
        <v>42169</v>
      </c>
      <c r="E984" s="11" t="s">
        <v>167</v>
      </c>
      <c r="F984" s="11">
        <v>1761</v>
      </c>
      <c r="G984" s="11" t="s">
        <v>101</v>
      </c>
      <c r="H984" s="11" t="s">
        <v>247</v>
      </c>
      <c r="I984" s="11" t="s">
        <v>247</v>
      </c>
      <c r="J984" s="11" t="s">
        <v>229</v>
      </c>
      <c r="K984" s="10" t="s">
        <v>315</v>
      </c>
      <c r="L984" s="7" t="s">
        <v>314</v>
      </c>
    </row>
    <row r="985" spans="1:12" ht="14.5" x14ac:dyDescent="0.3">
      <c r="A985" s="11">
        <v>51</v>
      </c>
      <c r="B985" s="11" t="s">
        <v>162</v>
      </c>
      <c r="C985" s="11" t="s">
        <v>90</v>
      </c>
      <c r="D985" s="12">
        <v>42167</v>
      </c>
      <c r="E985" s="11" t="s">
        <v>167</v>
      </c>
      <c r="F985" s="11">
        <v>119</v>
      </c>
      <c r="G985" s="11" t="s">
        <v>101</v>
      </c>
      <c r="H985" s="11" t="s">
        <v>247</v>
      </c>
      <c r="I985" s="11" t="s">
        <v>247</v>
      </c>
      <c r="J985" s="11" t="s">
        <v>229</v>
      </c>
      <c r="K985" s="4" t="s">
        <v>315</v>
      </c>
      <c r="L985" s="4" t="s">
        <v>314</v>
      </c>
    </row>
    <row r="986" spans="1:12" ht="14.5" x14ac:dyDescent="0.3">
      <c r="A986" s="11">
        <v>49</v>
      </c>
      <c r="B986" s="11" t="s">
        <v>162</v>
      </c>
      <c r="C986" s="11" t="s">
        <v>90</v>
      </c>
      <c r="D986" s="12">
        <v>42167</v>
      </c>
      <c r="E986" s="11" t="s">
        <v>167</v>
      </c>
      <c r="F986" s="11">
        <v>364</v>
      </c>
      <c r="G986" s="11" t="s">
        <v>101</v>
      </c>
      <c r="H986" s="11" t="s">
        <v>247</v>
      </c>
      <c r="I986" s="11" t="s">
        <v>247</v>
      </c>
      <c r="J986" s="11" t="s">
        <v>229</v>
      </c>
      <c r="K986" s="4" t="s">
        <v>315</v>
      </c>
      <c r="L986" s="4" t="s">
        <v>314</v>
      </c>
    </row>
    <row r="987" spans="1:12" ht="14.5" x14ac:dyDescent="0.3">
      <c r="A987" s="11">
        <v>7</v>
      </c>
      <c r="B987" s="11" t="s">
        <v>162</v>
      </c>
      <c r="C987" s="11" t="s">
        <v>90</v>
      </c>
      <c r="D987" s="12">
        <v>42170</v>
      </c>
      <c r="E987" s="11" t="s">
        <v>167</v>
      </c>
      <c r="F987" s="11">
        <v>713</v>
      </c>
      <c r="G987" s="11" t="s">
        <v>101</v>
      </c>
      <c r="H987" s="11" t="s">
        <v>247</v>
      </c>
      <c r="I987" s="11" t="s">
        <v>247</v>
      </c>
      <c r="J987" s="11" t="s">
        <v>229</v>
      </c>
      <c r="K987" s="4" t="s">
        <v>315</v>
      </c>
      <c r="L987" s="4" t="s">
        <v>314</v>
      </c>
    </row>
    <row r="988" spans="1:12" ht="14.5" x14ac:dyDescent="0.3">
      <c r="A988" s="11">
        <v>8</v>
      </c>
      <c r="B988" s="11" t="s">
        <v>162</v>
      </c>
      <c r="C988" s="11" t="s">
        <v>90</v>
      </c>
      <c r="D988" s="12">
        <v>42170</v>
      </c>
      <c r="E988" s="11" t="s">
        <v>165</v>
      </c>
      <c r="F988" s="11">
        <v>2701</v>
      </c>
      <c r="G988" s="11" t="s">
        <v>101</v>
      </c>
      <c r="H988" s="11" t="s">
        <v>280</v>
      </c>
      <c r="I988" s="11" t="s">
        <v>280</v>
      </c>
      <c r="J988" s="11" t="s">
        <v>281</v>
      </c>
      <c r="K988" s="4" t="s">
        <v>316</v>
      </c>
      <c r="L988" s="4" t="s">
        <v>19</v>
      </c>
    </row>
    <row r="989" spans="1:12" ht="14.5" x14ac:dyDescent="0.3">
      <c r="A989" s="11">
        <v>10</v>
      </c>
      <c r="B989" s="11" t="s">
        <v>169</v>
      </c>
      <c r="C989" s="11" t="s">
        <v>87</v>
      </c>
      <c r="D989" s="12">
        <v>42170</v>
      </c>
      <c r="E989" s="11" t="s">
        <v>104</v>
      </c>
      <c r="F989" s="11">
        <v>61979</v>
      </c>
      <c r="G989" s="11" t="s">
        <v>101</v>
      </c>
      <c r="H989" s="11" t="s">
        <v>258</v>
      </c>
      <c r="I989" s="11" t="s">
        <v>258</v>
      </c>
      <c r="J989" s="11" t="s">
        <v>259</v>
      </c>
      <c r="K989" s="4" t="s">
        <v>67</v>
      </c>
      <c r="L989" s="4" t="s">
        <v>68</v>
      </c>
    </row>
    <row r="990" spans="1:12" ht="14.5" x14ac:dyDescent="0.3">
      <c r="A990" s="11">
        <v>4</v>
      </c>
      <c r="B990" s="11" t="s">
        <v>162</v>
      </c>
      <c r="C990" s="11" t="s">
        <v>90</v>
      </c>
      <c r="D990" s="12">
        <v>42170</v>
      </c>
      <c r="E990" s="11" t="s">
        <v>104</v>
      </c>
      <c r="F990" s="11">
        <v>345</v>
      </c>
      <c r="G990" s="11" t="s">
        <v>101</v>
      </c>
      <c r="H990" s="11" t="s">
        <v>258</v>
      </c>
      <c r="I990" s="11" t="s">
        <v>258</v>
      </c>
      <c r="J990" s="11" t="s">
        <v>259</v>
      </c>
      <c r="K990" s="4" t="s">
        <v>67</v>
      </c>
      <c r="L990" s="4" t="s">
        <v>68</v>
      </c>
    </row>
    <row r="991" spans="1:12" ht="14.5" x14ac:dyDescent="0.3">
      <c r="A991" s="11">
        <v>5</v>
      </c>
      <c r="B991" s="11" t="s">
        <v>162</v>
      </c>
      <c r="C991" s="11" t="s">
        <v>90</v>
      </c>
      <c r="D991" s="12">
        <v>42170</v>
      </c>
      <c r="E991" s="11" t="s">
        <v>104</v>
      </c>
      <c r="F991" s="11">
        <v>2676</v>
      </c>
      <c r="G991" s="11" t="s">
        <v>101</v>
      </c>
      <c r="H991" s="11" t="s">
        <v>258</v>
      </c>
      <c r="I991" s="11" t="s">
        <v>258</v>
      </c>
      <c r="J991" s="11" t="s">
        <v>259</v>
      </c>
      <c r="K991" s="4" t="s">
        <v>67</v>
      </c>
      <c r="L991" s="4" t="s">
        <v>68</v>
      </c>
    </row>
    <row r="992" spans="1:12" ht="14.5" x14ac:dyDescent="0.3">
      <c r="A992" s="11">
        <v>6</v>
      </c>
      <c r="B992" s="11" t="s">
        <v>148</v>
      </c>
      <c r="C992" s="11" t="s">
        <v>126</v>
      </c>
      <c r="D992" s="12">
        <v>42174</v>
      </c>
      <c r="E992" s="11" t="s">
        <v>104</v>
      </c>
      <c r="F992" s="11">
        <v>1305</v>
      </c>
      <c r="G992" s="11" t="s">
        <v>101</v>
      </c>
      <c r="H992" s="11" t="s">
        <v>258</v>
      </c>
      <c r="I992" s="11" t="s">
        <v>258</v>
      </c>
      <c r="J992" s="11" t="s">
        <v>259</v>
      </c>
      <c r="K992" s="4" t="s">
        <v>67</v>
      </c>
      <c r="L992" s="4" t="s">
        <v>68</v>
      </c>
    </row>
    <row r="993" spans="1:12" ht="14.5" x14ac:dyDescent="0.3">
      <c r="A993" s="11">
        <v>9</v>
      </c>
      <c r="B993" s="11" t="s">
        <v>148</v>
      </c>
      <c r="C993" s="11" t="s">
        <v>90</v>
      </c>
      <c r="D993" s="12">
        <v>42170</v>
      </c>
      <c r="E993" s="11" t="s">
        <v>104</v>
      </c>
      <c r="F993" s="11">
        <v>20</v>
      </c>
      <c r="G993" s="11" t="s">
        <v>101</v>
      </c>
      <c r="H993" s="11" t="s">
        <v>258</v>
      </c>
      <c r="I993" s="11" t="s">
        <v>258</v>
      </c>
      <c r="J993" s="11" t="s">
        <v>259</v>
      </c>
      <c r="K993" s="4" t="s">
        <v>67</v>
      </c>
      <c r="L993" s="4" t="s">
        <v>68</v>
      </c>
    </row>
    <row r="994" spans="1:12" ht="14.5" x14ac:dyDescent="0.3">
      <c r="A994" s="11">
        <v>20</v>
      </c>
      <c r="B994" s="11" t="s">
        <v>148</v>
      </c>
      <c r="C994" s="11" t="s">
        <v>90</v>
      </c>
      <c r="D994" s="12">
        <v>42177</v>
      </c>
      <c r="E994" s="11" t="s">
        <v>104</v>
      </c>
      <c r="F994" s="11">
        <v>1191</v>
      </c>
      <c r="G994" s="11" t="s">
        <v>101</v>
      </c>
      <c r="H994" s="11" t="s">
        <v>258</v>
      </c>
      <c r="I994" s="11" t="s">
        <v>258</v>
      </c>
      <c r="J994" s="11" t="s">
        <v>259</v>
      </c>
      <c r="K994" s="4" t="s">
        <v>67</v>
      </c>
      <c r="L994" s="4" t="s">
        <v>68</v>
      </c>
    </row>
    <row r="995" spans="1:12" ht="14.5" x14ac:dyDescent="0.3">
      <c r="A995" s="11">
        <v>13</v>
      </c>
      <c r="B995" s="11" t="s">
        <v>136</v>
      </c>
      <c r="C995" s="11" t="s">
        <v>87</v>
      </c>
      <c r="D995" s="12">
        <v>42167</v>
      </c>
      <c r="E995" s="11" t="s">
        <v>104</v>
      </c>
      <c r="F995" s="11">
        <v>23</v>
      </c>
      <c r="G995" s="11" t="s">
        <v>101</v>
      </c>
      <c r="H995" s="11" t="s">
        <v>258</v>
      </c>
      <c r="I995" s="11" t="s">
        <v>258</v>
      </c>
      <c r="J995" s="11" t="s">
        <v>259</v>
      </c>
      <c r="K995" s="4" t="s">
        <v>67</v>
      </c>
      <c r="L995" s="4" t="s">
        <v>68</v>
      </c>
    </row>
    <row r="996" spans="1:12" ht="14.5" x14ac:dyDescent="0.3">
      <c r="A996" s="11">
        <v>18</v>
      </c>
      <c r="B996" s="11" t="s">
        <v>136</v>
      </c>
      <c r="C996" s="11" t="s">
        <v>87</v>
      </c>
      <c r="D996" s="12">
        <v>42167</v>
      </c>
      <c r="E996" s="11" t="s">
        <v>104</v>
      </c>
      <c r="F996" s="11">
        <v>697843</v>
      </c>
      <c r="G996" s="11" t="s">
        <v>101</v>
      </c>
      <c r="H996" s="11" t="s">
        <v>258</v>
      </c>
      <c r="I996" s="11" t="s">
        <v>258</v>
      </c>
      <c r="J996" s="11" t="s">
        <v>259</v>
      </c>
      <c r="K996" s="4" t="s">
        <v>67</v>
      </c>
      <c r="L996" s="4" t="s">
        <v>68</v>
      </c>
    </row>
    <row r="997" spans="1:12" ht="14.5" x14ac:dyDescent="0.3">
      <c r="A997" s="11">
        <v>19</v>
      </c>
      <c r="B997" s="11" t="s">
        <v>103</v>
      </c>
      <c r="C997" s="11" t="s">
        <v>80</v>
      </c>
      <c r="D997" s="12">
        <v>42180</v>
      </c>
      <c r="E997" s="11" t="s">
        <v>104</v>
      </c>
      <c r="F997" s="11">
        <v>2929</v>
      </c>
      <c r="G997" s="11" t="s">
        <v>101</v>
      </c>
      <c r="H997" s="11" t="s">
        <v>258</v>
      </c>
      <c r="I997" s="11" t="s">
        <v>258</v>
      </c>
      <c r="J997" s="11" t="s">
        <v>259</v>
      </c>
      <c r="K997" s="4" t="s">
        <v>67</v>
      </c>
      <c r="L997" s="4" t="s">
        <v>68</v>
      </c>
    </row>
    <row r="998" spans="1:12" x14ac:dyDescent="0.3">
      <c r="A998" s="11">
        <v>14</v>
      </c>
      <c r="B998" s="11" t="s">
        <v>162</v>
      </c>
      <c r="C998" s="11" t="s">
        <v>90</v>
      </c>
      <c r="D998" s="12">
        <v>42169</v>
      </c>
      <c r="E998" s="11" t="s">
        <v>151</v>
      </c>
      <c r="F998" s="11">
        <v>498</v>
      </c>
      <c r="G998" s="11" t="s">
        <v>101</v>
      </c>
      <c r="H998" s="11" t="s">
        <v>16</v>
      </c>
      <c r="I998" s="11" t="s">
        <v>16</v>
      </c>
      <c r="J998" s="11" t="s">
        <v>275</v>
      </c>
      <c r="K998" s="14" t="s">
        <v>12</v>
      </c>
      <c r="L998" s="14" t="s">
        <v>13</v>
      </c>
    </row>
    <row r="999" spans="1:12" x14ac:dyDescent="0.3">
      <c r="A999" s="11">
        <v>15</v>
      </c>
      <c r="B999" s="11" t="s">
        <v>181</v>
      </c>
      <c r="C999" s="11" t="s">
        <v>90</v>
      </c>
      <c r="D999" s="12">
        <v>42169</v>
      </c>
      <c r="E999" s="11" t="s">
        <v>173</v>
      </c>
      <c r="F999" s="11">
        <v>2765</v>
      </c>
      <c r="G999" s="11" t="s">
        <v>101</v>
      </c>
      <c r="H999" s="11" t="s">
        <v>208</v>
      </c>
      <c r="I999" s="11" t="s">
        <v>208</v>
      </c>
      <c r="J999" s="11" t="s">
        <v>209</v>
      </c>
      <c r="K999" s="14" t="s">
        <v>70</v>
      </c>
      <c r="L999" s="16" t="s">
        <v>71</v>
      </c>
    </row>
    <row r="1000" spans="1:12" x14ac:dyDescent="0.3">
      <c r="A1000" s="11">
        <v>21</v>
      </c>
      <c r="B1000" s="11" t="s">
        <v>181</v>
      </c>
      <c r="C1000" s="11" t="s">
        <v>80</v>
      </c>
      <c r="D1000" s="12">
        <v>42176</v>
      </c>
      <c r="E1000" s="11" t="s">
        <v>173</v>
      </c>
      <c r="F1000" s="11">
        <v>1045</v>
      </c>
      <c r="G1000" s="11" t="s">
        <v>101</v>
      </c>
      <c r="H1000" s="11" t="s">
        <v>208</v>
      </c>
      <c r="I1000" s="11" t="s">
        <v>208</v>
      </c>
      <c r="J1000" s="11" t="s">
        <v>209</v>
      </c>
      <c r="K1000" s="14" t="s">
        <v>70</v>
      </c>
      <c r="L1000" s="16" t="s">
        <v>71</v>
      </c>
    </row>
    <row r="1001" spans="1:12" x14ac:dyDescent="0.3">
      <c r="A1001" s="11">
        <v>16</v>
      </c>
      <c r="B1001" s="11" t="s">
        <v>169</v>
      </c>
      <c r="C1001" s="11" t="s">
        <v>87</v>
      </c>
      <c r="D1001" s="12">
        <v>42173</v>
      </c>
      <c r="E1001" s="11" t="s">
        <v>173</v>
      </c>
      <c r="F1001" s="11">
        <v>837</v>
      </c>
      <c r="G1001" s="11" t="s">
        <v>101</v>
      </c>
      <c r="H1001" s="11" t="s">
        <v>208</v>
      </c>
      <c r="I1001" s="11" t="s">
        <v>208</v>
      </c>
      <c r="J1001" s="11" t="s">
        <v>209</v>
      </c>
      <c r="K1001" s="14" t="s">
        <v>70</v>
      </c>
      <c r="L1001" s="16" t="s">
        <v>71</v>
      </c>
    </row>
    <row r="1002" spans="1:12" x14ac:dyDescent="0.3">
      <c r="A1002" s="11">
        <v>22</v>
      </c>
      <c r="B1002" s="11" t="s">
        <v>169</v>
      </c>
      <c r="C1002" s="11" t="s">
        <v>86</v>
      </c>
      <c r="D1002" s="12">
        <v>42169</v>
      </c>
      <c r="E1002" s="11" t="s">
        <v>173</v>
      </c>
      <c r="F1002" s="11">
        <v>4766</v>
      </c>
      <c r="G1002" s="11" t="s">
        <v>101</v>
      </c>
      <c r="H1002" s="11" t="s">
        <v>208</v>
      </c>
      <c r="I1002" s="11" t="s">
        <v>208</v>
      </c>
      <c r="J1002" s="11" t="s">
        <v>209</v>
      </c>
      <c r="K1002" s="14" t="s">
        <v>70</v>
      </c>
      <c r="L1002" s="16" t="s">
        <v>71</v>
      </c>
    </row>
    <row r="1003" spans="1:12" ht="14.5" x14ac:dyDescent="0.3">
      <c r="A1003" s="11">
        <v>24</v>
      </c>
      <c r="B1003" s="11" t="s">
        <v>148</v>
      </c>
      <c r="C1003" s="11" t="s">
        <v>86</v>
      </c>
      <c r="D1003" s="12">
        <v>42169</v>
      </c>
      <c r="E1003" s="11" t="s">
        <v>155</v>
      </c>
      <c r="F1003" s="11">
        <v>1053</v>
      </c>
      <c r="G1003" s="11" t="s">
        <v>101</v>
      </c>
      <c r="H1003" s="11" t="s">
        <v>290</v>
      </c>
      <c r="I1003" s="11" t="s">
        <v>290</v>
      </c>
      <c r="J1003" s="11" t="s">
        <v>291</v>
      </c>
      <c r="K1003" s="4" t="s">
        <v>317</v>
      </c>
      <c r="L1003" s="4" t="s">
        <v>10</v>
      </c>
    </row>
    <row r="1004" spans="1:12" ht="29" x14ac:dyDescent="0.3">
      <c r="A1004" s="11">
        <v>25</v>
      </c>
      <c r="B1004" s="11" t="s">
        <v>148</v>
      </c>
      <c r="C1004" s="11" t="s">
        <v>86</v>
      </c>
      <c r="D1004" s="12">
        <v>42169</v>
      </c>
      <c r="E1004" s="11" t="s">
        <v>156</v>
      </c>
      <c r="F1004" s="11">
        <v>1343</v>
      </c>
      <c r="G1004" s="11" t="s">
        <v>101</v>
      </c>
      <c r="H1004" s="11" t="s">
        <v>288</v>
      </c>
      <c r="I1004" s="11" t="s">
        <v>288</v>
      </c>
      <c r="J1004" s="11" t="s">
        <v>289</v>
      </c>
      <c r="K1004" s="4" t="s">
        <v>74</v>
      </c>
      <c r="L1004" s="4" t="s">
        <v>22</v>
      </c>
    </row>
    <row r="1005" spans="1:12" ht="14.5" x14ac:dyDescent="0.3">
      <c r="A1005" s="11">
        <v>23</v>
      </c>
      <c r="B1005" s="11" t="s">
        <v>148</v>
      </c>
      <c r="C1005" s="11" t="s">
        <v>86</v>
      </c>
      <c r="D1005" s="12">
        <v>42169</v>
      </c>
      <c r="E1005" s="11" t="s">
        <v>135</v>
      </c>
      <c r="F1005" s="11">
        <v>1445</v>
      </c>
      <c r="G1005" s="11" t="s">
        <v>101</v>
      </c>
      <c r="H1005" s="11" t="s">
        <v>286</v>
      </c>
      <c r="I1005" s="11" t="s">
        <v>286</v>
      </c>
      <c r="J1005" s="11" t="s">
        <v>287</v>
      </c>
      <c r="K1005" s="23" t="s">
        <v>70</v>
      </c>
      <c r="L1005" s="23" t="s">
        <v>71</v>
      </c>
    </row>
    <row r="1006" spans="1:12" ht="14.5" x14ac:dyDescent="0.3">
      <c r="A1006" s="11">
        <v>26</v>
      </c>
      <c r="B1006" s="11" t="s">
        <v>148</v>
      </c>
      <c r="C1006" s="11" t="s">
        <v>86</v>
      </c>
      <c r="D1006" s="12">
        <v>42169</v>
      </c>
      <c r="E1006" s="11" t="s">
        <v>135</v>
      </c>
      <c r="F1006" s="11">
        <v>1445</v>
      </c>
      <c r="G1006" s="11" t="s">
        <v>101</v>
      </c>
      <c r="H1006" s="11" t="s">
        <v>286</v>
      </c>
      <c r="I1006" s="11" t="s">
        <v>286</v>
      </c>
      <c r="J1006" s="11" t="s">
        <v>287</v>
      </c>
      <c r="K1006" s="23" t="s">
        <v>70</v>
      </c>
      <c r="L1006" s="23" t="s">
        <v>71</v>
      </c>
    </row>
    <row r="1007" spans="1:12" ht="14.5" x14ac:dyDescent="0.3">
      <c r="A1007" s="11">
        <v>27</v>
      </c>
      <c r="B1007" s="11" t="s">
        <v>127</v>
      </c>
      <c r="C1007" s="11" t="s">
        <v>126</v>
      </c>
      <c r="D1007" s="12">
        <v>42167</v>
      </c>
      <c r="E1007" s="11" t="s">
        <v>135</v>
      </c>
      <c r="F1007" s="11">
        <v>2815</v>
      </c>
      <c r="G1007" s="11" t="s">
        <v>101</v>
      </c>
      <c r="H1007" s="11" t="s">
        <v>286</v>
      </c>
      <c r="I1007" s="11" t="s">
        <v>286</v>
      </c>
      <c r="J1007" s="11" t="s">
        <v>287</v>
      </c>
      <c r="K1007" s="23" t="s">
        <v>70</v>
      </c>
      <c r="L1007" s="23" t="s">
        <v>71</v>
      </c>
    </row>
    <row r="1008" spans="1:12" ht="14.5" x14ac:dyDescent="0.3">
      <c r="A1008" s="11">
        <v>28</v>
      </c>
      <c r="B1008" s="11" t="s">
        <v>127</v>
      </c>
      <c r="C1008" s="11" t="s">
        <v>126</v>
      </c>
      <c r="D1008" s="12">
        <v>42167</v>
      </c>
      <c r="E1008" s="11" t="s">
        <v>135</v>
      </c>
      <c r="F1008" s="11">
        <v>2815</v>
      </c>
      <c r="G1008" s="11" t="s">
        <v>101</v>
      </c>
      <c r="H1008" s="11" t="s">
        <v>286</v>
      </c>
      <c r="I1008" s="11" t="s">
        <v>286</v>
      </c>
      <c r="J1008" s="11" t="s">
        <v>287</v>
      </c>
      <c r="K1008" s="23" t="s">
        <v>70</v>
      </c>
      <c r="L1008" s="23" t="s">
        <v>71</v>
      </c>
    </row>
    <row r="1009" spans="1:12" x14ac:dyDescent="0.3">
      <c r="A1009" s="11">
        <v>30</v>
      </c>
      <c r="B1009" s="11" t="s">
        <v>181</v>
      </c>
      <c r="C1009" s="11" t="s">
        <v>84</v>
      </c>
      <c r="D1009" s="12">
        <v>42169</v>
      </c>
      <c r="E1009" s="11" t="s">
        <v>116</v>
      </c>
      <c r="F1009" s="11">
        <v>2995</v>
      </c>
      <c r="G1009" s="11" t="s">
        <v>101</v>
      </c>
      <c r="H1009" s="11" t="s">
        <v>57</v>
      </c>
      <c r="I1009" s="11" t="s">
        <v>57</v>
      </c>
      <c r="J1009" s="11" t="s">
        <v>225</v>
      </c>
      <c r="K1009" s="14" t="s">
        <v>70</v>
      </c>
      <c r="L1009" s="16" t="s">
        <v>71</v>
      </c>
    </row>
    <row r="1010" spans="1:12" x14ac:dyDescent="0.3">
      <c r="A1010" s="11">
        <v>32</v>
      </c>
      <c r="B1010" s="11" t="s">
        <v>181</v>
      </c>
      <c r="C1010" s="11" t="s">
        <v>80</v>
      </c>
      <c r="D1010" s="12">
        <v>42177</v>
      </c>
      <c r="E1010" s="11" t="s">
        <v>116</v>
      </c>
      <c r="F1010" s="11">
        <v>3684</v>
      </c>
      <c r="G1010" s="11" t="s">
        <v>101</v>
      </c>
      <c r="H1010" s="11" t="s">
        <v>57</v>
      </c>
      <c r="I1010" s="11" t="s">
        <v>57</v>
      </c>
      <c r="J1010" s="11" t="s">
        <v>225</v>
      </c>
      <c r="K1010" s="14" t="s">
        <v>70</v>
      </c>
      <c r="L1010" s="16" t="s">
        <v>71</v>
      </c>
    </row>
    <row r="1011" spans="1:12" x14ac:dyDescent="0.3">
      <c r="A1011" s="11">
        <v>35</v>
      </c>
      <c r="B1011" s="11" t="s">
        <v>181</v>
      </c>
      <c r="C1011" s="11" t="s">
        <v>80</v>
      </c>
      <c r="D1011" s="12">
        <v>42180</v>
      </c>
      <c r="E1011" s="11" t="s">
        <v>116</v>
      </c>
      <c r="F1011" s="11">
        <v>902</v>
      </c>
      <c r="G1011" s="11" t="s">
        <v>101</v>
      </c>
      <c r="H1011" s="11" t="s">
        <v>57</v>
      </c>
      <c r="I1011" s="11" t="s">
        <v>57</v>
      </c>
      <c r="J1011" s="11" t="s">
        <v>225</v>
      </c>
      <c r="K1011" s="14" t="s">
        <v>70</v>
      </c>
      <c r="L1011" s="16" t="s">
        <v>71</v>
      </c>
    </row>
    <row r="1012" spans="1:12" x14ac:dyDescent="0.3">
      <c r="A1012" s="11">
        <v>43</v>
      </c>
      <c r="B1012" s="11" t="s">
        <v>169</v>
      </c>
      <c r="C1012" s="11" t="s">
        <v>86</v>
      </c>
      <c r="D1012" s="12">
        <v>42169</v>
      </c>
      <c r="E1012" s="11" t="s">
        <v>116</v>
      </c>
      <c r="F1012" s="11">
        <v>2178</v>
      </c>
      <c r="G1012" s="11" t="s">
        <v>101</v>
      </c>
      <c r="H1012" s="11" t="s">
        <v>57</v>
      </c>
      <c r="I1012" s="11" t="s">
        <v>57</v>
      </c>
      <c r="J1012" s="11" t="s">
        <v>225</v>
      </c>
      <c r="K1012" s="14" t="s">
        <v>70</v>
      </c>
      <c r="L1012" s="16" t="s">
        <v>71</v>
      </c>
    </row>
    <row r="1013" spans="1:12" x14ac:dyDescent="0.3">
      <c r="A1013" s="11">
        <v>33</v>
      </c>
      <c r="B1013" s="11" t="s">
        <v>148</v>
      </c>
      <c r="C1013" s="11" t="s">
        <v>90</v>
      </c>
      <c r="D1013" s="12">
        <v>42170</v>
      </c>
      <c r="E1013" s="11" t="s">
        <v>116</v>
      </c>
      <c r="F1013" s="11">
        <v>10</v>
      </c>
      <c r="G1013" s="11" t="s">
        <v>101</v>
      </c>
      <c r="H1013" s="11" t="s">
        <v>57</v>
      </c>
      <c r="I1013" s="11" t="s">
        <v>57</v>
      </c>
      <c r="J1013" s="11" t="s">
        <v>225</v>
      </c>
      <c r="K1013" s="14" t="s">
        <v>70</v>
      </c>
      <c r="L1013" s="16" t="s">
        <v>71</v>
      </c>
    </row>
    <row r="1014" spans="1:12" x14ac:dyDescent="0.3">
      <c r="A1014" s="11">
        <v>36</v>
      </c>
      <c r="B1014" s="11" t="s">
        <v>136</v>
      </c>
      <c r="C1014" s="11" t="s">
        <v>87</v>
      </c>
      <c r="D1014" s="12">
        <v>42167</v>
      </c>
      <c r="E1014" s="11" t="s">
        <v>116</v>
      </c>
      <c r="F1014" s="11">
        <v>3</v>
      </c>
      <c r="G1014" s="11" t="s">
        <v>101</v>
      </c>
      <c r="H1014" s="11" t="s">
        <v>57</v>
      </c>
      <c r="I1014" s="11" t="s">
        <v>57</v>
      </c>
      <c r="J1014" s="11" t="s">
        <v>225</v>
      </c>
      <c r="K1014" s="14" t="s">
        <v>70</v>
      </c>
      <c r="L1014" s="16" t="s">
        <v>71</v>
      </c>
    </row>
    <row r="1015" spans="1:12" x14ac:dyDescent="0.3">
      <c r="A1015" s="11">
        <v>37</v>
      </c>
      <c r="B1015" s="11" t="s">
        <v>114</v>
      </c>
      <c r="C1015" s="11" t="s">
        <v>87</v>
      </c>
      <c r="D1015" s="12">
        <v>42173</v>
      </c>
      <c r="E1015" s="11" t="s">
        <v>116</v>
      </c>
      <c r="F1015" s="11">
        <v>2024</v>
      </c>
      <c r="G1015" s="11" t="s">
        <v>101</v>
      </c>
      <c r="H1015" s="11" t="s">
        <v>57</v>
      </c>
      <c r="I1015" s="11" t="s">
        <v>57</v>
      </c>
      <c r="J1015" s="11" t="s">
        <v>225</v>
      </c>
      <c r="K1015" s="14" t="s">
        <v>70</v>
      </c>
      <c r="L1015" s="29" t="s">
        <v>71</v>
      </c>
    </row>
    <row r="1016" spans="1:12" x14ac:dyDescent="0.3">
      <c r="A1016" s="11">
        <v>41</v>
      </c>
      <c r="B1016" s="11" t="s">
        <v>181</v>
      </c>
      <c r="C1016" s="11" t="s">
        <v>90</v>
      </c>
      <c r="D1016" s="12">
        <v>42169</v>
      </c>
      <c r="E1016" s="11" t="s">
        <v>85</v>
      </c>
      <c r="F1016" s="11">
        <v>2819</v>
      </c>
      <c r="G1016" s="11" t="s">
        <v>101</v>
      </c>
      <c r="H1016" s="11" t="s">
        <v>60</v>
      </c>
      <c r="I1016" s="11" t="s">
        <v>60</v>
      </c>
      <c r="J1016" s="11" t="s">
        <v>207</v>
      </c>
      <c r="K1016" s="14" t="s">
        <v>70</v>
      </c>
      <c r="L1016" s="16" t="s">
        <v>71</v>
      </c>
    </row>
    <row r="1017" spans="1:12" x14ac:dyDescent="0.3">
      <c r="A1017" s="11">
        <v>42</v>
      </c>
      <c r="B1017" s="11" t="s">
        <v>169</v>
      </c>
      <c r="C1017" s="11" t="s">
        <v>126</v>
      </c>
      <c r="D1017" s="12">
        <v>42169</v>
      </c>
      <c r="E1017" s="11" t="s">
        <v>85</v>
      </c>
      <c r="F1017" s="11">
        <v>753</v>
      </c>
      <c r="G1017" s="11" t="s">
        <v>101</v>
      </c>
      <c r="H1017" s="11" t="s">
        <v>60</v>
      </c>
      <c r="I1017" s="11" t="s">
        <v>60</v>
      </c>
      <c r="J1017" s="11" t="s">
        <v>207</v>
      </c>
      <c r="K1017" s="14" t="s">
        <v>70</v>
      </c>
      <c r="L1017" s="16" t="s">
        <v>71</v>
      </c>
    </row>
    <row r="1018" spans="1:12" x14ac:dyDescent="0.3">
      <c r="A1018" s="11">
        <v>39</v>
      </c>
      <c r="B1018" s="11" t="s">
        <v>169</v>
      </c>
      <c r="C1018" s="11" t="s">
        <v>87</v>
      </c>
      <c r="D1018" s="12">
        <v>42173</v>
      </c>
      <c r="E1018" s="11" t="s">
        <v>85</v>
      </c>
      <c r="F1018" s="11">
        <v>769</v>
      </c>
      <c r="G1018" s="11" t="s">
        <v>101</v>
      </c>
      <c r="H1018" s="11" t="s">
        <v>60</v>
      </c>
      <c r="I1018" s="11" t="s">
        <v>60</v>
      </c>
      <c r="J1018" s="11" t="s">
        <v>207</v>
      </c>
      <c r="K1018" s="14" t="s">
        <v>70</v>
      </c>
      <c r="L1018" s="16" t="s">
        <v>71</v>
      </c>
    </row>
    <row r="1019" spans="1:12" x14ac:dyDescent="0.3">
      <c r="A1019" s="11">
        <v>40</v>
      </c>
      <c r="B1019" s="11" t="s">
        <v>169</v>
      </c>
      <c r="C1019" s="11" t="s">
        <v>86</v>
      </c>
      <c r="D1019" s="12">
        <v>42169</v>
      </c>
      <c r="E1019" s="11" t="s">
        <v>85</v>
      </c>
      <c r="F1019" s="11">
        <v>1690</v>
      </c>
      <c r="G1019" s="11" t="s">
        <v>101</v>
      </c>
      <c r="H1019" s="11" t="s">
        <v>60</v>
      </c>
      <c r="I1019" s="11" t="s">
        <v>60</v>
      </c>
      <c r="J1019" s="11" t="s">
        <v>207</v>
      </c>
      <c r="K1019" s="14" t="s">
        <v>70</v>
      </c>
      <c r="L1019" s="16" t="s">
        <v>71</v>
      </c>
    </row>
    <row r="1020" spans="1:12" x14ac:dyDescent="0.3">
      <c r="A1020" s="11">
        <v>34</v>
      </c>
      <c r="B1020" s="11" t="s">
        <v>169</v>
      </c>
      <c r="C1020" s="11" t="s">
        <v>86</v>
      </c>
      <c r="D1020" s="12">
        <v>42169</v>
      </c>
      <c r="E1020" s="11" t="s">
        <v>85</v>
      </c>
      <c r="F1020" s="11">
        <v>10455</v>
      </c>
      <c r="G1020" s="11" t="s">
        <v>101</v>
      </c>
      <c r="H1020" s="11" t="s">
        <v>60</v>
      </c>
      <c r="I1020" s="11" t="s">
        <v>60</v>
      </c>
      <c r="J1020" s="11" t="s">
        <v>207</v>
      </c>
      <c r="K1020" s="14" t="s">
        <v>70</v>
      </c>
      <c r="L1020" s="16" t="s">
        <v>71</v>
      </c>
    </row>
    <row r="1021" spans="1:12" x14ac:dyDescent="0.3">
      <c r="A1021" s="11">
        <v>44</v>
      </c>
      <c r="B1021" s="11" t="s">
        <v>169</v>
      </c>
      <c r="C1021" s="11" t="s">
        <v>86</v>
      </c>
      <c r="D1021" s="12">
        <v>42169</v>
      </c>
      <c r="E1021" s="11" t="s">
        <v>85</v>
      </c>
      <c r="F1021" s="11">
        <v>337</v>
      </c>
      <c r="G1021" s="11" t="s">
        <v>101</v>
      </c>
      <c r="H1021" s="11" t="s">
        <v>60</v>
      </c>
      <c r="I1021" s="11" t="s">
        <v>60</v>
      </c>
      <c r="J1021" s="11" t="s">
        <v>207</v>
      </c>
      <c r="K1021" s="14" t="s">
        <v>70</v>
      </c>
      <c r="L1021" s="16" t="s">
        <v>71</v>
      </c>
    </row>
    <row r="1022" spans="1:12" x14ac:dyDescent="0.3">
      <c r="A1022" s="11">
        <v>45</v>
      </c>
      <c r="B1022" s="11" t="s">
        <v>162</v>
      </c>
      <c r="C1022" s="11" t="s">
        <v>90</v>
      </c>
      <c r="D1022" s="12">
        <v>42167</v>
      </c>
      <c r="E1022" s="11" t="s">
        <v>85</v>
      </c>
      <c r="F1022" s="11">
        <v>430</v>
      </c>
      <c r="G1022" s="11" t="s">
        <v>101</v>
      </c>
      <c r="H1022" s="11" t="s">
        <v>60</v>
      </c>
      <c r="I1022" s="11" t="s">
        <v>60</v>
      </c>
      <c r="J1022" s="11" t="s">
        <v>207</v>
      </c>
      <c r="K1022" s="14" t="s">
        <v>70</v>
      </c>
      <c r="L1022" s="16" t="s">
        <v>71</v>
      </c>
    </row>
    <row r="1023" spans="1:12" x14ac:dyDescent="0.3">
      <c r="A1023" s="11">
        <v>47</v>
      </c>
      <c r="B1023" s="11" t="s">
        <v>162</v>
      </c>
      <c r="C1023" s="11" t="s">
        <v>90</v>
      </c>
      <c r="D1023" s="12">
        <v>42167</v>
      </c>
      <c r="E1023" s="11" t="s">
        <v>168</v>
      </c>
      <c r="F1023" s="11">
        <v>85</v>
      </c>
      <c r="G1023" s="11" t="s">
        <v>101</v>
      </c>
      <c r="H1023" s="11" t="s">
        <v>60</v>
      </c>
      <c r="I1023" s="11" t="s">
        <v>60</v>
      </c>
      <c r="J1023" s="11" t="s">
        <v>274</v>
      </c>
      <c r="K1023" s="14" t="s">
        <v>70</v>
      </c>
      <c r="L1023" s="16" t="s">
        <v>71</v>
      </c>
    </row>
    <row r="1024" spans="1:12" x14ac:dyDescent="0.3">
      <c r="A1024" s="11">
        <v>52</v>
      </c>
      <c r="B1024" s="11" t="s">
        <v>162</v>
      </c>
      <c r="C1024" s="11" t="s">
        <v>90</v>
      </c>
      <c r="D1024" s="12">
        <v>42167</v>
      </c>
      <c r="E1024" s="11" t="s">
        <v>85</v>
      </c>
      <c r="F1024" s="11">
        <v>464</v>
      </c>
      <c r="G1024" s="11" t="s">
        <v>101</v>
      </c>
      <c r="H1024" s="11" t="s">
        <v>60</v>
      </c>
      <c r="I1024" s="11" t="s">
        <v>60</v>
      </c>
      <c r="J1024" s="11" t="s">
        <v>207</v>
      </c>
      <c r="K1024" s="14" t="s">
        <v>70</v>
      </c>
      <c r="L1024" s="16" t="s">
        <v>71</v>
      </c>
    </row>
    <row r="1025" spans="1:13" x14ac:dyDescent="0.3">
      <c r="A1025" s="11">
        <v>51</v>
      </c>
      <c r="B1025" s="11" t="s">
        <v>162</v>
      </c>
      <c r="C1025" s="11" t="s">
        <v>90</v>
      </c>
      <c r="D1025" s="12">
        <v>42169</v>
      </c>
      <c r="E1025" s="11" t="s">
        <v>85</v>
      </c>
      <c r="F1025" s="11">
        <v>8448</v>
      </c>
      <c r="G1025" s="11" t="s">
        <v>101</v>
      </c>
      <c r="H1025" s="11" t="s">
        <v>60</v>
      </c>
      <c r="I1025" s="11" t="s">
        <v>60</v>
      </c>
      <c r="J1025" s="11" t="s">
        <v>207</v>
      </c>
      <c r="K1025" s="14" t="s">
        <v>70</v>
      </c>
      <c r="L1025" s="16" t="s">
        <v>71</v>
      </c>
    </row>
    <row r="1026" spans="1:13" x14ac:dyDescent="0.3">
      <c r="A1026" s="11">
        <v>48</v>
      </c>
      <c r="B1026" s="11" t="s">
        <v>148</v>
      </c>
      <c r="C1026" s="11" t="s">
        <v>126</v>
      </c>
      <c r="D1026" s="12">
        <v>42175</v>
      </c>
      <c r="E1026" s="11" t="s">
        <v>85</v>
      </c>
      <c r="F1026" s="11">
        <v>1334</v>
      </c>
      <c r="G1026" s="11" t="s">
        <v>101</v>
      </c>
      <c r="H1026" s="11" t="s">
        <v>60</v>
      </c>
      <c r="I1026" s="11" t="s">
        <v>60</v>
      </c>
      <c r="J1026" s="11" t="s">
        <v>207</v>
      </c>
      <c r="K1026" s="14" t="s">
        <v>70</v>
      </c>
      <c r="L1026" s="16" t="s">
        <v>71</v>
      </c>
    </row>
    <row r="1027" spans="1:13" x14ac:dyDescent="0.3">
      <c r="A1027" s="11">
        <v>49</v>
      </c>
      <c r="B1027" s="11" t="s">
        <v>148</v>
      </c>
      <c r="C1027" s="11" t="s">
        <v>86</v>
      </c>
      <c r="D1027" s="12">
        <v>42173</v>
      </c>
      <c r="E1027" s="11" t="s">
        <v>85</v>
      </c>
      <c r="F1027" s="11">
        <v>429</v>
      </c>
      <c r="G1027" s="11" t="s">
        <v>101</v>
      </c>
      <c r="H1027" s="11" t="s">
        <v>60</v>
      </c>
      <c r="I1027" s="11" t="s">
        <v>60</v>
      </c>
      <c r="J1027" s="11" t="s">
        <v>207</v>
      </c>
      <c r="K1027" s="14" t="s">
        <v>70</v>
      </c>
      <c r="L1027" s="16" t="s">
        <v>71</v>
      </c>
    </row>
    <row r="1028" spans="1:13" x14ac:dyDescent="0.3">
      <c r="A1028" s="11">
        <v>50</v>
      </c>
      <c r="B1028" s="11" t="s">
        <v>148</v>
      </c>
      <c r="C1028" s="11" t="s">
        <v>84</v>
      </c>
      <c r="D1028" s="12">
        <v>42183</v>
      </c>
      <c r="E1028" s="11" t="s">
        <v>85</v>
      </c>
      <c r="F1028" s="11">
        <v>10436</v>
      </c>
      <c r="G1028" s="11" t="s">
        <v>101</v>
      </c>
      <c r="H1028" s="11" t="s">
        <v>60</v>
      </c>
      <c r="I1028" s="11" t="s">
        <v>60</v>
      </c>
      <c r="J1028" s="11" t="s">
        <v>207</v>
      </c>
      <c r="K1028" s="14" t="s">
        <v>70</v>
      </c>
      <c r="L1028" s="16" t="s">
        <v>71</v>
      </c>
    </row>
    <row r="1029" spans="1:13" x14ac:dyDescent="0.3">
      <c r="A1029" s="11">
        <v>55</v>
      </c>
      <c r="B1029" s="11" t="s">
        <v>142</v>
      </c>
      <c r="C1029" s="11" t="s">
        <v>80</v>
      </c>
      <c r="D1029" s="12">
        <v>42185</v>
      </c>
      <c r="E1029" s="11" t="s">
        <v>85</v>
      </c>
      <c r="F1029" s="11">
        <v>1458</v>
      </c>
      <c r="G1029" s="11" t="s">
        <v>101</v>
      </c>
      <c r="H1029" s="11" t="s">
        <v>60</v>
      </c>
      <c r="I1029" s="11" t="s">
        <v>60</v>
      </c>
      <c r="J1029" s="11" t="s">
        <v>207</v>
      </c>
      <c r="K1029" s="14" t="s">
        <v>70</v>
      </c>
      <c r="L1029" s="16" t="s">
        <v>71</v>
      </c>
    </row>
    <row r="1030" spans="1:13" x14ac:dyDescent="0.3">
      <c r="A1030" s="11">
        <v>56</v>
      </c>
      <c r="B1030" s="11" t="s">
        <v>136</v>
      </c>
      <c r="C1030" s="11" t="s">
        <v>87</v>
      </c>
      <c r="D1030" s="12">
        <v>42167</v>
      </c>
      <c r="E1030" s="11" t="s">
        <v>85</v>
      </c>
      <c r="F1030" s="11">
        <v>3</v>
      </c>
      <c r="G1030" s="11" t="s">
        <v>101</v>
      </c>
      <c r="H1030" s="11" t="s">
        <v>60</v>
      </c>
      <c r="I1030" s="11" t="s">
        <v>60</v>
      </c>
      <c r="J1030" s="11" t="s">
        <v>207</v>
      </c>
      <c r="K1030" s="14" t="s">
        <v>70</v>
      </c>
      <c r="L1030" s="16" t="s">
        <v>71</v>
      </c>
    </row>
    <row r="1031" spans="1:13" x14ac:dyDescent="0.3">
      <c r="A1031" s="11">
        <v>57</v>
      </c>
      <c r="B1031" s="11" t="s">
        <v>114</v>
      </c>
      <c r="C1031" s="11" t="s">
        <v>87</v>
      </c>
      <c r="D1031" s="12">
        <v>42173</v>
      </c>
      <c r="E1031" s="11" t="s">
        <v>85</v>
      </c>
      <c r="F1031" s="11">
        <v>1142</v>
      </c>
      <c r="G1031" s="11" t="s">
        <v>101</v>
      </c>
      <c r="H1031" s="11" t="s">
        <v>60</v>
      </c>
      <c r="I1031" s="11" t="s">
        <v>60</v>
      </c>
      <c r="J1031" s="11" t="s">
        <v>207</v>
      </c>
      <c r="K1031" s="14" t="s">
        <v>70</v>
      </c>
      <c r="L1031" s="29" t="s">
        <v>71</v>
      </c>
    </row>
    <row r="1032" spans="1:13" x14ac:dyDescent="0.3">
      <c r="A1032" s="11">
        <v>58</v>
      </c>
      <c r="B1032" s="11" t="s">
        <v>181</v>
      </c>
      <c r="C1032" s="11" t="s">
        <v>84</v>
      </c>
      <c r="D1032" s="12">
        <v>42169</v>
      </c>
      <c r="E1032" s="11" t="s">
        <v>153</v>
      </c>
      <c r="F1032" s="11">
        <v>1316</v>
      </c>
      <c r="G1032" s="11" t="s">
        <v>101</v>
      </c>
      <c r="H1032" s="11" t="s">
        <v>230</v>
      </c>
      <c r="I1032" s="11" t="s">
        <v>230</v>
      </c>
      <c r="J1032" s="11" t="s">
        <v>231</v>
      </c>
      <c r="K1032" s="14" t="s">
        <v>70</v>
      </c>
      <c r="L1032" s="29" t="s">
        <v>71</v>
      </c>
    </row>
    <row r="1033" spans="1:13" ht="14.5" x14ac:dyDescent="0.3">
      <c r="A1033" s="11">
        <v>61</v>
      </c>
      <c r="B1033" s="11" t="s">
        <v>181</v>
      </c>
      <c r="C1033" s="11" t="s">
        <v>84</v>
      </c>
      <c r="D1033" s="12">
        <v>42169</v>
      </c>
      <c r="E1033" s="11" t="s">
        <v>152</v>
      </c>
      <c r="F1033" s="11">
        <v>950</v>
      </c>
      <c r="G1033" s="11" t="s">
        <v>101</v>
      </c>
      <c r="H1033" s="11" t="s">
        <v>230</v>
      </c>
      <c r="I1033" s="11" t="s">
        <v>230</v>
      </c>
      <c r="J1033" s="11" t="s">
        <v>233</v>
      </c>
      <c r="K1033" s="4" t="s">
        <v>32</v>
      </c>
      <c r="L1033" s="4" t="s">
        <v>28</v>
      </c>
    </row>
    <row r="1034" spans="1:13" ht="14.5" x14ac:dyDescent="0.3">
      <c r="A1034" s="11">
        <v>62</v>
      </c>
      <c r="B1034" s="11" t="s">
        <v>181</v>
      </c>
      <c r="C1034" s="11" t="s">
        <v>80</v>
      </c>
      <c r="D1034" s="12">
        <v>42177</v>
      </c>
      <c r="E1034" s="11" t="s">
        <v>153</v>
      </c>
      <c r="F1034" s="11">
        <v>452</v>
      </c>
      <c r="G1034" s="11" t="s">
        <v>101</v>
      </c>
      <c r="H1034" s="11" t="s">
        <v>230</v>
      </c>
      <c r="I1034" s="11" t="s">
        <v>230</v>
      </c>
      <c r="J1034" s="11" t="s">
        <v>231</v>
      </c>
      <c r="K1034" s="4" t="s">
        <v>32</v>
      </c>
      <c r="L1034" s="4" t="s">
        <v>28</v>
      </c>
    </row>
    <row r="1035" spans="1:13" ht="14.5" x14ac:dyDescent="0.3">
      <c r="A1035" s="11">
        <v>63</v>
      </c>
      <c r="B1035" s="11" t="s">
        <v>181</v>
      </c>
      <c r="C1035" s="11" t="s">
        <v>80</v>
      </c>
      <c r="D1035" s="12">
        <v>42180</v>
      </c>
      <c r="E1035" s="11" t="s">
        <v>153</v>
      </c>
      <c r="F1035" s="11">
        <v>476</v>
      </c>
      <c r="G1035" s="11" t="s">
        <v>101</v>
      </c>
      <c r="H1035" s="11" t="s">
        <v>230</v>
      </c>
      <c r="I1035" s="11" t="s">
        <v>230</v>
      </c>
      <c r="J1035" s="11" t="s">
        <v>231</v>
      </c>
      <c r="K1035" s="4" t="s">
        <v>32</v>
      </c>
      <c r="L1035" s="4" t="s">
        <v>28</v>
      </c>
    </row>
    <row r="1036" spans="1:13" ht="14.5" x14ac:dyDescent="0.3">
      <c r="A1036" s="11">
        <v>64</v>
      </c>
      <c r="B1036" s="11" t="s">
        <v>162</v>
      </c>
      <c r="C1036" s="11" t="s">
        <v>90</v>
      </c>
      <c r="D1036" s="12">
        <v>42167</v>
      </c>
      <c r="E1036" s="11" t="s">
        <v>153</v>
      </c>
      <c r="F1036" s="11">
        <v>328</v>
      </c>
      <c r="G1036" s="11" t="s">
        <v>101</v>
      </c>
      <c r="H1036" s="11" t="s">
        <v>230</v>
      </c>
      <c r="I1036" s="11" t="s">
        <v>230</v>
      </c>
      <c r="J1036" s="11" t="s">
        <v>231</v>
      </c>
      <c r="K1036" s="4" t="s">
        <v>32</v>
      </c>
      <c r="L1036" s="4" t="s">
        <v>28</v>
      </c>
    </row>
    <row r="1037" spans="1:13" ht="15" thickBot="1" x14ac:dyDescent="0.35">
      <c r="A1037" s="11">
        <v>60</v>
      </c>
      <c r="B1037" s="11" t="s">
        <v>162</v>
      </c>
      <c r="C1037" s="11" t="s">
        <v>90</v>
      </c>
      <c r="D1037" s="12">
        <v>42169</v>
      </c>
      <c r="E1037" s="11" t="s">
        <v>153</v>
      </c>
      <c r="F1037" s="11">
        <v>275</v>
      </c>
      <c r="G1037" s="11" t="s">
        <v>101</v>
      </c>
      <c r="H1037" s="11" t="s">
        <v>230</v>
      </c>
      <c r="I1037" s="11" t="s">
        <v>230</v>
      </c>
      <c r="J1037" s="11" t="s">
        <v>231</v>
      </c>
      <c r="K1037" s="4" t="s">
        <v>32</v>
      </c>
      <c r="L1037" s="4" t="s">
        <v>28</v>
      </c>
    </row>
    <row r="1038" spans="1:13" ht="15" thickBot="1" x14ac:dyDescent="0.4">
      <c r="A1038" s="11">
        <v>66</v>
      </c>
      <c r="B1038" s="11" t="s">
        <v>162</v>
      </c>
      <c r="C1038" s="11" t="s">
        <v>90</v>
      </c>
      <c r="D1038" s="12">
        <v>42169</v>
      </c>
      <c r="E1038" s="11" t="s">
        <v>153</v>
      </c>
      <c r="F1038" s="11">
        <v>2912</v>
      </c>
      <c r="G1038" s="11" t="s">
        <v>101</v>
      </c>
      <c r="H1038" s="11" t="s">
        <v>230</v>
      </c>
      <c r="I1038" s="11" t="s">
        <v>230</v>
      </c>
      <c r="J1038" s="11" t="s">
        <v>231</v>
      </c>
      <c r="K1038" s="7" t="s">
        <v>32</v>
      </c>
      <c r="L1038" s="10" t="s">
        <v>28</v>
      </c>
      <c r="M1038" s="8" t="s">
        <v>310</v>
      </c>
    </row>
    <row r="1039" spans="1:13" ht="15" thickBot="1" x14ac:dyDescent="0.35">
      <c r="A1039" s="11">
        <v>18</v>
      </c>
      <c r="B1039" s="11" t="s">
        <v>162</v>
      </c>
      <c r="C1039" s="11" t="s">
        <v>90</v>
      </c>
      <c r="D1039" s="12">
        <v>42169</v>
      </c>
      <c r="E1039" s="11" t="s">
        <v>152</v>
      </c>
      <c r="F1039" s="11">
        <v>1921</v>
      </c>
      <c r="G1039" s="11" t="s">
        <v>101</v>
      </c>
      <c r="H1039" s="11" t="s">
        <v>230</v>
      </c>
      <c r="I1039" s="11" t="s">
        <v>230</v>
      </c>
      <c r="J1039" s="11" t="s">
        <v>233</v>
      </c>
      <c r="K1039" s="7" t="s">
        <v>32</v>
      </c>
      <c r="L1039" s="10" t="s">
        <v>28</v>
      </c>
      <c r="M1039" s="10" t="s">
        <v>310</v>
      </c>
    </row>
    <row r="1040" spans="1:13" ht="14.5" x14ac:dyDescent="0.3">
      <c r="A1040" s="11" t="s">
        <v>82</v>
      </c>
      <c r="B1040" s="11" t="s">
        <v>162</v>
      </c>
      <c r="C1040" s="11" t="s">
        <v>90</v>
      </c>
      <c r="D1040" s="12">
        <v>42170</v>
      </c>
      <c r="E1040" s="11" t="s">
        <v>153</v>
      </c>
      <c r="F1040" s="11">
        <v>540</v>
      </c>
      <c r="G1040" s="11" t="s">
        <v>101</v>
      </c>
      <c r="H1040" s="11" t="s">
        <v>230</v>
      </c>
      <c r="I1040" s="11" t="s">
        <v>230</v>
      </c>
      <c r="J1040" s="11" t="s">
        <v>231</v>
      </c>
      <c r="K1040" s="4" t="s">
        <v>32</v>
      </c>
      <c r="L1040" s="4" t="s">
        <v>28</v>
      </c>
    </row>
    <row r="1041" spans="1:12" ht="14.5" x14ac:dyDescent="0.3">
      <c r="A1041" s="11" t="s">
        <v>82</v>
      </c>
      <c r="B1041" s="11" t="s">
        <v>162</v>
      </c>
      <c r="C1041" s="11" t="s">
        <v>90</v>
      </c>
      <c r="D1041" s="12">
        <v>42170</v>
      </c>
      <c r="E1041" s="11" t="s">
        <v>152</v>
      </c>
      <c r="F1041" s="11">
        <v>329</v>
      </c>
      <c r="G1041" s="11" t="s">
        <v>101</v>
      </c>
      <c r="H1041" s="11" t="s">
        <v>230</v>
      </c>
      <c r="I1041" s="11" t="s">
        <v>230</v>
      </c>
      <c r="J1041" s="11" t="s">
        <v>233</v>
      </c>
      <c r="K1041" s="4" t="s">
        <v>32</v>
      </c>
      <c r="L1041" s="4" t="s">
        <v>28</v>
      </c>
    </row>
    <row r="1042" spans="1:12" ht="14.5" x14ac:dyDescent="0.3">
      <c r="A1042" s="11" t="s">
        <v>82</v>
      </c>
      <c r="B1042" s="11" t="s">
        <v>162</v>
      </c>
      <c r="C1042" s="11" t="s">
        <v>90</v>
      </c>
      <c r="D1042" s="12">
        <v>42170</v>
      </c>
      <c r="E1042" s="11" t="s">
        <v>153</v>
      </c>
      <c r="F1042" s="11">
        <v>604</v>
      </c>
      <c r="G1042" s="11" t="s">
        <v>101</v>
      </c>
      <c r="H1042" s="11" t="s">
        <v>230</v>
      </c>
      <c r="I1042" s="11" t="s">
        <v>230</v>
      </c>
      <c r="J1042" s="11" t="s">
        <v>231</v>
      </c>
      <c r="K1042" s="4" t="s">
        <v>32</v>
      </c>
      <c r="L1042" s="4" t="s">
        <v>28</v>
      </c>
    </row>
    <row r="1043" spans="1:12" ht="14.5" x14ac:dyDescent="0.3">
      <c r="A1043" s="11" t="s">
        <v>82</v>
      </c>
      <c r="B1043" s="11" t="s">
        <v>148</v>
      </c>
      <c r="C1043" s="11" t="s">
        <v>126</v>
      </c>
      <c r="D1043" s="12">
        <v>42174</v>
      </c>
      <c r="E1043" s="11" t="s">
        <v>153</v>
      </c>
      <c r="F1043" s="11">
        <v>1010</v>
      </c>
      <c r="G1043" s="11" t="s">
        <v>101</v>
      </c>
      <c r="H1043" s="11" t="s">
        <v>230</v>
      </c>
      <c r="I1043" s="11" t="s">
        <v>230</v>
      </c>
      <c r="J1043" s="11" t="s">
        <v>231</v>
      </c>
      <c r="K1043" s="4" t="s">
        <v>32</v>
      </c>
      <c r="L1043" s="4" t="s">
        <v>28</v>
      </c>
    </row>
    <row r="1044" spans="1:12" ht="14.5" x14ac:dyDescent="0.3">
      <c r="A1044" s="11" t="s">
        <v>82</v>
      </c>
      <c r="B1044" s="11" t="s">
        <v>148</v>
      </c>
      <c r="C1044" s="11" t="s">
        <v>90</v>
      </c>
      <c r="D1044" s="12">
        <v>42170</v>
      </c>
      <c r="E1044" s="11" t="s">
        <v>153</v>
      </c>
      <c r="F1044" s="11">
        <v>16</v>
      </c>
      <c r="G1044" s="11" t="s">
        <v>101</v>
      </c>
      <c r="H1044" s="11" t="s">
        <v>230</v>
      </c>
      <c r="I1044" s="11" t="s">
        <v>230</v>
      </c>
      <c r="J1044" s="11" t="s">
        <v>231</v>
      </c>
      <c r="K1044" s="4" t="s">
        <v>32</v>
      </c>
      <c r="L1044" s="4" t="s">
        <v>28</v>
      </c>
    </row>
    <row r="1045" spans="1:12" ht="14.5" x14ac:dyDescent="0.3">
      <c r="A1045" s="11" t="s">
        <v>82</v>
      </c>
      <c r="B1045" s="11" t="s">
        <v>148</v>
      </c>
      <c r="C1045" s="11" t="s">
        <v>86</v>
      </c>
      <c r="D1045" s="12">
        <v>42173</v>
      </c>
      <c r="E1045" s="11" t="s">
        <v>153</v>
      </c>
      <c r="F1045" s="11">
        <v>783</v>
      </c>
      <c r="G1045" s="11" t="s">
        <v>101</v>
      </c>
      <c r="H1045" s="11" t="s">
        <v>230</v>
      </c>
      <c r="I1045" s="11" t="s">
        <v>230</v>
      </c>
      <c r="J1045" s="11" t="s">
        <v>231</v>
      </c>
      <c r="K1045" s="4" t="s">
        <v>32</v>
      </c>
      <c r="L1045" s="4" t="s">
        <v>28</v>
      </c>
    </row>
    <row r="1046" spans="1:12" ht="14.5" x14ac:dyDescent="0.3">
      <c r="A1046" s="11" t="s">
        <v>82</v>
      </c>
      <c r="B1046" s="11" t="s">
        <v>148</v>
      </c>
      <c r="C1046" s="11" t="s">
        <v>84</v>
      </c>
      <c r="D1046" s="12">
        <v>42183</v>
      </c>
      <c r="E1046" s="11" t="s">
        <v>153</v>
      </c>
      <c r="F1046" s="11">
        <v>6261</v>
      </c>
      <c r="G1046" s="11" t="s">
        <v>101</v>
      </c>
      <c r="H1046" s="11" t="s">
        <v>230</v>
      </c>
      <c r="I1046" s="11" t="s">
        <v>230</v>
      </c>
      <c r="J1046" s="11" t="s">
        <v>231</v>
      </c>
      <c r="K1046" s="4" t="s">
        <v>32</v>
      </c>
      <c r="L1046" s="4" t="s">
        <v>28</v>
      </c>
    </row>
    <row r="1047" spans="1:12" ht="14.5" x14ac:dyDescent="0.3">
      <c r="A1047" s="11" t="s">
        <v>82</v>
      </c>
      <c r="B1047" s="11" t="s">
        <v>148</v>
      </c>
      <c r="C1047" s="11" t="s">
        <v>84</v>
      </c>
      <c r="D1047" s="12">
        <v>42183</v>
      </c>
      <c r="E1047" s="11" t="s">
        <v>152</v>
      </c>
      <c r="F1047" s="11">
        <v>5006</v>
      </c>
      <c r="G1047" s="11" t="s">
        <v>101</v>
      </c>
      <c r="H1047" s="11" t="s">
        <v>230</v>
      </c>
      <c r="I1047" s="11" t="s">
        <v>230</v>
      </c>
      <c r="J1047" s="11" t="s">
        <v>233</v>
      </c>
      <c r="K1047" s="4" t="s">
        <v>32</v>
      </c>
      <c r="L1047" s="4" t="s">
        <v>28</v>
      </c>
    </row>
    <row r="1048" spans="1:12" ht="14.5" x14ac:dyDescent="0.3">
      <c r="A1048" s="11" t="s">
        <v>82</v>
      </c>
      <c r="B1048" s="11" t="s">
        <v>181</v>
      </c>
      <c r="C1048" s="11" t="s">
        <v>84</v>
      </c>
      <c r="D1048" s="12">
        <v>42169</v>
      </c>
      <c r="E1048" s="11" t="s">
        <v>129</v>
      </c>
      <c r="F1048" s="11">
        <v>2473</v>
      </c>
      <c r="G1048" s="11" t="s">
        <v>101</v>
      </c>
      <c r="H1048" s="11" t="s">
        <v>226</v>
      </c>
      <c r="I1048" s="11" t="s">
        <v>226</v>
      </c>
      <c r="J1048" s="11" t="s">
        <v>227</v>
      </c>
      <c r="K1048" s="4" t="s">
        <v>32</v>
      </c>
      <c r="L1048" s="4" t="s">
        <v>28</v>
      </c>
    </row>
    <row r="1049" spans="1:12" ht="14.5" x14ac:dyDescent="0.3">
      <c r="A1049" s="11">
        <v>9</v>
      </c>
      <c r="B1049" s="11" t="s">
        <v>181</v>
      </c>
      <c r="C1049" s="11" t="s">
        <v>80</v>
      </c>
      <c r="D1049" s="12">
        <v>42177</v>
      </c>
      <c r="E1049" s="11" t="s">
        <v>129</v>
      </c>
      <c r="F1049" s="11">
        <v>751</v>
      </c>
      <c r="G1049" s="11" t="s">
        <v>101</v>
      </c>
      <c r="H1049" s="11" t="s">
        <v>226</v>
      </c>
      <c r="I1049" s="11" t="s">
        <v>226</v>
      </c>
      <c r="J1049" s="11" t="s">
        <v>227</v>
      </c>
      <c r="K1049" s="4" t="s">
        <v>32</v>
      </c>
      <c r="L1049" s="4" t="s">
        <v>28</v>
      </c>
    </row>
    <row r="1050" spans="1:12" ht="14.5" x14ac:dyDescent="0.3">
      <c r="A1050" s="11" t="s">
        <v>82</v>
      </c>
      <c r="B1050" s="11" t="s">
        <v>181</v>
      </c>
      <c r="C1050" s="11" t="s">
        <v>80</v>
      </c>
      <c r="D1050" s="12">
        <v>42180</v>
      </c>
      <c r="E1050" s="11" t="s">
        <v>129</v>
      </c>
      <c r="F1050" s="11">
        <v>775</v>
      </c>
      <c r="G1050" s="11" t="s">
        <v>101</v>
      </c>
      <c r="H1050" s="11" t="s">
        <v>226</v>
      </c>
      <c r="I1050" s="11" t="s">
        <v>226</v>
      </c>
      <c r="J1050" s="11" t="s">
        <v>227</v>
      </c>
      <c r="K1050" s="4" t="s">
        <v>32</v>
      </c>
      <c r="L1050" s="4" t="s">
        <v>28</v>
      </c>
    </row>
    <row r="1051" spans="1:12" ht="14.5" x14ac:dyDescent="0.3">
      <c r="A1051" s="11" t="s">
        <v>82</v>
      </c>
      <c r="B1051" s="11" t="s">
        <v>162</v>
      </c>
      <c r="C1051" s="11" t="s">
        <v>90</v>
      </c>
      <c r="D1051" s="12">
        <v>42167</v>
      </c>
      <c r="E1051" s="11" t="s">
        <v>129</v>
      </c>
      <c r="F1051" s="11">
        <v>166</v>
      </c>
      <c r="G1051" s="11" t="s">
        <v>101</v>
      </c>
      <c r="H1051" s="11" t="s">
        <v>226</v>
      </c>
      <c r="I1051" s="11" t="s">
        <v>226</v>
      </c>
      <c r="J1051" s="11" t="s">
        <v>227</v>
      </c>
      <c r="K1051" s="4" t="s">
        <v>32</v>
      </c>
      <c r="L1051" s="4" t="s">
        <v>28</v>
      </c>
    </row>
    <row r="1052" spans="1:12" ht="14.5" x14ac:dyDescent="0.3">
      <c r="A1052" s="11" t="s">
        <v>82</v>
      </c>
      <c r="B1052" s="11" t="s">
        <v>162</v>
      </c>
      <c r="C1052" s="11" t="s">
        <v>90</v>
      </c>
      <c r="D1052" s="12">
        <v>42167</v>
      </c>
      <c r="E1052" s="11" t="s">
        <v>129</v>
      </c>
      <c r="F1052" s="11">
        <v>947</v>
      </c>
      <c r="G1052" s="11" t="s">
        <v>101</v>
      </c>
      <c r="H1052" s="11" t="s">
        <v>226</v>
      </c>
      <c r="I1052" s="11" t="s">
        <v>226</v>
      </c>
      <c r="J1052" s="11" t="s">
        <v>227</v>
      </c>
      <c r="K1052" s="4" t="s">
        <v>32</v>
      </c>
      <c r="L1052" s="4" t="s">
        <v>28</v>
      </c>
    </row>
    <row r="1053" spans="1:12" ht="14.5" x14ac:dyDescent="0.3">
      <c r="A1053" s="11" t="s">
        <v>82</v>
      </c>
      <c r="B1053" s="11" t="s">
        <v>162</v>
      </c>
      <c r="C1053" s="11" t="s">
        <v>90</v>
      </c>
      <c r="D1053" s="12">
        <v>42169</v>
      </c>
      <c r="E1053" s="11" t="s">
        <v>129</v>
      </c>
      <c r="F1053" s="11">
        <v>552</v>
      </c>
      <c r="G1053" s="11" t="s">
        <v>101</v>
      </c>
      <c r="H1053" s="11" t="s">
        <v>226</v>
      </c>
      <c r="I1053" s="11" t="s">
        <v>226</v>
      </c>
      <c r="J1053" s="11" t="s">
        <v>227</v>
      </c>
      <c r="K1053" s="4" t="s">
        <v>32</v>
      </c>
      <c r="L1053" s="4" t="s">
        <v>28</v>
      </c>
    </row>
    <row r="1054" spans="1:12" ht="14.5" x14ac:dyDescent="0.3">
      <c r="A1054" s="11" t="s">
        <v>82</v>
      </c>
      <c r="B1054" s="11" t="s">
        <v>162</v>
      </c>
      <c r="C1054" s="11" t="s">
        <v>90</v>
      </c>
      <c r="D1054" s="12">
        <v>42169</v>
      </c>
      <c r="E1054" s="11" t="s">
        <v>129</v>
      </c>
      <c r="F1054" s="11">
        <v>6343</v>
      </c>
      <c r="G1054" s="11" t="s">
        <v>101</v>
      </c>
      <c r="H1054" s="11" t="s">
        <v>226</v>
      </c>
      <c r="I1054" s="11" t="s">
        <v>226</v>
      </c>
      <c r="J1054" s="11" t="s">
        <v>227</v>
      </c>
      <c r="K1054" s="4" t="s">
        <v>32</v>
      </c>
      <c r="L1054" s="4" t="s">
        <v>28</v>
      </c>
    </row>
    <row r="1055" spans="1:12" ht="14.5" x14ac:dyDescent="0.3">
      <c r="A1055" s="11" t="s">
        <v>82</v>
      </c>
      <c r="B1055" s="11" t="s">
        <v>162</v>
      </c>
      <c r="C1055" s="11" t="s">
        <v>90</v>
      </c>
      <c r="D1055" s="12">
        <v>42170</v>
      </c>
      <c r="E1055" s="11" t="s">
        <v>129</v>
      </c>
      <c r="F1055" s="11">
        <v>1288</v>
      </c>
      <c r="G1055" s="11" t="s">
        <v>101</v>
      </c>
      <c r="H1055" s="11" t="s">
        <v>226</v>
      </c>
      <c r="I1055" s="11" t="s">
        <v>226</v>
      </c>
      <c r="J1055" s="11" t="s">
        <v>227</v>
      </c>
      <c r="K1055" s="4" t="s">
        <v>32</v>
      </c>
      <c r="L1055" s="4" t="s">
        <v>28</v>
      </c>
    </row>
    <row r="1056" spans="1:12" ht="14.5" x14ac:dyDescent="0.3">
      <c r="A1056" s="11" t="s">
        <v>82</v>
      </c>
      <c r="B1056" s="11" t="s">
        <v>162</v>
      </c>
      <c r="C1056" s="11" t="s">
        <v>90</v>
      </c>
      <c r="D1056" s="12">
        <v>42170</v>
      </c>
      <c r="E1056" s="11" t="s">
        <v>129</v>
      </c>
      <c r="F1056" s="11">
        <v>939</v>
      </c>
      <c r="G1056" s="11" t="s">
        <v>101</v>
      </c>
      <c r="H1056" s="11" t="s">
        <v>226</v>
      </c>
      <c r="I1056" s="11" t="s">
        <v>226</v>
      </c>
      <c r="J1056" s="11" t="s">
        <v>227</v>
      </c>
      <c r="K1056" s="4" t="s">
        <v>32</v>
      </c>
      <c r="L1056" s="4" t="s">
        <v>28</v>
      </c>
    </row>
    <row r="1057" spans="1:13" ht="14.5" x14ac:dyDescent="0.3">
      <c r="A1057" s="11" t="s">
        <v>82</v>
      </c>
      <c r="B1057" s="11" t="s">
        <v>148</v>
      </c>
      <c r="C1057" s="11" t="s">
        <v>126</v>
      </c>
      <c r="D1057" s="12">
        <v>42174</v>
      </c>
      <c r="E1057" s="11" t="s">
        <v>129</v>
      </c>
      <c r="F1057" s="11">
        <v>1902</v>
      </c>
      <c r="G1057" s="11" t="s">
        <v>101</v>
      </c>
      <c r="H1057" s="11" t="s">
        <v>226</v>
      </c>
      <c r="I1057" s="11" t="s">
        <v>226</v>
      </c>
      <c r="J1057" s="11" t="s">
        <v>227</v>
      </c>
      <c r="K1057" s="4" t="s">
        <v>32</v>
      </c>
      <c r="L1057" s="4" t="s">
        <v>28</v>
      </c>
    </row>
    <row r="1058" spans="1:13" ht="14.5" x14ac:dyDescent="0.3">
      <c r="A1058" s="11">
        <v>40</v>
      </c>
      <c r="B1058" s="11" t="s">
        <v>148</v>
      </c>
      <c r="C1058" s="11" t="s">
        <v>126</v>
      </c>
      <c r="D1058" s="12">
        <v>42174</v>
      </c>
      <c r="E1058" s="11" t="s">
        <v>129</v>
      </c>
      <c r="F1058" s="11">
        <v>2376</v>
      </c>
      <c r="G1058" s="11" t="s">
        <v>101</v>
      </c>
      <c r="H1058" s="11" t="s">
        <v>226</v>
      </c>
      <c r="I1058" s="11" t="s">
        <v>226</v>
      </c>
      <c r="J1058" s="11" t="s">
        <v>227</v>
      </c>
      <c r="K1058" s="4" t="s">
        <v>32</v>
      </c>
      <c r="L1058" s="4" t="s">
        <v>28</v>
      </c>
    </row>
    <row r="1059" spans="1:13" ht="14.5" x14ac:dyDescent="0.3">
      <c r="A1059" s="11" t="s">
        <v>82</v>
      </c>
      <c r="B1059" s="11" t="s">
        <v>148</v>
      </c>
      <c r="C1059" s="11" t="s">
        <v>86</v>
      </c>
      <c r="D1059" s="12">
        <v>42173</v>
      </c>
      <c r="E1059" s="11" t="s">
        <v>129</v>
      </c>
      <c r="F1059" s="11">
        <v>1452</v>
      </c>
      <c r="G1059" s="11" t="s">
        <v>101</v>
      </c>
      <c r="H1059" s="11" t="s">
        <v>226</v>
      </c>
      <c r="I1059" s="11" t="s">
        <v>226</v>
      </c>
      <c r="J1059" s="11" t="s">
        <v>227</v>
      </c>
      <c r="K1059" s="4" t="s">
        <v>32</v>
      </c>
      <c r="L1059" s="4" t="s">
        <v>28</v>
      </c>
    </row>
    <row r="1060" spans="1:13" ht="14.5" x14ac:dyDescent="0.3">
      <c r="A1060" s="11" t="s">
        <v>82</v>
      </c>
      <c r="B1060" s="11" t="s">
        <v>127</v>
      </c>
      <c r="C1060" s="11" t="s">
        <v>90</v>
      </c>
      <c r="D1060" s="12">
        <v>42170</v>
      </c>
      <c r="E1060" s="11" t="s">
        <v>129</v>
      </c>
      <c r="F1060" s="11">
        <v>453</v>
      </c>
      <c r="G1060" s="11" t="s">
        <v>101</v>
      </c>
      <c r="H1060" s="11" t="s">
        <v>226</v>
      </c>
      <c r="I1060" s="11" t="s">
        <v>226</v>
      </c>
      <c r="J1060" s="11" t="s">
        <v>227</v>
      </c>
      <c r="K1060" s="4" t="s">
        <v>32</v>
      </c>
      <c r="L1060" s="4" t="s">
        <v>28</v>
      </c>
    </row>
    <row r="1061" spans="1:13" ht="14.5" x14ac:dyDescent="0.3">
      <c r="A1061" s="11" t="s">
        <v>82</v>
      </c>
      <c r="B1061" s="11" t="s">
        <v>127</v>
      </c>
      <c r="C1061" s="11" t="s">
        <v>87</v>
      </c>
      <c r="D1061" s="12">
        <v>42194</v>
      </c>
      <c r="E1061" s="11" t="s">
        <v>129</v>
      </c>
      <c r="F1061" s="11">
        <v>384</v>
      </c>
      <c r="G1061" s="11" t="s">
        <v>101</v>
      </c>
      <c r="H1061" s="11" t="s">
        <v>226</v>
      </c>
      <c r="I1061" s="11" t="s">
        <v>226</v>
      </c>
      <c r="J1061" s="11" t="s">
        <v>227</v>
      </c>
      <c r="K1061" s="4" t="s">
        <v>32</v>
      </c>
      <c r="L1061" s="4" t="s">
        <v>28</v>
      </c>
    </row>
    <row r="1062" spans="1:13" ht="13.5" thickBot="1" x14ac:dyDescent="0.35">
      <c r="A1062" s="11">
        <v>49</v>
      </c>
      <c r="B1062" s="11" t="s">
        <v>169</v>
      </c>
      <c r="C1062" s="11" t="s">
        <v>87</v>
      </c>
      <c r="D1062" s="12">
        <v>42170</v>
      </c>
      <c r="E1062" s="11" t="s">
        <v>179</v>
      </c>
      <c r="F1062" s="11">
        <v>89055</v>
      </c>
      <c r="G1062" s="11" t="s">
        <v>101</v>
      </c>
      <c r="H1062" s="11" t="s">
        <v>256</v>
      </c>
      <c r="I1062" s="11" t="s">
        <v>256</v>
      </c>
      <c r="J1062" s="11" t="s">
        <v>257</v>
      </c>
      <c r="K1062" s="11" t="s">
        <v>50</v>
      </c>
      <c r="L1062" s="11" t="s">
        <v>19</v>
      </c>
    </row>
    <row r="1063" spans="1:13" ht="15" thickBot="1" x14ac:dyDescent="0.4">
      <c r="A1063" s="11" t="s">
        <v>82</v>
      </c>
      <c r="B1063" s="11" t="s">
        <v>181</v>
      </c>
      <c r="C1063" s="11" t="s">
        <v>80</v>
      </c>
      <c r="D1063" s="12">
        <v>42180</v>
      </c>
      <c r="E1063" s="11" t="s">
        <v>123</v>
      </c>
      <c r="F1063" s="11">
        <v>3501</v>
      </c>
      <c r="G1063" s="11" t="s">
        <v>101</v>
      </c>
      <c r="H1063" s="11" t="s">
        <v>23</v>
      </c>
      <c r="I1063" s="11" t="s">
        <v>23</v>
      </c>
      <c r="J1063" s="11" t="s">
        <v>199</v>
      </c>
      <c r="K1063" s="19" t="s">
        <v>4</v>
      </c>
      <c r="L1063" s="25" t="s">
        <v>5</v>
      </c>
      <c r="M1063" s="8"/>
    </row>
    <row r="1064" spans="1:13" ht="13.5" thickBot="1" x14ac:dyDescent="0.35">
      <c r="A1064" s="11">
        <v>4</v>
      </c>
      <c r="B1064" s="11" t="s">
        <v>148</v>
      </c>
      <c r="C1064" s="11" t="s">
        <v>84</v>
      </c>
      <c r="D1064" s="12">
        <v>42183</v>
      </c>
      <c r="E1064" s="11" t="s">
        <v>123</v>
      </c>
      <c r="F1064" s="11">
        <v>16652</v>
      </c>
      <c r="G1064" s="11" t="s">
        <v>101</v>
      </c>
      <c r="H1064" s="11" t="s">
        <v>23</v>
      </c>
      <c r="I1064" s="11" t="s">
        <v>23</v>
      </c>
      <c r="J1064" s="11" t="s">
        <v>199</v>
      </c>
      <c r="K1064" s="19" t="s">
        <v>4</v>
      </c>
      <c r="L1064" s="25" t="s">
        <v>5</v>
      </c>
    </row>
    <row r="1065" spans="1:13" ht="13.5" thickBot="1" x14ac:dyDescent="0.35">
      <c r="A1065" s="11">
        <v>23</v>
      </c>
      <c r="B1065" s="11" t="s">
        <v>127</v>
      </c>
      <c r="C1065" s="11" t="s">
        <v>87</v>
      </c>
      <c r="D1065" s="12">
        <v>42194</v>
      </c>
      <c r="E1065" s="11" t="s">
        <v>123</v>
      </c>
      <c r="F1065" s="11">
        <v>364</v>
      </c>
      <c r="G1065" s="11" t="s">
        <v>101</v>
      </c>
      <c r="H1065" s="11" t="s">
        <v>23</v>
      </c>
      <c r="I1065" s="11" t="s">
        <v>23</v>
      </c>
      <c r="J1065" s="11" t="s">
        <v>199</v>
      </c>
      <c r="K1065" s="19" t="s">
        <v>4</v>
      </c>
      <c r="L1065" s="25" t="s">
        <v>5</v>
      </c>
    </row>
    <row r="1066" spans="1:13" ht="15" thickBot="1" x14ac:dyDescent="0.35">
      <c r="A1066" s="11">
        <v>35</v>
      </c>
      <c r="B1066" s="11" t="s">
        <v>181</v>
      </c>
      <c r="C1066" s="11" t="s">
        <v>84</v>
      </c>
      <c r="D1066" s="12">
        <v>42169</v>
      </c>
      <c r="E1066" s="11" t="s">
        <v>108</v>
      </c>
      <c r="F1066" s="11">
        <v>770</v>
      </c>
      <c r="G1066" s="11" t="s">
        <v>101</v>
      </c>
      <c r="H1066" s="11" t="s">
        <v>234</v>
      </c>
      <c r="I1066" s="11" t="s">
        <v>234</v>
      </c>
      <c r="J1066" s="11" t="s">
        <v>235</v>
      </c>
      <c r="K1066" s="10" t="s">
        <v>318</v>
      </c>
      <c r="L1066" s="7" t="s">
        <v>68</v>
      </c>
    </row>
    <row r="1067" spans="1:13" ht="15" thickBot="1" x14ac:dyDescent="0.35">
      <c r="A1067" s="11">
        <v>33</v>
      </c>
      <c r="B1067" s="11" t="s">
        <v>162</v>
      </c>
      <c r="C1067" s="11" t="s">
        <v>90</v>
      </c>
      <c r="D1067" s="12">
        <v>42169</v>
      </c>
      <c r="E1067" s="11" t="s">
        <v>108</v>
      </c>
      <c r="F1067" s="11">
        <v>3796</v>
      </c>
      <c r="G1067" s="11" t="s">
        <v>101</v>
      </c>
      <c r="H1067" s="11" t="s">
        <v>234</v>
      </c>
      <c r="I1067" s="11" t="s">
        <v>234</v>
      </c>
      <c r="J1067" s="11" t="s">
        <v>235</v>
      </c>
      <c r="K1067" s="10" t="s">
        <v>318</v>
      </c>
      <c r="L1067" s="7" t="s">
        <v>68</v>
      </c>
    </row>
    <row r="1068" spans="1:13" ht="15" thickBot="1" x14ac:dyDescent="0.35">
      <c r="A1068" s="11">
        <v>40</v>
      </c>
      <c r="B1068" s="11" t="s">
        <v>148</v>
      </c>
      <c r="C1068" s="11" t="s">
        <v>126</v>
      </c>
      <c r="D1068" s="12">
        <v>42174</v>
      </c>
      <c r="E1068" s="11" t="s">
        <v>108</v>
      </c>
      <c r="F1068" s="11">
        <v>2981</v>
      </c>
      <c r="G1068" s="11" t="s">
        <v>101</v>
      </c>
      <c r="H1068" s="11" t="s">
        <v>234</v>
      </c>
      <c r="I1068" s="11" t="s">
        <v>234</v>
      </c>
      <c r="J1068" s="11" t="s">
        <v>235</v>
      </c>
      <c r="K1068" s="10" t="s">
        <v>318</v>
      </c>
      <c r="L1068" s="7" t="s">
        <v>68</v>
      </c>
    </row>
    <row r="1069" spans="1:13" ht="15" thickBot="1" x14ac:dyDescent="0.35">
      <c r="A1069" s="11">
        <v>51</v>
      </c>
      <c r="B1069" s="11" t="s">
        <v>148</v>
      </c>
      <c r="C1069" s="11" t="s">
        <v>90</v>
      </c>
      <c r="D1069" s="12">
        <v>42170</v>
      </c>
      <c r="E1069" s="11" t="s">
        <v>108</v>
      </c>
      <c r="F1069" s="11">
        <v>4</v>
      </c>
      <c r="G1069" s="11" t="s">
        <v>101</v>
      </c>
      <c r="H1069" s="11" t="s">
        <v>234</v>
      </c>
      <c r="I1069" s="11" t="s">
        <v>234</v>
      </c>
      <c r="J1069" s="11" t="s">
        <v>235</v>
      </c>
      <c r="K1069" s="10" t="s">
        <v>318</v>
      </c>
      <c r="L1069" s="7" t="s">
        <v>68</v>
      </c>
    </row>
    <row r="1070" spans="1:13" ht="15" thickBot="1" x14ac:dyDescent="0.35">
      <c r="A1070" s="11">
        <v>49</v>
      </c>
      <c r="B1070" s="11" t="s">
        <v>148</v>
      </c>
      <c r="C1070" s="11" t="s">
        <v>84</v>
      </c>
      <c r="D1070" s="12">
        <v>42183</v>
      </c>
      <c r="E1070" s="11" t="s">
        <v>108</v>
      </c>
      <c r="F1070" s="11">
        <v>5856</v>
      </c>
      <c r="G1070" s="11" t="s">
        <v>101</v>
      </c>
      <c r="H1070" s="11" t="s">
        <v>234</v>
      </c>
      <c r="I1070" s="11" t="s">
        <v>234</v>
      </c>
      <c r="J1070" s="11" t="s">
        <v>235</v>
      </c>
      <c r="K1070" s="10" t="s">
        <v>318</v>
      </c>
      <c r="L1070" s="7" t="s">
        <v>68</v>
      </c>
    </row>
    <row r="1071" spans="1:13" ht="15" thickBot="1" x14ac:dyDescent="0.35">
      <c r="A1071" s="11">
        <v>60</v>
      </c>
      <c r="B1071" s="11" t="s">
        <v>127</v>
      </c>
      <c r="C1071" s="11" t="s">
        <v>90</v>
      </c>
      <c r="D1071" s="12">
        <v>42170</v>
      </c>
      <c r="E1071" s="11" t="s">
        <v>108</v>
      </c>
      <c r="F1071" s="11">
        <v>3341</v>
      </c>
      <c r="G1071" s="11" t="s">
        <v>101</v>
      </c>
      <c r="H1071" s="11" t="s">
        <v>234</v>
      </c>
      <c r="I1071" s="11" t="s">
        <v>234</v>
      </c>
      <c r="J1071" s="11" t="s">
        <v>235</v>
      </c>
      <c r="K1071" s="10" t="s">
        <v>318</v>
      </c>
      <c r="L1071" s="7" t="s">
        <v>68</v>
      </c>
    </row>
    <row r="1072" spans="1:13" ht="15" thickBot="1" x14ac:dyDescent="0.35">
      <c r="A1072" s="11">
        <v>65</v>
      </c>
      <c r="B1072" s="11" t="s">
        <v>127</v>
      </c>
      <c r="C1072" s="11" t="s">
        <v>87</v>
      </c>
      <c r="D1072" s="12">
        <v>42194</v>
      </c>
      <c r="E1072" s="11" t="s">
        <v>108</v>
      </c>
      <c r="F1072" s="11">
        <v>3948</v>
      </c>
      <c r="G1072" s="11" t="s">
        <v>101</v>
      </c>
      <c r="H1072" s="11" t="s">
        <v>234</v>
      </c>
      <c r="I1072" s="11" t="s">
        <v>234</v>
      </c>
      <c r="J1072" s="11" t="s">
        <v>235</v>
      </c>
      <c r="K1072" s="10" t="s">
        <v>318</v>
      </c>
      <c r="L1072" s="7" t="s">
        <v>68</v>
      </c>
    </row>
    <row r="1073" spans="1:12" ht="14.5" x14ac:dyDescent="0.3">
      <c r="A1073" s="11" t="s">
        <v>82</v>
      </c>
      <c r="B1073" s="11" t="s">
        <v>103</v>
      </c>
      <c r="C1073" s="11" t="s">
        <v>87</v>
      </c>
      <c r="D1073" s="12">
        <v>42184</v>
      </c>
      <c r="E1073" s="11" t="s">
        <v>108</v>
      </c>
      <c r="F1073" s="11">
        <v>1034</v>
      </c>
      <c r="G1073" s="11" t="s">
        <v>101</v>
      </c>
      <c r="H1073" s="11" t="s">
        <v>234</v>
      </c>
      <c r="I1073" s="11" t="s">
        <v>234</v>
      </c>
      <c r="J1073" s="11" t="s">
        <v>235</v>
      </c>
      <c r="K1073" s="4" t="s">
        <v>318</v>
      </c>
      <c r="L1073" s="4" t="s">
        <v>68</v>
      </c>
    </row>
    <row r="1074" spans="1:12" ht="14.5" x14ac:dyDescent="0.3">
      <c r="A1074" s="11" t="s">
        <v>82</v>
      </c>
      <c r="B1074" s="11" t="s">
        <v>103</v>
      </c>
      <c r="C1074" s="11" t="s">
        <v>80</v>
      </c>
      <c r="D1074" s="12">
        <v>42180</v>
      </c>
      <c r="E1074" s="11" t="s">
        <v>108</v>
      </c>
      <c r="F1074" s="11">
        <v>9929</v>
      </c>
      <c r="G1074" s="11" t="s">
        <v>101</v>
      </c>
      <c r="H1074" s="11" t="s">
        <v>234</v>
      </c>
      <c r="I1074" s="11" t="s">
        <v>234</v>
      </c>
      <c r="J1074" s="11" t="s">
        <v>235</v>
      </c>
      <c r="K1074" s="4" t="s">
        <v>318</v>
      </c>
      <c r="L1074" s="4" t="s">
        <v>68</v>
      </c>
    </row>
  </sheetData>
  <sortState xmlns:xlrd2="http://schemas.microsoft.com/office/spreadsheetml/2017/richdata2" ref="B2:L1075">
    <sortCondition ref="G2:G1075"/>
    <sortCondition ref="H2:H1075"/>
  </sortState>
  <hyperlinks>
    <hyperlink ref="K517" r:id="rId1" tooltip="Lamiaceae" display="https://en.wikipedia.org/wiki/Lamiaceae" xr:uid="{00000000-0004-0000-0300-000000000000}"/>
    <hyperlink ref="L517" r:id="rId2" tooltip="Lamiales" display="https://en.wikipedia.org/wiki/Lamiales" xr:uid="{00000000-0004-0000-0300-000001000000}"/>
    <hyperlink ref="L451" r:id="rId3" tooltip="Brassicales" display="https://en.wikipedia.org/wiki/Brassicales" xr:uid="{00000000-0004-0000-0300-000002000000}"/>
    <hyperlink ref="K451" r:id="rId4" tooltip="Brassicaceae" display="https://en.wikipedia.org/wiki/Brassicaceae" xr:uid="{00000000-0004-0000-0300-000003000000}"/>
    <hyperlink ref="K452" r:id="rId5" tooltip="Boraginaceae" display="https://en.wikipedia.org/wiki/Boraginaceae" xr:uid="{00000000-0004-0000-0300-000004000000}"/>
    <hyperlink ref="L452" r:id="rId6" tooltip="Boraginales" display="https://en.wikipedia.org/wiki/Boraginales" xr:uid="{00000000-0004-0000-0300-000005000000}"/>
    <hyperlink ref="K545" r:id="rId7" tooltip="Salicaceae" display="https://en.wikipedia.org/wiki/Salicaceae" xr:uid="{00000000-0004-0000-0300-000006000000}"/>
    <hyperlink ref="L545" r:id="rId8" tooltip="Malpighiales" display="https://en.wikipedia.org/wiki/Malpighiales" xr:uid="{00000000-0004-0000-0300-000007000000}"/>
    <hyperlink ref="L531" r:id="rId9" tooltip="Brassicales" display="https://en.wikipedia.org/wiki/Brassicales" xr:uid="{00000000-0004-0000-0300-000008000000}"/>
    <hyperlink ref="K531" r:id="rId10" tooltip="Brassicaceae" display="https://en.wikipedia.org/wiki/Brassicaceae" xr:uid="{00000000-0004-0000-0300-000009000000}"/>
    <hyperlink ref="L552" r:id="rId11" tooltip="Ericales" display="https://en.wikipedia.org/wiki/Ericales" xr:uid="{00000000-0004-0000-0300-00000A000000}"/>
    <hyperlink ref="L414" r:id="rId12" display="https://en.wikipedia.org/wiki/Asterales" xr:uid="{00000000-0004-0000-0300-00000B000000}"/>
    <hyperlink ref="L1071:L1075" r:id="rId13" display="https://en.wikipedia.org/wiki/Asterales" xr:uid="{00000000-0004-0000-0300-00000C000000}"/>
    <hyperlink ref="K546" r:id="rId14" tooltip="Caryophyllaceae" display="https://en.wikipedia.org/wiki/Caryophyllaceae" xr:uid="{00000000-0004-0000-0300-00000D000000}"/>
    <hyperlink ref="K553" r:id="rId15" tooltip="Geraniaceae" display="https://en.wikipedia.org/wiki/Geraniaceae" xr:uid="{00000000-0004-0000-0300-00000E000000}"/>
    <hyperlink ref="L553" r:id="rId16" tooltip="Geraniales" display="https://en.wikipedia.org/wiki/Geraniales" xr:uid="{00000000-0004-0000-0300-00000F000000}"/>
    <hyperlink ref="K836" r:id="rId17" tooltip="Onagraceae" display="https://en.wikipedia.org/wiki/Onagraceae" xr:uid="{00000000-0004-0000-0300-000010000000}"/>
    <hyperlink ref="L836" r:id="rId18" tooltip="Myrtales" display="https://en.wikipedia.org/wiki/Myrtales" xr:uid="{00000000-0004-0000-0300-000011000000}"/>
    <hyperlink ref="K837" r:id="rId19" tooltip="Onagraceae" display="https://en.wikipedia.org/wiki/Onagraceae" xr:uid="{00000000-0004-0000-0300-000012000000}"/>
    <hyperlink ref="L837" r:id="rId20" tooltip="Myrtales" display="https://en.wikipedia.org/wiki/Myrtales" xr:uid="{00000000-0004-0000-0300-000013000000}"/>
    <hyperlink ref="K838" r:id="rId21" tooltip="Onagraceae" display="https://en.wikipedia.org/wiki/Onagraceae" xr:uid="{00000000-0004-0000-0300-000014000000}"/>
    <hyperlink ref="K839" r:id="rId22" tooltip="Onagraceae" display="https://en.wikipedia.org/wiki/Onagraceae" xr:uid="{00000000-0004-0000-0300-000015000000}"/>
    <hyperlink ref="K840" r:id="rId23" tooltip="Onagraceae" display="https://en.wikipedia.org/wiki/Onagraceae" xr:uid="{00000000-0004-0000-0300-000016000000}"/>
    <hyperlink ref="K841" r:id="rId24" tooltip="Onagraceae" display="https://en.wikipedia.org/wiki/Onagraceae" xr:uid="{00000000-0004-0000-0300-000017000000}"/>
    <hyperlink ref="K605" r:id="rId25" tooltip="Onagraceae" display="https://en.wikipedia.org/wiki/Onagraceae" xr:uid="{00000000-0004-0000-0300-000018000000}"/>
    <hyperlink ref="L838" r:id="rId26" tooltip="Myrtales" display="https://en.wikipedia.org/wiki/Myrtales" xr:uid="{00000000-0004-0000-0300-000019000000}"/>
    <hyperlink ref="L839" r:id="rId27" tooltip="Myrtales" display="https://en.wikipedia.org/wiki/Myrtales" xr:uid="{00000000-0004-0000-0300-00001A000000}"/>
    <hyperlink ref="L840" r:id="rId28" tooltip="Myrtales" display="https://en.wikipedia.org/wiki/Myrtales" xr:uid="{00000000-0004-0000-0300-00001B000000}"/>
    <hyperlink ref="L841" r:id="rId29" tooltip="Myrtales" display="https://en.wikipedia.org/wiki/Myrtales" xr:uid="{00000000-0004-0000-0300-00001C000000}"/>
    <hyperlink ref="L605" r:id="rId30" tooltip="Myrtales" display="https://en.wikipedia.org/wiki/Myrtales" xr:uid="{00000000-0004-0000-0300-00001D000000}"/>
    <hyperlink ref="L547" r:id="rId31" tooltip="Ericales" display="https://en.wikipedia.org/wiki/Ericales" xr:uid="{00000000-0004-0000-0300-00001E000000}"/>
    <hyperlink ref="L548" r:id="rId32" tooltip="Ericales" display="https://en.wikipedia.org/wiki/Ericales" xr:uid="{00000000-0004-0000-0300-00001F000000}"/>
    <hyperlink ref="L549" r:id="rId33" tooltip="Ericales" display="https://en.wikipedia.org/wiki/Ericales" xr:uid="{00000000-0004-0000-0300-000020000000}"/>
    <hyperlink ref="L550" r:id="rId34" tooltip="Ericales" display="https://en.wikipedia.org/wiki/Ericales" xr:uid="{00000000-0004-0000-0300-000021000000}"/>
    <hyperlink ref="L551" r:id="rId35" tooltip="Ericales" display="https://en.wikipedia.org/wiki/Ericales" xr:uid="{00000000-0004-0000-0300-000022000000}"/>
    <hyperlink ref="L842" r:id="rId36" display="https://en.wikipedia.org/wiki/Asterales" xr:uid="{00000000-0004-0000-0300-000023000000}"/>
    <hyperlink ref="L97" r:id="rId37" display="https://en.wikipedia.org/wiki/Asterales" xr:uid="{00000000-0004-0000-0300-000024000000}"/>
    <hyperlink ref="L843" r:id="rId38" display="https://en.wikipedia.org/wiki/Asterales" xr:uid="{00000000-0004-0000-0300-000025000000}"/>
    <hyperlink ref="L844" r:id="rId39" display="https://en.wikipedia.org/wiki/Asterales" xr:uid="{00000000-0004-0000-0300-000026000000}"/>
    <hyperlink ref="L845" r:id="rId40" display="https://en.wikipedia.org/wiki/Asterales" xr:uid="{00000000-0004-0000-0300-000027000000}"/>
    <hyperlink ref="L846" r:id="rId41" display="https://en.wikipedia.org/wiki/Asterales" xr:uid="{00000000-0004-0000-0300-000028000000}"/>
    <hyperlink ref="L847" r:id="rId42" display="https://en.wikipedia.org/wiki/Asterales" xr:uid="{00000000-0004-0000-0300-000029000000}"/>
    <hyperlink ref="L848" r:id="rId43" display="https://en.wikipedia.org/wiki/Asterales" xr:uid="{00000000-0004-0000-0300-00002A000000}"/>
    <hyperlink ref="L849" r:id="rId44" display="https://en.wikipedia.org/wiki/Asterales" xr:uid="{00000000-0004-0000-0300-00002B000000}"/>
    <hyperlink ref="L850" r:id="rId45" display="https://en.wikipedia.org/wiki/Asterales" xr:uid="{00000000-0004-0000-0300-00002C000000}"/>
    <hyperlink ref="L851" r:id="rId46" display="https://en.wikipedia.org/wiki/Asterales" xr:uid="{00000000-0004-0000-0300-00002D000000}"/>
    <hyperlink ref="L852" r:id="rId47" display="https://en.wikipedia.org/wiki/Asterales" xr:uid="{00000000-0004-0000-0300-00002E000000}"/>
    <hyperlink ref="L853" r:id="rId48" display="https://en.wikipedia.org/wiki/Asterales" xr:uid="{00000000-0004-0000-0300-00002F000000}"/>
    <hyperlink ref="L854" r:id="rId49" display="https://en.wikipedia.org/wiki/Asterales" xr:uid="{00000000-0004-0000-0300-000030000000}"/>
    <hyperlink ref="L855" r:id="rId50" display="https://en.wikipedia.org/wiki/Asterales" xr:uid="{00000000-0004-0000-0300-000031000000}"/>
    <hyperlink ref="L98" r:id="rId51" display="https://en.wikipedia.org/wiki/Asterales" xr:uid="{00000000-0004-0000-0300-000032000000}"/>
    <hyperlink ref="K554" r:id="rId52" tooltip="Geraniaceae" display="https://en.wikipedia.org/wiki/Geraniaceae" xr:uid="{00000000-0004-0000-0300-000037000000}"/>
    <hyperlink ref="K555" r:id="rId53" tooltip="Geraniaceae" display="https://en.wikipedia.org/wiki/Geraniaceae" xr:uid="{00000000-0004-0000-0300-000038000000}"/>
    <hyperlink ref="L554" r:id="rId54" tooltip="Geraniales" display="https://en.wikipedia.org/wiki/Geraniales" xr:uid="{00000000-0004-0000-0300-000039000000}"/>
    <hyperlink ref="L555" r:id="rId55" tooltip="Geraniales" display="https://en.wikipedia.org/wiki/Geraniales" xr:uid="{00000000-0004-0000-0300-00003A000000}"/>
    <hyperlink ref="K558" r:id="rId56" tooltip="Boraginaceae" display="https://en.wikipedia.org/wiki/Boraginaceae" xr:uid="{00000000-0004-0000-0300-00003B000000}"/>
    <hyperlink ref="L558" r:id="rId57" tooltip="Boraginales" display="https://en.wikipedia.org/wiki/Boraginales" xr:uid="{00000000-0004-0000-0300-00003C000000}"/>
    <hyperlink ref="K559" r:id="rId58" tooltip="Boraginaceae" display="https://en.wikipedia.org/wiki/Boraginaceae" xr:uid="{00000000-0004-0000-0300-00003D000000}"/>
    <hyperlink ref="K560" r:id="rId59" tooltip="Boraginaceae" display="https://en.wikipedia.org/wiki/Boraginaceae" xr:uid="{00000000-0004-0000-0300-00003E000000}"/>
    <hyperlink ref="K944" r:id="rId60" tooltip="Boraginaceae" display="https://en.wikipedia.org/wiki/Boraginaceae" xr:uid="{00000000-0004-0000-0300-00003F000000}"/>
    <hyperlink ref="K945" r:id="rId61" tooltip="Boraginaceae" display="https://en.wikipedia.org/wiki/Boraginaceae" xr:uid="{00000000-0004-0000-0300-000040000000}"/>
    <hyperlink ref="K262" r:id="rId62" tooltip="Boraginaceae" display="https://en.wikipedia.org/wiki/Boraginaceae" xr:uid="{00000000-0004-0000-0300-000041000000}"/>
    <hyperlink ref="K561" r:id="rId63" tooltip="Boraginaceae" display="https://en.wikipedia.org/wiki/Boraginaceae" xr:uid="{00000000-0004-0000-0300-000042000000}"/>
    <hyperlink ref="K562" r:id="rId64" tooltip="Boraginaceae" display="https://en.wikipedia.org/wiki/Boraginaceae" xr:uid="{00000000-0004-0000-0300-000043000000}"/>
    <hyperlink ref="K563" r:id="rId65" tooltip="Boraginaceae" display="https://en.wikipedia.org/wiki/Boraginaceae" xr:uid="{00000000-0004-0000-0300-000044000000}"/>
    <hyperlink ref="K564" r:id="rId66" tooltip="Boraginaceae" display="https://en.wikipedia.org/wiki/Boraginaceae" xr:uid="{00000000-0004-0000-0300-000045000000}"/>
    <hyperlink ref="K263" r:id="rId67" tooltip="Boraginaceae" display="https://en.wikipedia.org/wiki/Boraginaceae" xr:uid="{00000000-0004-0000-0300-000046000000}"/>
    <hyperlink ref="K264" r:id="rId68" tooltip="Boraginaceae" display="https://en.wikipedia.org/wiki/Boraginaceae" xr:uid="{00000000-0004-0000-0300-000047000000}"/>
    <hyperlink ref="K265" r:id="rId69" tooltip="Boraginaceae" display="https://en.wikipedia.org/wiki/Boraginaceae" xr:uid="{00000000-0004-0000-0300-000048000000}"/>
    <hyperlink ref="K565" r:id="rId70" tooltip="Boraginaceae" display="https://en.wikipedia.org/wiki/Boraginaceae" xr:uid="{00000000-0004-0000-0300-000049000000}"/>
    <hyperlink ref="K946" r:id="rId71" tooltip="Boraginaceae" display="https://en.wikipedia.org/wiki/Boraginaceae" xr:uid="{00000000-0004-0000-0300-00004A000000}"/>
    <hyperlink ref="K947" r:id="rId72" tooltip="Boraginaceae" display="https://en.wikipedia.org/wiki/Boraginaceae" xr:uid="{00000000-0004-0000-0300-00004B000000}"/>
    <hyperlink ref="K266" r:id="rId73" tooltip="Boraginaceae" display="https://en.wikipedia.org/wiki/Boraginaceae" xr:uid="{00000000-0004-0000-0300-00004C000000}"/>
    <hyperlink ref="K267" r:id="rId74" tooltip="Boraginaceae" display="https://en.wikipedia.org/wiki/Boraginaceae" xr:uid="{00000000-0004-0000-0300-00004D000000}"/>
    <hyperlink ref="K566" r:id="rId75" tooltip="Boraginaceae" display="https://en.wikipedia.org/wiki/Boraginaceae" xr:uid="{00000000-0004-0000-0300-00004E000000}"/>
    <hyperlink ref="K268" r:id="rId76" tooltip="Boraginaceae" display="https://en.wikipedia.org/wiki/Boraginaceae" xr:uid="{00000000-0004-0000-0300-00004F000000}"/>
    <hyperlink ref="K269" r:id="rId77" tooltip="Boraginaceae" display="https://en.wikipedia.org/wiki/Boraginaceae" xr:uid="{00000000-0004-0000-0300-000050000000}"/>
    <hyperlink ref="K270" r:id="rId78" tooltip="Boraginaceae" display="https://en.wikipedia.org/wiki/Boraginaceae" xr:uid="{00000000-0004-0000-0300-000051000000}"/>
    <hyperlink ref="K567" r:id="rId79" tooltip="Boraginaceae" display="https://en.wikipedia.org/wiki/Boraginaceae" xr:uid="{00000000-0004-0000-0300-000052000000}"/>
    <hyperlink ref="K948" r:id="rId80" tooltip="Boraginaceae" display="https://en.wikipedia.org/wiki/Boraginaceae" xr:uid="{00000000-0004-0000-0300-000053000000}"/>
    <hyperlink ref="K949" r:id="rId81" tooltip="Boraginaceae" display="https://en.wikipedia.org/wiki/Boraginaceae" xr:uid="{00000000-0004-0000-0300-000054000000}"/>
    <hyperlink ref="K568" r:id="rId82" tooltip="Boraginaceae" display="https://en.wikipedia.org/wiki/Boraginaceae" xr:uid="{00000000-0004-0000-0300-000055000000}"/>
    <hyperlink ref="K271" r:id="rId83" tooltip="Boraginaceae" display="https://en.wikipedia.org/wiki/Boraginaceae" xr:uid="{00000000-0004-0000-0300-000056000000}"/>
    <hyperlink ref="K569" r:id="rId84" tooltip="Boraginaceae" display="https://en.wikipedia.org/wiki/Boraginaceae" xr:uid="{00000000-0004-0000-0300-000057000000}"/>
    <hyperlink ref="K570" r:id="rId85" tooltip="Boraginaceae" display="https://en.wikipedia.org/wiki/Boraginaceae" xr:uid="{00000000-0004-0000-0300-000058000000}"/>
    <hyperlink ref="K571" r:id="rId86" tooltip="Boraginaceae" display="https://en.wikipedia.org/wiki/Boraginaceae" xr:uid="{00000000-0004-0000-0300-000059000000}"/>
    <hyperlink ref="K950" r:id="rId87" tooltip="Boraginaceae" display="https://en.wikipedia.org/wiki/Boraginaceae" xr:uid="{00000000-0004-0000-0300-00005A000000}"/>
    <hyperlink ref="K951" r:id="rId88" tooltip="Boraginaceae" display="https://en.wikipedia.org/wiki/Boraginaceae" xr:uid="{00000000-0004-0000-0300-00005B000000}"/>
    <hyperlink ref="K952" r:id="rId89" tooltip="Boraginaceae" display="https://en.wikipedia.org/wiki/Boraginaceae" xr:uid="{00000000-0004-0000-0300-00005C000000}"/>
    <hyperlink ref="K272" r:id="rId90" tooltip="Boraginaceae" display="https://en.wikipedia.org/wiki/Boraginaceae" xr:uid="{00000000-0004-0000-0300-00005D000000}"/>
    <hyperlink ref="K273" r:id="rId91" tooltip="Boraginaceae" display="https://en.wikipedia.org/wiki/Boraginaceae" xr:uid="{00000000-0004-0000-0300-00005E000000}"/>
    <hyperlink ref="K274" r:id="rId92" tooltip="Boraginaceae" display="https://en.wikipedia.org/wiki/Boraginaceae" xr:uid="{00000000-0004-0000-0300-00005F000000}"/>
    <hyperlink ref="K275" r:id="rId93" tooltip="Boraginaceae" display="https://en.wikipedia.org/wiki/Boraginaceae" xr:uid="{00000000-0004-0000-0300-000060000000}"/>
    <hyperlink ref="K276" r:id="rId94" tooltip="Boraginaceae" display="https://en.wikipedia.org/wiki/Boraginaceae" xr:uid="{00000000-0004-0000-0300-000061000000}"/>
    <hyperlink ref="K277" r:id="rId95" tooltip="Boraginaceae" display="https://en.wikipedia.org/wiki/Boraginaceae" xr:uid="{00000000-0004-0000-0300-000062000000}"/>
    <hyperlink ref="K278" r:id="rId96" tooltip="Boraginaceae" display="https://en.wikipedia.org/wiki/Boraginaceae" xr:uid="{00000000-0004-0000-0300-000063000000}"/>
    <hyperlink ref="K279" r:id="rId97" tooltip="Boraginaceae" display="https://en.wikipedia.org/wiki/Boraginaceae" xr:uid="{00000000-0004-0000-0300-000064000000}"/>
    <hyperlink ref="K280" r:id="rId98" tooltip="Boraginaceae" display="https://en.wikipedia.org/wiki/Boraginaceae" xr:uid="{00000000-0004-0000-0300-000065000000}"/>
    <hyperlink ref="K281" r:id="rId99" tooltip="Boraginaceae" display="https://en.wikipedia.org/wiki/Boraginaceae" xr:uid="{00000000-0004-0000-0300-000066000000}"/>
    <hyperlink ref="K282" r:id="rId100" tooltip="Boraginaceae" display="https://en.wikipedia.org/wiki/Boraginaceae" xr:uid="{00000000-0004-0000-0300-000067000000}"/>
    <hyperlink ref="K572" r:id="rId101" tooltip="Boraginaceae" display="https://en.wikipedia.org/wiki/Boraginaceae" xr:uid="{00000000-0004-0000-0300-000068000000}"/>
    <hyperlink ref="K283" r:id="rId102" tooltip="Boraginaceae" display="https://en.wikipedia.org/wiki/Boraginaceae" xr:uid="{00000000-0004-0000-0300-000069000000}"/>
    <hyperlink ref="K284" r:id="rId103" tooltip="Boraginaceae" display="https://en.wikipedia.org/wiki/Boraginaceae" xr:uid="{00000000-0004-0000-0300-00006A000000}"/>
    <hyperlink ref="K285" r:id="rId104" tooltip="Boraginaceae" display="https://en.wikipedia.org/wiki/Boraginaceae" xr:uid="{00000000-0004-0000-0300-00006B000000}"/>
    <hyperlink ref="K573" r:id="rId105" tooltip="Boraginaceae" display="https://en.wikipedia.org/wiki/Boraginaceae" xr:uid="{00000000-0004-0000-0300-00006C000000}"/>
    <hyperlink ref="K574" r:id="rId106" tooltip="Boraginaceae" display="https://en.wikipedia.org/wiki/Boraginaceae" xr:uid="{00000000-0004-0000-0300-00006D000000}"/>
    <hyperlink ref="K575" r:id="rId107" tooltip="Boraginaceae" display="https://en.wikipedia.org/wiki/Boraginaceae" xr:uid="{00000000-0004-0000-0300-00006E000000}"/>
    <hyperlink ref="K576" r:id="rId108" tooltip="Boraginaceae" display="https://en.wikipedia.org/wiki/Boraginaceae" xr:uid="{00000000-0004-0000-0300-00006F000000}"/>
    <hyperlink ref="K286" r:id="rId109" tooltip="Boraginaceae" display="https://en.wikipedia.org/wiki/Boraginaceae" xr:uid="{00000000-0004-0000-0300-000070000000}"/>
    <hyperlink ref="K287" r:id="rId110" tooltip="Boraginaceae" display="https://en.wikipedia.org/wiki/Boraginaceae" xr:uid="{00000000-0004-0000-0300-000071000000}"/>
    <hyperlink ref="K288" r:id="rId111" tooltip="Boraginaceae" display="https://en.wikipedia.org/wiki/Boraginaceae" xr:uid="{00000000-0004-0000-0300-000072000000}"/>
    <hyperlink ref="K289" r:id="rId112" tooltip="Boraginaceae" display="https://en.wikipedia.org/wiki/Boraginaceae" xr:uid="{00000000-0004-0000-0300-000073000000}"/>
    <hyperlink ref="K953" r:id="rId113" tooltip="Boraginaceae" display="https://en.wikipedia.org/wiki/Boraginaceae" xr:uid="{00000000-0004-0000-0300-000074000000}"/>
    <hyperlink ref="K954" r:id="rId114" tooltip="Boraginaceae" display="https://en.wikipedia.org/wiki/Boraginaceae" xr:uid="{00000000-0004-0000-0300-000075000000}"/>
    <hyperlink ref="K290" r:id="rId115" tooltip="Boraginaceae" display="https://en.wikipedia.org/wiki/Boraginaceae" xr:uid="{00000000-0004-0000-0300-000076000000}"/>
    <hyperlink ref="K291" r:id="rId116" tooltip="Boraginaceae" display="https://en.wikipedia.org/wiki/Boraginaceae" xr:uid="{00000000-0004-0000-0300-000077000000}"/>
    <hyperlink ref="K292" r:id="rId117" tooltip="Boraginaceae" display="https://en.wikipedia.org/wiki/Boraginaceae" xr:uid="{00000000-0004-0000-0300-000078000000}"/>
    <hyperlink ref="K577" r:id="rId118" tooltip="Boraginaceae" display="https://en.wikipedia.org/wiki/Boraginaceae" xr:uid="{00000000-0004-0000-0300-000079000000}"/>
    <hyperlink ref="K578" r:id="rId119" tooltip="Boraginaceae" display="https://en.wikipedia.org/wiki/Boraginaceae" xr:uid="{00000000-0004-0000-0300-00007A000000}"/>
    <hyperlink ref="K955" r:id="rId120" tooltip="Boraginaceae" display="https://en.wikipedia.org/wiki/Boraginaceae" xr:uid="{00000000-0004-0000-0300-00007B000000}"/>
    <hyperlink ref="K579" r:id="rId121" tooltip="Boraginaceae" display="https://en.wikipedia.org/wiki/Boraginaceae" xr:uid="{00000000-0004-0000-0300-00007C000000}"/>
    <hyperlink ref="K956" r:id="rId122" tooltip="Boraginaceae" display="https://en.wikipedia.org/wiki/Boraginaceae" xr:uid="{00000000-0004-0000-0300-00007D000000}"/>
    <hyperlink ref="K957" r:id="rId123" tooltip="Boraginaceae" display="https://en.wikipedia.org/wiki/Boraginaceae" xr:uid="{00000000-0004-0000-0300-00007E000000}"/>
    <hyperlink ref="K293" r:id="rId124" tooltip="Boraginaceae" display="https://en.wikipedia.org/wiki/Boraginaceae" xr:uid="{00000000-0004-0000-0300-00007F000000}"/>
    <hyperlink ref="K294" r:id="rId125" tooltip="Boraginaceae" display="https://en.wikipedia.org/wiki/Boraginaceae" xr:uid="{00000000-0004-0000-0300-000080000000}"/>
    <hyperlink ref="K295" r:id="rId126" tooltip="Boraginaceae" display="https://en.wikipedia.org/wiki/Boraginaceae" xr:uid="{00000000-0004-0000-0300-000081000000}"/>
    <hyperlink ref="K296" r:id="rId127" tooltip="Boraginaceae" display="https://en.wikipedia.org/wiki/Boraginaceae" xr:uid="{00000000-0004-0000-0300-000082000000}"/>
    <hyperlink ref="K580" r:id="rId128" tooltip="Boraginaceae" display="https://en.wikipedia.org/wiki/Boraginaceae" xr:uid="{00000000-0004-0000-0300-000083000000}"/>
    <hyperlink ref="K958" r:id="rId129" tooltip="Boraginaceae" display="https://en.wikipedia.org/wiki/Boraginaceae" xr:uid="{00000000-0004-0000-0300-000084000000}"/>
    <hyperlink ref="K581" r:id="rId130" tooltip="Boraginaceae" display="https://en.wikipedia.org/wiki/Boraginaceae" xr:uid="{00000000-0004-0000-0300-000085000000}"/>
    <hyperlink ref="K959" r:id="rId131" tooltip="Boraginaceae" display="https://en.wikipedia.org/wiki/Boraginaceae" xr:uid="{00000000-0004-0000-0300-000086000000}"/>
    <hyperlink ref="K297" r:id="rId132" tooltip="Boraginaceae" display="https://en.wikipedia.org/wiki/Boraginaceae" xr:uid="{00000000-0004-0000-0300-000087000000}"/>
    <hyperlink ref="K298" r:id="rId133" tooltip="Boraginaceae" display="https://en.wikipedia.org/wiki/Boraginaceae" xr:uid="{00000000-0004-0000-0300-000088000000}"/>
    <hyperlink ref="K299" r:id="rId134" tooltip="Boraginaceae" display="https://en.wikipedia.org/wiki/Boraginaceae" xr:uid="{00000000-0004-0000-0300-000089000000}"/>
    <hyperlink ref="K582" r:id="rId135" tooltip="Boraginaceae" display="https://en.wikipedia.org/wiki/Boraginaceae" xr:uid="{00000000-0004-0000-0300-00008A000000}"/>
    <hyperlink ref="K300" r:id="rId136" tooltip="Boraginaceae" display="https://en.wikipedia.org/wiki/Boraginaceae" xr:uid="{00000000-0004-0000-0300-00008B000000}"/>
    <hyperlink ref="K301" r:id="rId137" tooltip="Boraginaceae" display="https://en.wikipedia.org/wiki/Boraginaceae" xr:uid="{00000000-0004-0000-0300-00008C000000}"/>
    <hyperlink ref="K583" r:id="rId138" tooltip="Boraginaceae" display="https://en.wikipedia.org/wiki/Boraginaceae" xr:uid="{00000000-0004-0000-0300-00008D000000}"/>
    <hyperlink ref="K960" r:id="rId139" tooltip="Boraginaceae" display="https://en.wikipedia.org/wiki/Boraginaceae" xr:uid="{00000000-0004-0000-0300-00008E000000}"/>
    <hyperlink ref="K961" r:id="rId140" tooltip="Boraginaceae" display="https://en.wikipedia.org/wiki/Boraginaceae" xr:uid="{00000000-0004-0000-0300-00008F000000}"/>
    <hyperlink ref="K584" r:id="rId141" tooltip="Boraginaceae" display="https://en.wikipedia.org/wiki/Boraginaceae" xr:uid="{00000000-0004-0000-0300-000090000000}"/>
    <hyperlink ref="K962" r:id="rId142" tooltip="Boraginaceae" display="https://en.wikipedia.org/wiki/Boraginaceae" xr:uid="{00000000-0004-0000-0300-000091000000}"/>
    <hyperlink ref="K302" r:id="rId143" tooltip="Boraginaceae" display="https://en.wikipedia.org/wiki/Boraginaceae" xr:uid="{00000000-0004-0000-0300-000092000000}"/>
    <hyperlink ref="K585" r:id="rId144" tooltip="Boraginaceae" display="https://en.wikipedia.org/wiki/Boraginaceae" xr:uid="{00000000-0004-0000-0300-000093000000}"/>
    <hyperlink ref="K303" r:id="rId145" tooltip="Boraginaceae" display="https://en.wikipedia.org/wiki/Boraginaceae" xr:uid="{00000000-0004-0000-0300-000094000000}"/>
    <hyperlink ref="K304" r:id="rId146" tooltip="Boraginaceae" display="https://en.wikipedia.org/wiki/Boraginaceae" xr:uid="{00000000-0004-0000-0300-000095000000}"/>
    <hyperlink ref="K305" r:id="rId147" tooltip="Boraginaceae" display="https://en.wikipedia.org/wiki/Boraginaceae" xr:uid="{00000000-0004-0000-0300-000096000000}"/>
    <hyperlink ref="K306" r:id="rId148" tooltip="Boraginaceae" display="https://en.wikipedia.org/wiki/Boraginaceae" xr:uid="{00000000-0004-0000-0300-000097000000}"/>
    <hyperlink ref="K307" r:id="rId149" tooltip="Boraginaceae" display="https://en.wikipedia.org/wiki/Boraginaceae" xr:uid="{00000000-0004-0000-0300-000098000000}"/>
    <hyperlink ref="K586" r:id="rId150" tooltip="Boraginaceae" display="https://en.wikipedia.org/wiki/Boraginaceae" xr:uid="{00000000-0004-0000-0300-000099000000}"/>
    <hyperlink ref="K308" r:id="rId151" tooltip="Boraginaceae" display="https://en.wikipedia.org/wiki/Boraginaceae" xr:uid="{00000000-0004-0000-0300-00009A000000}"/>
    <hyperlink ref="K309" r:id="rId152" tooltip="Boraginaceae" display="https://en.wikipedia.org/wiki/Boraginaceae" xr:uid="{00000000-0004-0000-0300-00009B000000}"/>
    <hyperlink ref="K310" r:id="rId153" tooltip="Boraginaceae" display="https://en.wikipedia.org/wiki/Boraginaceae" xr:uid="{00000000-0004-0000-0300-00009C000000}"/>
    <hyperlink ref="K311" r:id="rId154" tooltip="Boraginaceae" display="https://en.wikipedia.org/wiki/Boraginaceae" xr:uid="{00000000-0004-0000-0300-00009D000000}"/>
    <hyperlink ref="K587" r:id="rId155" tooltip="Boraginaceae" display="https://en.wikipedia.org/wiki/Boraginaceae" xr:uid="{00000000-0004-0000-0300-00009E000000}"/>
    <hyperlink ref="K963" r:id="rId156" tooltip="Boraginaceae" display="https://en.wikipedia.org/wiki/Boraginaceae" xr:uid="{00000000-0004-0000-0300-00009F000000}"/>
    <hyperlink ref="K964" r:id="rId157" tooltip="Boraginaceae" display="https://en.wikipedia.org/wiki/Boraginaceae" xr:uid="{00000000-0004-0000-0300-0000A0000000}"/>
    <hyperlink ref="K588" r:id="rId158" tooltip="Boraginaceae" display="https://en.wikipedia.org/wiki/Boraginaceae" xr:uid="{00000000-0004-0000-0300-0000A1000000}"/>
    <hyperlink ref="K965" r:id="rId159" tooltip="Boraginaceae" display="https://en.wikipedia.org/wiki/Boraginaceae" xr:uid="{00000000-0004-0000-0300-0000A2000000}"/>
    <hyperlink ref="K966" r:id="rId160" tooltip="Boraginaceae" display="https://en.wikipedia.org/wiki/Boraginaceae" xr:uid="{00000000-0004-0000-0300-0000A3000000}"/>
    <hyperlink ref="K967" r:id="rId161" tooltip="Boraginaceae" display="https://en.wikipedia.org/wiki/Boraginaceae" xr:uid="{00000000-0004-0000-0300-0000A4000000}"/>
    <hyperlink ref="K968" r:id="rId162" tooltip="Boraginaceae" display="https://en.wikipedia.org/wiki/Boraginaceae" xr:uid="{00000000-0004-0000-0300-0000A5000000}"/>
    <hyperlink ref="K589" r:id="rId163" tooltip="Boraginaceae" display="https://en.wikipedia.org/wiki/Boraginaceae" xr:uid="{00000000-0004-0000-0300-0000A6000000}"/>
    <hyperlink ref="K590" r:id="rId164" tooltip="Boraginaceae" display="https://en.wikipedia.org/wiki/Boraginaceae" xr:uid="{00000000-0004-0000-0300-0000A7000000}"/>
    <hyperlink ref="K969" r:id="rId165" tooltip="Boraginaceae" display="https://en.wikipedia.org/wiki/Boraginaceae" xr:uid="{00000000-0004-0000-0300-0000A8000000}"/>
    <hyperlink ref="K970" r:id="rId166" tooltip="Boraginaceae" display="https://en.wikipedia.org/wiki/Boraginaceae" xr:uid="{00000000-0004-0000-0300-0000A9000000}"/>
    <hyperlink ref="K312" r:id="rId167" tooltip="Boraginaceae" display="https://en.wikipedia.org/wiki/Boraginaceae" xr:uid="{00000000-0004-0000-0300-0000AA000000}"/>
    <hyperlink ref="K591" r:id="rId168" tooltip="Boraginaceae" display="https://en.wikipedia.org/wiki/Boraginaceae" xr:uid="{00000000-0004-0000-0300-0000AB000000}"/>
    <hyperlink ref="K313" r:id="rId169" tooltip="Boraginaceae" display="https://en.wikipedia.org/wiki/Boraginaceae" xr:uid="{00000000-0004-0000-0300-0000AC000000}"/>
    <hyperlink ref="K314" r:id="rId170" tooltip="Boraginaceae" display="https://en.wikipedia.org/wiki/Boraginaceae" xr:uid="{00000000-0004-0000-0300-0000AD000000}"/>
    <hyperlink ref="K315" r:id="rId171" tooltip="Boraginaceae" display="https://en.wikipedia.org/wiki/Boraginaceae" xr:uid="{00000000-0004-0000-0300-0000AE000000}"/>
    <hyperlink ref="K316" r:id="rId172" tooltip="Boraginaceae" display="https://en.wikipedia.org/wiki/Boraginaceae" xr:uid="{00000000-0004-0000-0300-0000AF000000}"/>
    <hyperlink ref="K592" r:id="rId173" tooltip="Boraginaceae" display="https://en.wikipedia.org/wiki/Boraginaceae" xr:uid="{00000000-0004-0000-0300-0000B0000000}"/>
    <hyperlink ref="K317" r:id="rId174" tooltip="Boraginaceae" display="https://en.wikipedia.org/wiki/Boraginaceae" xr:uid="{00000000-0004-0000-0300-0000B1000000}"/>
    <hyperlink ref="K318" r:id="rId175" tooltip="Boraginaceae" display="https://en.wikipedia.org/wiki/Boraginaceae" xr:uid="{00000000-0004-0000-0300-0000B2000000}"/>
    <hyperlink ref="K319" r:id="rId176" tooltip="Boraginaceae" display="https://en.wikipedia.org/wiki/Boraginaceae" xr:uid="{00000000-0004-0000-0300-0000B3000000}"/>
    <hyperlink ref="K320" r:id="rId177" tooltip="Boraginaceae" display="https://en.wikipedia.org/wiki/Boraginaceae" xr:uid="{00000000-0004-0000-0300-0000B4000000}"/>
    <hyperlink ref="K321" r:id="rId178" tooltip="Boraginaceae" display="https://en.wikipedia.org/wiki/Boraginaceae" xr:uid="{00000000-0004-0000-0300-0000B5000000}"/>
    <hyperlink ref="K322" r:id="rId179" tooltip="Boraginaceae" display="https://en.wikipedia.org/wiki/Boraginaceae" xr:uid="{00000000-0004-0000-0300-0000B6000000}"/>
    <hyperlink ref="K593" r:id="rId180" tooltip="Boraginaceae" display="https://en.wikipedia.org/wiki/Boraginaceae" xr:uid="{00000000-0004-0000-0300-0000B7000000}"/>
    <hyperlink ref="K594" r:id="rId181" tooltip="Boraginaceae" display="https://en.wikipedia.org/wiki/Boraginaceae" xr:uid="{00000000-0004-0000-0300-0000B8000000}"/>
    <hyperlink ref="K971" r:id="rId182" tooltip="Boraginaceae" display="https://en.wikipedia.org/wiki/Boraginaceae" xr:uid="{00000000-0004-0000-0300-0000B9000000}"/>
    <hyperlink ref="K972" r:id="rId183" tooltip="Boraginaceae" display="https://en.wikipedia.org/wiki/Boraginaceae" xr:uid="{00000000-0004-0000-0300-0000BA000000}"/>
    <hyperlink ref="K973" r:id="rId184" tooltip="Boraginaceae" display="https://en.wikipedia.org/wiki/Boraginaceae" xr:uid="{00000000-0004-0000-0300-0000BB000000}"/>
    <hyperlink ref="K595" r:id="rId185" tooltip="Boraginaceae" display="https://en.wikipedia.org/wiki/Boraginaceae" xr:uid="{00000000-0004-0000-0300-0000BC000000}"/>
    <hyperlink ref="K596" r:id="rId186" tooltip="Boraginaceae" display="https://en.wikipedia.org/wiki/Boraginaceae" xr:uid="{00000000-0004-0000-0300-0000BD000000}"/>
    <hyperlink ref="K597" r:id="rId187" tooltip="Boraginaceae" display="https://en.wikipedia.org/wiki/Boraginaceae" xr:uid="{00000000-0004-0000-0300-0000BE000000}"/>
    <hyperlink ref="K598" r:id="rId188" tooltip="Boraginaceae" display="https://en.wikipedia.org/wiki/Boraginaceae" xr:uid="{00000000-0004-0000-0300-0000BF000000}"/>
    <hyperlink ref="K599" r:id="rId189" tooltip="Boraginaceae" display="https://en.wikipedia.org/wiki/Boraginaceae" xr:uid="{00000000-0004-0000-0300-0000C0000000}"/>
    <hyperlink ref="K600" r:id="rId190" tooltip="Boraginaceae" display="https://en.wikipedia.org/wiki/Boraginaceae" xr:uid="{00000000-0004-0000-0300-0000C1000000}"/>
    <hyperlink ref="K601" r:id="rId191" tooltip="Boraginaceae" display="https://en.wikipedia.org/wiki/Boraginaceae" xr:uid="{00000000-0004-0000-0300-0000C2000000}"/>
    <hyperlink ref="K974" r:id="rId192" tooltip="Boraginaceae" display="https://en.wikipedia.org/wiki/Boraginaceae" xr:uid="{00000000-0004-0000-0300-0000C3000000}"/>
    <hyperlink ref="K602" r:id="rId193" tooltip="Boraginaceae" display="https://en.wikipedia.org/wiki/Boraginaceae" xr:uid="{00000000-0004-0000-0300-0000C4000000}"/>
    <hyperlink ref="K975" r:id="rId194" tooltip="Boraginaceae" display="https://en.wikipedia.org/wiki/Boraginaceae" xr:uid="{00000000-0004-0000-0300-0000C5000000}"/>
    <hyperlink ref="K976" r:id="rId195" tooltip="Boraginaceae" display="https://en.wikipedia.org/wiki/Boraginaceae" xr:uid="{00000000-0004-0000-0300-0000C6000000}"/>
    <hyperlink ref="K603" r:id="rId196" tooltip="Boraginaceae" display="https://en.wikipedia.org/wiki/Boraginaceae" xr:uid="{00000000-0004-0000-0300-0000C7000000}"/>
    <hyperlink ref="K323" r:id="rId197" tooltip="Boraginaceae" display="https://en.wikipedia.org/wiki/Boraginaceae" xr:uid="{00000000-0004-0000-0300-0000C8000000}"/>
    <hyperlink ref="K324" r:id="rId198" tooltip="Boraginaceae" display="https://en.wikipedia.org/wiki/Boraginaceae" xr:uid="{00000000-0004-0000-0300-0000C9000000}"/>
    <hyperlink ref="K325" r:id="rId199" tooltip="Boraginaceae" display="https://en.wikipedia.org/wiki/Boraginaceae" xr:uid="{00000000-0004-0000-0300-0000CA000000}"/>
    <hyperlink ref="K326" r:id="rId200" tooltip="Boraginaceae" display="https://en.wikipedia.org/wiki/Boraginaceae" xr:uid="{00000000-0004-0000-0300-0000CB000000}"/>
    <hyperlink ref="K604" r:id="rId201" tooltip="Boraginaceae" display="https://en.wikipedia.org/wiki/Boraginaceae" xr:uid="{00000000-0004-0000-0300-0000CC000000}"/>
    <hyperlink ref="L559" r:id="rId202" tooltip="Boraginales" display="https://en.wikipedia.org/wiki/Boraginales" xr:uid="{00000000-0004-0000-0300-0000CD000000}"/>
    <hyperlink ref="L560" r:id="rId203" tooltip="Boraginales" display="https://en.wikipedia.org/wiki/Boraginales" xr:uid="{00000000-0004-0000-0300-0000CE000000}"/>
    <hyperlink ref="L944" r:id="rId204" tooltip="Boraginales" display="https://en.wikipedia.org/wiki/Boraginales" xr:uid="{00000000-0004-0000-0300-0000CF000000}"/>
    <hyperlink ref="L945" r:id="rId205" tooltip="Boraginales" display="https://en.wikipedia.org/wiki/Boraginales" xr:uid="{00000000-0004-0000-0300-0000D0000000}"/>
    <hyperlink ref="L262" r:id="rId206" tooltip="Boraginales" display="https://en.wikipedia.org/wiki/Boraginales" xr:uid="{00000000-0004-0000-0300-0000D1000000}"/>
    <hyperlink ref="L561" r:id="rId207" tooltip="Boraginales" display="https://en.wikipedia.org/wiki/Boraginales" xr:uid="{00000000-0004-0000-0300-0000D2000000}"/>
    <hyperlink ref="L562" r:id="rId208" tooltip="Boraginales" display="https://en.wikipedia.org/wiki/Boraginales" xr:uid="{00000000-0004-0000-0300-0000D3000000}"/>
    <hyperlink ref="L563" r:id="rId209" tooltip="Boraginales" display="https://en.wikipedia.org/wiki/Boraginales" xr:uid="{00000000-0004-0000-0300-0000D4000000}"/>
    <hyperlink ref="L564" r:id="rId210" tooltip="Boraginales" display="https://en.wikipedia.org/wiki/Boraginales" xr:uid="{00000000-0004-0000-0300-0000D5000000}"/>
    <hyperlink ref="L263" r:id="rId211" tooltip="Boraginales" display="https://en.wikipedia.org/wiki/Boraginales" xr:uid="{00000000-0004-0000-0300-0000D6000000}"/>
    <hyperlink ref="L264" r:id="rId212" tooltip="Boraginales" display="https://en.wikipedia.org/wiki/Boraginales" xr:uid="{00000000-0004-0000-0300-0000D7000000}"/>
    <hyperlink ref="L265" r:id="rId213" tooltip="Boraginales" display="https://en.wikipedia.org/wiki/Boraginales" xr:uid="{00000000-0004-0000-0300-0000D8000000}"/>
    <hyperlink ref="L565" r:id="rId214" tooltip="Boraginales" display="https://en.wikipedia.org/wiki/Boraginales" xr:uid="{00000000-0004-0000-0300-0000D9000000}"/>
    <hyperlink ref="L946" r:id="rId215" tooltip="Boraginales" display="https://en.wikipedia.org/wiki/Boraginales" xr:uid="{00000000-0004-0000-0300-0000DA000000}"/>
    <hyperlink ref="L947" r:id="rId216" tooltip="Boraginales" display="https://en.wikipedia.org/wiki/Boraginales" xr:uid="{00000000-0004-0000-0300-0000DB000000}"/>
    <hyperlink ref="L266" r:id="rId217" tooltip="Boraginales" display="https://en.wikipedia.org/wiki/Boraginales" xr:uid="{00000000-0004-0000-0300-0000DC000000}"/>
    <hyperlink ref="L267" r:id="rId218" tooltip="Boraginales" display="https://en.wikipedia.org/wiki/Boraginales" xr:uid="{00000000-0004-0000-0300-0000DD000000}"/>
    <hyperlink ref="L566" r:id="rId219" tooltip="Boraginales" display="https://en.wikipedia.org/wiki/Boraginales" xr:uid="{00000000-0004-0000-0300-0000DE000000}"/>
    <hyperlink ref="L268" r:id="rId220" tooltip="Boraginales" display="https://en.wikipedia.org/wiki/Boraginales" xr:uid="{00000000-0004-0000-0300-0000DF000000}"/>
    <hyperlink ref="L269" r:id="rId221" tooltip="Boraginales" display="https://en.wikipedia.org/wiki/Boraginales" xr:uid="{00000000-0004-0000-0300-0000E0000000}"/>
    <hyperlink ref="L270" r:id="rId222" tooltip="Boraginales" display="https://en.wikipedia.org/wiki/Boraginales" xr:uid="{00000000-0004-0000-0300-0000E1000000}"/>
    <hyperlink ref="L567" r:id="rId223" tooltip="Boraginales" display="https://en.wikipedia.org/wiki/Boraginales" xr:uid="{00000000-0004-0000-0300-0000E2000000}"/>
    <hyperlink ref="L948" r:id="rId224" tooltip="Boraginales" display="https://en.wikipedia.org/wiki/Boraginales" xr:uid="{00000000-0004-0000-0300-0000E3000000}"/>
    <hyperlink ref="L949" r:id="rId225" tooltip="Boraginales" display="https://en.wikipedia.org/wiki/Boraginales" xr:uid="{00000000-0004-0000-0300-0000E4000000}"/>
    <hyperlink ref="L568" r:id="rId226" tooltip="Boraginales" display="https://en.wikipedia.org/wiki/Boraginales" xr:uid="{00000000-0004-0000-0300-0000E5000000}"/>
    <hyperlink ref="L271" r:id="rId227" tooltip="Boraginales" display="https://en.wikipedia.org/wiki/Boraginales" xr:uid="{00000000-0004-0000-0300-0000E6000000}"/>
    <hyperlink ref="L569" r:id="rId228" tooltip="Boraginales" display="https://en.wikipedia.org/wiki/Boraginales" xr:uid="{00000000-0004-0000-0300-0000E7000000}"/>
    <hyperlink ref="L570" r:id="rId229" tooltip="Boraginales" display="https://en.wikipedia.org/wiki/Boraginales" xr:uid="{00000000-0004-0000-0300-0000E8000000}"/>
    <hyperlink ref="L571" r:id="rId230" tooltip="Boraginales" display="https://en.wikipedia.org/wiki/Boraginales" xr:uid="{00000000-0004-0000-0300-0000E9000000}"/>
    <hyperlink ref="L950" r:id="rId231" tooltip="Boraginales" display="https://en.wikipedia.org/wiki/Boraginales" xr:uid="{00000000-0004-0000-0300-0000EA000000}"/>
    <hyperlink ref="L951" r:id="rId232" tooltip="Boraginales" display="https://en.wikipedia.org/wiki/Boraginales" xr:uid="{00000000-0004-0000-0300-0000EB000000}"/>
    <hyperlink ref="L952" r:id="rId233" tooltip="Boraginales" display="https://en.wikipedia.org/wiki/Boraginales" xr:uid="{00000000-0004-0000-0300-0000EC000000}"/>
    <hyperlink ref="L272" r:id="rId234" tooltip="Boraginales" display="https://en.wikipedia.org/wiki/Boraginales" xr:uid="{00000000-0004-0000-0300-0000ED000000}"/>
    <hyperlink ref="L273" r:id="rId235" tooltip="Boraginales" display="https://en.wikipedia.org/wiki/Boraginales" xr:uid="{00000000-0004-0000-0300-0000EE000000}"/>
    <hyperlink ref="L274" r:id="rId236" tooltip="Boraginales" display="https://en.wikipedia.org/wiki/Boraginales" xr:uid="{00000000-0004-0000-0300-0000EF000000}"/>
    <hyperlink ref="L275" r:id="rId237" tooltip="Boraginales" display="https://en.wikipedia.org/wiki/Boraginales" xr:uid="{00000000-0004-0000-0300-0000F0000000}"/>
    <hyperlink ref="L276" r:id="rId238" tooltip="Boraginales" display="https://en.wikipedia.org/wiki/Boraginales" xr:uid="{00000000-0004-0000-0300-0000F1000000}"/>
    <hyperlink ref="L277" r:id="rId239" tooltip="Boraginales" display="https://en.wikipedia.org/wiki/Boraginales" xr:uid="{00000000-0004-0000-0300-0000F2000000}"/>
    <hyperlink ref="L278" r:id="rId240" tooltip="Boraginales" display="https://en.wikipedia.org/wiki/Boraginales" xr:uid="{00000000-0004-0000-0300-0000F3000000}"/>
    <hyperlink ref="L279" r:id="rId241" tooltip="Boraginales" display="https://en.wikipedia.org/wiki/Boraginales" xr:uid="{00000000-0004-0000-0300-0000F4000000}"/>
    <hyperlink ref="L280" r:id="rId242" tooltip="Boraginales" display="https://en.wikipedia.org/wiki/Boraginales" xr:uid="{00000000-0004-0000-0300-0000F5000000}"/>
    <hyperlink ref="L281" r:id="rId243" tooltip="Boraginales" display="https://en.wikipedia.org/wiki/Boraginales" xr:uid="{00000000-0004-0000-0300-0000F6000000}"/>
    <hyperlink ref="L282" r:id="rId244" tooltip="Boraginales" display="https://en.wikipedia.org/wiki/Boraginales" xr:uid="{00000000-0004-0000-0300-0000F7000000}"/>
    <hyperlink ref="L572" r:id="rId245" tooltip="Boraginales" display="https://en.wikipedia.org/wiki/Boraginales" xr:uid="{00000000-0004-0000-0300-0000F8000000}"/>
    <hyperlink ref="L283" r:id="rId246" tooltip="Boraginales" display="https://en.wikipedia.org/wiki/Boraginales" xr:uid="{00000000-0004-0000-0300-0000F9000000}"/>
    <hyperlink ref="L284" r:id="rId247" tooltip="Boraginales" display="https://en.wikipedia.org/wiki/Boraginales" xr:uid="{00000000-0004-0000-0300-0000FA000000}"/>
    <hyperlink ref="L285" r:id="rId248" tooltip="Boraginales" display="https://en.wikipedia.org/wiki/Boraginales" xr:uid="{00000000-0004-0000-0300-0000FB000000}"/>
    <hyperlink ref="L573" r:id="rId249" tooltip="Boraginales" display="https://en.wikipedia.org/wiki/Boraginales" xr:uid="{00000000-0004-0000-0300-0000FC000000}"/>
    <hyperlink ref="L574" r:id="rId250" tooltip="Boraginales" display="https://en.wikipedia.org/wiki/Boraginales" xr:uid="{00000000-0004-0000-0300-0000FD000000}"/>
    <hyperlink ref="L575" r:id="rId251" tooltip="Boraginales" display="https://en.wikipedia.org/wiki/Boraginales" xr:uid="{00000000-0004-0000-0300-0000FE000000}"/>
    <hyperlink ref="L576" r:id="rId252" tooltip="Boraginales" display="https://en.wikipedia.org/wiki/Boraginales" xr:uid="{00000000-0004-0000-0300-0000FF000000}"/>
    <hyperlink ref="L286" r:id="rId253" tooltip="Boraginales" display="https://en.wikipedia.org/wiki/Boraginales" xr:uid="{00000000-0004-0000-0300-000000010000}"/>
    <hyperlink ref="L287" r:id="rId254" tooltip="Boraginales" display="https://en.wikipedia.org/wiki/Boraginales" xr:uid="{00000000-0004-0000-0300-000001010000}"/>
    <hyperlink ref="L288" r:id="rId255" tooltip="Boraginales" display="https://en.wikipedia.org/wiki/Boraginales" xr:uid="{00000000-0004-0000-0300-000002010000}"/>
    <hyperlink ref="L289" r:id="rId256" tooltip="Boraginales" display="https://en.wikipedia.org/wiki/Boraginales" xr:uid="{00000000-0004-0000-0300-000003010000}"/>
    <hyperlink ref="L953" r:id="rId257" tooltip="Boraginales" display="https://en.wikipedia.org/wiki/Boraginales" xr:uid="{00000000-0004-0000-0300-000004010000}"/>
    <hyperlink ref="L954" r:id="rId258" tooltip="Boraginales" display="https://en.wikipedia.org/wiki/Boraginales" xr:uid="{00000000-0004-0000-0300-000005010000}"/>
    <hyperlink ref="L290" r:id="rId259" tooltip="Boraginales" display="https://en.wikipedia.org/wiki/Boraginales" xr:uid="{00000000-0004-0000-0300-000006010000}"/>
    <hyperlink ref="L291" r:id="rId260" tooltip="Boraginales" display="https://en.wikipedia.org/wiki/Boraginales" xr:uid="{00000000-0004-0000-0300-000007010000}"/>
    <hyperlink ref="L292" r:id="rId261" tooltip="Boraginales" display="https://en.wikipedia.org/wiki/Boraginales" xr:uid="{00000000-0004-0000-0300-000008010000}"/>
    <hyperlink ref="L577" r:id="rId262" tooltip="Boraginales" display="https://en.wikipedia.org/wiki/Boraginales" xr:uid="{00000000-0004-0000-0300-000009010000}"/>
    <hyperlink ref="L578" r:id="rId263" tooltip="Boraginales" display="https://en.wikipedia.org/wiki/Boraginales" xr:uid="{00000000-0004-0000-0300-00000A010000}"/>
    <hyperlink ref="L955" r:id="rId264" tooltip="Boraginales" display="https://en.wikipedia.org/wiki/Boraginales" xr:uid="{00000000-0004-0000-0300-00000B010000}"/>
    <hyperlink ref="L579" r:id="rId265" tooltip="Boraginales" display="https://en.wikipedia.org/wiki/Boraginales" xr:uid="{00000000-0004-0000-0300-00000C010000}"/>
    <hyperlink ref="L956" r:id="rId266" tooltip="Boraginales" display="https://en.wikipedia.org/wiki/Boraginales" xr:uid="{00000000-0004-0000-0300-00000D010000}"/>
    <hyperlink ref="L957" r:id="rId267" tooltip="Boraginales" display="https://en.wikipedia.org/wiki/Boraginales" xr:uid="{00000000-0004-0000-0300-00000E010000}"/>
    <hyperlink ref="L293" r:id="rId268" tooltip="Boraginales" display="https://en.wikipedia.org/wiki/Boraginales" xr:uid="{00000000-0004-0000-0300-00000F010000}"/>
    <hyperlink ref="L294" r:id="rId269" tooltip="Boraginales" display="https://en.wikipedia.org/wiki/Boraginales" xr:uid="{00000000-0004-0000-0300-000010010000}"/>
    <hyperlink ref="L295" r:id="rId270" tooltip="Boraginales" display="https://en.wikipedia.org/wiki/Boraginales" xr:uid="{00000000-0004-0000-0300-000011010000}"/>
    <hyperlink ref="L296" r:id="rId271" tooltip="Boraginales" display="https://en.wikipedia.org/wiki/Boraginales" xr:uid="{00000000-0004-0000-0300-000012010000}"/>
    <hyperlink ref="L580" r:id="rId272" tooltip="Boraginales" display="https://en.wikipedia.org/wiki/Boraginales" xr:uid="{00000000-0004-0000-0300-000013010000}"/>
    <hyperlink ref="L958" r:id="rId273" tooltip="Boraginales" display="https://en.wikipedia.org/wiki/Boraginales" xr:uid="{00000000-0004-0000-0300-000014010000}"/>
    <hyperlink ref="L581" r:id="rId274" tooltip="Boraginales" display="https://en.wikipedia.org/wiki/Boraginales" xr:uid="{00000000-0004-0000-0300-000015010000}"/>
    <hyperlink ref="L959" r:id="rId275" tooltip="Boraginales" display="https://en.wikipedia.org/wiki/Boraginales" xr:uid="{00000000-0004-0000-0300-000016010000}"/>
    <hyperlink ref="L297" r:id="rId276" tooltip="Boraginales" display="https://en.wikipedia.org/wiki/Boraginales" xr:uid="{00000000-0004-0000-0300-000017010000}"/>
    <hyperlink ref="L298" r:id="rId277" tooltip="Boraginales" display="https://en.wikipedia.org/wiki/Boraginales" xr:uid="{00000000-0004-0000-0300-000018010000}"/>
    <hyperlink ref="L299" r:id="rId278" tooltip="Boraginales" display="https://en.wikipedia.org/wiki/Boraginales" xr:uid="{00000000-0004-0000-0300-000019010000}"/>
    <hyperlink ref="L582" r:id="rId279" tooltip="Boraginales" display="https://en.wikipedia.org/wiki/Boraginales" xr:uid="{00000000-0004-0000-0300-00001A010000}"/>
    <hyperlink ref="L300" r:id="rId280" tooltip="Boraginales" display="https://en.wikipedia.org/wiki/Boraginales" xr:uid="{00000000-0004-0000-0300-00001B010000}"/>
    <hyperlink ref="L301" r:id="rId281" tooltip="Boraginales" display="https://en.wikipedia.org/wiki/Boraginales" xr:uid="{00000000-0004-0000-0300-00001C010000}"/>
    <hyperlink ref="L583" r:id="rId282" tooltip="Boraginales" display="https://en.wikipedia.org/wiki/Boraginales" xr:uid="{00000000-0004-0000-0300-00001D010000}"/>
    <hyperlink ref="L960" r:id="rId283" tooltip="Boraginales" display="https://en.wikipedia.org/wiki/Boraginales" xr:uid="{00000000-0004-0000-0300-00001E010000}"/>
    <hyperlink ref="L961" r:id="rId284" tooltip="Boraginales" display="https://en.wikipedia.org/wiki/Boraginales" xr:uid="{00000000-0004-0000-0300-00001F010000}"/>
    <hyperlink ref="L584" r:id="rId285" tooltip="Boraginales" display="https://en.wikipedia.org/wiki/Boraginales" xr:uid="{00000000-0004-0000-0300-000020010000}"/>
    <hyperlink ref="L962" r:id="rId286" tooltip="Boraginales" display="https://en.wikipedia.org/wiki/Boraginales" xr:uid="{00000000-0004-0000-0300-000021010000}"/>
    <hyperlink ref="L302" r:id="rId287" tooltip="Boraginales" display="https://en.wikipedia.org/wiki/Boraginales" xr:uid="{00000000-0004-0000-0300-000022010000}"/>
    <hyperlink ref="L585" r:id="rId288" tooltip="Boraginales" display="https://en.wikipedia.org/wiki/Boraginales" xr:uid="{00000000-0004-0000-0300-000023010000}"/>
    <hyperlink ref="L303" r:id="rId289" tooltip="Boraginales" display="https://en.wikipedia.org/wiki/Boraginales" xr:uid="{00000000-0004-0000-0300-000024010000}"/>
    <hyperlink ref="L304" r:id="rId290" tooltip="Boraginales" display="https://en.wikipedia.org/wiki/Boraginales" xr:uid="{00000000-0004-0000-0300-000025010000}"/>
    <hyperlink ref="L305" r:id="rId291" tooltip="Boraginales" display="https://en.wikipedia.org/wiki/Boraginales" xr:uid="{00000000-0004-0000-0300-000026010000}"/>
    <hyperlink ref="L306" r:id="rId292" tooltip="Boraginales" display="https://en.wikipedia.org/wiki/Boraginales" xr:uid="{00000000-0004-0000-0300-000027010000}"/>
    <hyperlink ref="L307" r:id="rId293" tooltip="Boraginales" display="https://en.wikipedia.org/wiki/Boraginales" xr:uid="{00000000-0004-0000-0300-000028010000}"/>
    <hyperlink ref="L586" r:id="rId294" tooltip="Boraginales" display="https://en.wikipedia.org/wiki/Boraginales" xr:uid="{00000000-0004-0000-0300-000029010000}"/>
    <hyperlink ref="L308" r:id="rId295" tooltip="Boraginales" display="https://en.wikipedia.org/wiki/Boraginales" xr:uid="{00000000-0004-0000-0300-00002A010000}"/>
    <hyperlink ref="L309" r:id="rId296" tooltip="Boraginales" display="https://en.wikipedia.org/wiki/Boraginales" xr:uid="{00000000-0004-0000-0300-00002B010000}"/>
    <hyperlink ref="L310" r:id="rId297" tooltip="Boraginales" display="https://en.wikipedia.org/wiki/Boraginales" xr:uid="{00000000-0004-0000-0300-00002C010000}"/>
    <hyperlink ref="L311" r:id="rId298" tooltip="Boraginales" display="https://en.wikipedia.org/wiki/Boraginales" xr:uid="{00000000-0004-0000-0300-00002D010000}"/>
    <hyperlink ref="L587" r:id="rId299" tooltip="Boraginales" display="https://en.wikipedia.org/wiki/Boraginales" xr:uid="{00000000-0004-0000-0300-00002E010000}"/>
    <hyperlink ref="L963" r:id="rId300" tooltip="Boraginales" display="https://en.wikipedia.org/wiki/Boraginales" xr:uid="{00000000-0004-0000-0300-00002F010000}"/>
    <hyperlink ref="L964" r:id="rId301" tooltip="Boraginales" display="https://en.wikipedia.org/wiki/Boraginales" xr:uid="{00000000-0004-0000-0300-000030010000}"/>
    <hyperlink ref="L588" r:id="rId302" tooltip="Boraginales" display="https://en.wikipedia.org/wiki/Boraginales" xr:uid="{00000000-0004-0000-0300-000031010000}"/>
    <hyperlink ref="L965" r:id="rId303" tooltip="Boraginales" display="https://en.wikipedia.org/wiki/Boraginales" xr:uid="{00000000-0004-0000-0300-000032010000}"/>
    <hyperlink ref="L966" r:id="rId304" tooltip="Boraginales" display="https://en.wikipedia.org/wiki/Boraginales" xr:uid="{00000000-0004-0000-0300-000033010000}"/>
    <hyperlink ref="L967" r:id="rId305" tooltip="Boraginales" display="https://en.wikipedia.org/wiki/Boraginales" xr:uid="{00000000-0004-0000-0300-000034010000}"/>
    <hyperlink ref="L968" r:id="rId306" tooltip="Boraginales" display="https://en.wikipedia.org/wiki/Boraginales" xr:uid="{00000000-0004-0000-0300-000035010000}"/>
    <hyperlink ref="L589" r:id="rId307" tooltip="Boraginales" display="https://en.wikipedia.org/wiki/Boraginales" xr:uid="{00000000-0004-0000-0300-000036010000}"/>
    <hyperlink ref="L590" r:id="rId308" tooltip="Boraginales" display="https://en.wikipedia.org/wiki/Boraginales" xr:uid="{00000000-0004-0000-0300-000037010000}"/>
    <hyperlink ref="L969" r:id="rId309" tooltip="Boraginales" display="https://en.wikipedia.org/wiki/Boraginales" xr:uid="{00000000-0004-0000-0300-000038010000}"/>
    <hyperlink ref="L970" r:id="rId310" tooltip="Boraginales" display="https://en.wikipedia.org/wiki/Boraginales" xr:uid="{00000000-0004-0000-0300-000039010000}"/>
    <hyperlink ref="L312" r:id="rId311" tooltip="Boraginales" display="https://en.wikipedia.org/wiki/Boraginales" xr:uid="{00000000-0004-0000-0300-00003A010000}"/>
    <hyperlink ref="L591" r:id="rId312" tooltip="Boraginales" display="https://en.wikipedia.org/wiki/Boraginales" xr:uid="{00000000-0004-0000-0300-00003B010000}"/>
    <hyperlink ref="L313" r:id="rId313" tooltip="Boraginales" display="https://en.wikipedia.org/wiki/Boraginales" xr:uid="{00000000-0004-0000-0300-00003C010000}"/>
    <hyperlink ref="L314" r:id="rId314" tooltip="Boraginales" display="https://en.wikipedia.org/wiki/Boraginales" xr:uid="{00000000-0004-0000-0300-00003D010000}"/>
    <hyperlink ref="L315" r:id="rId315" tooltip="Boraginales" display="https://en.wikipedia.org/wiki/Boraginales" xr:uid="{00000000-0004-0000-0300-00003E010000}"/>
    <hyperlink ref="L316" r:id="rId316" tooltip="Boraginales" display="https://en.wikipedia.org/wiki/Boraginales" xr:uid="{00000000-0004-0000-0300-00003F010000}"/>
    <hyperlink ref="L592" r:id="rId317" tooltip="Boraginales" display="https://en.wikipedia.org/wiki/Boraginales" xr:uid="{00000000-0004-0000-0300-000040010000}"/>
    <hyperlink ref="L317" r:id="rId318" tooltip="Boraginales" display="https://en.wikipedia.org/wiki/Boraginales" xr:uid="{00000000-0004-0000-0300-000041010000}"/>
    <hyperlink ref="L318" r:id="rId319" tooltip="Boraginales" display="https://en.wikipedia.org/wiki/Boraginales" xr:uid="{00000000-0004-0000-0300-000042010000}"/>
    <hyperlink ref="L319" r:id="rId320" tooltip="Boraginales" display="https://en.wikipedia.org/wiki/Boraginales" xr:uid="{00000000-0004-0000-0300-000043010000}"/>
    <hyperlink ref="L320" r:id="rId321" tooltip="Boraginales" display="https://en.wikipedia.org/wiki/Boraginales" xr:uid="{00000000-0004-0000-0300-000044010000}"/>
    <hyperlink ref="L321" r:id="rId322" tooltip="Boraginales" display="https://en.wikipedia.org/wiki/Boraginales" xr:uid="{00000000-0004-0000-0300-000045010000}"/>
    <hyperlink ref="L322" r:id="rId323" tooltip="Boraginales" display="https://en.wikipedia.org/wiki/Boraginales" xr:uid="{00000000-0004-0000-0300-000046010000}"/>
    <hyperlink ref="L593" r:id="rId324" tooltip="Boraginales" display="https://en.wikipedia.org/wiki/Boraginales" xr:uid="{00000000-0004-0000-0300-000047010000}"/>
    <hyperlink ref="L594" r:id="rId325" tooltip="Boraginales" display="https://en.wikipedia.org/wiki/Boraginales" xr:uid="{00000000-0004-0000-0300-000048010000}"/>
    <hyperlink ref="L971" r:id="rId326" tooltip="Boraginales" display="https://en.wikipedia.org/wiki/Boraginales" xr:uid="{00000000-0004-0000-0300-000049010000}"/>
    <hyperlink ref="L972" r:id="rId327" tooltip="Boraginales" display="https://en.wikipedia.org/wiki/Boraginales" xr:uid="{00000000-0004-0000-0300-00004A010000}"/>
    <hyperlink ref="L973" r:id="rId328" tooltip="Boraginales" display="https://en.wikipedia.org/wiki/Boraginales" xr:uid="{00000000-0004-0000-0300-00004B010000}"/>
    <hyperlink ref="L595" r:id="rId329" tooltip="Boraginales" display="https://en.wikipedia.org/wiki/Boraginales" xr:uid="{00000000-0004-0000-0300-00004C010000}"/>
    <hyperlink ref="L596" r:id="rId330" tooltip="Boraginales" display="https://en.wikipedia.org/wiki/Boraginales" xr:uid="{00000000-0004-0000-0300-00004D010000}"/>
    <hyperlink ref="L597" r:id="rId331" tooltip="Boraginales" display="https://en.wikipedia.org/wiki/Boraginales" xr:uid="{00000000-0004-0000-0300-00004E010000}"/>
    <hyperlink ref="L598" r:id="rId332" tooltip="Boraginales" display="https://en.wikipedia.org/wiki/Boraginales" xr:uid="{00000000-0004-0000-0300-00004F010000}"/>
    <hyperlink ref="L599" r:id="rId333" tooltip="Boraginales" display="https://en.wikipedia.org/wiki/Boraginales" xr:uid="{00000000-0004-0000-0300-000050010000}"/>
    <hyperlink ref="L600" r:id="rId334" tooltip="Boraginales" display="https://en.wikipedia.org/wiki/Boraginales" xr:uid="{00000000-0004-0000-0300-000051010000}"/>
    <hyperlink ref="L601" r:id="rId335" tooltip="Boraginales" display="https://en.wikipedia.org/wiki/Boraginales" xr:uid="{00000000-0004-0000-0300-000052010000}"/>
    <hyperlink ref="L974" r:id="rId336" tooltip="Boraginales" display="https://en.wikipedia.org/wiki/Boraginales" xr:uid="{00000000-0004-0000-0300-000053010000}"/>
    <hyperlink ref="L602" r:id="rId337" tooltip="Boraginales" display="https://en.wikipedia.org/wiki/Boraginales" xr:uid="{00000000-0004-0000-0300-000054010000}"/>
    <hyperlink ref="L975" r:id="rId338" tooltip="Boraginales" display="https://en.wikipedia.org/wiki/Boraginales" xr:uid="{00000000-0004-0000-0300-000055010000}"/>
    <hyperlink ref="L976" r:id="rId339" tooltip="Boraginales" display="https://en.wikipedia.org/wiki/Boraginales" xr:uid="{00000000-0004-0000-0300-000056010000}"/>
    <hyperlink ref="L603" r:id="rId340" tooltip="Boraginales" display="https://en.wikipedia.org/wiki/Boraginales" xr:uid="{00000000-0004-0000-0300-000057010000}"/>
    <hyperlink ref="L323" r:id="rId341" tooltip="Boraginales" display="https://en.wikipedia.org/wiki/Boraginales" xr:uid="{00000000-0004-0000-0300-000058010000}"/>
    <hyperlink ref="L324" r:id="rId342" tooltip="Boraginales" display="https://en.wikipedia.org/wiki/Boraginales" xr:uid="{00000000-0004-0000-0300-000059010000}"/>
    <hyperlink ref="L325" r:id="rId343" tooltip="Boraginales" display="https://en.wikipedia.org/wiki/Boraginales" xr:uid="{00000000-0004-0000-0300-00005A010000}"/>
    <hyperlink ref="L326" r:id="rId344" tooltip="Boraginales" display="https://en.wikipedia.org/wiki/Boraginales" xr:uid="{00000000-0004-0000-0300-00005B010000}"/>
    <hyperlink ref="L604" r:id="rId345" tooltip="Boraginales" display="https://en.wikipedia.org/wiki/Boraginales" xr:uid="{00000000-0004-0000-0300-00005C010000}"/>
    <hyperlink ref="K332" r:id="rId346" tooltip="Salicaceae" display="https://en.wikipedia.org/wiki/Salicaceae" xr:uid="{00000000-0004-0000-0300-00005D010000}"/>
    <hyperlink ref="L332" r:id="rId347" tooltip="Malpighiales" display="https://en.wikipedia.org/wiki/Malpighiales" xr:uid="{00000000-0004-0000-0300-00005E010000}"/>
    <hyperlink ref="L377" r:id="rId348" display="https://en.wikipedia.org/wiki/Asterales" xr:uid="{00000000-0004-0000-0300-00005F010000}"/>
    <hyperlink ref="K2" r:id="rId349" tooltip="Ranunculaceae" display="https://en.wikipedia.org/wiki/Ranunculaceae" xr:uid="{00000000-0004-0000-0300-000060010000}"/>
    <hyperlink ref="K3" r:id="rId350" tooltip="Ranunculaceae" display="https://en.wikipedia.org/wiki/Ranunculaceae" xr:uid="{00000000-0004-0000-0300-000061010000}"/>
    <hyperlink ref="K4" r:id="rId351" tooltip="Ranunculaceae" display="https://en.wikipedia.org/wiki/Ranunculaceae" xr:uid="{00000000-0004-0000-0300-000062010000}"/>
    <hyperlink ref="K5" r:id="rId352" tooltip="Ranunculaceae" display="https://en.wikipedia.org/wiki/Ranunculaceae" xr:uid="{00000000-0004-0000-0300-000063010000}"/>
    <hyperlink ref="K7" r:id="rId353" tooltip="Ranunculaceae" display="https://en.wikipedia.org/wiki/Ranunculaceae" xr:uid="{00000000-0004-0000-0300-000064010000}"/>
    <hyperlink ref="K690" r:id="rId354" tooltip="Ranunculaceae" display="https://en.wikipedia.org/wiki/Ranunculaceae" xr:uid="{00000000-0004-0000-0300-000065010000}"/>
    <hyperlink ref="K691" r:id="rId355" tooltip="Ranunculaceae" display="https://en.wikipedia.org/wiki/Ranunculaceae" xr:uid="{00000000-0004-0000-0300-000066010000}"/>
    <hyperlink ref="K692" r:id="rId356" tooltip="Ranunculaceae" display="https://en.wikipedia.org/wiki/Ranunculaceae" xr:uid="{00000000-0004-0000-0300-000067010000}"/>
    <hyperlink ref="K693" r:id="rId357" tooltip="Ranunculaceae" display="https://en.wikipedia.org/wiki/Ranunculaceae" xr:uid="{00000000-0004-0000-0300-000068010000}"/>
    <hyperlink ref="K694" r:id="rId358" tooltip="Ranunculaceae" display="https://en.wikipedia.org/wiki/Ranunculaceae" xr:uid="{00000000-0004-0000-0300-000069010000}"/>
    <hyperlink ref="K695" r:id="rId359" tooltip="Ranunculaceae" display="https://en.wikipedia.org/wiki/Ranunculaceae" xr:uid="{00000000-0004-0000-0300-00006A010000}"/>
    <hyperlink ref="K696" r:id="rId360" tooltip="Ranunculaceae" display="https://en.wikipedia.org/wiki/Ranunculaceae" xr:uid="{00000000-0004-0000-0300-00006B010000}"/>
    <hyperlink ref="K697" r:id="rId361" tooltip="Ranunculaceae" display="https://en.wikipedia.org/wiki/Ranunculaceae" xr:uid="{00000000-0004-0000-0300-00006C010000}"/>
    <hyperlink ref="K698" r:id="rId362" tooltip="Ranunculaceae" display="https://en.wikipedia.org/wiki/Ranunculaceae" xr:uid="{00000000-0004-0000-0300-00006D010000}"/>
    <hyperlink ref="K699" r:id="rId363" tooltip="Ranunculaceae" display="https://en.wikipedia.org/wiki/Ranunculaceae" xr:uid="{00000000-0004-0000-0300-00006E010000}"/>
    <hyperlink ref="K700" r:id="rId364" tooltip="Ranunculaceae" display="https://en.wikipedia.org/wiki/Ranunculaceae" xr:uid="{00000000-0004-0000-0300-00006F010000}"/>
    <hyperlink ref="K701" r:id="rId365" tooltip="Ranunculaceae" display="https://en.wikipedia.org/wiki/Ranunculaceae" xr:uid="{00000000-0004-0000-0300-000070010000}"/>
    <hyperlink ref="K702" r:id="rId366" tooltip="Ranunculaceae" display="https://en.wikipedia.org/wiki/Ranunculaceae" xr:uid="{00000000-0004-0000-0300-000071010000}"/>
    <hyperlink ref="K703" r:id="rId367" tooltip="Ranunculaceae" display="https://en.wikipedia.org/wiki/Ranunculaceae" xr:uid="{00000000-0004-0000-0300-000072010000}"/>
    <hyperlink ref="K448" r:id="rId368" tooltip="Ranunculaceae" display="https://en.wikipedia.org/wiki/Ranunculaceae" xr:uid="{00000000-0004-0000-0300-000073010000}"/>
    <hyperlink ref="K687" r:id="rId369" tooltip="Lamiaceae" display="https://en.wikipedia.org/wiki/Lamiaceae" xr:uid="{00000000-0004-0000-0300-000074010000}"/>
    <hyperlink ref="L687" r:id="rId370" tooltip="Lamiales" display="https://en.wikipedia.org/wiki/Lamiales" xr:uid="{00000000-0004-0000-0300-000075010000}"/>
    <hyperlink ref="K6" r:id="rId371" tooltip="Lamiaceae" display="https://en.wikipedia.org/wiki/Lamiaceae" xr:uid="{00000000-0004-0000-0300-000076010000}"/>
    <hyperlink ref="K688" r:id="rId372" tooltip="Lamiaceae" display="https://en.wikipedia.org/wiki/Lamiaceae" xr:uid="{00000000-0004-0000-0300-000077010000}"/>
    <hyperlink ref="K689" r:id="rId373" tooltip="Lamiaceae" display="https://en.wikipedia.org/wiki/Lamiaceae" xr:uid="{00000000-0004-0000-0300-000078010000}"/>
    <hyperlink ref="L6" r:id="rId374" tooltip="Lamiales" display="https://en.wikipedia.org/wiki/Lamiales" xr:uid="{00000000-0004-0000-0300-000079010000}"/>
    <hyperlink ref="L688" r:id="rId375" tooltip="Lamiales" display="https://en.wikipedia.org/wiki/Lamiales" xr:uid="{00000000-0004-0000-0300-00007A010000}"/>
    <hyperlink ref="L689" r:id="rId376" tooltip="Lamiales" display="https://en.wikipedia.org/wiki/Lamiales" xr:uid="{00000000-0004-0000-0300-00007B010000}"/>
    <hyperlink ref="L399" r:id="rId377" tooltip="Apiales" display="https://en.wikipedia.org/wiki/Apiales" xr:uid="{00000000-0004-0000-0300-00007C010000}"/>
    <hyperlink ref="L8" r:id="rId378" tooltip="Liliales" display="https://en.wikipedia.org/wiki/Liliales" xr:uid="{00000000-0004-0000-0300-00007D010000}"/>
    <hyperlink ref="K8" r:id="rId379" tooltip="Liliaceae" display="https://en.wikipedia.org/wiki/Liliaceae" xr:uid="{00000000-0004-0000-0300-00007E010000}"/>
    <hyperlink ref="L708" r:id="rId380" tooltip="Ranunculales" display="https://en.wikipedia.org/wiki/Ranunculales" xr:uid="{00000000-0004-0000-0300-00007F010000}"/>
    <hyperlink ref="K708" r:id="rId381" tooltip="Ranunculaceae" display="https://en.wikipedia.org/wiki/Ranunculaceae" xr:uid="{00000000-0004-0000-0300-000080010000}"/>
    <hyperlink ref="L709" r:id="rId382" tooltip="Ranunculales" display="https://en.wikipedia.org/wiki/Ranunculales" xr:uid="{00000000-0004-0000-0300-000081010000}"/>
    <hyperlink ref="L710" r:id="rId383" tooltip="Ranunculales" display="https://en.wikipedia.org/wiki/Ranunculales" xr:uid="{00000000-0004-0000-0300-000082010000}"/>
    <hyperlink ref="L711" r:id="rId384" tooltip="Ranunculales" display="https://en.wikipedia.org/wiki/Ranunculales" xr:uid="{00000000-0004-0000-0300-000083010000}"/>
    <hyperlink ref="L712" r:id="rId385" tooltip="Ranunculales" display="https://en.wikipedia.org/wiki/Ranunculales" xr:uid="{00000000-0004-0000-0300-000084010000}"/>
    <hyperlink ref="L713" r:id="rId386" tooltip="Ranunculales" display="https://en.wikipedia.org/wiki/Ranunculales" xr:uid="{00000000-0004-0000-0300-000085010000}"/>
    <hyperlink ref="L714" r:id="rId387" tooltip="Ranunculales" display="https://en.wikipedia.org/wiki/Ranunculales" xr:uid="{00000000-0004-0000-0300-000086010000}"/>
    <hyperlink ref="L715" r:id="rId388" tooltip="Ranunculales" display="https://en.wikipedia.org/wiki/Ranunculales" xr:uid="{00000000-0004-0000-0300-000087010000}"/>
    <hyperlink ref="L716" r:id="rId389" tooltip="Ranunculales" display="https://en.wikipedia.org/wiki/Ranunculales" xr:uid="{00000000-0004-0000-0300-000088010000}"/>
    <hyperlink ref="L717" r:id="rId390" tooltip="Ranunculales" display="https://en.wikipedia.org/wiki/Ranunculales" xr:uid="{00000000-0004-0000-0300-000089010000}"/>
    <hyperlink ref="L718" r:id="rId391" tooltip="Ranunculales" display="https://en.wikipedia.org/wiki/Ranunculales" xr:uid="{00000000-0004-0000-0300-00008A010000}"/>
    <hyperlink ref="L719" r:id="rId392" tooltip="Ranunculales" display="https://en.wikipedia.org/wiki/Ranunculales" xr:uid="{00000000-0004-0000-0300-00008B010000}"/>
    <hyperlink ref="L720" r:id="rId393" tooltip="Ranunculales" display="https://en.wikipedia.org/wiki/Ranunculales" xr:uid="{00000000-0004-0000-0300-00008C010000}"/>
    <hyperlink ref="L721" r:id="rId394" tooltip="Ranunculales" display="https://en.wikipedia.org/wiki/Ranunculales" xr:uid="{00000000-0004-0000-0300-00008D010000}"/>
    <hyperlink ref="K709" r:id="rId395" tooltip="Ranunculaceae" display="https://en.wikipedia.org/wiki/Ranunculaceae" xr:uid="{00000000-0004-0000-0300-00008E010000}"/>
    <hyperlink ref="K710" r:id="rId396" tooltip="Ranunculaceae" display="https://en.wikipedia.org/wiki/Ranunculaceae" xr:uid="{00000000-0004-0000-0300-00008F010000}"/>
    <hyperlink ref="K711" r:id="rId397" tooltip="Ranunculaceae" display="https://en.wikipedia.org/wiki/Ranunculaceae" xr:uid="{00000000-0004-0000-0300-000090010000}"/>
    <hyperlink ref="K712" r:id="rId398" tooltip="Ranunculaceae" display="https://en.wikipedia.org/wiki/Ranunculaceae" xr:uid="{00000000-0004-0000-0300-000091010000}"/>
    <hyperlink ref="K713" r:id="rId399" tooltip="Ranunculaceae" display="https://en.wikipedia.org/wiki/Ranunculaceae" xr:uid="{00000000-0004-0000-0300-000092010000}"/>
    <hyperlink ref="K714" r:id="rId400" tooltip="Ranunculaceae" display="https://en.wikipedia.org/wiki/Ranunculaceae" xr:uid="{00000000-0004-0000-0300-000093010000}"/>
    <hyperlink ref="K715" r:id="rId401" tooltip="Ranunculaceae" display="https://en.wikipedia.org/wiki/Ranunculaceae" xr:uid="{00000000-0004-0000-0300-000094010000}"/>
    <hyperlink ref="K716" r:id="rId402" tooltip="Ranunculaceae" display="https://en.wikipedia.org/wiki/Ranunculaceae" xr:uid="{00000000-0004-0000-0300-000095010000}"/>
    <hyperlink ref="K717" r:id="rId403" tooltip="Ranunculaceae" display="https://en.wikipedia.org/wiki/Ranunculaceae" xr:uid="{00000000-0004-0000-0300-000096010000}"/>
    <hyperlink ref="K718" r:id="rId404" tooltip="Ranunculaceae" display="https://en.wikipedia.org/wiki/Ranunculaceae" xr:uid="{00000000-0004-0000-0300-000097010000}"/>
    <hyperlink ref="K719" r:id="rId405" tooltip="Ranunculaceae" display="https://en.wikipedia.org/wiki/Ranunculaceae" xr:uid="{00000000-0004-0000-0300-000098010000}"/>
    <hyperlink ref="K720" r:id="rId406" tooltip="Ranunculaceae" display="https://en.wikipedia.org/wiki/Ranunculaceae" xr:uid="{00000000-0004-0000-0300-000099010000}"/>
    <hyperlink ref="K721" r:id="rId407" tooltip="Ranunculaceae" display="https://en.wikipedia.org/wiki/Ranunculaceae" xr:uid="{00000000-0004-0000-0300-00009A010000}"/>
    <hyperlink ref="L722" r:id="rId408" tooltip="Asterales" display="https://en.wikipedia.org/wiki/Asterales" xr:uid="{00000000-0004-0000-0300-00009B010000}"/>
    <hyperlink ref="L723" r:id="rId409" tooltip="Myrtales" display="https://en.wikipedia.org/wiki/Myrtales" xr:uid="{00000000-0004-0000-0300-00009C010000}"/>
    <hyperlink ref="K723" r:id="rId410" tooltip="Onagraceae" display="https://en.wikipedia.org/wiki/Onagraceae" xr:uid="{00000000-0004-0000-0300-00009D010000}"/>
    <hyperlink ref="L724" r:id="rId411" tooltip="Myrtales" display="https://en.wikipedia.org/wiki/Myrtales" xr:uid="{00000000-0004-0000-0300-00009E010000}"/>
    <hyperlink ref="K724" r:id="rId412" tooltip="Onagraceae" display="https://en.wikipedia.org/wiki/Onagraceae" xr:uid="{00000000-0004-0000-0300-00009F010000}"/>
    <hyperlink ref="L728" r:id="rId413" tooltip="Boraginales" display="https://en.wikipedia.org/wiki/Boraginales" xr:uid="{00000000-0004-0000-0300-0000A0010000}"/>
    <hyperlink ref="K728" r:id="rId414" tooltip="Boraginaceae" display="https://en.wikipedia.org/wiki/Boraginaceae" xr:uid="{00000000-0004-0000-0300-0000A1010000}"/>
    <hyperlink ref="L729" r:id="rId415" tooltip="Boraginales" display="https://en.wikipedia.org/wiki/Boraginales" xr:uid="{00000000-0004-0000-0300-0000A2010000}"/>
    <hyperlink ref="L730" r:id="rId416" tooltip="Boraginales" display="https://en.wikipedia.org/wiki/Boraginales" xr:uid="{00000000-0004-0000-0300-0000A3010000}"/>
    <hyperlink ref="L731" r:id="rId417" tooltip="Boraginales" display="https://en.wikipedia.org/wiki/Boraginales" xr:uid="{00000000-0004-0000-0300-0000A4010000}"/>
    <hyperlink ref="L732" r:id="rId418" tooltip="Boraginales" display="https://en.wikipedia.org/wiki/Boraginales" xr:uid="{00000000-0004-0000-0300-0000A5010000}"/>
    <hyperlink ref="L733" r:id="rId419" tooltip="Boraginales" display="https://en.wikipedia.org/wiki/Boraginales" xr:uid="{00000000-0004-0000-0300-0000A6010000}"/>
    <hyperlink ref="L734" r:id="rId420" tooltip="Boraginales" display="https://en.wikipedia.org/wiki/Boraginales" xr:uid="{00000000-0004-0000-0300-0000A7010000}"/>
    <hyperlink ref="L735" r:id="rId421" tooltip="Boraginales" display="https://en.wikipedia.org/wiki/Boraginales" xr:uid="{00000000-0004-0000-0300-0000A8010000}"/>
    <hyperlink ref="L736" r:id="rId422" tooltip="Boraginales" display="https://en.wikipedia.org/wiki/Boraginales" xr:uid="{00000000-0004-0000-0300-0000A9010000}"/>
    <hyperlink ref="L737" r:id="rId423" tooltip="Boraginales" display="https://en.wikipedia.org/wiki/Boraginales" xr:uid="{00000000-0004-0000-0300-0000AA010000}"/>
    <hyperlink ref="L738" r:id="rId424" tooltip="Boraginales" display="https://en.wikipedia.org/wiki/Boraginales" xr:uid="{00000000-0004-0000-0300-0000AB010000}"/>
    <hyperlink ref="L739" r:id="rId425" tooltip="Boraginales" display="https://en.wikipedia.org/wiki/Boraginales" xr:uid="{00000000-0004-0000-0300-0000AC010000}"/>
    <hyperlink ref="L740" r:id="rId426" tooltip="Boraginales" display="https://en.wikipedia.org/wiki/Boraginales" xr:uid="{00000000-0004-0000-0300-0000AD010000}"/>
    <hyperlink ref="L741" r:id="rId427" tooltip="Boraginales" display="https://en.wikipedia.org/wiki/Boraginales" xr:uid="{00000000-0004-0000-0300-0000AE010000}"/>
    <hyperlink ref="L742" r:id="rId428" tooltip="Boraginales" display="https://en.wikipedia.org/wiki/Boraginales" xr:uid="{00000000-0004-0000-0300-0000AF010000}"/>
    <hyperlink ref="L743" r:id="rId429" tooltip="Boraginales" display="https://en.wikipedia.org/wiki/Boraginales" xr:uid="{00000000-0004-0000-0300-0000B0010000}"/>
    <hyperlink ref="L744" r:id="rId430" tooltip="Boraginales" display="https://en.wikipedia.org/wiki/Boraginales" xr:uid="{00000000-0004-0000-0300-0000B1010000}"/>
    <hyperlink ref="L745" r:id="rId431" tooltip="Boraginales" display="https://en.wikipedia.org/wiki/Boraginales" xr:uid="{00000000-0004-0000-0300-0000B2010000}"/>
    <hyperlink ref="L746" r:id="rId432" tooltip="Boraginales" display="https://en.wikipedia.org/wiki/Boraginales" xr:uid="{00000000-0004-0000-0300-0000B3010000}"/>
    <hyperlink ref="L747" r:id="rId433" tooltip="Boraginales" display="https://en.wikipedia.org/wiki/Boraginales" xr:uid="{00000000-0004-0000-0300-0000B4010000}"/>
    <hyperlink ref="L748" r:id="rId434" tooltip="Boraginales" display="https://en.wikipedia.org/wiki/Boraginales" xr:uid="{00000000-0004-0000-0300-0000B5010000}"/>
    <hyperlink ref="L749" r:id="rId435" tooltip="Boraginales" display="https://en.wikipedia.org/wiki/Boraginales" xr:uid="{00000000-0004-0000-0300-0000B6010000}"/>
    <hyperlink ref="L750" r:id="rId436" tooltip="Boraginales" display="https://en.wikipedia.org/wiki/Boraginales" xr:uid="{00000000-0004-0000-0300-0000B7010000}"/>
    <hyperlink ref="L751" r:id="rId437" tooltip="Boraginales" display="https://en.wikipedia.org/wiki/Boraginales" xr:uid="{00000000-0004-0000-0300-0000B8010000}"/>
    <hyperlink ref="L752" r:id="rId438" tooltip="Boraginales" display="https://en.wikipedia.org/wiki/Boraginales" xr:uid="{00000000-0004-0000-0300-0000B9010000}"/>
    <hyperlink ref="L753" r:id="rId439" tooltip="Boraginales" display="https://en.wikipedia.org/wiki/Boraginales" xr:uid="{00000000-0004-0000-0300-0000BA010000}"/>
    <hyperlink ref="L754" r:id="rId440" tooltip="Boraginales" display="https://en.wikipedia.org/wiki/Boraginales" xr:uid="{00000000-0004-0000-0300-0000BB010000}"/>
    <hyperlink ref="L755" r:id="rId441" tooltip="Boraginales" display="https://en.wikipedia.org/wiki/Boraginales" xr:uid="{00000000-0004-0000-0300-0000BC010000}"/>
    <hyperlink ref="L756" r:id="rId442" tooltip="Boraginales" display="https://en.wikipedia.org/wiki/Boraginales" xr:uid="{00000000-0004-0000-0300-0000BD010000}"/>
    <hyperlink ref="L757" r:id="rId443" tooltip="Boraginales" display="https://en.wikipedia.org/wiki/Boraginales" xr:uid="{00000000-0004-0000-0300-0000BE010000}"/>
    <hyperlink ref="L758" r:id="rId444" tooltip="Boraginales" display="https://en.wikipedia.org/wiki/Boraginales" xr:uid="{00000000-0004-0000-0300-0000BF010000}"/>
    <hyperlink ref="L759" r:id="rId445" tooltip="Boraginales" display="https://en.wikipedia.org/wiki/Boraginales" xr:uid="{00000000-0004-0000-0300-0000C0010000}"/>
    <hyperlink ref="L760" r:id="rId446" tooltip="Boraginales" display="https://en.wikipedia.org/wiki/Boraginales" xr:uid="{00000000-0004-0000-0300-0000C1010000}"/>
    <hyperlink ref="L761" r:id="rId447" tooltip="Boraginales" display="https://en.wikipedia.org/wiki/Boraginales" xr:uid="{00000000-0004-0000-0300-0000C2010000}"/>
    <hyperlink ref="L762" r:id="rId448" tooltip="Boraginales" display="https://en.wikipedia.org/wiki/Boraginales" xr:uid="{00000000-0004-0000-0300-0000C3010000}"/>
    <hyperlink ref="L763" r:id="rId449" tooltip="Boraginales" display="https://en.wikipedia.org/wiki/Boraginales" xr:uid="{00000000-0004-0000-0300-0000C4010000}"/>
    <hyperlink ref="K729" r:id="rId450" tooltip="Boraginaceae" display="https://en.wikipedia.org/wiki/Boraginaceae" xr:uid="{00000000-0004-0000-0300-0000C5010000}"/>
    <hyperlink ref="K730" r:id="rId451" tooltip="Boraginaceae" display="https://en.wikipedia.org/wiki/Boraginaceae" xr:uid="{00000000-0004-0000-0300-0000C6010000}"/>
    <hyperlink ref="K731" r:id="rId452" tooltip="Boraginaceae" display="https://en.wikipedia.org/wiki/Boraginaceae" xr:uid="{00000000-0004-0000-0300-0000C7010000}"/>
    <hyperlink ref="K732" r:id="rId453" tooltip="Boraginaceae" display="https://en.wikipedia.org/wiki/Boraginaceae" xr:uid="{00000000-0004-0000-0300-0000C8010000}"/>
    <hyperlink ref="K733" r:id="rId454" tooltip="Boraginaceae" display="https://en.wikipedia.org/wiki/Boraginaceae" xr:uid="{00000000-0004-0000-0300-0000C9010000}"/>
    <hyperlink ref="K734" r:id="rId455" tooltip="Boraginaceae" display="https://en.wikipedia.org/wiki/Boraginaceae" xr:uid="{00000000-0004-0000-0300-0000CA010000}"/>
    <hyperlink ref="K735" r:id="rId456" tooltip="Boraginaceae" display="https://en.wikipedia.org/wiki/Boraginaceae" xr:uid="{00000000-0004-0000-0300-0000CB010000}"/>
    <hyperlink ref="K736" r:id="rId457" tooltip="Boraginaceae" display="https://en.wikipedia.org/wiki/Boraginaceae" xr:uid="{00000000-0004-0000-0300-0000CC010000}"/>
    <hyperlink ref="K737" r:id="rId458" tooltip="Boraginaceae" display="https://en.wikipedia.org/wiki/Boraginaceae" xr:uid="{00000000-0004-0000-0300-0000CD010000}"/>
    <hyperlink ref="K738" r:id="rId459" tooltip="Boraginaceae" display="https://en.wikipedia.org/wiki/Boraginaceae" xr:uid="{00000000-0004-0000-0300-0000CE010000}"/>
    <hyperlink ref="K739" r:id="rId460" tooltip="Boraginaceae" display="https://en.wikipedia.org/wiki/Boraginaceae" xr:uid="{00000000-0004-0000-0300-0000CF010000}"/>
    <hyperlink ref="K740" r:id="rId461" tooltip="Boraginaceae" display="https://en.wikipedia.org/wiki/Boraginaceae" xr:uid="{00000000-0004-0000-0300-0000D0010000}"/>
    <hyperlink ref="K741" r:id="rId462" tooltip="Boraginaceae" display="https://en.wikipedia.org/wiki/Boraginaceae" xr:uid="{00000000-0004-0000-0300-0000D1010000}"/>
    <hyperlink ref="K742" r:id="rId463" tooltip="Boraginaceae" display="https://en.wikipedia.org/wiki/Boraginaceae" xr:uid="{00000000-0004-0000-0300-0000D2010000}"/>
    <hyperlink ref="K743" r:id="rId464" tooltip="Boraginaceae" display="https://en.wikipedia.org/wiki/Boraginaceae" xr:uid="{00000000-0004-0000-0300-0000D3010000}"/>
    <hyperlink ref="K744" r:id="rId465" tooltip="Boraginaceae" display="https://en.wikipedia.org/wiki/Boraginaceae" xr:uid="{00000000-0004-0000-0300-0000D4010000}"/>
    <hyperlink ref="K745" r:id="rId466" tooltip="Boraginaceae" display="https://en.wikipedia.org/wiki/Boraginaceae" xr:uid="{00000000-0004-0000-0300-0000D5010000}"/>
    <hyperlink ref="K746" r:id="rId467" tooltip="Boraginaceae" display="https://en.wikipedia.org/wiki/Boraginaceae" xr:uid="{00000000-0004-0000-0300-0000D6010000}"/>
    <hyperlink ref="K747" r:id="rId468" tooltip="Boraginaceae" display="https://en.wikipedia.org/wiki/Boraginaceae" xr:uid="{00000000-0004-0000-0300-0000D7010000}"/>
    <hyperlink ref="K748" r:id="rId469" tooltip="Boraginaceae" display="https://en.wikipedia.org/wiki/Boraginaceae" xr:uid="{00000000-0004-0000-0300-0000D8010000}"/>
    <hyperlink ref="K749" r:id="rId470" tooltip="Boraginaceae" display="https://en.wikipedia.org/wiki/Boraginaceae" xr:uid="{00000000-0004-0000-0300-0000D9010000}"/>
    <hyperlink ref="K750" r:id="rId471" tooltip="Boraginaceae" display="https://en.wikipedia.org/wiki/Boraginaceae" xr:uid="{00000000-0004-0000-0300-0000DA010000}"/>
    <hyperlink ref="K751" r:id="rId472" tooltip="Boraginaceae" display="https://en.wikipedia.org/wiki/Boraginaceae" xr:uid="{00000000-0004-0000-0300-0000DB010000}"/>
    <hyperlink ref="K752" r:id="rId473" tooltip="Boraginaceae" display="https://en.wikipedia.org/wiki/Boraginaceae" xr:uid="{00000000-0004-0000-0300-0000DC010000}"/>
    <hyperlink ref="K753" r:id="rId474" tooltip="Boraginaceae" display="https://en.wikipedia.org/wiki/Boraginaceae" xr:uid="{00000000-0004-0000-0300-0000DD010000}"/>
    <hyperlink ref="K754" r:id="rId475" tooltip="Boraginaceae" display="https://en.wikipedia.org/wiki/Boraginaceae" xr:uid="{00000000-0004-0000-0300-0000DE010000}"/>
    <hyperlink ref="K755" r:id="rId476" tooltip="Boraginaceae" display="https://en.wikipedia.org/wiki/Boraginaceae" xr:uid="{00000000-0004-0000-0300-0000DF010000}"/>
    <hyperlink ref="K756" r:id="rId477" tooltip="Boraginaceae" display="https://en.wikipedia.org/wiki/Boraginaceae" xr:uid="{00000000-0004-0000-0300-0000E0010000}"/>
    <hyperlink ref="K757" r:id="rId478" tooltip="Boraginaceae" display="https://en.wikipedia.org/wiki/Boraginaceae" xr:uid="{00000000-0004-0000-0300-0000E1010000}"/>
    <hyperlink ref="K758" r:id="rId479" tooltip="Boraginaceae" display="https://en.wikipedia.org/wiki/Boraginaceae" xr:uid="{00000000-0004-0000-0300-0000E2010000}"/>
    <hyperlink ref="K759" r:id="rId480" tooltip="Boraginaceae" display="https://en.wikipedia.org/wiki/Boraginaceae" xr:uid="{00000000-0004-0000-0300-0000E3010000}"/>
    <hyperlink ref="K760" r:id="rId481" tooltip="Boraginaceae" display="https://en.wikipedia.org/wiki/Boraginaceae" xr:uid="{00000000-0004-0000-0300-0000E4010000}"/>
    <hyperlink ref="K761" r:id="rId482" tooltip="Boraginaceae" display="https://en.wikipedia.org/wiki/Boraginaceae" xr:uid="{00000000-0004-0000-0300-0000E5010000}"/>
    <hyperlink ref="K762" r:id="rId483" tooltip="Boraginaceae" display="https://en.wikipedia.org/wiki/Boraginaceae" xr:uid="{00000000-0004-0000-0300-0000E6010000}"/>
    <hyperlink ref="K763" r:id="rId484" tooltip="Boraginaceae" display="https://en.wikipedia.org/wiki/Boraginaceae" xr:uid="{00000000-0004-0000-0300-0000E7010000}"/>
    <hyperlink ref="L725" r:id="rId485" display="https://en.wikipedia.org/wiki/Asterales" xr:uid="{00000000-0004-0000-0300-0000E8010000}"/>
    <hyperlink ref="L726" r:id="rId486" display="https://en.wikipedia.org/wiki/Asterales" xr:uid="{00000000-0004-0000-0300-0000E9010000}"/>
    <hyperlink ref="L727" r:id="rId487" display="https://en.wikipedia.org/wiki/Asterales" xr:uid="{00000000-0004-0000-0300-0000EA010000}"/>
    <hyperlink ref="L9" r:id="rId488" display="https://en.wikipedia.org/wiki/Asterales" xr:uid="{00000000-0004-0000-0300-0000EB010000}"/>
    <hyperlink ref="L704" r:id="rId489" tooltip="Caryophyllales" display="https://en.wikipedia.org/wiki/Caryophyllales" xr:uid="{00000000-0004-0000-0300-0000EC010000}"/>
    <hyperlink ref="K704" r:id="rId490" tooltip="Caryophyllaceae" display="https://en.wikipedia.org/wiki/Caryophyllaceae" xr:uid="{00000000-0004-0000-0300-0000ED010000}"/>
    <hyperlink ref="L705" r:id="rId491" tooltip="Caryophyllales" display="https://en.wikipedia.org/wiki/Caryophyllales" xr:uid="{00000000-0004-0000-0300-0000EE010000}"/>
    <hyperlink ref="L706" r:id="rId492" tooltip="Caryophyllales" display="https://en.wikipedia.org/wiki/Caryophyllales" xr:uid="{00000000-0004-0000-0300-0000EF010000}"/>
    <hyperlink ref="L707" r:id="rId493" tooltip="Caryophyllales" display="https://en.wikipedia.org/wiki/Caryophyllales" xr:uid="{00000000-0004-0000-0300-0000F0010000}"/>
    <hyperlink ref="K705" r:id="rId494" tooltip="Caryophyllaceae" display="https://en.wikipedia.org/wiki/Caryophyllaceae" xr:uid="{00000000-0004-0000-0300-0000F1010000}"/>
    <hyperlink ref="K706" r:id="rId495" tooltip="Caryophyllaceae" display="https://en.wikipedia.org/wiki/Caryophyllaceae" xr:uid="{00000000-0004-0000-0300-0000F2010000}"/>
    <hyperlink ref="K707" r:id="rId496" tooltip="Caryophyllaceae" display="https://en.wikipedia.org/wiki/Caryophyllaceae" xr:uid="{00000000-0004-0000-0300-0000F3010000}"/>
    <hyperlink ref="L10" r:id="rId497" tooltip="Caryophyllales" display="https://en.wikipedia.org/wiki/Caryophyllales" xr:uid="{00000000-0004-0000-0300-0000F4010000}"/>
    <hyperlink ref="K10" r:id="rId498" tooltip="Montiaceae" display="https://en.wikipedia.org/wiki/Montiaceae" xr:uid="{00000000-0004-0000-0300-0000F5010000}"/>
    <hyperlink ref="L11" r:id="rId499" tooltip="Caryophyllales" display="https://en.wikipedia.org/wiki/Caryophyllales" xr:uid="{00000000-0004-0000-0300-0000F6010000}"/>
    <hyperlink ref="K11" r:id="rId500" tooltip="Montiaceae" display="https://en.wikipedia.org/wiki/Montiaceae" xr:uid="{00000000-0004-0000-0300-0000F7010000}"/>
    <hyperlink ref="L95" r:id="rId501" tooltip="Ericales" display="https://en.wikipedia.org/wiki/Ericales" xr:uid="{00000000-0004-0000-0300-0000F8010000}"/>
    <hyperlink ref="K95" r:id="rId502" tooltip="Primulaceae" display="https://en.wikipedia.org/wiki/Primulaceae" xr:uid="{00000000-0004-0000-0300-0000F9010000}"/>
    <hyperlink ref="L96" r:id="rId503" tooltip="Ericales" display="https://en.wikipedia.org/wiki/Ericales" xr:uid="{00000000-0004-0000-0300-0000FA010000}"/>
    <hyperlink ref="K96" r:id="rId504" tooltip="Primulaceae" display="https://en.wikipedia.org/wiki/Primulaceae" xr:uid="{00000000-0004-0000-0300-0000FB010000}"/>
    <hyperlink ref="L103" r:id="rId505" tooltip="Gentianales" display="https://en.wikipedia.org/wiki/Gentianales" xr:uid="{00000000-0004-0000-0300-0000FC010000}"/>
    <hyperlink ref="K103" r:id="rId506" tooltip="Gentianaceae" display="https://en.wikipedia.org/wiki/Gentianaceae" xr:uid="{00000000-0004-0000-0300-0000FD010000}"/>
    <hyperlink ref="L104" r:id="rId507" tooltip="Gentianales" display="https://en.wikipedia.org/wiki/Gentianales" xr:uid="{00000000-0004-0000-0300-0000FE010000}"/>
    <hyperlink ref="L105" r:id="rId508" tooltip="Gentianales" display="https://en.wikipedia.org/wiki/Gentianales" xr:uid="{00000000-0004-0000-0300-0000FF010000}"/>
    <hyperlink ref="L106" r:id="rId509" tooltip="Gentianales" display="https://en.wikipedia.org/wiki/Gentianales" xr:uid="{00000000-0004-0000-0300-000000020000}"/>
    <hyperlink ref="L107" r:id="rId510" tooltip="Gentianales" display="https://en.wikipedia.org/wiki/Gentianales" xr:uid="{00000000-0004-0000-0300-000001020000}"/>
    <hyperlink ref="L108" r:id="rId511" tooltip="Gentianales" display="https://en.wikipedia.org/wiki/Gentianales" xr:uid="{00000000-0004-0000-0300-000002020000}"/>
    <hyperlink ref="L109" r:id="rId512" tooltip="Gentianales" display="https://en.wikipedia.org/wiki/Gentianales" xr:uid="{00000000-0004-0000-0300-000003020000}"/>
    <hyperlink ref="L110" r:id="rId513" tooltip="Gentianales" display="https://en.wikipedia.org/wiki/Gentianales" xr:uid="{00000000-0004-0000-0300-000004020000}"/>
    <hyperlink ref="L111" r:id="rId514" tooltip="Gentianales" display="https://en.wikipedia.org/wiki/Gentianales" xr:uid="{00000000-0004-0000-0300-000005020000}"/>
    <hyperlink ref="L112" r:id="rId515" tooltip="Gentianales" display="https://en.wikipedia.org/wiki/Gentianales" xr:uid="{00000000-0004-0000-0300-000006020000}"/>
    <hyperlink ref="L113" r:id="rId516" tooltip="Gentianales" display="https://en.wikipedia.org/wiki/Gentianales" xr:uid="{00000000-0004-0000-0300-000007020000}"/>
    <hyperlink ref="L114" r:id="rId517" tooltip="Gentianales" display="https://en.wikipedia.org/wiki/Gentianales" xr:uid="{00000000-0004-0000-0300-000008020000}"/>
    <hyperlink ref="L115" r:id="rId518" tooltip="Gentianales" display="https://en.wikipedia.org/wiki/Gentianales" xr:uid="{00000000-0004-0000-0300-000009020000}"/>
    <hyperlink ref="L116" r:id="rId519" tooltip="Gentianales" display="https://en.wikipedia.org/wiki/Gentianales" xr:uid="{00000000-0004-0000-0300-00000A020000}"/>
    <hyperlink ref="L117" r:id="rId520" tooltip="Gentianales" display="https://en.wikipedia.org/wiki/Gentianales" xr:uid="{00000000-0004-0000-0300-00000B020000}"/>
    <hyperlink ref="L118" r:id="rId521" tooltip="Gentianales" display="https://en.wikipedia.org/wiki/Gentianales" xr:uid="{00000000-0004-0000-0300-00000C020000}"/>
    <hyperlink ref="L119" r:id="rId522" tooltip="Gentianales" display="https://en.wikipedia.org/wiki/Gentianales" xr:uid="{00000000-0004-0000-0300-00000D020000}"/>
    <hyperlink ref="L120" r:id="rId523" tooltip="Gentianales" display="https://en.wikipedia.org/wiki/Gentianales" xr:uid="{00000000-0004-0000-0300-00000E020000}"/>
    <hyperlink ref="L121" r:id="rId524" tooltip="Gentianales" display="https://en.wikipedia.org/wiki/Gentianales" xr:uid="{00000000-0004-0000-0300-00000F020000}"/>
    <hyperlink ref="L122" r:id="rId525" tooltip="Gentianales" display="https://en.wikipedia.org/wiki/Gentianales" xr:uid="{00000000-0004-0000-0300-000010020000}"/>
    <hyperlink ref="K104" r:id="rId526" tooltip="Gentianaceae" display="https://en.wikipedia.org/wiki/Gentianaceae" xr:uid="{00000000-0004-0000-0300-000011020000}"/>
    <hyperlink ref="K105" r:id="rId527" tooltip="Gentianaceae" display="https://en.wikipedia.org/wiki/Gentianaceae" xr:uid="{00000000-0004-0000-0300-000012020000}"/>
    <hyperlink ref="K106" r:id="rId528" tooltip="Gentianaceae" display="https://en.wikipedia.org/wiki/Gentianaceae" xr:uid="{00000000-0004-0000-0300-000013020000}"/>
    <hyperlink ref="K107" r:id="rId529" tooltip="Gentianaceae" display="https://en.wikipedia.org/wiki/Gentianaceae" xr:uid="{00000000-0004-0000-0300-000014020000}"/>
    <hyperlink ref="K108" r:id="rId530" tooltip="Gentianaceae" display="https://en.wikipedia.org/wiki/Gentianaceae" xr:uid="{00000000-0004-0000-0300-000015020000}"/>
    <hyperlink ref="K109" r:id="rId531" tooltip="Gentianaceae" display="https://en.wikipedia.org/wiki/Gentianaceae" xr:uid="{00000000-0004-0000-0300-000016020000}"/>
    <hyperlink ref="K110" r:id="rId532" tooltip="Gentianaceae" display="https://en.wikipedia.org/wiki/Gentianaceae" xr:uid="{00000000-0004-0000-0300-000017020000}"/>
    <hyperlink ref="K111" r:id="rId533" tooltip="Gentianaceae" display="https://en.wikipedia.org/wiki/Gentianaceae" xr:uid="{00000000-0004-0000-0300-000018020000}"/>
    <hyperlink ref="K112" r:id="rId534" tooltip="Gentianaceae" display="https://en.wikipedia.org/wiki/Gentianaceae" xr:uid="{00000000-0004-0000-0300-000019020000}"/>
    <hyperlink ref="K113" r:id="rId535" tooltip="Gentianaceae" display="https://en.wikipedia.org/wiki/Gentianaceae" xr:uid="{00000000-0004-0000-0300-00001A020000}"/>
    <hyperlink ref="K114" r:id="rId536" tooltip="Gentianaceae" display="https://en.wikipedia.org/wiki/Gentianaceae" xr:uid="{00000000-0004-0000-0300-00001B020000}"/>
    <hyperlink ref="K115" r:id="rId537" tooltip="Gentianaceae" display="https://en.wikipedia.org/wiki/Gentianaceae" xr:uid="{00000000-0004-0000-0300-00001C020000}"/>
    <hyperlink ref="K116" r:id="rId538" tooltip="Gentianaceae" display="https://en.wikipedia.org/wiki/Gentianaceae" xr:uid="{00000000-0004-0000-0300-00001D020000}"/>
    <hyperlink ref="K117" r:id="rId539" tooltip="Gentianaceae" display="https://en.wikipedia.org/wiki/Gentianaceae" xr:uid="{00000000-0004-0000-0300-00001E020000}"/>
    <hyperlink ref="K118" r:id="rId540" tooltip="Gentianaceae" display="https://en.wikipedia.org/wiki/Gentianaceae" xr:uid="{00000000-0004-0000-0300-00001F020000}"/>
    <hyperlink ref="K119" r:id="rId541" tooltip="Gentianaceae" display="https://en.wikipedia.org/wiki/Gentianaceae" xr:uid="{00000000-0004-0000-0300-000020020000}"/>
    <hyperlink ref="K120" r:id="rId542" tooltip="Gentianaceae" display="https://en.wikipedia.org/wiki/Gentianaceae" xr:uid="{00000000-0004-0000-0300-000021020000}"/>
    <hyperlink ref="K121" r:id="rId543" tooltip="Gentianaceae" display="https://en.wikipedia.org/wiki/Gentianaceae" xr:uid="{00000000-0004-0000-0300-000022020000}"/>
    <hyperlink ref="K122" r:id="rId544" tooltip="Gentianaceae" display="https://en.wikipedia.org/wiki/Gentianaceae" xr:uid="{00000000-0004-0000-0300-000023020000}"/>
    <hyperlink ref="L856" r:id="rId545" tooltip="Ericales" display="https://en.wikipedia.org/wiki/Ericales" xr:uid="{00000000-0004-0000-0300-000024020000}"/>
    <hyperlink ref="K856" r:id="rId546" tooltip="Ericaceae" display="https://en.wikipedia.org/wiki/Ericaceae" xr:uid="{00000000-0004-0000-0300-000025020000}"/>
    <hyperlink ref="L556" r:id="rId547" tooltip="Saxifragales" display="https://en.wikipedia.org/wiki/Saxifragales" xr:uid="{00000000-0004-0000-0300-000026020000}"/>
    <hyperlink ref="L862" r:id="rId548" tooltip="Rosales" display="https://en.wikipedia.org/wiki/Rosales" xr:uid="{00000000-0004-0000-0300-000027020000}"/>
    <hyperlink ref="K862" r:id="rId549" tooltip="Rosaceae" display="https://en.wikipedia.org/wiki/Rosaceae" xr:uid="{00000000-0004-0000-0300-000028020000}"/>
    <hyperlink ref="K145" r:id="rId550" tooltip="Boraginaceae" display="https://en.wikipedia.org/wiki/Boraginaceae" xr:uid="{00000000-0004-0000-0300-000029020000}"/>
    <hyperlink ref="K146" r:id="rId551" tooltip="Boraginaceae" display="https://en.wikipedia.org/wiki/Boraginaceae" xr:uid="{00000000-0004-0000-0300-00002A020000}"/>
    <hyperlink ref="K147" r:id="rId552" tooltip="Boraginaceae" display="https://en.wikipedia.org/wiki/Boraginaceae" xr:uid="{00000000-0004-0000-0300-00002B020000}"/>
    <hyperlink ref="K863" r:id="rId553" tooltip="Boraginaceae" display="https://en.wikipedia.org/wiki/Boraginaceae" xr:uid="{00000000-0004-0000-0300-00002C020000}"/>
    <hyperlink ref="K148" r:id="rId554" tooltip="Boraginaceae" display="https://en.wikipedia.org/wiki/Boraginaceae" xr:uid="{00000000-0004-0000-0300-00002D020000}"/>
    <hyperlink ref="K864" r:id="rId555" tooltip="Boraginaceae" display="https://en.wikipedia.org/wiki/Boraginaceae" xr:uid="{00000000-0004-0000-0300-00002E020000}"/>
    <hyperlink ref="K865" r:id="rId556" tooltip="Boraginaceae" display="https://en.wikipedia.org/wiki/Boraginaceae" xr:uid="{00000000-0004-0000-0300-00002F020000}"/>
    <hyperlink ref="K866" r:id="rId557" tooltip="Boraginaceae" display="https://en.wikipedia.org/wiki/Boraginaceae" xr:uid="{00000000-0004-0000-0300-000030020000}"/>
    <hyperlink ref="K867" r:id="rId558" tooltip="Boraginaceae" display="https://en.wikipedia.org/wiki/Boraginaceae" xr:uid="{00000000-0004-0000-0300-000031020000}"/>
    <hyperlink ref="K149" r:id="rId559" tooltip="Boraginaceae" display="https://en.wikipedia.org/wiki/Boraginaceae" xr:uid="{00000000-0004-0000-0300-000032020000}"/>
    <hyperlink ref="K150" r:id="rId560" tooltip="Boraginaceae" display="https://en.wikipedia.org/wiki/Boraginaceae" xr:uid="{00000000-0004-0000-0300-000033020000}"/>
    <hyperlink ref="K151" r:id="rId561" tooltip="Boraginaceae" display="https://en.wikipedia.org/wiki/Boraginaceae" xr:uid="{00000000-0004-0000-0300-000034020000}"/>
    <hyperlink ref="K152" r:id="rId562" tooltip="Boraginaceae" display="https://en.wikipedia.org/wiki/Boraginaceae" xr:uid="{00000000-0004-0000-0300-000035020000}"/>
    <hyperlink ref="K153" r:id="rId563" tooltip="Boraginaceae" display="https://en.wikipedia.org/wiki/Boraginaceae" xr:uid="{00000000-0004-0000-0300-000036020000}"/>
    <hyperlink ref="K154" r:id="rId564" tooltip="Boraginaceae" display="https://en.wikipedia.org/wiki/Boraginaceae" xr:uid="{00000000-0004-0000-0300-000037020000}"/>
    <hyperlink ref="K155" r:id="rId565" tooltip="Boraginaceae" display="https://en.wikipedia.org/wiki/Boraginaceae" xr:uid="{00000000-0004-0000-0300-000038020000}"/>
    <hyperlink ref="K156" r:id="rId566" tooltip="Boraginaceae" display="https://en.wikipedia.org/wiki/Boraginaceae" xr:uid="{00000000-0004-0000-0300-000039020000}"/>
    <hyperlink ref="K868" r:id="rId567" tooltip="Boraginaceae" display="https://en.wikipedia.org/wiki/Boraginaceae" xr:uid="{00000000-0004-0000-0300-00003A020000}"/>
    <hyperlink ref="K869" r:id="rId568" tooltip="Boraginaceae" display="https://en.wikipedia.org/wiki/Boraginaceae" xr:uid="{00000000-0004-0000-0300-00003B020000}"/>
    <hyperlink ref="K870" r:id="rId569" tooltip="Boraginaceae" display="https://en.wikipedia.org/wiki/Boraginaceae" xr:uid="{00000000-0004-0000-0300-00003C020000}"/>
    <hyperlink ref="K157" r:id="rId570" tooltip="Boraginaceae" display="https://en.wikipedia.org/wiki/Boraginaceae" xr:uid="{00000000-0004-0000-0300-00003D020000}"/>
    <hyperlink ref="K158" r:id="rId571" tooltip="Boraginaceae" display="https://en.wikipedia.org/wiki/Boraginaceae" xr:uid="{00000000-0004-0000-0300-00003E020000}"/>
    <hyperlink ref="K159" r:id="rId572" tooltip="Boraginaceae" display="https://en.wikipedia.org/wiki/Boraginaceae" xr:uid="{00000000-0004-0000-0300-00003F020000}"/>
    <hyperlink ref="K871" r:id="rId573" tooltip="Boraginaceae" display="https://en.wikipedia.org/wiki/Boraginaceae" xr:uid="{00000000-0004-0000-0300-000040020000}"/>
    <hyperlink ref="K872" r:id="rId574" tooltip="Boraginaceae" display="https://en.wikipedia.org/wiki/Boraginaceae" xr:uid="{00000000-0004-0000-0300-000041020000}"/>
    <hyperlink ref="K873" r:id="rId575" tooltip="Boraginaceae" display="https://en.wikipedia.org/wiki/Boraginaceae" xr:uid="{00000000-0004-0000-0300-000042020000}"/>
    <hyperlink ref="K874" r:id="rId576" tooltip="Boraginaceae" display="https://en.wikipedia.org/wiki/Boraginaceae" xr:uid="{00000000-0004-0000-0300-000043020000}"/>
    <hyperlink ref="K875" r:id="rId577" tooltip="Boraginaceae" display="https://en.wikipedia.org/wiki/Boraginaceae" xr:uid="{00000000-0004-0000-0300-000044020000}"/>
    <hyperlink ref="K876" r:id="rId578" tooltip="Boraginaceae" display="https://en.wikipedia.org/wiki/Boraginaceae" xr:uid="{00000000-0004-0000-0300-000045020000}"/>
    <hyperlink ref="K877" r:id="rId579" tooltip="Boraginaceae" display="https://en.wikipedia.org/wiki/Boraginaceae" xr:uid="{00000000-0004-0000-0300-000046020000}"/>
    <hyperlink ref="K160" r:id="rId580" tooltip="Boraginaceae" display="https://en.wikipedia.org/wiki/Boraginaceae" xr:uid="{00000000-0004-0000-0300-000047020000}"/>
    <hyperlink ref="K161" r:id="rId581" tooltip="Boraginaceae" display="https://en.wikipedia.org/wiki/Boraginaceae" xr:uid="{00000000-0004-0000-0300-000048020000}"/>
    <hyperlink ref="K162" r:id="rId582" tooltip="Boraginaceae" display="https://en.wikipedia.org/wiki/Boraginaceae" xr:uid="{00000000-0004-0000-0300-000049020000}"/>
    <hyperlink ref="K163" r:id="rId583" tooltip="Boraginaceae" display="https://en.wikipedia.org/wiki/Boraginaceae" xr:uid="{00000000-0004-0000-0300-00004A020000}"/>
    <hyperlink ref="K164" r:id="rId584" tooltip="Boraginaceae" display="https://en.wikipedia.org/wiki/Boraginaceae" xr:uid="{00000000-0004-0000-0300-00004B020000}"/>
    <hyperlink ref="K165" r:id="rId585" tooltip="Boraginaceae" display="https://en.wikipedia.org/wiki/Boraginaceae" xr:uid="{00000000-0004-0000-0300-00004C020000}"/>
    <hyperlink ref="K878" r:id="rId586" tooltip="Boraginaceae" display="https://en.wikipedia.org/wiki/Boraginaceae" xr:uid="{00000000-0004-0000-0300-00004D020000}"/>
    <hyperlink ref="K879" r:id="rId587" tooltip="Boraginaceae" display="https://en.wikipedia.org/wiki/Boraginaceae" xr:uid="{00000000-0004-0000-0300-00004E020000}"/>
    <hyperlink ref="K166" r:id="rId588" tooltip="Boraginaceae" display="https://en.wikipedia.org/wiki/Boraginaceae" xr:uid="{00000000-0004-0000-0300-00004F020000}"/>
    <hyperlink ref="K167" r:id="rId589" tooltip="Boraginaceae" display="https://en.wikipedia.org/wiki/Boraginaceae" xr:uid="{00000000-0004-0000-0300-000050020000}"/>
    <hyperlink ref="K168" r:id="rId590" tooltip="Boraginaceae" display="https://en.wikipedia.org/wiki/Boraginaceae" xr:uid="{00000000-0004-0000-0300-000051020000}"/>
    <hyperlink ref="K169" r:id="rId591" tooltip="Boraginaceae" display="https://en.wikipedia.org/wiki/Boraginaceae" xr:uid="{00000000-0004-0000-0300-000052020000}"/>
    <hyperlink ref="K170" r:id="rId592" tooltip="Boraginaceae" display="https://en.wikipedia.org/wiki/Boraginaceae" xr:uid="{00000000-0004-0000-0300-000053020000}"/>
    <hyperlink ref="K880" r:id="rId593" tooltip="Boraginaceae" display="https://en.wikipedia.org/wiki/Boraginaceae" xr:uid="{00000000-0004-0000-0300-000054020000}"/>
    <hyperlink ref="K881" r:id="rId594" tooltip="Boraginaceae" display="https://en.wikipedia.org/wiki/Boraginaceae" xr:uid="{00000000-0004-0000-0300-000055020000}"/>
    <hyperlink ref="K882" r:id="rId595" tooltip="Boraginaceae" display="https://en.wikipedia.org/wiki/Boraginaceae" xr:uid="{00000000-0004-0000-0300-000056020000}"/>
    <hyperlink ref="K883" r:id="rId596" tooltip="Boraginaceae" display="https://en.wikipedia.org/wiki/Boraginaceae" xr:uid="{00000000-0004-0000-0300-000057020000}"/>
    <hyperlink ref="K171" r:id="rId597" tooltip="Boraginaceae" display="https://en.wikipedia.org/wiki/Boraginaceae" xr:uid="{00000000-0004-0000-0300-000058020000}"/>
    <hyperlink ref="K172" r:id="rId598" tooltip="Boraginaceae" display="https://en.wikipedia.org/wiki/Boraginaceae" xr:uid="{00000000-0004-0000-0300-000059020000}"/>
    <hyperlink ref="K173" r:id="rId599" tooltip="Boraginaceae" display="https://en.wikipedia.org/wiki/Boraginaceae" xr:uid="{00000000-0004-0000-0300-00005A020000}"/>
    <hyperlink ref="K174" r:id="rId600" tooltip="Boraginaceae" display="https://en.wikipedia.org/wiki/Boraginaceae" xr:uid="{00000000-0004-0000-0300-00005B020000}"/>
    <hyperlink ref="K175" r:id="rId601" tooltip="Boraginaceae" display="https://en.wikipedia.org/wiki/Boraginaceae" xr:uid="{00000000-0004-0000-0300-00005C020000}"/>
    <hyperlink ref="K884" r:id="rId602" tooltip="Boraginaceae" display="https://en.wikipedia.org/wiki/Boraginaceae" xr:uid="{00000000-0004-0000-0300-00005D020000}"/>
    <hyperlink ref="K885" r:id="rId603" tooltip="Boraginaceae" display="https://en.wikipedia.org/wiki/Boraginaceae" xr:uid="{00000000-0004-0000-0300-00005E020000}"/>
    <hyperlink ref="K176" r:id="rId604" tooltip="Boraginaceae" display="https://en.wikipedia.org/wiki/Boraginaceae" xr:uid="{00000000-0004-0000-0300-00005F020000}"/>
    <hyperlink ref="K886" r:id="rId605" tooltip="Boraginaceae" display="https://en.wikipedia.org/wiki/Boraginaceae" xr:uid="{00000000-0004-0000-0300-000060020000}"/>
    <hyperlink ref="K177" r:id="rId606" tooltip="Boraginaceae" display="https://en.wikipedia.org/wiki/Boraginaceae" xr:uid="{00000000-0004-0000-0300-000061020000}"/>
    <hyperlink ref="K178" r:id="rId607" tooltip="Boraginaceae" display="https://en.wikipedia.org/wiki/Boraginaceae" xr:uid="{00000000-0004-0000-0300-000062020000}"/>
    <hyperlink ref="K179" r:id="rId608" tooltip="Boraginaceae" display="https://en.wikipedia.org/wiki/Boraginaceae" xr:uid="{00000000-0004-0000-0300-000063020000}"/>
    <hyperlink ref="K180" r:id="rId609" tooltip="Boraginaceae" display="https://en.wikipedia.org/wiki/Boraginaceae" xr:uid="{00000000-0004-0000-0300-000064020000}"/>
    <hyperlink ref="K181" r:id="rId610" tooltip="Boraginaceae" display="https://en.wikipedia.org/wiki/Boraginaceae" xr:uid="{00000000-0004-0000-0300-000065020000}"/>
    <hyperlink ref="K182" r:id="rId611" tooltip="Boraginaceae" display="https://en.wikipedia.org/wiki/Boraginaceae" xr:uid="{00000000-0004-0000-0300-000066020000}"/>
    <hyperlink ref="K183" r:id="rId612" tooltip="Boraginaceae" display="https://en.wikipedia.org/wiki/Boraginaceae" xr:uid="{00000000-0004-0000-0300-000067020000}"/>
    <hyperlink ref="K184" r:id="rId613" tooltip="Boraginaceae" display="https://en.wikipedia.org/wiki/Boraginaceae" xr:uid="{00000000-0004-0000-0300-000068020000}"/>
    <hyperlink ref="K887" r:id="rId614" tooltip="Boraginaceae" display="https://en.wikipedia.org/wiki/Boraginaceae" xr:uid="{00000000-0004-0000-0300-000069020000}"/>
    <hyperlink ref="K185" r:id="rId615" tooltip="Boraginaceae" display="https://en.wikipedia.org/wiki/Boraginaceae" xr:uid="{00000000-0004-0000-0300-00006A020000}"/>
    <hyperlink ref="K186" r:id="rId616" tooltip="Boraginaceae" display="https://en.wikipedia.org/wiki/Boraginaceae" xr:uid="{00000000-0004-0000-0300-00006B020000}"/>
    <hyperlink ref="K187" r:id="rId617" tooltip="Boraginaceae" display="https://en.wikipedia.org/wiki/Boraginaceae" xr:uid="{00000000-0004-0000-0300-00006C020000}"/>
    <hyperlink ref="K188" r:id="rId618" tooltip="Boraginaceae" display="https://en.wikipedia.org/wiki/Boraginaceae" xr:uid="{00000000-0004-0000-0300-00006D020000}"/>
    <hyperlink ref="K189" r:id="rId619" tooltip="Boraginaceae" display="https://en.wikipedia.org/wiki/Boraginaceae" xr:uid="{00000000-0004-0000-0300-00006E020000}"/>
    <hyperlink ref="K888" r:id="rId620" tooltip="Boraginaceae" display="https://en.wikipedia.org/wiki/Boraginaceae" xr:uid="{00000000-0004-0000-0300-00006F020000}"/>
    <hyperlink ref="K889" r:id="rId621" tooltip="Boraginaceae" display="https://en.wikipedia.org/wiki/Boraginaceae" xr:uid="{00000000-0004-0000-0300-000070020000}"/>
    <hyperlink ref="K190" r:id="rId622" tooltip="Boraginaceae" display="https://en.wikipedia.org/wiki/Boraginaceae" xr:uid="{00000000-0004-0000-0300-000071020000}"/>
    <hyperlink ref="K191" r:id="rId623" tooltip="Boraginaceae" display="https://en.wikipedia.org/wiki/Boraginaceae" xr:uid="{00000000-0004-0000-0300-000072020000}"/>
    <hyperlink ref="K192" r:id="rId624" tooltip="Boraginaceae" display="https://en.wikipedia.org/wiki/Boraginaceae" xr:uid="{00000000-0004-0000-0300-000073020000}"/>
    <hyperlink ref="K193" r:id="rId625" tooltip="Boraginaceae" display="https://en.wikipedia.org/wiki/Boraginaceae" xr:uid="{00000000-0004-0000-0300-000074020000}"/>
    <hyperlink ref="K194" r:id="rId626" tooltip="Boraginaceae" display="https://en.wikipedia.org/wiki/Boraginaceae" xr:uid="{00000000-0004-0000-0300-000075020000}"/>
    <hyperlink ref="K890" r:id="rId627" tooltip="Boraginaceae" display="https://en.wikipedia.org/wiki/Boraginaceae" xr:uid="{00000000-0004-0000-0300-000076020000}"/>
    <hyperlink ref="K891" r:id="rId628" tooltip="Boraginaceae" display="https://en.wikipedia.org/wiki/Boraginaceae" xr:uid="{00000000-0004-0000-0300-000077020000}"/>
    <hyperlink ref="K892" r:id="rId629" tooltip="Boraginaceae" display="https://en.wikipedia.org/wiki/Boraginaceae" xr:uid="{00000000-0004-0000-0300-000078020000}"/>
    <hyperlink ref="K195" r:id="rId630" tooltip="Boraginaceae" display="https://en.wikipedia.org/wiki/Boraginaceae" xr:uid="{00000000-0004-0000-0300-000079020000}"/>
    <hyperlink ref="K196" r:id="rId631" tooltip="Boraginaceae" display="https://en.wikipedia.org/wiki/Boraginaceae" xr:uid="{00000000-0004-0000-0300-00007A020000}"/>
    <hyperlink ref="K197" r:id="rId632" tooltip="Boraginaceae" display="https://en.wikipedia.org/wiki/Boraginaceae" xr:uid="{00000000-0004-0000-0300-00007B020000}"/>
    <hyperlink ref="K198" r:id="rId633" tooltip="Boraginaceae" display="https://en.wikipedia.org/wiki/Boraginaceae" xr:uid="{00000000-0004-0000-0300-00007C020000}"/>
    <hyperlink ref="K199" r:id="rId634" tooltip="Boraginaceae" display="https://en.wikipedia.org/wiki/Boraginaceae" xr:uid="{00000000-0004-0000-0300-00007D020000}"/>
    <hyperlink ref="K200" r:id="rId635" tooltip="Boraginaceae" display="https://en.wikipedia.org/wiki/Boraginaceae" xr:uid="{00000000-0004-0000-0300-00007E020000}"/>
    <hyperlink ref="K201" r:id="rId636" tooltip="Boraginaceae" display="https://en.wikipedia.org/wiki/Boraginaceae" xr:uid="{00000000-0004-0000-0300-00007F020000}"/>
    <hyperlink ref="K202" r:id="rId637" tooltip="Boraginaceae" display="https://en.wikipedia.org/wiki/Boraginaceae" xr:uid="{00000000-0004-0000-0300-000080020000}"/>
    <hyperlink ref="K203" r:id="rId638" tooltip="Boraginaceae" display="https://en.wikipedia.org/wiki/Boraginaceae" xr:uid="{00000000-0004-0000-0300-000081020000}"/>
    <hyperlink ref="K204" r:id="rId639" tooltip="Boraginaceae" display="https://en.wikipedia.org/wiki/Boraginaceae" xr:uid="{00000000-0004-0000-0300-000082020000}"/>
    <hyperlink ref="K205" r:id="rId640" tooltip="Boraginaceae" display="https://en.wikipedia.org/wiki/Boraginaceae" xr:uid="{00000000-0004-0000-0300-000083020000}"/>
    <hyperlink ref="K206" r:id="rId641" tooltip="Boraginaceae" display="https://en.wikipedia.org/wiki/Boraginaceae" xr:uid="{00000000-0004-0000-0300-000084020000}"/>
    <hyperlink ref="K207" r:id="rId642" tooltip="Boraginaceae" display="https://en.wikipedia.org/wiki/Boraginaceae" xr:uid="{00000000-0004-0000-0300-000085020000}"/>
    <hyperlink ref="K208" r:id="rId643" tooltip="Boraginaceae" display="https://en.wikipedia.org/wiki/Boraginaceae" xr:uid="{00000000-0004-0000-0300-000086020000}"/>
    <hyperlink ref="K209" r:id="rId644" tooltip="Boraginaceae" display="https://en.wikipedia.org/wiki/Boraginaceae" xr:uid="{00000000-0004-0000-0300-000087020000}"/>
    <hyperlink ref="K210" r:id="rId645" tooltip="Boraginaceae" display="https://en.wikipedia.org/wiki/Boraginaceae" xr:uid="{00000000-0004-0000-0300-000088020000}"/>
    <hyperlink ref="K211" r:id="rId646" tooltip="Boraginaceae" display="https://en.wikipedia.org/wiki/Boraginaceae" xr:uid="{00000000-0004-0000-0300-000089020000}"/>
    <hyperlink ref="K212" r:id="rId647" tooltip="Boraginaceae" display="https://en.wikipedia.org/wiki/Boraginaceae" xr:uid="{00000000-0004-0000-0300-00008A020000}"/>
    <hyperlink ref="K893" r:id="rId648" tooltip="Boraginaceae" display="https://en.wikipedia.org/wiki/Boraginaceae" xr:uid="{00000000-0004-0000-0300-00008B020000}"/>
    <hyperlink ref="K894" r:id="rId649" tooltip="Boraginaceae" display="https://en.wikipedia.org/wiki/Boraginaceae" xr:uid="{00000000-0004-0000-0300-00008C020000}"/>
    <hyperlink ref="K895" r:id="rId650" tooltip="Boraginaceae" display="https://en.wikipedia.org/wiki/Boraginaceae" xr:uid="{00000000-0004-0000-0300-00008D020000}"/>
    <hyperlink ref="K896" r:id="rId651" tooltip="Boraginaceae" display="https://en.wikipedia.org/wiki/Boraginaceae" xr:uid="{00000000-0004-0000-0300-00008E020000}"/>
    <hyperlink ref="K897" r:id="rId652" tooltip="Boraginaceae" display="https://en.wikipedia.org/wiki/Boraginaceae" xr:uid="{00000000-0004-0000-0300-00008F020000}"/>
    <hyperlink ref="K898" r:id="rId653" tooltip="Boraginaceae" display="https://en.wikipedia.org/wiki/Boraginaceae" xr:uid="{00000000-0004-0000-0300-000090020000}"/>
    <hyperlink ref="K899" r:id="rId654" tooltip="Boraginaceae" display="https://en.wikipedia.org/wiki/Boraginaceae" xr:uid="{00000000-0004-0000-0300-000091020000}"/>
    <hyperlink ref="K900" r:id="rId655" tooltip="Boraginaceae" display="https://en.wikipedia.org/wiki/Boraginaceae" xr:uid="{00000000-0004-0000-0300-000092020000}"/>
    <hyperlink ref="K213" r:id="rId656" tooltip="Boraginaceae" display="https://en.wikipedia.org/wiki/Boraginaceae" xr:uid="{00000000-0004-0000-0300-000093020000}"/>
    <hyperlink ref="K214" r:id="rId657" tooltip="Boraginaceae" display="https://en.wikipedia.org/wiki/Boraginaceae" xr:uid="{00000000-0004-0000-0300-000094020000}"/>
    <hyperlink ref="K215" r:id="rId658" tooltip="Boraginaceae" display="https://en.wikipedia.org/wiki/Boraginaceae" xr:uid="{00000000-0004-0000-0300-000095020000}"/>
    <hyperlink ref="L145" r:id="rId659" tooltip="Boraginales" display="https://en.wikipedia.org/wiki/Boraginales" xr:uid="{00000000-0004-0000-0300-000096020000}"/>
    <hyperlink ref="L146" r:id="rId660" tooltip="Boraginales" display="https://en.wikipedia.org/wiki/Boraginales" xr:uid="{00000000-0004-0000-0300-000097020000}"/>
    <hyperlink ref="L147" r:id="rId661" tooltip="Boraginales" display="https://en.wikipedia.org/wiki/Boraginales" xr:uid="{00000000-0004-0000-0300-000098020000}"/>
    <hyperlink ref="L863" r:id="rId662" tooltip="Boraginales" display="https://en.wikipedia.org/wiki/Boraginales" xr:uid="{00000000-0004-0000-0300-000099020000}"/>
    <hyperlink ref="L148" r:id="rId663" tooltip="Boraginales" display="https://en.wikipedia.org/wiki/Boraginales" xr:uid="{00000000-0004-0000-0300-00009A020000}"/>
    <hyperlink ref="L864" r:id="rId664" tooltip="Boraginales" display="https://en.wikipedia.org/wiki/Boraginales" xr:uid="{00000000-0004-0000-0300-00009B020000}"/>
    <hyperlink ref="L865" r:id="rId665" tooltip="Boraginales" display="https://en.wikipedia.org/wiki/Boraginales" xr:uid="{00000000-0004-0000-0300-00009C020000}"/>
    <hyperlink ref="L866" r:id="rId666" tooltip="Boraginales" display="https://en.wikipedia.org/wiki/Boraginales" xr:uid="{00000000-0004-0000-0300-00009D020000}"/>
    <hyperlink ref="L867" r:id="rId667" tooltip="Boraginales" display="https://en.wikipedia.org/wiki/Boraginales" xr:uid="{00000000-0004-0000-0300-00009E020000}"/>
    <hyperlink ref="L149" r:id="rId668" tooltip="Boraginales" display="https://en.wikipedia.org/wiki/Boraginales" xr:uid="{00000000-0004-0000-0300-00009F020000}"/>
    <hyperlink ref="L150" r:id="rId669" tooltip="Boraginales" display="https://en.wikipedia.org/wiki/Boraginales" xr:uid="{00000000-0004-0000-0300-0000A0020000}"/>
    <hyperlink ref="L151" r:id="rId670" tooltip="Boraginales" display="https://en.wikipedia.org/wiki/Boraginales" xr:uid="{00000000-0004-0000-0300-0000A1020000}"/>
    <hyperlink ref="L152" r:id="rId671" tooltip="Boraginales" display="https://en.wikipedia.org/wiki/Boraginales" xr:uid="{00000000-0004-0000-0300-0000A2020000}"/>
    <hyperlink ref="L153" r:id="rId672" tooltip="Boraginales" display="https://en.wikipedia.org/wiki/Boraginales" xr:uid="{00000000-0004-0000-0300-0000A3020000}"/>
    <hyperlink ref="L154" r:id="rId673" tooltip="Boraginales" display="https://en.wikipedia.org/wiki/Boraginales" xr:uid="{00000000-0004-0000-0300-0000A4020000}"/>
    <hyperlink ref="L155" r:id="rId674" tooltip="Boraginales" display="https://en.wikipedia.org/wiki/Boraginales" xr:uid="{00000000-0004-0000-0300-0000A5020000}"/>
    <hyperlink ref="L156" r:id="rId675" tooltip="Boraginales" display="https://en.wikipedia.org/wiki/Boraginales" xr:uid="{00000000-0004-0000-0300-0000A6020000}"/>
    <hyperlink ref="L868" r:id="rId676" tooltip="Boraginales" display="https://en.wikipedia.org/wiki/Boraginales" xr:uid="{00000000-0004-0000-0300-0000A7020000}"/>
    <hyperlink ref="L869" r:id="rId677" tooltip="Boraginales" display="https://en.wikipedia.org/wiki/Boraginales" xr:uid="{00000000-0004-0000-0300-0000A8020000}"/>
    <hyperlink ref="L870" r:id="rId678" tooltip="Boraginales" display="https://en.wikipedia.org/wiki/Boraginales" xr:uid="{00000000-0004-0000-0300-0000A9020000}"/>
    <hyperlink ref="L157" r:id="rId679" tooltip="Boraginales" display="https://en.wikipedia.org/wiki/Boraginales" xr:uid="{00000000-0004-0000-0300-0000AA020000}"/>
    <hyperlink ref="L158" r:id="rId680" tooltip="Boraginales" display="https://en.wikipedia.org/wiki/Boraginales" xr:uid="{00000000-0004-0000-0300-0000AB020000}"/>
    <hyperlink ref="L159" r:id="rId681" tooltip="Boraginales" display="https://en.wikipedia.org/wiki/Boraginales" xr:uid="{00000000-0004-0000-0300-0000AC020000}"/>
    <hyperlink ref="L871" r:id="rId682" tooltip="Boraginales" display="https://en.wikipedia.org/wiki/Boraginales" xr:uid="{00000000-0004-0000-0300-0000AD020000}"/>
    <hyperlink ref="L872" r:id="rId683" tooltip="Boraginales" display="https://en.wikipedia.org/wiki/Boraginales" xr:uid="{00000000-0004-0000-0300-0000AE020000}"/>
    <hyperlink ref="L873" r:id="rId684" tooltip="Boraginales" display="https://en.wikipedia.org/wiki/Boraginales" xr:uid="{00000000-0004-0000-0300-0000AF020000}"/>
    <hyperlink ref="L874" r:id="rId685" tooltip="Boraginales" display="https://en.wikipedia.org/wiki/Boraginales" xr:uid="{00000000-0004-0000-0300-0000B0020000}"/>
    <hyperlink ref="L875" r:id="rId686" tooltip="Boraginales" display="https://en.wikipedia.org/wiki/Boraginales" xr:uid="{00000000-0004-0000-0300-0000B1020000}"/>
    <hyperlink ref="L876" r:id="rId687" tooltip="Boraginales" display="https://en.wikipedia.org/wiki/Boraginales" xr:uid="{00000000-0004-0000-0300-0000B2020000}"/>
    <hyperlink ref="L877" r:id="rId688" tooltip="Boraginales" display="https://en.wikipedia.org/wiki/Boraginales" xr:uid="{00000000-0004-0000-0300-0000B3020000}"/>
    <hyperlink ref="L160" r:id="rId689" tooltip="Boraginales" display="https://en.wikipedia.org/wiki/Boraginales" xr:uid="{00000000-0004-0000-0300-0000B4020000}"/>
    <hyperlink ref="L161" r:id="rId690" tooltip="Boraginales" display="https://en.wikipedia.org/wiki/Boraginales" xr:uid="{00000000-0004-0000-0300-0000B5020000}"/>
    <hyperlink ref="L162" r:id="rId691" tooltip="Boraginales" display="https://en.wikipedia.org/wiki/Boraginales" xr:uid="{00000000-0004-0000-0300-0000B6020000}"/>
    <hyperlink ref="L163" r:id="rId692" tooltip="Boraginales" display="https://en.wikipedia.org/wiki/Boraginales" xr:uid="{00000000-0004-0000-0300-0000B7020000}"/>
    <hyperlink ref="L164" r:id="rId693" tooltip="Boraginales" display="https://en.wikipedia.org/wiki/Boraginales" xr:uid="{00000000-0004-0000-0300-0000B8020000}"/>
    <hyperlink ref="L165" r:id="rId694" tooltip="Boraginales" display="https://en.wikipedia.org/wiki/Boraginales" xr:uid="{00000000-0004-0000-0300-0000B9020000}"/>
    <hyperlink ref="L878" r:id="rId695" tooltip="Boraginales" display="https://en.wikipedia.org/wiki/Boraginales" xr:uid="{00000000-0004-0000-0300-0000BA020000}"/>
    <hyperlink ref="L879" r:id="rId696" tooltip="Boraginales" display="https://en.wikipedia.org/wiki/Boraginales" xr:uid="{00000000-0004-0000-0300-0000BB020000}"/>
    <hyperlink ref="L166" r:id="rId697" tooltip="Boraginales" display="https://en.wikipedia.org/wiki/Boraginales" xr:uid="{00000000-0004-0000-0300-0000BC020000}"/>
    <hyperlink ref="L167" r:id="rId698" tooltip="Boraginales" display="https://en.wikipedia.org/wiki/Boraginales" xr:uid="{00000000-0004-0000-0300-0000BD020000}"/>
    <hyperlink ref="L168" r:id="rId699" tooltip="Boraginales" display="https://en.wikipedia.org/wiki/Boraginales" xr:uid="{00000000-0004-0000-0300-0000BE020000}"/>
    <hyperlink ref="L169" r:id="rId700" tooltip="Boraginales" display="https://en.wikipedia.org/wiki/Boraginales" xr:uid="{00000000-0004-0000-0300-0000BF020000}"/>
    <hyperlink ref="L170" r:id="rId701" tooltip="Boraginales" display="https://en.wikipedia.org/wiki/Boraginales" xr:uid="{00000000-0004-0000-0300-0000C0020000}"/>
    <hyperlink ref="L880" r:id="rId702" tooltip="Boraginales" display="https://en.wikipedia.org/wiki/Boraginales" xr:uid="{00000000-0004-0000-0300-0000C1020000}"/>
    <hyperlink ref="L881" r:id="rId703" tooltip="Boraginales" display="https://en.wikipedia.org/wiki/Boraginales" xr:uid="{00000000-0004-0000-0300-0000C2020000}"/>
    <hyperlink ref="L882" r:id="rId704" tooltip="Boraginales" display="https://en.wikipedia.org/wiki/Boraginales" xr:uid="{00000000-0004-0000-0300-0000C3020000}"/>
    <hyperlink ref="L883" r:id="rId705" tooltip="Boraginales" display="https://en.wikipedia.org/wiki/Boraginales" xr:uid="{00000000-0004-0000-0300-0000C4020000}"/>
    <hyperlink ref="L171" r:id="rId706" tooltip="Boraginales" display="https://en.wikipedia.org/wiki/Boraginales" xr:uid="{00000000-0004-0000-0300-0000C5020000}"/>
    <hyperlink ref="L172" r:id="rId707" tooltip="Boraginales" display="https://en.wikipedia.org/wiki/Boraginales" xr:uid="{00000000-0004-0000-0300-0000C6020000}"/>
    <hyperlink ref="L173" r:id="rId708" tooltip="Boraginales" display="https://en.wikipedia.org/wiki/Boraginales" xr:uid="{00000000-0004-0000-0300-0000C7020000}"/>
    <hyperlink ref="L174" r:id="rId709" tooltip="Boraginales" display="https://en.wikipedia.org/wiki/Boraginales" xr:uid="{00000000-0004-0000-0300-0000C8020000}"/>
    <hyperlink ref="L175" r:id="rId710" tooltip="Boraginales" display="https://en.wikipedia.org/wiki/Boraginales" xr:uid="{00000000-0004-0000-0300-0000C9020000}"/>
    <hyperlink ref="L884" r:id="rId711" tooltip="Boraginales" display="https://en.wikipedia.org/wiki/Boraginales" xr:uid="{00000000-0004-0000-0300-0000CA020000}"/>
    <hyperlink ref="L885" r:id="rId712" tooltip="Boraginales" display="https://en.wikipedia.org/wiki/Boraginales" xr:uid="{00000000-0004-0000-0300-0000CB020000}"/>
    <hyperlink ref="L176" r:id="rId713" tooltip="Boraginales" display="https://en.wikipedia.org/wiki/Boraginales" xr:uid="{00000000-0004-0000-0300-0000CC020000}"/>
    <hyperlink ref="L886" r:id="rId714" tooltip="Boraginales" display="https://en.wikipedia.org/wiki/Boraginales" xr:uid="{00000000-0004-0000-0300-0000CD020000}"/>
    <hyperlink ref="L177" r:id="rId715" tooltip="Boraginales" display="https://en.wikipedia.org/wiki/Boraginales" xr:uid="{00000000-0004-0000-0300-0000CE020000}"/>
    <hyperlink ref="L178" r:id="rId716" tooltip="Boraginales" display="https://en.wikipedia.org/wiki/Boraginales" xr:uid="{00000000-0004-0000-0300-0000CF020000}"/>
    <hyperlink ref="L179" r:id="rId717" tooltip="Boraginales" display="https://en.wikipedia.org/wiki/Boraginales" xr:uid="{00000000-0004-0000-0300-0000D0020000}"/>
    <hyperlink ref="L180" r:id="rId718" tooltip="Boraginales" display="https://en.wikipedia.org/wiki/Boraginales" xr:uid="{00000000-0004-0000-0300-0000D1020000}"/>
    <hyperlink ref="L181" r:id="rId719" tooltip="Boraginales" display="https://en.wikipedia.org/wiki/Boraginales" xr:uid="{00000000-0004-0000-0300-0000D2020000}"/>
    <hyperlink ref="L182" r:id="rId720" tooltip="Boraginales" display="https://en.wikipedia.org/wiki/Boraginales" xr:uid="{00000000-0004-0000-0300-0000D3020000}"/>
    <hyperlink ref="L183" r:id="rId721" tooltip="Boraginales" display="https://en.wikipedia.org/wiki/Boraginales" xr:uid="{00000000-0004-0000-0300-0000D4020000}"/>
    <hyperlink ref="L184" r:id="rId722" tooltip="Boraginales" display="https://en.wikipedia.org/wiki/Boraginales" xr:uid="{00000000-0004-0000-0300-0000D5020000}"/>
    <hyperlink ref="L887" r:id="rId723" tooltip="Boraginales" display="https://en.wikipedia.org/wiki/Boraginales" xr:uid="{00000000-0004-0000-0300-0000D6020000}"/>
    <hyperlink ref="L185" r:id="rId724" tooltip="Boraginales" display="https://en.wikipedia.org/wiki/Boraginales" xr:uid="{00000000-0004-0000-0300-0000D7020000}"/>
    <hyperlink ref="L186" r:id="rId725" tooltip="Boraginales" display="https://en.wikipedia.org/wiki/Boraginales" xr:uid="{00000000-0004-0000-0300-0000D8020000}"/>
    <hyperlink ref="L187" r:id="rId726" tooltip="Boraginales" display="https://en.wikipedia.org/wiki/Boraginales" xr:uid="{00000000-0004-0000-0300-0000D9020000}"/>
    <hyperlink ref="L188" r:id="rId727" tooltip="Boraginales" display="https://en.wikipedia.org/wiki/Boraginales" xr:uid="{00000000-0004-0000-0300-0000DA020000}"/>
    <hyperlink ref="L189" r:id="rId728" tooltip="Boraginales" display="https://en.wikipedia.org/wiki/Boraginales" xr:uid="{00000000-0004-0000-0300-0000DB020000}"/>
    <hyperlink ref="L888" r:id="rId729" tooltip="Boraginales" display="https://en.wikipedia.org/wiki/Boraginales" xr:uid="{00000000-0004-0000-0300-0000DC020000}"/>
    <hyperlink ref="L889" r:id="rId730" tooltip="Boraginales" display="https://en.wikipedia.org/wiki/Boraginales" xr:uid="{00000000-0004-0000-0300-0000DD020000}"/>
    <hyperlink ref="L190" r:id="rId731" tooltip="Boraginales" display="https://en.wikipedia.org/wiki/Boraginales" xr:uid="{00000000-0004-0000-0300-0000DE020000}"/>
    <hyperlink ref="L191" r:id="rId732" tooltip="Boraginales" display="https://en.wikipedia.org/wiki/Boraginales" xr:uid="{00000000-0004-0000-0300-0000DF020000}"/>
    <hyperlink ref="L192" r:id="rId733" tooltip="Boraginales" display="https://en.wikipedia.org/wiki/Boraginales" xr:uid="{00000000-0004-0000-0300-0000E0020000}"/>
    <hyperlink ref="L193" r:id="rId734" tooltip="Boraginales" display="https://en.wikipedia.org/wiki/Boraginales" xr:uid="{00000000-0004-0000-0300-0000E1020000}"/>
    <hyperlink ref="L194" r:id="rId735" tooltip="Boraginales" display="https://en.wikipedia.org/wiki/Boraginales" xr:uid="{00000000-0004-0000-0300-0000E2020000}"/>
    <hyperlink ref="L890" r:id="rId736" tooltip="Boraginales" display="https://en.wikipedia.org/wiki/Boraginales" xr:uid="{00000000-0004-0000-0300-0000E3020000}"/>
    <hyperlink ref="L891" r:id="rId737" tooltip="Boraginales" display="https://en.wikipedia.org/wiki/Boraginales" xr:uid="{00000000-0004-0000-0300-0000E4020000}"/>
    <hyperlink ref="L892" r:id="rId738" tooltip="Boraginales" display="https://en.wikipedia.org/wiki/Boraginales" xr:uid="{00000000-0004-0000-0300-0000E5020000}"/>
    <hyperlink ref="L195" r:id="rId739" tooltip="Boraginales" display="https://en.wikipedia.org/wiki/Boraginales" xr:uid="{00000000-0004-0000-0300-0000E6020000}"/>
    <hyperlink ref="L196" r:id="rId740" tooltip="Boraginales" display="https://en.wikipedia.org/wiki/Boraginales" xr:uid="{00000000-0004-0000-0300-0000E7020000}"/>
    <hyperlink ref="L197" r:id="rId741" tooltip="Boraginales" display="https://en.wikipedia.org/wiki/Boraginales" xr:uid="{00000000-0004-0000-0300-0000E8020000}"/>
    <hyperlink ref="L198" r:id="rId742" tooltip="Boraginales" display="https://en.wikipedia.org/wiki/Boraginales" xr:uid="{00000000-0004-0000-0300-0000E9020000}"/>
    <hyperlink ref="L199" r:id="rId743" tooltip="Boraginales" display="https://en.wikipedia.org/wiki/Boraginales" xr:uid="{00000000-0004-0000-0300-0000EA020000}"/>
    <hyperlink ref="L200" r:id="rId744" tooltip="Boraginales" display="https://en.wikipedia.org/wiki/Boraginales" xr:uid="{00000000-0004-0000-0300-0000EB020000}"/>
    <hyperlink ref="L201" r:id="rId745" tooltip="Boraginales" display="https://en.wikipedia.org/wiki/Boraginales" xr:uid="{00000000-0004-0000-0300-0000EC020000}"/>
    <hyperlink ref="L202" r:id="rId746" tooltip="Boraginales" display="https://en.wikipedia.org/wiki/Boraginales" xr:uid="{00000000-0004-0000-0300-0000ED020000}"/>
    <hyperlink ref="L203" r:id="rId747" tooltip="Boraginales" display="https://en.wikipedia.org/wiki/Boraginales" xr:uid="{00000000-0004-0000-0300-0000EE020000}"/>
    <hyperlink ref="L204" r:id="rId748" tooltip="Boraginales" display="https://en.wikipedia.org/wiki/Boraginales" xr:uid="{00000000-0004-0000-0300-0000EF020000}"/>
    <hyperlink ref="L205" r:id="rId749" tooltip="Boraginales" display="https://en.wikipedia.org/wiki/Boraginales" xr:uid="{00000000-0004-0000-0300-0000F0020000}"/>
    <hyperlink ref="L206" r:id="rId750" tooltip="Boraginales" display="https://en.wikipedia.org/wiki/Boraginales" xr:uid="{00000000-0004-0000-0300-0000F1020000}"/>
    <hyperlink ref="L207" r:id="rId751" tooltip="Boraginales" display="https://en.wikipedia.org/wiki/Boraginales" xr:uid="{00000000-0004-0000-0300-0000F2020000}"/>
    <hyperlink ref="L208" r:id="rId752" tooltip="Boraginales" display="https://en.wikipedia.org/wiki/Boraginales" xr:uid="{00000000-0004-0000-0300-0000F3020000}"/>
    <hyperlink ref="L209" r:id="rId753" tooltip="Boraginales" display="https://en.wikipedia.org/wiki/Boraginales" xr:uid="{00000000-0004-0000-0300-0000F4020000}"/>
    <hyperlink ref="L210" r:id="rId754" tooltip="Boraginales" display="https://en.wikipedia.org/wiki/Boraginales" xr:uid="{00000000-0004-0000-0300-0000F5020000}"/>
    <hyperlink ref="L211" r:id="rId755" tooltip="Boraginales" display="https://en.wikipedia.org/wiki/Boraginales" xr:uid="{00000000-0004-0000-0300-0000F6020000}"/>
    <hyperlink ref="L212" r:id="rId756" tooltip="Boraginales" display="https://en.wikipedia.org/wiki/Boraginales" xr:uid="{00000000-0004-0000-0300-0000F7020000}"/>
    <hyperlink ref="L893" r:id="rId757" tooltip="Boraginales" display="https://en.wikipedia.org/wiki/Boraginales" xr:uid="{00000000-0004-0000-0300-0000F8020000}"/>
    <hyperlink ref="L894" r:id="rId758" tooltip="Boraginales" display="https://en.wikipedia.org/wiki/Boraginales" xr:uid="{00000000-0004-0000-0300-0000F9020000}"/>
    <hyperlink ref="L895" r:id="rId759" tooltip="Boraginales" display="https://en.wikipedia.org/wiki/Boraginales" xr:uid="{00000000-0004-0000-0300-0000FA020000}"/>
    <hyperlink ref="L896" r:id="rId760" tooltip="Boraginales" display="https://en.wikipedia.org/wiki/Boraginales" xr:uid="{00000000-0004-0000-0300-0000FB020000}"/>
    <hyperlink ref="L897" r:id="rId761" tooltip="Boraginales" display="https://en.wikipedia.org/wiki/Boraginales" xr:uid="{00000000-0004-0000-0300-0000FC020000}"/>
    <hyperlink ref="L898" r:id="rId762" tooltip="Boraginales" display="https://en.wikipedia.org/wiki/Boraginales" xr:uid="{00000000-0004-0000-0300-0000FD020000}"/>
    <hyperlink ref="L899" r:id="rId763" tooltip="Boraginales" display="https://en.wikipedia.org/wiki/Boraginales" xr:uid="{00000000-0004-0000-0300-0000FE020000}"/>
    <hyperlink ref="L900" r:id="rId764" tooltip="Boraginales" display="https://en.wikipedia.org/wiki/Boraginales" xr:uid="{00000000-0004-0000-0300-0000FF020000}"/>
    <hyperlink ref="L213" r:id="rId765" tooltip="Boraginales" display="https://en.wikipedia.org/wiki/Boraginales" xr:uid="{00000000-0004-0000-0300-000000030000}"/>
    <hyperlink ref="L214" r:id="rId766" tooltip="Boraginales" display="https://en.wikipedia.org/wiki/Boraginales" xr:uid="{00000000-0004-0000-0300-000001030000}"/>
    <hyperlink ref="L215" r:id="rId767" tooltip="Boraginales" display="https://en.wikipedia.org/wiki/Boraginales" xr:uid="{00000000-0004-0000-0300-000002030000}"/>
    <hyperlink ref="L901" r:id="rId768" tooltip="Rosales" display="https://en.wikipedia.org/wiki/Rosales" xr:uid="{00000000-0004-0000-0300-000003030000}"/>
    <hyperlink ref="K901" r:id="rId769" tooltip="Rosaceae" display="https://en.wikipedia.org/wiki/Rosaceae" xr:uid="{00000000-0004-0000-0300-000004030000}"/>
    <hyperlink ref="L902" r:id="rId770" tooltip="Rosales" display="https://en.wikipedia.org/wiki/Rosales" xr:uid="{00000000-0004-0000-0300-000005030000}"/>
    <hyperlink ref="L903" r:id="rId771" tooltip="Rosales" display="https://en.wikipedia.org/wiki/Rosales" xr:uid="{00000000-0004-0000-0300-000006030000}"/>
    <hyperlink ref="L904" r:id="rId772" tooltip="Rosales" display="https://en.wikipedia.org/wiki/Rosales" xr:uid="{00000000-0004-0000-0300-000007030000}"/>
    <hyperlink ref="K902" r:id="rId773" tooltip="Rosaceae" display="https://en.wikipedia.org/wiki/Rosaceae" xr:uid="{00000000-0004-0000-0300-000008030000}"/>
    <hyperlink ref="K903" r:id="rId774" tooltip="Rosaceae" display="https://en.wikipedia.org/wiki/Rosaceae" xr:uid="{00000000-0004-0000-0300-000009030000}"/>
    <hyperlink ref="K904" r:id="rId775" tooltip="Rosaceae" display="https://en.wikipedia.org/wiki/Rosaceae" xr:uid="{00000000-0004-0000-0300-00000A030000}"/>
    <hyperlink ref="K233" r:id="rId776" display="https://en.wikipedia.org/wiki/Linaceae" xr:uid="{00000000-0004-0000-0300-00000B030000}"/>
    <hyperlink ref="L233" r:id="rId777" tooltip="Malpighiales" display="https://en.wikipedia.org/wiki/Malpighiales" xr:uid="{00000000-0004-0000-0300-00000C030000}"/>
    <hyperlink ref="L234" r:id="rId778" display="https://en.wikipedia.org/wiki/Dipsacales" xr:uid="{00000000-0004-0000-0300-00000D030000}"/>
    <hyperlink ref="K234" r:id="rId779" tooltip="Caprifoliaceae" display="https://en.wikipedia.org/wiki/Caprifoliaceae" xr:uid="{00000000-0004-0000-0300-00000E030000}"/>
    <hyperlink ref="K979" r:id="rId780" tooltip="Boraginaceae" display="https://en.wikipedia.org/wiki/Boraginaceae" xr:uid="{00000000-0004-0000-0300-00000F030000}"/>
    <hyperlink ref="L979" r:id="rId781" tooltip="Boraginales" display="https://en.wikipedia.org/wiki/Boraginales" xr:uid="{00000000-0004-0000-0300-000010030000}"/>
    <hyperlink ref="K980" r:id="rId782" tooltip="Boraginaceae" display="https://en.wikipedia.org/wiki/Boraginaceae" xr:uid="{00000000-0004-0000-0300-000011030000}"/>
    <hyperlink ref="L980" r:id="rId783" tooltip="Boraginales" display="https://en.wikipedia.org/wiki/Boraginales" xr:uid="{00000000-0004-0000-0300-000012030000}"/>
    <hyperlink ref="L981" r:id="rId784" tooltip="Caryophyllales" display="https://en.wikipedia.org/wiki/Caryophyllales" xr:uid="{00000000-0004-0000-0300-000013030000}"/>
    <hyperlink ref="K981" r:id="rId785" tooltip="Caryophyllaceae" display="https://en.wikipedia.org/wiki/Caryophyllaceae" xr:uid="{00000000-0004-0000-0300-000014030000}"/>
    <hyperlink ref="L982" r:id="rId786" tooltip="Caryophyllales" display="https://en.wikipedia.org/wiki/Caryophyllales" xr:uid="{00000000-0004-0000-0300-000015030000}"/>
    <hyperlink ref="K982" r:id="rId787" tooltip="Caryophyllaceae" display="https://en.wikipedia.org/wiki/Caryophyllaceae" xr:uid="{00000000-0004-0000-0300-000016030000}"/>
    <hyperlink ref="L983" r:id="rId788" tooltip="Celastrales" display="https://en.wikipedia.org/wiki/Celastrales" xr:uid="{00000000-0004-0000-0300-000017030000}"/>
    <hyperlink ref="K983" r:id="rId789" tooltip="Celastraceae" display="https://en.wikipedia.org/wiki/Celastraceae" xr:uid="{00000000-0004-0000-0300-000018030000}"/>
    <hyperlink ref="L984" r:id="rId790" tooltip="Celastrales" display="https://en.wikipedia.org/wiki/Celastrales" xr:uid="{00000000-0004-0000-0300-000019030000}"/>
    <hyperlink ref="L985" r:id="rId791" tooltip="Celastrales" display="https://en.wikipedia.org/wiki/Celastrales" xr:uid="{00000000-0004-0000-0300-00001A030000}"/>
    <hyperlink ref="L986" r:id="rId792" tooltip="Celastrales" display="https://en.wikipedia.org/wiki/Celastrales" xr:uid="{00000000-0004-0000-0300-00001B030000}"/>
    <hyperlink ref="L987" r:id="rId793" tooltip="Celastrales" display="https://en.wikipedia.org/wiki/Celastrales" xr:uid="{00000000-0004-0000-0300-00001C030000}"/>
    <hyperlink ref="K984" r:id="rId794" tooltip="Celastraceae" display="https://en.wikipedia.org/wiki/Celastraceae" xr:uid="{00000000-0004-0000-0300-00001D030000}"/>
    <hyperlink ref="K985" r:id="rId795" tooltip="Celastraceae" display="https://en.wikipedia.org/wiki/Celastraceae" xr:uid="{00000000-0004-0000-0300-00001E030000}"/>
    <hyperlink ref="K986" r:id="rId796" tooltip="Celastraceae" display="https://en.wikipedia.org/wiki/Celastraceae" xr:uid="{00000000-0004-0000-0300-00001F030000}"/>
    <hyperlink ref="K987" r:id="rId797" tooltip="Celastraceae" display="https://en.wikipedia.org/wiki/Celastraceae" xr:uid="{00000000-0004-0000-0300-000020030000}"/>
    <hyperlink ref="L988" r:id="rId798" tooltip="Ericales" display="https://en.wikipedia.org/wiki/Ericales" xr:uid="{00000000-0004-0000-0300-000021030000}"/>
    <hyperlink ref="K988" r:id="rId799" tooltip="Polemoniaceae" display="https://en.wikipedia.org/wiki/Polemoniaceae" xr:uid="{00000000-0004-0000-0300-000022030000}"/>
    <hyperlink ref="L989" r:id="rId800" tooltip="Malpighiales" display="https://en.wikipedia.org/wiki/Malpighiales" xr:uid="{00000000-0004-0000-0300-000023030000}"/>
    <hyperlink ref="K989" r:id="rId801" tooltip="Salicaceae" display="https://en.wikipedia.org/wiki/Salicaceae" xr:uid="{00000000-0004-0000-0300-000024030000}"/>
    <hyperlink ref="L990" r:id="rId802" tooltip="Malpighiales" display="https://en.wikipedia.org/wiki/Malpighiales" xr:uid="{00000000-0004-0000-0300-000025030000}"/>
    <hyperlink ref="L991" r:id="rId803" tooltip="Malpighiales" display="https://en.wikipedia.org/wiki/Malpighiales" xr:uid="{00000000-0004-0000-0300-000026030000}"/>
    <hyperlink ref="L992" r:id="rId804" tooltip="Malpighiales" display="https://en.wikipedia.org/wiki/Malpighiales" xr:uid="{00000000-0004-0000-0300-000027030000}"/>
    <hyperlink ref="L993" r:id="rId805" tooltip="Malpighiales" display="https://en.wikipedia.org/wiki/Malpighiales" xr:uid="{00000000-0004-0000-0300-000028030000}"/>
    <hyperlink ref="L994" r:id="rId806" tooltip="Malpighiales" display="https://en.wikipedia.org/wiki/Malpighiales" xr:uid="{00000000-0004-0000-0300-000029030000}"/>
    <hyperlink ref="L995" r:id="rId807" tooltip="Malpighiales" display="https://en.wikipedia.org/wiki/Malpighiales" xr:uid="{00000000-0004-0000-0300-00002A030000}"/>
    <hyperlink ref="L996" r:id="rId808" tooltip="Malpighiales" display="https://en.wikipedia.org/wiki/Malpighiales" xr:uid="{00000000-0004-0000-0300-00002B030000}"/>
    <hyperlink ref="L997" r:id="rId809" tooltip="Malpighiales" display="https://en.wikipedia.org/wiki/Malpighiales" xr:uid="{00000000-0004-0000-0300-00002C030000}"/>
    <hyperlink ref="K990" r:id="rId810" tooltip="Salicaceae" display="https://en.wikipedia.org/wiki/Salicaceae" xr:uid="{00000000-0004-0000-0300-00002D030000}"/>
    <hyperlink ref="K991" r:id="rId811" tooltip="Salicaceae" display="https://en.wikipedia.org/wiki/Salicaceae" xr:uid="{00000000-0004-0000-0300-00002E030000}"/>
    <hyperlink ref="K992" r:id="rId812" tooltip="Salicaceae" display="https://en.wikipedia.org/wiki/Salicaceae" xr:uid="{00000000-0004-0000-0300-00002F030000}"/>
    <hyperlink ref="K993" r:id="rId813" tooltip="Salicaceae" display="https://en.wikipedia.org/wiki/Salicaceae" xr:uid="{00000000-0004-0000-0300-000030030000}"/>
    <hyperlink ref="K994" r:id="rId814" tooltip="Salicaceae" display="https://en.wikipedia.org/wiki/Salicaceae" xr:uid="{00000000-0004-0000-0300-000031030000}"/>
    <hyperlink ref="K995" r:id="rId815" tooltip="Salicaceae" display="https://en.wikipedia.org/wiki/Salicaceae" xr:uid="{00000000-0004-0000-0300-000032030000}"/>
    <hyperlink ref="K996" r:id="rId816" tooltip="Salicaceae" display="https://en.wikipedia.org/wiki/Salicaceae" xr:uid="{00000000-0004-0000-0300-000033030000}"/>
    <hyperlink ref="K997" r:id="rId817" tooltip="Salicaceae" display="https://en.wikipedia.org/wiki/Salicaceae" xr:uid="{00000000-0004-0000-0300-000034030000}"/>
    <hyperlink ref="L1003" r:id="rId818" tooltip="Saxifragales" display="https://en.wikipedia.org/wiki/Saxifragales" xr:uid="{00000000-0004-0000-0300-000035030000}"/>
    <hyperlink ref="K1003" r:id="rId819" tooltip="Crassulaceae" display="https://en.wikipedia.org/wiki/Crassulaceae" xr:uid="{00000000-0004-0000-0300-000036030000}"/>
    <hyperlink ref="L1004" r:id="rId820" display="https://en.wikipedia.org/wiki/Caryophyllales" xr:uid="{00000000-0004-0000-0300-000037030000}"/>
    <hyperlink ref="K1004" r:id="rId821" tooltip="Caryophyllaceae" display="https://en.wikipedia.org/wiki/Caryophyllaceae" xr:uid="{00000000-0004-0000-0300-000038030000}"/>
    <hyperlink ref="L1005" r:id="rId822" tooltip="Asterales" display="https://en.wikipedia.org/wiki/Asterales" xr:uid="{00000000-0004-0000-0300-000039030000}"/>
    <hyperlink ref="K1005" r:id="rId823" tooltip="Asteraceae" display="https://en.wikipedia.org/wiki/Asteraceae" xr:uid="{00000000-0004-0000-0300-00003A030000}"/>
    <hyperlink ref="L1006" r:id="rId824" tooltip="Asterales" display="https://en.wikipedia.org/wiki/Asterales" xr:uid="{00000000-0004-0000-0300-00003B030000}"/>
    <hyperlink ref="L1007" r:id="rId825" tooltip="Asterales" display="https://en.wikipedia.org/wiki/Asterales" xr:uid="{00000000-0004-0000-0300-00003C030000}"/>
    <hyperlink ref="L1008" r:id="rId826" tooltip="Asterales" display="https://en.wikipedia.org/wiki/Asterales" xr:uid="{00000000-0004-0000-0300-00003D030000}"/>
    <hyperlink ref="K1006" r:id="rId827" tooltip="Asteraceae" display="https://en.wikipedia.org/wiki/Asteraceae" xr:uid="{00000000-0004-0000-0300-00003E030000}"/>
    <hyperlink ref="K1007" r:id="rId828" tooltip="Asteraceae" display="https://en.wikipedia.org/wiki/Asteraceae" xr:uid="{00000000-0004-0000-0300-00003F030000}"/>
    <hyperlink ref="K1008" r:id="rId829" tooltip="Asteraceae" display="https://en.wikipedia.org/wiki/Asteraceae" xr:uid="{00000000-0004-0000-0300-000040030000}"/>
    <hyperlink ref="L1033" r:id="rId830" tooltip="Ranunculales" display="https://en.wikipedia.org/wiki/Ranunculales" xr:uid="{00000000-0004-0000-0300-000041030000}"/>
    <hyperlink ref="K1033" r:id="rId831" tooltip="Ranunculaceae" display="https://en.wikipedia.org/wiki/Ranunculaceae" xr:uid="{00000000-0004-0000-0300-000042030000}"/>
    <hyperlink ref="L1034" r:id="rId832" tooltip="Ranunculales" display="https://en.wikipedia.org/wiki/Ranunculales" xr:uid="{00000000-0004-0000-0300-000043030000}"/>
    <hyperlink ref="L1035" r:id="rId833" tooltip="Ranunculales" display="https://en.wikipedia.org/wiki/Ranunculales" xr:uid="{00000000-0004-0000-0300-000044030000}"/>
    <hyperlink ref="L1036" r:id="rId834" tooltip="Ranunculales" display="https://en.wikipedia.org/wiki/Ranunculales" xr:uid="{00000000-0004-0000-0300-000045030000}"/>
    <hyperlink ref="L1037" r:id="rId835" tooltip="Ranunculales" display="https://en.wikipedia.org/wiki/Ranunculales" xr:uid="{00000000-0004-0000-0300-000046030000}"/>
    <hyperlink ref="L1038" r:id="rId836" tooltip="Ranunculales" display="https://en.wikipedia.org/wiki/Ranunculales" xr:uid="{00000000-0004-0000-0300-000047030000}"/>
    <hyperlink ref="L1039" r:id="rId837" tooltip="Ranunculales" display="https://en.wikipedia.org/wiki/Ranunculales" xr:uid="{00000000-0004-0000-0300-000048030000}"/>
    <hyperlink ref="L1040" r:id="rId838" tooltip="Ranunculales" display="https://en.wikipedia.org/wiki/Ranunculales" xr:uid="{00000000-0004-0000-0300-000049030000}"/>
    <hyperlink ref="L1041" r:id="rId839" tooltip="Ranunculales" display="https://en.wikipedia.org/wiki/Ranunculales" xr:uid="{00000000-0004-0000-0300-00004A030000}"/>
    <hyperlink ref="K1034" r:id="rId840" tooltip="Ranunculaceae" display="https://en.wikipedia.org/wiki/Ranunculaceae" xr:uid="{00000000-0004-0000-0300-00004B030000}"/>
    <hyperlink ref="K1035" r:id="rId841" tooltip="Ranunculaceae" display="https://en.wikipedia.org/wiki/Ranunculaceae" xr:uid="{00000000-0004-0000-0300-00004C030000}"/>
    <hyperlink ref="K1036" r:id="rId842" tooltip="Ranunculaceae" display="https://en.wikipedia.org/wiki/Ranunculaceae" xr:uid="{00000000-0004-0000-0300-00004D030000}"/>
    <hyperlink ref="K1037" r:id="rId843" tooltip="Ranunculaceae" display="https://en.wikipedia.org/wiki/Ranunculaceae" xr:uid="{00000000-0004-0000-0300-00004E030000}"/>
    <hyperlink ref="K1038" r:id="rId844" tooltip="Ranunculaceae" display="https://en.wikipedia.org/wiki/Ranunculaceae" xr:uid="{00000000-0004-0000-0300-00004F030000}"/>
    <hyperlink ref="K1039" r:id="rId845" tooltip="Ranunculaceae" display="https://en.wikipedia.org/wiki/Ranunculaceae" xr:uid="{00000000-0004-0000-0300-000050030000}"/>
    <hyperlink ref="K1040" r:id="rId846" tooltip="Ranunculaceae" display="https://en.wikipedia.org/wiki/Ranunculaceae" xr:uid="{00000000-0004-0000-0300-000051030000}"/>
    <hyperlink ref="K1041" r:id="rId847" tooltip="Ranunculaceae" display="https://en.wikipedia.org/wiki/Ranunculaceae" xr:uid="{00000000-0004-0000-0300-000052030000}"/>
    <hyperlink ref="L1042" r:id="rId848" tooltip="Ranunculales" display="https://en.wikipedia.org/wiki/Ranunculales" xr:uid="{00000000-0004-0000-0300-000053030000}"/>
    <hyperlink ref="L1043" r:id="rId849" tooltip="Ranunculales" display="https://en.wikipedia.org/wiki/Ranunculales" xr:uid="{00000000-0004-0000-0300-000054030000}"/>
    <hyperlink ref="L1044" r:id="rId850" tooltip="Ranunculales" display="https://en.wikipedia.org/wiki/Ranunculales" xr:uid="{00000000-0004-0000-0300-000055030000}"/>
    <hyperlink ref="L1045" r:id="rId851" tooltip="Ranunculales" display="https://en.wikipedia.org/wiki/Ranunculales" xr:uid="{00000000-0004-0000-0300-000056030000}"/>
    <hyperlink ref="L1046" r:id="rId852" tooltip="Ranunculales" display="https://en.wikipedia.org/wiki/Ranunculales" xr:uid="{00000000-0004-0000-0300-000057030000}"/>
    <hyperlink ref="L1047" r:id="rId853" tooltip="Ranunculales" display="https://en.wikipedia.org/wiki/Ranunculales" xr:uid="{00000000-0004-0000-0300-000058030000}"/>
    <hyperlink ref="L354" r:id="rId854" tooltip="Ranunculales" display="https://en.wikipedia.org/wiki/Ranunculales" xr:uid="{00000000-0004-0000-0300-000059030000}"/>
    <hyperlink ref="K1042" r:id="rId855" tooltip="Ranunculaceae" display="https://en.wikipedia.org/wiki/Ranunculaceae" xr:uid="{00000000-0004-0000-0300-00005A030000}"/>
    <hyperlink ref="K1043" r:id="rId856" tooltip="Ranunculaceae" display="https://en.wikipedia.org/wiki/Ranunculaceae" xr:uid="{00000000-0004-0000-0300-00005B030000}"/>
    <hyperlink ref="K1044" r:id="rId857" tooltip="Ranunculaceae" display="https://en.wikipedia.org/wiki/Ranunculaceae" xr:uid="{00000000-0004-0000-0300-00005C030000}"/>
    <hyperlink ref="K1045" r:id="rId858" tooltip="Ranunculaceae" display="https://en.wikipedia.org/wiki/Ranunculaceae" xr:uid="{00000000-0004-0000-0300-00005D030000}"/>
    <hyperlink ref="K1046" r:id="rId859" tooltip="Ranunculaceae" display="https://en.wikipedia.org/wiki/Ranunculaceae" xr:uid="{00000000-0004-0000-0300-00005E030000}"/>
    <hyperlink ref="K1047" r:id="rId860" tooltip="Ranunculaceae" display="https://en.wikipedia.org/wiki/Ranunculaceae" xr:uid="{00000000-0004-0000-0300-00005F030000}"/>
    <hyperlink ref="K354" r:id="rId861" tooltip="Ranunculaceae" display="https://en.wikipedia.org/wiki/Ranunculaceae" xr:uid="{00000000-0004-0000-0300-000060030000}"/>
    <hyperlink ref="L1048" r:id="rId862" tooltip="Ranunculales" display="https://en.wikipedia.org/wiki/Ranunculales" xr:uid="{00000000-0004-0000-0300-000061030000}"/>
    <hyperlink ref="K1048" r:id="rId863" tooltip="Ranunculaceae" display="https://en.wikipedia.org/wiki/Ranunculaceae" xr:uid="{00000000-0004-0000-0300-000062030000}"/>
    <hyperlink ref="L1049" r:id="rId864" tooltip="Ranunculales" display="https://en.wikipedia.org/wiki/Ranunculales" xr:uid="{00000000-0004-0000-0300-000063030000}"/>
    <hyperlink ref="L1050" r:id="rId865" tooltip="Ranunculales" display="https://en.wikipedia.org/wiki/Ranunculales" xr:uid="{00000000-0004-0000-0300-000064030000}"/>
    <hyperlink ref="L1051" r:id="rId866" tooltip="Ranunculales" display="https://en.wikipedia.org/wiki/Ranunculales" xr:uid="{00000000-0004-0000-0300-000065030000}"/>
    <hyperlink ref="L1052" r:id="rId867" tooltip="Ranunculales" display="https://en.wikipedia.org/wiki/Ranunculales" xr:uid="{00000000-0004-0000-0300-000066030000}"/>
    <hyperlink ref="L1053" r:id="rId868" tooltip="Ranunculales" display="https://en.wikipedia.org/wiki/Ranunculales" xr:uid="{00000000-0004-0000-0300-000067030000}"/>
    <hyperlink ref="L1054" r:id="rId869" tooltip="Ranunculales" display="https://en.wikipedia.org/wiki/Ranunculales" xr:uid="{00000000-0004-0000-0300-000068030000}"/>
    <hyperlink ref="L1055" r:id="rId870" tooltip="Ranunculales" display="https://en.wikipedia.org/wiki/Ranunculales" xr:uid="{00000000-0004-0000-0300-000069030000}"/>
    <hyperlink ref="L1056" r:id="rId871" tooltip="Ranunculales" display="https://en.wikipedia.org/wiki/Ranunculales" xr:uid="{00000000-0004-0000-0300-00006A030000}"/>
    <hyperlink ref="L1057" r:id="rId872" tooltip="Ranunculales" display="https://en.wikipedia.org/wiki/Ranunculales" xr:uid="{00000000-0004-0000-0300-00006B030000}"/>
    <hyperlink ref="L1058" r:id="rId873" tooltip="Ranunculales" display="https://en.wikipedia.org/wiki/Ranunculales" xr:uid="{00000000-0004-0000-0300-00006C030000}"/>
    <hyperlink ref="L1059" r:id="rId874" tooltip="Ranunculales" display="https://en.wikipedia.org/wiki/Ranunculales" xr:uid="{00000000-0004-0000-0300-00006D030000}"/>
    <hyperlink ref="L1060" r:id="rId875" tooltip="Ranunculales" display="https://en.wikipedia.org/wiki/Ranunculales" xr:uid="{00000000-0004-0000-0300-00006E030000}"/>
    <hyperlink ref="L1061" r:id="rId876" tooltip="Ranunculales" display="https://en.wikipedia.org/wiki/Ranunculales" xr:uid="{00000000-0004-0000-0300-00006F030000}"/>
    <hyperlink ref="K1049" r:id="rId877" tooltip="Ranunculaceae" display="https://en.wikipedia.org/wiki/Ranunculaceae" xr:uid="{00000000-0004-0000-0300-000070030000}"/>
    <hyperlink ref="K1050" r:id="rId878" tooltip="Ranunculaceae" display="https://en.wikipedia.org/wiki/Ranunculaceae" xr:uid="{00000000-0004-0000-0300-000071030000}"/>
    <hyperlink ref="K1051" r:id="rId879" tooltip="Ranunculaceae" display="https://en.wikipedia.org/wiki/Ranunculaceae" xr:uid="{00000000-0004-0000-0300-000072030000}"/>
    <hyperlink ref="K1052" r:id="rId880" tooltip="Ranunculaceae" display="https://en.wikipedia.org/wiki/Ranunculaceae" xr:uid="{00000000-0004-0000-0300-000073030000}"/>
    <hyperlink ref="K1053" r:id="rId881" tooltip="Ranunculaceae" display="https://en.wikipedia.org/wiki/Ranunculaceae" xr:uid="{00000000-0004-0000-0300-000074030000}"/>
    <hyperlink ref="K1054" r:id="rId882" tooltip="Ranunculaceae" display="https://en.wikipedia.org/wiki/Ranunculaceae" xr:uid="{00000000-0004-0000-0300-000075030000}"/>
    <hyperlink ref="K1055" r:id="rId883" tooltip="Ranunculaceae" display="https://en.wikipedia.org/wiki/Ranunculaceae" xr:uid="{00000000-0004-0000-0300-000076030000}"/>
    <hyperlink ref="K1056" r:id="rId884" tooltip="Ranunculaceae" display="https://en.wikipedia.org/wiki/Ranunculaceae" xr:uid="{00000000-0004-0000-0300-000077030000}"/>
    <hyperlink ref="K1057" r:id="rId885" tooltip="Ranunculaceae" display="https://en.wikipedia.org/wiki/Ranunculaceae" xr:uid="{00000000-0004-0000-0300-000078030000}"/>
    <hyperlink ref="K1058" r:id="rId886" tooltip="Ranunculaceae" display="https://en.wikipedia.org/wiki/Ranunculaceae" xr:uid="{00000000-0004-0000-0300-000079030000}"/>
    <hyperlink ref="K1059" r:id="rId887" tooltip="Ranunculaceae" display="https://en.wikipedia.org/wiki/Ranunculaceae" xr:uid="{00000000-0004-0000-0300-00007A030000}"/>
    <hyperlink ref="K1060" r:id="rId888" tooltip="Ranunculaceae" display="https://en.wikipedia.org/wiki/Ranunculaceae" xr:uid="{00000000-0004-0000-0300-00007B030000}"/>
    <hyperlink ref="K1061" r:id="rId889" tooltip="Ranunculaceae" display="https://en.wikipedia.org/wiki/Ranunculaceae" xr:uid="{00000000-0004-0000-0300-00007C030000}"/>
    <hyperlink ref="M1039" r:id="rId890" tooltip="Caprifoliaceae" display="https://en.wikipedia.org/wiki/Caprifoliaceae" xr:uid="{00000000-0004-0000-0300-00007D030000}"/>
    <hyperlink ref="K355" r:id="rId891" tooltip="Dipsacales" display="https://en.wikipedia.org/wiki/Dipsacales" xr:uid="{00000000-0004-0000-0300-00007E030000}"/>
    <hyperlink ref="L355" r:id="rId892" tooltip="Caprifoliaceae" display="https://en.wikipedia.org/wiki/Caprifoliaceae" xr:uid="{00000000-0004-0000-0300-00007F030000}"/>
    <hyperlink ref="K356" r:id="rId893" tooltip="Dipsacales" display="https://en.wikipedia.org/wiki/Dipsacales" xr:uid="{00000000-0004-0000-0300-000080030000}"/>
    <hyperlink ref="L356" r:id="rId894" tooltip="Caprifoliaceae" display="https://en.wikipedia.org/wiki/Caprifoliaceae" xr:uid="{00000000-0004-0000-0300-000081030000}"/>
    <hyperlink ref="L1066" r:id="rId895" tooltip="Malpighiales" display="https://en.wikipedia.org/wiki/Malpighiales" xr:uid="{00000000-0004-0000-0300-000082030000}"/>
    <hyperlink ref="K1066" r:id="rId896" tooltip="Violaceae" display="https://en.wikipedia.org/wiki/Violaceae" xr:uid="{00000000-0004-0000-0300-000083030000}"/>
    <hyperlink ref="L1067" r:id="rId897" tooltip="Malpighiales" display="https://en.wikipedia.org/wiki/Malpighiales" xr:uid="{00000000-0004-0000-0300-000084030000}"/>
    <hyperlink ref="L1068" r:id="rId898" tooltip="Malpighiales" display="https://en.wikipedia.org/wiki/Malpighiales" xr:uid="{00000000-0004-0000-0300-000085030000}"/>
    <hyperlink ref="L1069" r:id="rId899" tooltip="Malpighiales" display="https://en.wikipedia.org/wiki/Malpighiales" xr:uid="{00000000-0004-0000-0300-000086030000}"/>
    <hyperlink ref="L1070" r:id="rId900" tooltip="Malpighiales" display="https://en.wikipedia.org/wiki/Malpighiales" xr:uid="{00000000-0004-0000-0300-000087030000}"/>
    <hyperlink ref="L1071" r:id="rId901" tooltip="Malpighiales" display="https://en.wikipedia.org/wiki/Malpighiales" xr:uid="{00000000-0004-0000-0300-000088030000}"/>
    <hyperlink ref="L1072" r:id="rId902" tooltip="Malpighiales" display="https://en.wikipedia.org/wiki/Malpighiales" xr:uid="{00000000-0004-0000-0300-000089030000}"/>
    <hyperlink ref="L1073" r:id="rId903" tooltip="Malpighiales" display="https://en.wikipedia.org/wiki/Malpighiales" xr:uid="{00000000-0004-0000-0300-00008A030000}"/>
    <hyperlink ref="L1074" r:id="rId904" tooltip="Malpighiales" display="https://en.wikipedia.org/wiki/Malpighiales" xr:uid="{00000000-0004-0000-0300-00008B030000}"/>
    <hyperlink ref="L376" r:id="rId905" tooltip="Malpighiales" display="https://en.wikipedia.org/wiki/Malpighiales" xr:uid="{00000000-0004-0000-0300-00008C030000}"/>
    <hyperlink ref="K1067" r:id="rId906" tooltip="Violaceae" display="https://en.wikipedia.org/wiki/Violaceae" xr:uid="{00000000-0004-0000-0300-00008D030000}"/>
    <hyperlink ref="K1068" r:id="rId907" tooltip="Violaceae" display="https://en.wikipedia.org/wiki/Violaceae" xr:uid="{00000000-0004-0000-0300-00008E030000}"/>
    <hyperlink ref="K1069" r:id="rId908" tooltip="Violaceae" display="https://en.wikipedia.org/wiki/Violaceae" xr:uid="{00000000-0004-0000-0300-00008F030000}"/>
    <hyperlink ref="K1070" r:id="rId909" tooltip="Violaceae" display="https://en.wikipedia.org/wiki/Violaceae" xr:uid="{00000000-0004-0000-0300-000090030000}"/>
    <hyperlink ref="K1071" r:id="rId910" tooltip="Violaceae" display="https://en.wikipedia.org/wiki/Violaceae" xr:uid="{00000000-0004-0000-0300-000091030000}"/>
    <hyperlink ref="K1072" r:id="rId911" tooltip="Violaceae" display="https://en.wikipedia.org/wiki/Violaceae" xr:uid="{00000000-0004-0000-0300-000092030000}"/>
    <hyperlink ref="K1073" r:id="rId912" tooltip="Violaceae" display="https://en.wikipedia.org/wiki/Violaceae" xr:uid="{00000000-0004-0000-0300-000093030000}"/>
    <hyperlink ref="K1074" r:id="rId913" tooltip="Violaceae" display="https://en.wikipedia.org/wiki/Violaceae" xr:uid="{00000000-0004-0000-0300-000094030000}"/>
    <hyperlink ref="K376" r:id="rId914" tooltip="Violaceae" display="https://en.wikipedia.org/wiki/Violaceae" xr:uid="{00000000-0004-0000-0300-000095030000}"/>
    <hyperlink ref="K532" r:id="rId915" tooltip="Salicaceae" display="https://en.wikipedia.org/wiki/Salicaceae" xr:uid="{464CE3B3-68E7-43D0-9808-390AF260C5CB}"/>
    <hyperlink ref="K533" r:id="rId916" tooltip="Salicaceae" display="https://en.wikipedia.org/wiki/Salicaceae" xr:uid="{DFA70170-6759-48E9-B186-B108BFA20A1A}"/>
    <hyperlink ref="K534" r:id="rId917" tooltip="Salicaceae" display="https://en.wikipedia.org/wiki/Salicaceae" xr:uid="{0EA3B9D8-C0B1-4AC7-BF91-2CA4589D02BC}"/>
    <hyperlink ref="K535" r:id="rId918" tooltip="Salicaceae" display="https://en.wikipedia.org/wiki/Salicaceae" xr:uid="{095B5D0A-56CA-4B78-9DB0-19C527B8186C}"/>
    <hyperlink ref="K536" r:id="rId919" tooltip="Salicaceae" display="https://en.wikipedia.org/wiki/Salicaceae" xr:uid="{57882340-FB57-44E4-9757-31D70D4C917B}"/>
    <hyperlink ref="K537" r:id="rId920" tooltip="Salicaceae" display="https://en.wikipedia.org/wiki/Salicaceae" xr:uid="{8DC61AE7-CC14-42D1-B583-A94DFF3721C0}"/>
    <hyperlink ref="K538" r:id="rId921" tooltip="Salicaceae" display="https://en.wikipedia.org/wiki/Salicaceae" xr:uid="{9E2B1232-B9BA-47D1-AD4E-A39A6FCCEC06}"/>
    <hyperlink ref="K539" r:id="rId922" tooltip="Salicaceae" display="https://en.wikipedia.org/wiki/Salicaceae" xr:uid="{035DA2D2-DD6A-4AAE-AC65-29737A2BFCBC}"/>
    <hyperlink ref="K540" r:id="rId923" tooltip="Salicaceae" display="https://en.wikipedia.org/wiki/Salicaceae" xr:uid="{B5B47C93-DD72-4346-9D33-EC5331850EBD}"/>
    <hyperlink ref="K541" r:id="rId924" tooltip="Salicaceae" display="https://en.wikipedia.org/wiki/Salicaceae" xr:uid="{D298B495-FF3D-477D-997D-61FA92014120}"/>
    <hyperlink ref="K542" r:id="rId925" tooltip="Salicaceae" display="https://en.wikipedia.org/wiki/Salicaceae" xr:uid="{98BD55FB-1EDA-4D4E-ADB5-07C5F8E75EDF}"/>
    <hyperlink ref="K543" r:id="rId926" tooltip="Salicaceae" display="https://en.wikipedia.org/wiki/Salicaceae" xr:uid="{6F46C200-3220-4E5B-8A9E-4C602ECEA768}"/>
    <hyperlink ref="K544" r:id="rId927" tooltip="Salicaceae" display="https://en.wikipedia.org/wiki/Salicaceae" xr:uid="{A66951A1-954B-4803-885C-A00648ECBEDB}"/>
    <hyperlink ref="L532" r:id="rId928" tooltip="Malpighiales" display="https://en.wikipedia.org/wiki/Malpighiales" xr:uid="{AAC6E55B-4AF4-4E3F-B790-28ECF52AEEBC}"/>
    <hyperlink ref="L533" r:id="rId929" tooltip="Malpighiales" display="https://en.wikipedia.org/wiki/Malpighiales" xr:uid="{14439497-AD0A-4965-B347-3D3F9319328B}"/>
    <hyperlink ref="L534" r:id="rId930" tooltip="Malpighiales" display="https://en.wikipedia.org/wiki/Malpighiales" xr:uid="{F5A5B83E-3718-4D42-9AA0-DE37536C5152}"/>
    <hyperlink ref="L535" r:id="rId931" tooltip="Malpighiales" display="https://en.wikipedia.org/wiki/Malpighiales" xr:uid="{4F1FB9C9-3B76-45E0-83F1-3948EB1E515E}"/>
    <hyperlink ref="L536" r:id="rId932" tooltip="Malpighiales" display="https://en.wikipedia.org/wiki/Malpighiales" xr:uid="{808FDB13-716F-4210-9D59-BFF6D4320683}"/>
    <hyperlink ref="L537" r:id="rId933" tooltip="Malpighiales" display="https://en.wikipedia.org/wiki/Malpighiales" xr:uid="{FCBB8911-5705-4B60-A2E9-6F98C28F6A0A}"/>
    <hyperlink ref="L538" r:id="rId934" tooltip="Malpighiales" display="https://en.wikipedia.org/wiki/Malpighiales" xr:uid="{F7FBCEEA-8F75-4148-8651-FFCB8FD78B41}"/>
    <hyperlink ref="L539" r:id="rId935" tooltip="Malpighiales" display="https://en.wikipedia.org/wiki/Malpighiales" xr:uid="{CA9C3FBE-B418-40F0-BA5D-D4C9F6052108}"/>
    <hyperlink ref="L540" r:id="rId936" tooltip="Malpighiales" display="https://en.wikipedia.org/wiki/Malpighiales" xr:uid="{E720FCAD-2CD9-4CB3-9EE0-93C0E94CAD7D}"/>
    <hyperlink ref="L541" r:id="rId937" tooltip="Malpighiales" display="https://en.wikipedia.org/wiki/Malpighiales" xr:uid="{70317B70-187A-4A14-BBB5-1D6BCC9814B9}"/>
    <hyperlink ref="L542" r:id="rId938" tooltip="Malpighiales" display="https://en.wikipedia.org/wiki/Malpighiales" xr:uid="{3C0A1B10-F84B-4B4E-9F33-594E46D1B0C8}"/>
    <hyperlink ref="L543" r:id="rId939" tooltip="Malpighiales" display="https://en.wikipedia.org/wiki/Malpighiales" xr:uid="{5DE5ED2D-D1A8-4D25-B8E4-2314CC865A09}"/>
    <hyperlink ref="L544" r:id="rId940" tooltip="Malpighiales" display="https://en.wikipedia.org/wiki/Malpighiales" xr:uid="{4840B13D-3FB7-4112-BFB7-731C67685036}"/>
    <hyperlink ref="E605" r:id="rId941" tooltip="Onagraceae" display="https://en.wikipedia.org/wiki/Onagraceae" xr:uid="{C1164BB5-7D8B-499C-9B0C-67A372447AD0}"/>
    <hyperlink ref="H605" r:id="rId942" tooltip="Onagraceae" display="https://en.wikipedia.org/wiki/Onagraceae" xr:uid="{3153AC6C-37ED-443A-9F08-49E2AC2574FC}"/>
    <hyperlink ref="L99" r:id="rId943" display="https://en.wikipedia.org/wiki/Asterales" xr:uid="{5F9740F9-9110-41BD-AF10-D82FFC285266}"/>
    <hyperlink ref="L100" r:id="rId944" display="https://en.wikipedia.org/wiki/Asterales" xr:uid="{77A389EE-D888-48D7-847F-D4BA61150477}"/>
    <hyperlink ref="L101" r:id="rId945" display="https://en.wikipedia.org/wiki/Asterales" xr:uid="{5FDA8084-EBB5-4A37-A3E9-57F9BF90A606}"/>
    <hyperlink ref="L102" r:id="rId946" display="https://en.wikipedia.org/wiki/Asterales" xr:uid="{550B75D2-90A5-4BFE-833E-096C5781DD7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A3:AZ145"/>
  <sheetViews>
    <sheetView topLeftCell="B54" workbookViewId="0">
      <selection activeCell="B9" sqref="B9"/>
    </sheetView>
  </sheetViews>
  <sheetFormatPr defaultRowHeight="14.5" x14ac:dyDescent="0.35"/>
  <cols>
    <col min="1" max="1" width="22.7265625" bestFit="1" customWidth="1"/>
    <col min="2" max="2" width="15.26953125" bestFit="1" customWidth="1"/>
    <col min="3" max="3" width="10.36328125" bestFit="1" customWidth="1"/>
    <col min="4" max="4" width="9.1796875" bestFit="1" customWidth="1"/>
    <col min="5" max="5" width="13.81640625" bestFit="1" customWidth="1"/>
    <col min="6" max="6" width="8.90625" bestFit="1" customWidth="1"/>
    <col min="7" max="7" width="10.36328125" bestFit="1" customWidth="1"/>
    <col min="8" max="8" width="9.1796875" bestFit="1" customWidth="1"/>
    <col min="9" max="9" width="11.81640625" bestFit="1" customWidth="1"/>
    <col min="10" max="10" width="12.08984375" bestFit="1" customWidth="1"/>
    <col min="11" max="11" width="10.36328125" bestFit="1" customWidth="1"/>
    <col min="12" max="12" width="9.1796875" bestFit="1" customWidth="1"/>
    <col min="13" max="13" width="15.08984375" bestFit="1" customWidth="1"/>
    <col min="14" max="14" width="9.7265625" bestFit="1" customWidth="1"/>
    <col min="15" max="15" width="12.6328125" bestFit="1" customWidth="1"/>
    <col min="16" max="16" width="10.453125" bestFit="1" customWidth="1"/>
    <col min="17" max="17" width="10.36328125" bestFit="1" customWidth="1"/>
    <col min="18" max="18" width="9.1796875" bestFit="1" customWidth="1"/>
    <col min="19" max="19" width="13.453125" bestFit="1" customWidth="1"/>
    <col min="20" max="20" width="9.54296875" bestFit="1" customWidth="1"/>
    <col min="21" max="21" width="12.453125" bestFit="1" customWidth="1"/>
    <col min="22" max="22" width="10.1796875" bestFit="1" customWidth="1"/>
    <col min="23" max="23" width="10.36328125" bestFit="1" customWidth="1"/>
    <col min="24" max="24" width="9.1796875" bestFit="1" customWidth="1"/>
    <col min="25" max="25" width="13.1796875" bestFit="1" customWidth="1"/>
    <col min="26" max="26" width="13.7265625" bestFit="1" customWidth="1"/>
    <col min="27" max="27" width="16.7265625" bestFit="1" customWidth="1"/>
    <col min="28" max="28" width="8.26953125" bestFit="1" customWidth="1"/>
    <col min="29" max="29" width="10.36328125" bestFit="1" customWidth="1"/>
    <col min="30" max="30" width="9.1796875" bestFit="1" customWidth="1"/>
    <col min="31" max="31" width="11.1796875" bestFit="1" customWidth="1"/>
    <col min="32" max="32" width="11.90625" bestFit="1" customWidth="1"/>
    <col min="33" max="33" width="10.36328125" bestFit="1" customWidth="1"/>
    <col min="34" max="34" width="9.1796875" bestFit="1" customWidth="1"/>
    <col min="35" max="35" width="14.90625" bestFit="1" customWidth="1"/>
    <col min="36" max="36" width="12" bestFit="1" customWidth="1"/>
    <col min="37" max="37" width="10.36328125" bestFit="1" customWidth="1"/>
    <col min="38" max="38" width="15" bestFit="1" customWidth="1"/>
    <col min="39" max="39" width="16.453125" bestFit="1" customWidth="1"/>
    <col min="40" max="40" width="9.1796875" bestFit="1" customWidth="1"/>
    <col min="41" max="41" width="19.453125" bestFit="1" customWidth="1"/>
    <col min="42" max="42" width="18.453125" bestFit="1" customWidth="1"/>
    <col min="43" max="43" width="9.1796875" bestFit="1" customWidth="1"/>
    <col min="44" max="44" width="21.54296875" bestFit="1" customWidth="1"/>
    <col min="45" max="45" width="9.54296875" bestFit="1" customWidth="1"/>
    <col min="46" max="46" width="10.36328125" bestFit="1" customWidth="1"/>
    <col min="47" max="47" width="12.453125" bestFit="1" customWidth="1"/>
    <col min="48" max="48" width="10.54296875" bestFit="1" customWidth="1"/>
    <col min="49" max="49" width="13.54296875" bestFit="1" customWidth="1"/>
    <col min="50" max="50" width="10.36328125" bestFit="1" customWidth="1"/>
    <col min="51" max="51" width="11.453125" bestFit="1" customWidth="1"/>
    <col min="52" max="52" width="10.7265625" bestFit="1" customWidth="1"/>
    <col min="53" max="53" width="7" bestFit="1" customWidth="1"/>
    <col min="54" max="54" width="9.6328125" bestFit="1" customWidth="1"/>
    <col min="55" max="55" width="5.81640625" bestFit="1" customWidth="1"/>
    <col min="56" max="56" width="16.81640625" bestFit="1" customWidth="1"/>
    <col min="57" max="57" width="10.81640625" bestFit="1" customWidth="1"/>
    <col min="58" max="58" width="12.6328125" bestFit="1" customWidth="1"/>
    <col min="59" max="59" width="10.453125" bestFit="1" customWidth="1"/>
    <col min="60" max="60" width="13.7265625" bestFit="1" customWidth="1"/>
    <col min="61" max="61" width="8" bestFit="1" customWidth="1"/>
    <col min="62" max="62" width="7.26953125" bestFit="1" customWidth="1"/>
    <col min="63" max="64" width="10.54296875" bestFit="1" customWidth="1"/>
    <col min="65" max="65" width="9.90625" bestFit="1" customWidth="1"/>
    <col min="66" max="66" width="8.81640625" bestFit="1" customWidth="1"/>
    <col min="67" max="67" width="7.54296875" bestFit="1" customWidth="1"/>
    <col min="68" max="68" width="17" bestFit="1" customWidth="1"/>
    <col min="69" max="69" width="9.6328125" bestFit="1" customWidth="1"/>
    <col min="70" max="70" width="4.54296875" bestFit="1" customWidth="1"/>
    <col min="71" max="71" width="7.1796875" bestFit="1" customWidth="1"/>
    <col min="72" max="72" width="15.08984375" bestFit="1" customWidth="1"/>
    <col min="73" max="73" width="10" bestFit="1" customWidth="1"/>
    <col min="74" max="74" width="10.1796875" bestFit="1" customWidth="1"/>
    <col min="75" max="75" width="9.36328125" bestFit="1" customWidth="1"/>
    <col min="76" max="76" width="11.81640625" bestFit="1" customWidth="1"/>
    <col min="77" max="77" width="12.08984375" bestFit="1" customWidth="1"/>
    <col min="78" max="78" width="9.36328125" bestFit="1" customWidth="1"/>
    <col min="79" max="79" width="8.453125" bestFit="1" customWidth="1"/>
    <col min="80" max="80" width="13.54296875" bestFit="1" customWidth="1"/>
    <col min="81" max="82" width="1.90625" bestFit="1" customWidth="1"/>
    <col min="83" max="83" width="6.1796875" bestFit="1" customWidth="1"/>
    <col min="84" max="84" width="10.26953125" bestFit="1" customWidth="1"/>
    <col min="85" max="85" width="11.81640625" bestFit="1" customWidth="1"/>
    <col min="86" max="86" width="9.36328125" bestFit="1" customWidth="1"/>
    <col min="87" max="87" width="10.453125" bestFit="1" customWidth="1"/>
    <col min="88" max="88" width="10" bestFit="1" customWidth="1"/>
    <col min="89" max="89" width="7.81640625" bestFit="1" customWidth="1"/>
    <col min="90" max="90" width="11.36328125" bestFit="1" customWidth="1"/>
    <col min="91" max="91" width="10.81640625" bestFit="1" customWidth="1"/>
    <col min="92" max="92" width="12.6328125" bestFit="1" customWidth="1"/>
    <col min="93" max="93" width="8" bestFit="1" customWidth="1"/>
    <col min="94" max="94" width="12.453125" bestFit="1" customWidth="1"/>
    <col min="95" max="95" width="7.26953125" bestFit="1" customWidth="1"/>
    <col min="96" max="96" width="10.54296875" bestFit="1" customWidth="1"/>
    <col min="97" max="97" width="12.453125" bestFit="1" customWidth="1"/>
    <col min="98" max="98" width="8.81640625" bestFit="1" customWidth="1"/>
    <col min="99" max="99" width="11.6328125" bestFit="1" customWidth="1"/>
    <col min="100" max="100" width="5.453125" bestFit="1" customWidth="1"/>
    <col min="101" max="101" width="7.54296875" bestFit="1" customWidth="1"/>
    <col min="102" max="102" width="8.90625" bestFit="1" customWidth="1"/>
    <col min="103" max="103" width="10" bestFit="1" customWidth="1"/>
    <col min="104" max="104" width="9.81640625" bestFit="1" customWidth="1"/>
    <col min="105" max="105" width="6.90625" bestFit="1" customWidth="1"/>
    <col min="106" max="106" width="10.1796875" bestFit="1" customWidth="1"/>
    <col min="107" max="107" width="4.7265625" bestFit="1" customWidth="1"/>
    <col min="108" max="108" width="5" bestFit="1" customWidth="1"/>
    <col min="109" max="109" width="15.08984375" bestFit="1" customWidth="1"/>
    <col min="110" max="111" width="12.6328125" bestFit="1" customWidth="1"/>
    <col min="112" max="112" width="10.453125" bestFit="1" customWidth="1"/>
    <col min="113" max="113" width="8.90625" bestFit="1" customWidth="1"/>
    <col min="114" max="114" width="8.453125" bestFit="1" customWidth="1"/>
    <col min="115" max="115" width="8" bestFit="1" customWidth="1"/>
    <col min="116" max="117" width="13.54296875" bestFit="1" customWidth="1"/>
    <col min="118" max="118" width="1.90625" bestFit="1" customWidth="1"/>
    <col min="119" max="119" width="2.81640625" bestFit="1" customWidth="1"/>
    <col min="120" max="120" width="6.1796875" bestFit="1" customWidth="1"/>
    <col min="121" max="121" width="7.08984375" bestFit="1" customWidth="1"/>
    <col min="122" max="122" width="8.08984375" bestFit="1" customWidth="1"/>
    <col min="123" max="123" width="11.81640625" bestFit="1" customWidth="1"/>
    <col min="124" max="124" width="2.08984375" bestFit="1" customWidth="1"/>
    <col min="125" max="125" width="9.36328125" bestFit="1" customWidth="1"/>
    <col min="126" max="126" width="10.453125" bestFit="1" customWidth="1"/>
    <col min="127" max="127" width="9.1796875" bestFit="1" customWidth="1"/>
    <col min="128" max="128" width="7.81640625" bestFit="1" customWidth="1"/>
    <col min="129" max="129" width="11.36328125" bestFit="1" customWidth="1"/>
    <col min="130" max="130" width="7" bestFit="1" customWidth="1"/>
    <col min="131" max="131" width="10.1796875" bestFit="1" customWidth="1"/>
    <col min="132" max="132" width="10.81640625" bestFit="1" customWidth="1"/>
    <col min="133" max="133" width="9.81640625" bestFit="1" customWidth="1"/>
    <col min="134" max="134" width="12.6328125" bestFit="1" customWidth="1"/>
    <col min="135" max="135" width="10.453125" bestFit="1" customWidth="1"/>
    <col min="136" max="136" width="7.81640625" bestFit="1" customWidth="1"/>
    <col min="137" max="137" width="7.26953125" bestFit="1" customWidth="1"/>
    <col min="138" max="138" width="10.54296875" bestFit="1" customWidth="1"/>
    <col min="139" max="139" width="7.54296875" bestFit="1" customWidth="1"/>
    <col min="140" max="140" width="8.90625" bestFit="1" customWidth="1"/>
    <col min="141" max="141" width="8.1796875" bestFit="1" customWidth="1"/>
    <col min="142" max="142" width="9.6328125" bestFit="1" customWidth="1"/>
    <col min="143" max="143" width="6.1796875" bestFit="1" customWidth="1"/>
    <col min="144" max="144" width="9.6328125" bestFit="1" customWidth="1"/>
    <col min="145" max="145" width="7.1796875" bestFit="1" customWidth="1"/>
    <col min="146" max="146" width="15.08984375" bestFit="1" customWidth="1"/>
    <col min="147" max="147" width="10" bestFit="1" customWidth="1"/>
    <col min="148" max="148" width="9.81640625" bestFit="1" customWidth="1"/>
    <col min="149" max="149" width="6.90625" bestFit="1" customWidth="1"/>
    <col min="150" max="150" width="10.1796875" bestFit="1" customWidth="1"/>
    <col min="151" max="151" width="4.7265625" bestFit="1" customWidth="1"/>
    <col min="152" max="152" width="5" bestFit="1" customWidth="1"/>
    <col min="153" max="153" width="13.453125" bestFit="1" customWidth="1"/>
    <col min="154" max="154" width="10.81640625" bestFit="1" customWidth="1"/>
    <col min="155" max="155" width="12.6328125" bestFit="1" customWidth="1"/>
    <col min="156" max="156" width="10" bestFit="1" customWidth="1"/>
    <col min="157" max="157" width="7.81640625" bestFit="1" customWidth="1"/>
    <col min="158" max="158" width="12.453125" bestFit="1" customWidth="1"/>
    <col min="159" max="159" width="10.1796875" bestFit="1" customWidth="1"/>
    <col min="160" max="160" width="13.54296875" bestFit="1" customWidth="1"/>
    <col min="161" max="161" width="1.90625" bestFit="1" customWidth="1"/>
    <col min="162" max="162" width="10.453125" bestFit="1" customWidth="1"/>
    <col min="163" max="163" width="9.1796875" bestFit="1" customWidth="1"/>
    <col min="164" max="164" width="10" bestFit="1" customWidth="1"/>
    <col min="165" max="165" width="7.81640625" bestFit="1" customWidth="1"/>
    <col min="166" max="166" width="10.1796875" bestFit="1" customWidth="1"/>
    <col min="167" max="167" width="7.26953125" bestFit="1" customWidth="1"/>
    <col min="168" max="168" width="10.54296875" bestFit="1" customWidth="1"/>
    <col min="169" max="169" width="9.6328125" bestFit="1" customWidth="1"/>
    <col min="170" max="170" width="10" bestFit="1" customWidth="1"/>
    <col min="171" max="171" width="10.1796875" bestFit="1" customWidth="1"/>
    <col min="172" max="172" width="13.1796875" bestFit="1" customWidth="1"/>
    <col min="173" max="173" width="13.7265625" bestFit="1" customWidth="1"/>
    <col min="174" max="174" width="16.7265625" bestFit="1" customWidth="1"/>
    <col min="175" max="175" width="9.36328125" bestFit="1" customWidth="1"/>
    <col min="176" max="176" width="1.90625" bestFit="1" customWidth="1"/>
    <col min="177" max="177" width="8.08984375" bestFit="1" customWidth="1"/>
    <col min="178" max="178" width="11.81640625" bestFit="1" customWidth="1"/>
    <col min="179" max="179" width="2.08984375" bestFit="1" customWidth="1"/>
    <col min="180" max="180" width="10" bestFit="1" customWidth="1"/>
    <col min="181" max="181" width="7.81640625" bestFit="1" customWidth="1"/>
    <col min="182" max="182" width="11.26953125" bestFit="1" customWidth="1"/>
    <col min="183" max="183" width="12.6328125" bestFit="1" customWidth="1"/>
    <col min="184" max="184" width="10.453125" bestFit="1" customWidth="1"/>
    <col min="185" max="185" width="7.26953125" bestFit="1" customWidth="1"/>
    <col min="186" max="186" width="10.54296875" bestFit="1" customWidth="1"/>
    <col min="187" max="187" width="14.1796875" bestFit="1" customWidth="1"/>
    <col min="188" max="188" width="7.54296875" bestFit="1" customWidth="1"/>
    <col min="189" max="189" width="15.08984375" bestFit="1" customWidth="1"/>
    <col min="190" max="190" width="10" bestFit="1" customWidth="1"/>
    <col min="191" max="191" width="10.1796875" bestFit="1" customWidth="1"/>
    <col min="192" max="192" width="11.1796875" bestFit="1" customWidth="1"/>
    <col min="193" max="193" width="11.90625" bestFit="1" customWidth="1"/>
    <col min="194" max="194" width="9.08984375" bestFit="1" customWidth="1"/>
    <col min="195" max="195" width="8.453125" bestFit="1" customWidth="1"/>
    <col min="196" max="196" width="8" bestFit="1" customWidth="1"/>
    <col min="197" max="197" width="13.54296875" bestFit="1" customWidth="1"/>
    <col min="198" max="199" width="1.90625" bestFit="1" customWidth="1"/>
    <col min="200" max="200" width="6.1796875" bestFit="1" customWidth="1"/>
    <col min="201" max="201" width="2.08984375" bestFit="1" customWidth="1"/>
    <col min="202" max="202" width="9.36328125" bestFit="1" customWidth="1"/>
    <col min="203" max="203" width="10.453125" bestFit="1" customWidth="1"/>
    <col min="204" max="204" width="7.81640625" bestFit="1" customWidth="1"/>
    <col min="205" max="205" width="7" bestFit="1" customWidth="1"/>
    <col min="206" max="206" width="10.81640625" bestFit="1" customWidth="1"/>
    <col min="207" max="207" width="12.6328125" bestFit="1" customWidth="1"/>
    <col min="208" max="208" width="8" bestFit="1" customWidth="1"/>
    <col min="209" max="209" width="12.453125" bestFit="1" customWidth="1"/>
    <col min="210" max="210" width="7.26953125" bestFit="1" customWidth="1"/>
    <col min="211" max="211" width="10.54296875" bestFit="1" customWidth="1"/>
    <col min="212" max="212" width="9.6328125" bestFit="1" customWidth="1"/>
    <col min="213" max="213" width="6.90625" bestFit="1" customWidth="1"/>
    <col min="214" max="214" width="10.1796875" bestFit="1" customWidth="1"/>
    <col min="215" max="215" width="4.7265625" bestFit="1" customWidth="1"/>
    <col min="216" max="216" width="5" bestFit="1" customWidth="1"/>
    <col min="217" max="217" width="14.90625" bestFit="1" customWidth="1"/>
    <col min="218" max="218" width="13.54296875" bestFit="1" customWidth="1"/>
    <col min="219" max="220" width="1.90625" bestFit="1" customWidth="1"/>
    <col min="221" max="221" width="7" bestFit="1" customWidth="1"/>
    <col min="222" max="222" width="10.81640625" bestFit="1" customWidth="1"/>
    <col min="223" max="223" width="12.6328125" bestFit="1" customWidth="1"/>
    <col min="224" max="224" width="10.453125" bestFit="1" customWidth="1"/>
    <col min="225" max="225" width="7.26953125" bestFit="1" customWidth="1"/>
    <col min="226" max="226" width="10.54296875" bestFit="1" customWidth="1"/>
    <col min="227" max="227" width="10" bestFit="1" customWidth="1"/>
    <col min="229" max="229" width="4.7265625" bestFit="1" customWidth="1"/>
    <col min="230" max="230" width="15" bestFit="1" customWidth="1"/>
    <col min="231" max="231" width="16.453125" bestFit="1" customWidth="1"/>
    <col min="232" max="232" width="13.54296875" bestFit="1" customWidth="1"/>
    <col min="233" max="234" width="1.90625" bestFit="1" customWidth="1"/>
    <col min="235" max="235" width="8.08984375" bestFit="1" customWidth="1"/>
    <col min="236" max="236" width="11.81640625" bestFit="1" customWidth="1"/>
    <col min="237" max="237" width="10.453125" bestFit="1" customWidth="1"/>
    <col min="238" max="238" width="7.81640625" bestFit="1" customWidth="1"/>
    <col min="239" max="239" width="12.6328125" bestFit="1" customWidth="1"/>
    <col min="240" max="240" width="8" bestFit="1" customWidth="1"/>
    <col min="241" max="241" width="7.26953125" bestFit="1" customWidth="1"/>
    <col min="242" max="242" width="10.54296875" bestFit="1" customWidth="1"/>
    <col min="243" max="243" width="9.90625" bestFit="1" customWidth="1"/>
    <col min="244" max="244" width="15.08984375" bestFit="1" customWidth="1"/>
    <col min="245" max="245" width="10" bestFit="1" customWidth="1"/>
    <col min="246" max="246" width="10.1796875" bestFit="1" customWidth="1"/>
    <col min="247" max="247" width="19.453125" bestFit="1" customWidth="1"/>
    <col min="248" max="248" width="18.453125" bestFit="1" customWidth="1"/>
    <col min="249" max="249" width="13.54296875" bestFit="1" customWidth="1"/>
    <col min="250" max="251" width="1.90625" bestFit="1" customWidth="1"/>
    <col min="252" max="252" width="8.08984375" bestFit="1" customWidth="1"/>
    <col min="253" max="253" width="11.81640625" bestFit="1" customWidth="1"/>
    <col min="254" max="254" width="2.08984375" bestFit="1" customWidth="1"/>
    <col min="255" max="255" width="7.81640625" bestFit="1" customWidth="1"/>
    <col min="256" max="256" width="12.6328125" bestFit="1" customWidth="1"/>
    <col min="257" max="257" width="8" bestFit="1" customWidth="1"/>
    <col min="258" max="258" width="7.26953125" bestFit="1" customWidth="1"/>
    <col min="259" max="259" width="10.54296875" bestFit="1" customWidth="1"/>
    <col min="260" max="260" width="7.54296875" bestFit="1" customWidth="1"/>
    <col min="261" max="261" width="10.1796875" bestFit="1" customWidth="1"/>
    <col min="262" max="262" width="5" bestFit="1" customWidth="1"/>
    <col min="263" max="263" width="21.54296875" bestFit="1" customWidth="1"/>
    <col min="264" max="264" width="13.54296875" bestFit="1" customWidth="1"/>
    <col min="265" max="265" width="1.90625" bestFit="1" customWidth="1"/>
    <col min="266" max="266" width="12.08984375" bestFit="1" customWidth="1"/>
    <col min="267" max="267" width="10.54296875" bestFit="1" customWidth="1"/>
    <col min="268" max="268" width="11.6328125" bestFit="1" customWidth="1"/>
    <col min="269" max="269" width="10.1796875" bestFit="1" customWidth="1"/>
    <col min="270" max="270" width="12.453125" bestFit="1" customWidth="1"/>
    <col min="271" max="271" width="12.6328125" bestFit="1" customWidth="1"/>
    <col min="272" max="272" width="7.26953125" bestFit="1" customWidth="1"/>
    <col min="273" max="273" width="10.54296875" bestFit="1" customWidth="1"/>
    <col min="274" max="274" width="7.1796875" bestFit="1" customWidth="1"/>
    <col min="275" max="275" width="10" bestFit="1" customWidth="1"/>
    <col min="277" max="277" width="5" bestFit="1" customWidth="1"/>
    <col min="278" max="278" width="13.54296875" bestFit="1" customWidth="1"/>
    <col min="279" max="279" width="8.54296875" bestFit="1" customWidth="1"/>
    <col min="280" max="281" width="13.54296875" bestFit="1" customWidth="1"/>
    <col min="282" max="282" width="1.90625" bestFit="1" customWidth="1"/>
    <col min="283" max="283" width="2.81640625" bestFit="1" customWidth="1"/>
    <col min="284" max="284" width="2.08984375" bestFit="1" customWidth="1"/>
    <col min="285" max="285" width="9.1796875" bestFit="1" customWidth="1"/>
    <col min="286" max="286" width="10.36328125" bestFit="1" customWidth="1"/>
    <col min="287" max="287" width="10" bestFit="1" customWidth="1"/>
    <col min="288" max="288" width="10.1796875" bestFit="1" customWidth="1"/>
    <col min="289" max="289" width="10.54296875" bestFit="1" customWidth="1"/>
    <col min="290" max="290" width="11.6328125" bestFit="1" customWidth="1"/>
    <col min="291" max="291" width="5.26953125" bestFit="1" customWidth="1"/>
    <col min="292" max="292" width="11.453125" bestFit="1" customWidth="1"/>
    <col min="293" max="293" width="10.7265625" bestFit="1" customWidth="1"/>
  </cols>
  <sheetData>
    <row r="3" spans="1:52" x14ac:dyDescent="0.35">
      <c r="A3" s="30" t="s">
        <v>343</v>
      </c>
      <c r="B3" s="30" t="s">
        <v>325</v>
      </c>
    </row>
    <row r="4" spans="1:52" x14ac:dyDescent="0.35">
      <c r="B4" t="s">
        <v>181</v>
      </c>
      <c r="E4" t="s">
        <v>327</v>
      </c>
      <c r="F4" t="s">
        <v>169</v>
      </c>
      <c r="I4" t="s">
        <v>328</v>
      </c>
      <c r="J4" t="s">
        <v>162</v>
      </c>
      <c r="M4" t="s">
        <v>329</v>
      </c>
      <c r="N4" t="s">
        <v>161</v>
      </c>
      <c r="O4" t="s">
        <v>330</v>
      </c>
      <c r="P4" t="s">
        <v>148</v>
      </c>
      <c r="S4" t="s">
        <v>331</v>
      </c>
      <c r="T4" t="s">
        <v>147</v>
      </c>
      <c r="U4" t="s">
        <v>332</v>
      </c>
      <c r="V4" t="s">
        <v>142</v>
      </c>
      <c r="Y4" t="s">
        <v>333</v>
      </c>
      <c r="Z4" t="s">
        <v>141</v>
      </c>
      <c r="AA4" t="s">
        <v>334</v>
      </c>
      <c r="AB4" t="s">
        <v>136</v>
      </c>
      <c r="AE4" t="s">
        <v>335</v>
      </c>
      <c r="AF4" t="s">
        <v>127</v>
      </c>
      <c r="AI4" t="s">
        <v>336</v>
      </c>
      <c r="AJ4" t="s">
        <v>122</v>
      </c>
      <c r="AL4" t="s">
        <v>337</v>
      </c>
      <c r="AM4" t="s">
        <v>114</v>
      </c>
      <c r="AO4" t="s">
        <v>338</v>
      </c>
      <c r="AP4" t="s">
        <v>103</v>
      </c>
      <c r="AR4" t="s">
        <v>339</v>
      </c>
      <c r="AS4" t="s">
        <v>94</v>
      </c>
      <c r="AU4" t="s">
        <v>340</v>
      </c>
      <c r="AV4" t="s">
        <v>81</v>
      </c>
      <c r="AW4" t="s">
        <v>341</v>
      </c>
      <c r="AX4" t="s">
        <v>326</v>
      </c>
      <c r="AY4" t="s">
        <v>342</v>
      </c>
      <c r="AZ4" t="s">
        <v>324</v>
      </c>
    </row>
    <row r="5" spans="1:52" x14ac:dyDescent="0.35">
      <c r="A5" s="30" t="s">
        <v>323</v>
      </c>
      <c r="B5" t="s">
        <v>78</v>
      </c>
      <c r="C5" t="s">
        <v>95</v>
      </c>
      <c r="D5" t="s">
        <v>101</v>
      </c>
      <c r="F5" t="s">
        <v>78</v>
      </c>
      <c r="G5" t="s">
        <v>95</v>
      </c>
      <c r="H5" t="s">
        <v>101</v>
      </c>
      <c r="J5" t="s">
        <v>78</v>
      </c>
      <c r="K5" t="s">
        <v>95</v>
      </c>
      <c r="L5" t="s">
        <v>101</v>
      </c>
      <c r="N5" t="s">
        <v>78</v>
      </c>
      <c r="P5" t="s">
        <v>78</v>
      </c>
      <c r="Q5" t="s">
        <v>95</v>
      </c>
      <c r="R5" t="s">
        <v>101</v>
      </c>
      <c r="T5" t="s">
        <v>78</v>
      </c>
      <c r="V5" t="s">
        <v>78</v>
      </c>
      <c r="W5" t="s">
        <v>95</v>
      </c>
      <c r="X5" t="s">
        <v>101</v>
      </c>
      <c r="Z5" t="s">
        <v>78</v>
      </c>
      <c r="AB5" t="s">
        <v>78</v>
      </c>
      <c r="AC5" t="s">
        <v>95</v>
      </c>
      <c r="AD5" t="s">
        <v>101</v>
      </c>
      <c r="AF5" t="s">
        <v>78</v>
      </c>
      <c r="AG5" t="s">
        <v>95</v>
      </c>
      <c r="AH5" t="s">
        <v>101</v>
      </c>
      <c r="AJ5" t="s">
        <v>78</v>
      </c>
      <c r="AK5" t="s">
        <v>95</v>
      </c>
      <c r="AM5" t="s">
        <v>95</v>
      </c>
      <c r="AN5" t="s">
        <v>101</v>
      </c>
      <c r="AP5" t="s">
        <v>95</v>
      </c>
      <c r="AQ5" t="s">
        <v>101</v>
      </c>
      <c r="AS5" t="s">
        <v>78</v>
      </c>
      <c r="AT5" t="s">
        <v>95</v>
      </c>
      <c r="AV5" t="s">
        <v>78</v>
      </c>
      <c r="AX5" t="s">
        <v>95</v>
      </c>
    </row>
    <row r="6" spans="1:52" x14ac:dyDescent="0.35">
      <c r="A6" s="31" t="s">
        <v>75</v>
      </c>
    </row>
    <row r="7" spans="1:52" x14ac:dyDescent="0.35">
      <c r="A7" s="32" t="s">
        <v>74</v>
      </c>
    </row>
    <row r="8" spans="1:52" x14ac:dyDescent="0.35">
      <c r="A8" s="33" t="s">
        <v>52</v>
      </c>
    </row>
    <row r="9" spans="1:52" x14ac:dyDescent="0.35">
      <c r="A9" s="31" t="s">
        <v>301</v>
      </c>
      <c r="AG9">
        <v>1</v>
      </c>
      <c r="AI9">
        <v>1</v>
      </c>
      <c r="AZ9">
        <v>1</v>
      </c>
    </row>
    <row r="10" spans="1:52" x14ac:dyDescent="0.35">
      <c r="A10" s="32" t="s">
        <v>133</v>
      </c>
      <c r="AG10">
        <v>1</v>
      </c>
      <c r="AI10">
        <v>1</v>
      </c>
      <c r="AZ10">
        <v>1</v>
      </c>
    </row>
    <row r="11" spans="1:52" x14ac:dyDescent="0.35">
      <c r="A11" s="33" t="s">
        <v>133</v>
      </c>
      <c r="AG11">
        <v>1</v>
      </c>
      <c r="AI11">
        <v>1</v>
      </c>
      <c r="AZ11">
        <v>1</v>
      </c>
    </row>
    <row r="12" spans="1:52" x14ac:dyDescent="0.35">
      <c r="A12" s="31" t="s">
        <v>71</v>
      </c>
      <c r="B12">
        <v>5</v>
      </c>
      <c r="C12">
        <v>70</v>
      </c>
      <c r="D12">
        <v>21665</v>
      </c>
      <c r="E12">
        <v>21740</v>
      </c>
      <c r="F12">
        <v>41</v>
      </c>
      <c r="G12">
        <v>653</v>
      </c>
      <c r="H12">
        <v>23921</v>
      </c>
      <c r="I12">
        <v>24615</v>
      </c>
      <c r="J12">
        <v>1</v>
      </c>
      <c r="K12">
        <v>37</v>
      </c>
      <c r="L12">
        <v>22555</v>
      </c>
      <c r="M12">
        <v>22593</v>
      </c>
      <c r="P12">
        <v>6</v>
      </c>
      <c r="Q12">
        <v>4</v>
      </c>
      <c r="R12">
        <v>35434</v>
      </c>
      <c r="S12">
        <v>35444</v>
      </c>
      <c r="T12">
        <v>9</v>
      </c>
      <c r="U12">
        <v>9</v>
      </c>
      <c r="W12">
        <v>1</v>
      </c>
      <c r="X12">
        <v>5896</v>
      </c>
      <c r="Y12">
        <v>5897</v>
      </c>
      <c r="Z12">
        <v>1</v>
      </c>
      <c r="AA12">
        <v>1</v>
      </c>
      <c r="AB12">
        <v>1</v>
      </c>
      <c r="AD12">
        <v>4309</v>
      </c>
      <c r="AE12">
        <v>4310</v>
      </c>
      <c r="AG12">
        <v>1</v>
      </c>
      <c r="AH12">
        <v>8443</v>
      </c>
      <c r="AI12">
        <v>8444</v>
      </c>
      <c r="AJ12">
        <v>9</v>
      </c>
      <c r="AK12">
        <v>1</v>
      </c>
      <c r="AL12">
        <v>10</v>
      </c>
      <c r="AM12">
        <v>34</v>
      </c>
      <c r="AN12">
        <v>5100</v>
      </c>
      <c r="AO12">
        <v>5134</v>
      </c>
      <c r="AP12">
        <v>29</v>
      </c>
      <c r="AQ12">
        <v>5914</v>
      </c>
      <c r="AR12">
        <v>5943</v>
      </c>
      <c r="AT12">
        <v>24</v>
      </c>
      <c r="AU12">
        <v>24</v>
      </c>
      <c r="AV12">
        <v>5</v>
      </c>
      <c r="AW12">
        <v>5</v>
      </c>
      <c r="AZ12">
        <v>134169</v>
      </c>
    </row>
    <row r="13" spans="1:52" x14ac:dyDescent="0.35">
      <c r="A13" s="32" t="s">
        <v>70</v>
      </c>
      <c r="B13">
        <v>5</v>
      </c>
      <c r="C13">
        <v>70</v>
      </c>
      <c r="D13">
        <v>21665</v>
      </c>
      <c r="E13">
        <v>21740</v>
      </c>
      <c r="F13">
        <v>41</v>
      </c>
      <c r="G13">
        <v>653</v>
      </c>
      <c r="H13">
        <v>23921</v>
      </c>
      <c r="I13">
        <v>24615</v>
      </c>
      <c r="J13">
        <v>1</v>
      </c>
      <c r="K13">
        <v>37</v>
      </c>
      <c r="L13">
        <v>19852</v>
      </c>
      <c r="M13">
        <v>19890</v>
      </c>
      <c r="P13">
        <v>6</v>
      </c>
      <c r="Q13">
        <v>4</v>
      </c>
      <c r="R13">
        <v>35434</v>
      </c>
      <c r="S13">
        <v>35444</v>
      </c>
      <c r="T13">
        <v>9</v>
      </c>
      <c r="U13">
        <v>9</v>
      </c>
      <c r="W13">
        <v>1</v>
      </c>
      <c r="X13">
        <v>5896</v>
      </c>
      <c r="Y13">
        <v>5897</v>
      </c>
      <c r="Z13">
        <v>1</v>
      </c>
      <c r="AA13">
        <v>1</v>
      </c>
      <c r="AB13">
        <v>1</v>
      </c>
      <c r="AD13">
        <v>4309</v>
      </c>
      <c r="AE13">
        <v>4310</v>
      </c>
      <c r="AG13">
        <v>1</v>
      </c>
      <c r="AH13">
        <v>8443</v>
      </c>
      <c r="AI13">
        <v>8444</v>
      </c>
      <c r="AJ13">
        <v>9</v>
      </c>
      <c r="AK13">
        <v>1</v>
      </c>
      <c r="AL13">
        <v>10</v>
      </c>
      <c r="AM13">
        <v>34</v>
      </c>
      <c r="AN13">
        <v>5100</v>
      </c>
      <c r="AO13">
        <v>5134</v>
      </c>
      <c r="AP13">
        <v>29</v>
      </c>
      <c r="AQ13">
        <v>5914</v>
      </c>
      <c r="AR13">
        <v>5943</v>
      </c>
      <c r="AT13">
        <v>24</v>
      </c>
      <c r="AU13">
        <v>24</v>
      </c>
      <c r="AV13">
        <v>5</v>
      </c>
      <c r="AW13">
        <v>5</v>
      </c>
      <c r="AZ13">
        <v>131466</v>
      </c>
    </row>
    <row r="14" spans="1:52" x14ac:dyDescent="0.35">
      <c r="A14" s="33" t="s">
        <v>113</v>
      </c>
      <c r="C14">
        <v>69</v>
      </c>
      <c r="E14">
        <v>69</v>
      </c>
      <c r="G14">
        <v>14</v>
      </c>
      <c r="I14">
        <v>14</v>
      </c>
      <c r="Q14">
        <v>1</v>
      </c>
      <c r="S14">
        <v>1</v>
      </c>
      <c r="W14">
        <v>1</v>
      </c>
      <c r="Y14">
        <v>1</v>
      </c>
      <c r="AG14">
        <v>1</v>
      </c>
      <c r="AI14">
        <v>1</v>
      </c>
      <c r="AK14">
        <v>1</v>
      </c>
      <c r="AL14">
        <v>1</v>
      </c>
      <c r="AM14">
        <v>1</v>
      </c>
      <c r="AO14">
        <v>1</v>
      </c>
      <c r="AP14">
        <v>29</v>
      </c>
      <c r="AR14">
        <v>29</v>
      </c>
      <c r="AZ14">
        <v>117</v>
      </c>
    </row>
    <row r="15" spans="1:52" x14ac:dyDescent="0.35">
      <c r="A15" s="33" t="s">
        <v>210</v>
      </c>
      <c r="D15">
        <v>2616</v>
      </c>
      <c r="E15">
        <v>2616</v>
      </c>
      <c r="H15">
        <v>260</v>
      </c>
      <c r="I15">
        <v>260</v>
      </c>
      <c r="P15">
        <v>1</v>
      </c>
      <c r="S15">
        <v>1</v>
      </c>
      <c r="AZ15">
        <v>2877</v>
      </c>
    </row>
    <row r="16" spans="1:52" x14ac:dyDescent="0.35">
      <c r="A16" s="33" t="s">
        <v>54</v>
      </c>
      <c r="B16">
        <v>1</v>
      </c>
      <c r="D16">
        <v>3523</v>
      </c>
      <c r="E16">
        <v>3524</v>
      </c>
      <c r="H16">
        <v>1876</v>
      </c>
      <c r="I16">
        <v>1876</v>
      </c>
      <c r="L16">
        <v>7517</v>
      </c>
      <c r="M16">
        <v>7517</v>
      </c>
      <c r="R16">
        <v>20335</v>
      </c>
      <c r="S16">
        <v>20335</v>
      </c>
      <c r="X16">
        <v>4438</v>
      </c>
      <c r="Y16">
        <v>4438</v>
      </c>
      <c r="AD16">
        <v>4300</v>
      </c>
      <c r="AE16">
        <v>4300</v>
      </c>
      <c r="AH16">
        <v>2504</v>
      </c>
      <c r="AI16">
        <v>2504</v>
      </c>
      <c r="AN16">
        <v>1934</v>
      </c>
      <c r="AO16">
        <v>1934</v>
      </c>
      <c r="AQ16">
        <v>5914</v>
      </c>
      <c r="AR16">
        <v>5914</v>
      </c>
      <c r="AZ16">
        <v>52342</v>
      </c>
    </row>
    <row r="17" spans="1:52" x14ac:dyDescent="0.35">
      <c r="A17" s="33" t="s">
        <v>59</v>
      </c>
      <c r="B17">
        <v>4</v>
      </c>
      <c r="E17">
        <v>4</v>
      </c>
      <c r="F17">
        <v>12</v>
      </c>
      <c r="I17">
        <v>12</v>
      </c>
      <c r="L17">
        <v>2908</v>
      </c>
      <c r="M17">
        <v>2908</v>
      </c>
      <c r="P17">
        <v>2</v>
      </c>
      <c r="S17">
        <v>2</v>
      </c>
      <c r="T17">
        <v>7</v>
      </c>
      <c r="U17">
        <v>7</v>
      </c>
      <c r="Z17">
        <v>1</v>
      </c>
      <c r="AA17">
        <v>1</v>
      </c>
      <c r="AH17">
        <v>309</v>
      </c>
      <c r="AI17">
        <v>309</v>
      </c>
      <c r="AJ17">
        <v>5</v>
      </c>
      <c r="AL17">
        <v>5</v>
      </c>
      <c r="AZ17">
        <v>3248</v>
      </c>
    </row>
    <row r="18" spans="1:52" x14ac:dyDescent="0.35">
      <c r="A18" s="33" t="s">
        <v>295</v>
      </c>
      <c r="AD18">
        <v>3</v>
      </c>
      <c r="AE18">
        <v>3</v>
      </c>
      <c r="AZ18">
        <v>3</v>
      </c>
    </row>
    <row r="19" spans="1:52" x14ac:dyDescent="0.35">
      <c r="A19" s="33" t="s">
        <v>272</v>
      </c>
      <c r="F19">
        <v>2</v>
      </c>
      <c r="I19">
        <v>2</v>
      </c>
      <c r="P19">
        <v>1</v>
      </c>
      <c r="S19">
        <v>1</v>
      </c>
      <c r="AB19">
        <v>1</v>
      </c>
      <c r="AE19">
        <v>1</v>
      </c>
      <c r="AJ19">
        <v>2</v>
      </c>
      <c r="AL19">
        <v>2</v>
      </c>
      <c r="AZ19">
        <v>6</v>
      </c>
    </row>
    <row r="20" spans="1:52" x14ac:dyDescent="0.35">
      <c r="A20" s="33" t="s">
        <v>208</v>
      </c>
      <c r="D20">
        <v>3810</v>
      </c>
      <c r="E20">
        <v>3810</v>
      </c>
      <c r="H20">
        <v>5603</v>
      </c>
      <c r="I20">
        <v>5603</v>
      </c>
      <c r="AZ20">
        <v>9413</v>
      </c>
    </row>
    <row r="21" spans="1:52" x14ac:dyDescent="0.35">
      <c r="A21" s="33" t="s">
        <v>286</v>
      </c>
      <c r="R21">
        <v>2890</v>
      </c>
      <c r="S21">
        <v>2890</v>
      </c>
      <c r="AH21">
        <v>5630</v>
      </c>
      <c r="AI21">
        <v>5630</v>
      </c>
      <c r="AZ21">
        <v>8520</v>
      </c>
    </row>
    <row r="22" spans="1:52" x14ac:dyDescent="0.35">
      <c r="A22" s="33" t="s">
        <v>56</v>
      </c>
      <c r="F22">
        <v>6</v>
      </c>
      <c r="I22">
        <v>6</v>
      </c>
      <c r="P22">
        <v>1</v>
      </c>
      <c r="S22">
        <v>1</v>
      </c>
      <c r="AV22">
        <v>1</v>
      </c>
      <c r="AW22">
        <v>1</v>
      </c>
      <c r="AZ22">
        <v>8</v>
      </c>
    </row>
    <row r="23" spans="1:52" x14ac:dyDescent="0.35">
      <c r="A23" s="33" t="s">
        <v>57</v>
      </c>
      <c r="D23">
        <v>7581</v>
      </c>
      <c r="E23">
        <v>7581</v>
      </c>
      <c r="H23">
        <v>2178</v>
      </c>
      <c r="I23">
        <v>2178</v>
      </c>
      <c r="R23">
        <v>10</v>
      </c>
      <c r="S23">
        <v>10</v>
      </c>
      <c r="AD23">
        <v>3</v>
      </c>
      <c r="AE23">
        <v>3</v>
      </c>
      <c r="AN23">
        <v>2024</v>
      </c>
      <c r="AO23">
        <v>2024</v>
      </c>
      <c r="AZ23">
        <v>11796</v>
      </c>
    </row>
    <row r="24" spans="1:52" x14ac:dyDescent="0.35">
      <c r="A24" s="33" t="s">
        <v>60</v>
      </c>
      <c r="C24">
        <v>1</v>
      </c>
      <c r="D24">
        <v>2819</v>
      </c>
      <c r="E24">
        <v>2820</v>
      </c>
      <c r="F24">
        <v>21</v>
      </c>
      <c r="G24">
        <v>639</v>
      </c>
      <c r="H24">
        <v>14004</v>
      </c>
      <c r="I24">
        <v>14664</v>
      </c>
      <c r="J24">
        <v>1</v>
      </c>
      <c r="K24">
        <v>37</v>
      </c>
      <c r="L24">
        <v>9427</v>
      </c>
      <c r="M24">
        <v>9465</v>
      </c>
      <c r="P24">
        <v>1</v>
      </c>
      <c r="Q24">
        <v>3</v>
      </c>
      <c r="R24">
        <v>12199</v>
      </c>
      <c r="S24">
        <v>12203</v>
      </c>
      <c r="T24">
        <v>1</v>
      </c>
      <c r="U24">
        <v>1</v>
      </c>
      <c r="X24">
        <v>1458</v>
      </c>
      <c r="Y24">
        <v>1458</v>
      </c>
      <c r="AD24">
        <v>3</v>
      </c>
      <c r="AE24">
        <v>3</v>
      </c>
      <c r="AJ24">
        <v>2</v>
      </c>
      <c r="AL24">
        <v>2</v>
      </c>
      <c r="AM24">
        <v>33</v>
      </c>
      <c r="AN24">
        <v>1142</v>
      </c>
      <c r="AO24">
        <v>1175</v>
      </c>
      <c r="AT24">
        <v>24</v>
      </c>
      <c r="AU24">
        <v>24</v>
      </c>
      <c r="AV24">
        <v>4</v>
      </c>
      <c r="AW24">
        <v>4</v>
      </c>
      <c r="AZ24">
        <v>41819</v>
      </c>
    </row>
    <row r="25" spans="1:52" x14ac:dyDescent="0.35">
      <c r="A25" s="33" t="s">
        <v>230</v>
      </c>
      <c r="D25">
        <v>1316</v>
      </c>
      <c r="E25">
        <v>1316</v>
      </c>
      <c r="AZ25">
        <v>1316</v>
      </c>
    </row>
    <row r="26" spans="1:52" x14ac:dyDescent="0.35">
      <c r="A26" s="33" t="s">
        <v>58</v>
      </c>
      <c r="T26">
        <v>1</v>
      </c>
      <c r="U26">
        <v>1</v>
      </c>
      <c r="AZ26">
        <v>1</v>
      </c>
    </row>
    <row r="27" spans="1:52" x14ac:dyDescent="0.35">
      <c r="A27" s="32" t="s">
        <v>304</v>
      </c>
      <c r="L27">
        <v>2703</v>
      </c>
      <c r="M27">
        <v>2703</v>
      </c>
      <c r="AZ27">
        <v>2703</v>
      </c>
    </row>
    <row r="28" spans="1:52" x14ac:dyDescent="0.35">
      <c r="A28" s="33" t="s">
        <v>278</v>
      </c>
      <c r="L28">
        <v>2703</v>
      </c>
      <c r="M28">
        <v>2703</v>
      </c>
      <c r="AZ28">
        <v>2703</v>
      </c>
    </row>
    <row r="29" spans="1:52" x14ac:dyDescent="0.35">
      <c r="A29" s="31" t="s">
        <v>66</v>
      </c>
      <c r="B29">
        <v>5</v>
      </c>
      <c r="C29">
        <v>31</v>
      </c>
      <c r="D29">
        <v>20325</v>
      </c>
      <c r="E29">
        <v>20361</v>
      </c>
      <c r="F29">
        <v>83</v>
      </c>
      <c r="G29">
        <v>5008</v>
      </c>
      <c r="H29">
        <v>396969</v>
      </c>
      <c r="I29">
        <v>402060</v>
      </c>
      <c r="J29">
        <v>14</v>
      </c>
      <c r="K29">
        <v>1095</v>
      </c>
      <c r="L29">
        <v>173654</v>
      </c>
      <c r="M29">
        <v>174763</v>
      </c>
      <c r="N29">
        <v>2</v>
      </c>
      <c r="O29">
        <v>2</v>
      </c>
      <c r="P29">
        <v>95</v>
      </c>
      <c r="Q29">
        <v>27374</v>
      </c>
      <c r="R29">
        <v>571090</v>
      </c>
      <c r="S29">
        <v>598559</v>
      </c>
      <c r="T29">
        <v>1</v>
      </c>
      <c r="U29">
        <v>1</v>
      </c>
      <c r="V29">
        <v>1</v>
      </c>
      <c r="W29">
        <v>19785</v>
      </c>
      <c r="X29">
        <v>74141</v>
      </c>
      <c r="Y29">
        <v>93927</v>
      </c>
      <c r="AB29">
        <v>5</v>
      </c>
      <c r="AC29">
        <v>18044</v>
      </c>
      <c r="AD29">
        <v>104594</v>
      </c>
      <c r="AE29">
        <v>122643</v>
      </c>
      <c r="AF29">
        <v>6</v>
      </c>
      <c r="AG29">
        <v>16</v>
      </c>
      <c r="AH29">
        <v>12937</v>
      </c>
      <c r="AI29">
        <v>12959</v>
      </c>
      <c r="AJ29">
        <v>27</v>
      </c>
      <c r="AK29">
        <v>1</v>
      </c>
      <c r="AL29">
        <v>28</v>
      </c>
      <c r="AM29">
        <v>3057</v>
      </c>
      <c r="AN29">
        <v>405940</v>
      </c>
      <c r="AO29">
        <v>408997</v>
      </c>
      <c r="AP29">
        <v>10765</v>
      </c>
      <c r="AQ29">
        <v>178599</v>
      </c>
      <c r="AR29">
        <v>189364</v>
      </c>
      <c r="AS29">
        <v>2</v>
      </c>
      <c r="AT29">
        <v>3440</v>
      </c>
      <c r="AU29">
        <v>3442</v>
      </c>
      <c r="AV29">
        <v>5</v>
      </c>
      <c r="AW29">
        <v>5</v>
      </c>
      <c r="AZ29">
        <v>2027111</v>
      </c>
    </row>
    <row r="30" spans="1:52" x14ac:dyDescent="0.35">
      <c r="A30" s="32" t="s">
        <v>65</v>
      </c>
      <c r="B30">
        <v>5</v>
      </c>
      <c r="C30">
        <v>31</v>
      </c>
      <c r="D30">
        <v>20325</v>
      </c>
      <c r="E30">
        <v>20361</v>
      </c>
      <c r="F30">
        <v>83</v>
      </c>
      <c r="G30">
        <v>5008</v>
      </c>
      <c r="H30">
        <v>396969</v>
      </c>
      <c r="I30">
        <v>402060</v>
      </c>
      <c r="J30">
        <v>14</v>
      </c>
      <c r="K30">
        <v>1095</v>
      </c>
      <c r="L30">
        <v>173654</v>
      </c>
      <c r="M30">
        <v>174763</v>
      </c>
      <c r="N30">
        <v>2</v>
      </c>
      <c r="O30">
        <v>2</v>
      </c>
      <c r="P30">
        <v>95</v>
      </c>
      <c r="Q30">
        <v>27374</v>
      </c>
      <c r="R30">
        <v>571090</v>
      </c>
      <c r="S30">
        <v>598559</v>
      </c>
      <c r="T30">
        <v>1</v>
      </c>
      <c r="U30">
        <v>1</v>
      </c>
      <c r="V30">
        <v>1</v>
      </c>
      <c r="W30">
        <v>19785</v>
      </c>
      <c r="X30">
        <v>74141</v>
      </c>
      <c r="Y30">
        <v>93927</v>
      </c>
      <c r="AB30">
        <v>5</v>
      </c>
      <c r="AC30">
        <v>18044</v>
      </c>
      <c r="AD30">
        <v>104594</v>
      </c>
      <c r="AE30">
        <v>122643</v>
      </c>
      <c r="AF30">
        <v>6</v>
      </c>
      <c r="AG30">
        <v>16</v>
      </c>
      <c r="AH30">
        <v>12937</v>
      </c>
      <c r="AI30">
        <v>12959</v>
      </c>
      <c r="AJ30">
        <v>27</v>
      </c>
      <c r="AK30">
        <v>1</v>
      </c>
      <c r="AL30">
        <v>28</v>
      </c>
      <c r="AM30">
        <v>3057</v>
      </c>
      <c r="AN30">
        <v>405940</v>
      </c>
      <c r="AO30">
        <v>408997</v>
      </c>
      <c r="AP30">
        <v>10765</v>
      </c>
      <c r="AQ30">
        <v>178599</v>
      </c>
      <c r="AR30">
        <v>189364</v>
      </c>
      <c r="AS30">
        <v>2</v>
      </c>
      <c r="AT30">
        <v>3440</v>
      </c>
      <c r="AU30">
        <v>3442</v>
      </c>
      <c r="AV30">
        <v>5</v>
      </c>
      <c r="AW30">
        <v>5</v>
      </c>
      <c r="AZ30">
        <v>2027111</v>
      </c>
    </row>
    <row r="31" spans="1:52" x14ac:dyDescent="0.35">
      <c r="A31" s="33" t="s">
        <v>239</v>
      </c>
      <c r="D31">
        <v>826</v>
      </c>
      <c r="E31">
        <v>826</v>
      </c>
      <c r="H31">
        <v>25882</v>
      </c>
      <c r="I31">
        <v>25882</v>
      </c>
      <c r="L31">
        <v>44654</v>
      </c>
      <c r="M31">
        <v>44654</v>
      </c>
      <c r="R31">
        <v>100894</v>
      </c>
      <c r="S31">
        <v>100894</v>
      </c>
      <c r="AD31">
        <v>13050</v>
      </c>
      <c r="AE31">
        <v>13050</v>
      </c>
      <c r="AN31">
        <v>51814</v>
      </c>
      <c r="AO31">
        <v>51814</v>
      </c>
      <c r="AQ31">
        <v>7826</v>
      </c>
      <c r="AR31">
        <v>7826</v>
      </c>
      <c r="AZ31">
        <v>244946</v>
      </c>
    </row>
    <row r="32" spans="1:52" x14ac:dyDescent="0.35">
      <c r="A32" s="33" t="s">
        <v>42</v>
      </c>
      <c r="B32">
        <v>4</v>
      </c>
      <c r="D32">
        <v>12027</v>
      </c>
      <c r="E32">
        <v>12031</v>
      </c>
      <c r="F32">
        <v>21</v>
      </c>
      <c r="H32">
        <v>198103</v>
      </c>
      <c r="I32">
        <v>198124</v>
      </c>
      <c r="J32">
        <v>2</v>
      </c>
      <c r="L32">
        <v>2648</v>
      </c>
      <c r="M32">
        <v>2650</v>
      </c>
      <c r="N32">
        <v>2</v>
      </c>
      <c r="O32">
        <v>2</v>
      </c>
      <c r="P32">
        <v>64</v>
      </c>
      <c r="R32">
        <v>123154</v>
      </c>
      <c r="S32">
        <v>123218</v>
      </c>
      <c r="T32">
        <v>1</v>
      </c>
      <c r="U32">
        <v>1</v>
      </c>
      <c r="AB32">
        <v>5</v>
      </c>
      <c r="AD32">
        <v>21062</v>
      </c>
      <c r="AE32">
        <v>21067</v>
      </c>
      <c r="AF32">
        <v>3</v>
      </c>
      <c r="AI32">
        <v>3</v>
      </c>
      <c r="AJ32">
        <v>17</v>
      </c>
      <c r="AL32">
        <v>17</v>
      </c>
      <c r="AN32">
        <v>128647</v>
      </c>
      <c r="AO32">
        <v>128647</v>
      </c>
      <c r="AQ32">
        <v>92231</v>
      </c>
      <c r="AR32">
        <v>92231</v>
      </c>
      <c r="AV32">
        <v>3</v>
      </c>
      <c r="AW32">
        <v>3</v>
      </c>
      <c r="AZ32">
        <v>577994</v>
      </c>
    </row>
    <row r="33" spans="1:52" x14ac:dyDescent="0.35">
      <c r="A33" s="33" t="s">
        <v>47</v>
      </c>
      <c r="B33">
        <v>1</v>
      </c>
      <c r="C33">
        <v>31</v>
      </c>
      <c r="D33">
        <v>7472</v>
      </c>
      <c r="E33">
        <v>7504</v>
      </c>
      <c r="F33">
        <v>62</v>
      </c>
      <c r="G33">
        <v>5008</v>
      </c>
      <c r="H33">
        <v>171768</v>
      </c>
      <c r="I33">
        <v>176838</v>
      </c>
      <c r="J33">
        <v>12</v>
      </c>
      <c r="K33">
        <v>1095</v>
      </c>
      <c r="L33">
        <v>126352</v>
      </c>
      <c r="M33">
        <v>127459</v>
      </c>
      <c r="P33">
        <v>31</v>
      </c>
      <c r="Q33">
        <v>27374</v>
      </c>
      <c r="R33">
        <v>347042</v>
      </c>
      <c r="S33">
        <v>374447</v>
      </c>
      <c r="V33">
        <v>1</v>
      </c>
      <c r="W33">
        <v>19785</v>
      </c>
      <c r="X33">
        <v>74141</v>
      </c>
      <c r="Y33">
        <v>93927</v>
      </c>
      <c r="AC33">
        <v>18044</v>
      </c>
      <c r="AD33">
        <v>70482</v>
      </c>
      <c r="AE33">
        <v>88526</v>
      </c>
      <c r="AF33">
        <v>3</v>
      </c>
      <c r="AG33">
        <v>16</v>
      </c>
      <c r="AH33">
        <v>12937</v>
      </c>
      <c r="AI33">
        <v>12956</v>
      </c>
      <c r="AJ33">
        <v>10</v>
      </c>
      <c r="AK33">
        <v>1</v>
      </c>
      <c r="AL33">
        <v>11</v>
      </c>
      <c r="AM33">
        <v>3057</v>
      </c>
      <c r="AN33">
        <v>223957</v>
      </c>
      <c r="AO33">
        <v>227014</v>
      </c>
      <c r="AP33">
        <v>10765</v>
      </c>
      <c r="AQ33">
        <v>78542</v>
      </c>
      <c r="AR33">
        <v>89307</v>
      </c>
      <c r="AS33">
        <v>2</v>
      </c>
      <c r="AT33">
        <v>3440</v>
      </c>
      <c r="AU33">
        <v>3442</v>
      </c>
      <c r="AV33">
        <v>2</v>
      </c>
      <c r="AW33">
        <v>2</v>
      </c>
      <c r="AZ33">
        <v>1201433</v>
      </c>
    </row>
    <row r="34" spans="1:52" x14ac:dyDescent="0.35">
      <c r="A34" s="33" t="s">
        <v>265</v>
      </c>
      <c r="H34">
        <v>1216</v>
      </c>
      <c r="I34">
        <v>1216</v>
      </c>
      <c r="AN34">
        <v>1522</v>
      </c>
      <c r="AO34">
        <v>1522</v>
      </c>
      <c r="AZ34">
        <v>2738</v>
      </c>
    </row>
    <row r="35" spans="1:52" x14ac:dyDescent="0.35">
      <c r="A35" s="31" t="s">
        <v>63</v>
      </c>
    </row>
    <row r="36" spans="1:52" x14ac:dyDescent="0.35">
      <c r="A36" s="32" t="s">
        <v>64</v>
      </c>
    </row>
    <row r="37" spans="1:52" x14ac:dyDescent="0.35">
      <c r="A37" s="33" t="s">
        <v>46</v>
      </c>
    </row>
    <row r="38" spans="1:52" x14ac:dyDescent="0.35">
      <c r="A38" s="33" t="s">
        <v>41</v>
      </c>
    </row>
    <row r="39" spans="1:52" x14ac:dyDescent="0.35">
      <c r="A39" s="31" t="s">
        <v>313</v>
      </c>
      <c r="AJ39">
        <v>1</v>
      </c>
      <c r="AL39">
        <v>1</v>
      </c>
      <c r="AV39">
        <v>1</v>
      </c>
      <c r="AW39">
        <v>1</v>
      </c>
      <c r="AZ39">
        <v>2</v>
      </c>
    </row>
    <row r="40" spans="1:52" x14ac:dyDescent="0.35">
      <c r="A40" s="32" t="s">
        <v>312</v>
      </c>
      <c r="AJ40">
        <v>1</v>
      </c>
      <c r="AL40">
        <v>1</v>
      </c>
      <c r="AV40">
        <v>1</v>
      </c>
      <c r="AW40">
        <v>1</v>
      </c>
      <c r="AZ40">
        <v>2</v>
      </c>
    </row>
    <row r="41" spans="1:52" x14ac:dyDescent="0.35">
      <c r="A41" s="33" t="s">
        <v>297</v>
      </c>
      <c r="AJ41">
        <v>1</v>
      </c>
      <c r="AL41">
        <v>1</v>
      </c>
      <c r="AV41">
        <v>1</v>
      </c>
      <c r="AW41">
        <v>1</v>
      </c>
      <c r="AZ41">
        <v>2</v>
      </c>
    </row>
    <row r="42" spans="1:52" x14ac:dyDescent="0.35">
      <c r="A42" s="31" t="s">
        <v>22</v>
      </c>
      <c r="D42">
        <v>246</v>
      </c>
      <c r="E42">
        <v>246</v>
      </c>
      <c r="F42">
        <v>3</v>
      </c>
      <c r="I42">
        <v>3</v>
      </c>
      <c r="R42">
        <v>3379</v>
      </c>
      <c r="S42">
        <v>3379</v>
      </c>
      <c r="AD42">
        <v>14</v>
      </c>
      <c r="AE42">
        <v>14</v>
      </c>
      <c r="AH42">
        <v>3747</v>
      </c>
      <c r="AI42">
        <v>3747</v>
      </c>
      <c r="AZ42">
        <v>7389</v>
      </c>
    </row>
    <row r="43" spans="1:52" x14ac:dyDescent="0.35">
      <c r="A43" s="32" t="s">
        <v>74</v>
      </c>
      <c r="D43">
        <v>246</v>
      </c>
      <c r="E43">
        <v>246</v>
      </c>
      <c r="R43">
        <v>3379</v>
      </c>
      <c r="S43">
        <v>3379</v>
      </c>
      <c r="AD43">
        <v>14</v>
      </c>
      <c r="AE43">
        <v>14</v>
      </c>
      <c r="AH43">
        <v>3747</v>
      </c>
      <c r="AI43">
        <v>3747</v>
      </c>
      <c r="AZ43">
        <v>7386</v>
      </c>
    </row>
    <row r="44" spans="1:52" x14ac:dyDescent="0.35">
      <c r="A44" s="33" t="s">
        <v>241</v>
      </c>
      <c r="D44">
        <v>246</v>
      </c>
      <c r="E44">
        <v>246</v>
      </c>
      <c r="R44">
        <v>2036</v>
      </c>
      <c r="S44">
        <v>2036</v>
      </c>
      <c r="AH44">
        <v>3747</v>
      </c>
      <c r="AI44">
        <v>3747</v>
      </c>
      <c r="AZ44">
        <v>6029</v>
      </c>
    </row>
    <row r="45" spans="1:52" x14ac:dyDescent="0.35">
      <c r="A45" s="33" t="s">
        <v>293</v>
      </c>
      <c r="AD45">
        <v>14</v>
      </c>
      <c r="AE45">
        <v>14</v>
      </c>
      <c r="AZ45">
        <v>14</v>
      </c>
    </row>
    <row r="46" spans="1:52" x14ac:dyDescent="0.35">
      <c r="A46" s="33" t="s">
        <v>288</v>
      </c>
      <c r="R46">
        <v>1343</v>
      </c>
      <c r="S46">
        <v>1343</v>
      </c>
      <c r="AZ46">
        <v>1343</v>
      </c>
    </row>
    <row r="47" spans="1:52" x14ac:dyDescent="0.35">
      <c r="A47" s="32" t="s">
        <v>307</v>
      </c>
      <c r="F47">
        <v>3</v>
      </c>
      <c r="I47">
        <v>3</v>
      </c>
      <c r="AZ47">
        <v>3</v>
      </c>
    </row>
    <row r="48" spans="1:52" x14ac:dyDescent="0.35">
      <c r="A48" s="33" t="s">
        <v>251</v>
      </c>
      <c r="F48">
        <v>3</v>
      </c>
      <c r="I48">
        <v>3</v>
      </c>
      <c r="AZ48">
        <v>3</v>
      </c>
    </row>
    <row r="49" spans="1:52" x14ac:dyDescent="0.35">
      <c r="A49" s="32" t="s">
        <v>21</v>
      </c>
    </row>
    <row r="50" spans="1:52" x14ac:dyDescent="0.35">
      <c r="A50" s="33" t="s">
        <v>20</v>
      </c>
    </row>
    <row r="51" spans="1:52" x14ac:dyDescent="0.35">
      <c r="A51" s="31" t="s">
        <v>314</v>
      </c>
      <c r="H51">
        <v>5572</v>
      </c>
      <c r="I51">
        <v>5572</v>
      </c>
      <c r="L51">
        <v>1196</v>
      </c>
      <c r="M51">
        <v>1196</v>
      </c>
      <c r="AZ51">
        <v>6768</v>
      </c>
    </row>
    <row r="52" spans="1:52" x14ac:dyDescent="0.35">
      <c r="A52" s="32" t="s">
        <v>315</v>
      </c>
      <c r="H52">
        <v>5572</v>
      </c>
      <c r="I52">
        <v>5572</v>
      </c>
      <c r="L52">
        <v>1196</v>
      </c>
      <c r="M52">
        <v>1196</v>
      </c>
      <c r="AZ52">
        <v>6768</v>
      </c>
    </row>
    <row r="53" spans="1:52" x14ac:dyDescent="0.35">
      <c r="A53" s="33" t="s">
        <v>247</v>
      </c>
      <c r="H53">
        <v>5572</v>
      </c>
      <c r="I53">
        <v>5572</v>
      </c>
      <c r="L53">
        <v>1196</v>
      </c>
      <c r="M53">
        <v>1196</v>
      </c>
      <c r="AZ53">
        <v>6768</v>
      </c>
    </row>
    <row r="54" spans="1:52" x14ac:dyDescent="0.35">
      <c r="A54" s="31" t="s">
        <v>312</v>
      </c>
      <c r="P54">
        <v>1</v>
      </c>
      <c r="S54">
        <v>1</v>
      </c>
      <c r="AZ54">
        <v>1</v>
      </c>
    </row>
    <row r="55" spans="1:52" x14ac:dyDescent="0.35">
      <c r="A55" s="32" t="s">
        <v>313</v>
      </c>
      <c r="P55">
        <v>1</v>
      </c>
      <c r="S55">
        <v>1</v>
      </c>
      <c r="AZ55">
        <v>1</v>
      </c>
    </row>
    <row r="56" spans="1:52" x14ac:dyDescent="0.35">
      <c r="A56" s="33" t="s">
        <v>283</v>
      </c>
      <c r="P56">
        <v>1</v>
      </c>
      <c r="S56">
        <v>1</v>
      </c>
      <c r="AZ56">
        <v>1</v>
      </c>
    </row>
    <row r="57" spans="1:52" x14ac:dyDescent="0.35">
      <c r="A57" s="31" t="s">
        <v>19</v>
      </c>
      <c r="F57">
        <v>3</v>
      </c>
      <c r="G57">
        <v>66</v>
      </c>
      <c r="H57">
        <v>96764</v>
      </c>
      <c r="I57">
        <v>96833</v>
      </c>
      <c r="K57">
        <v>2</v>
      </c>
      <c r="L57">
        <v>2701</v>
      </c>
      <c r="M57">
        <v>2703</v>
      </c>
      <c r="W57">
        <v>4</v>
      </c>
      <c r="Y57">
        <v>4</v>
      </c>
      <c r="AC57">
        <v>1</v>
      </c>
      <c r="AE57">
        <v>1</v>
      </c>
      <c r="AS57">
        <v>2</v>
      </c>
      <c r="AU57">
        <v>2</v>
      </c>
      <c r="AZ57">
        <v>99543</v>
      </c>
    </row>
    <row r="58" spans="1:52" x14ac:dyDescent="0.35">
      <c r="A58" s="32" t="s">
        <v>50</v>
      </c>
      <c r="G58">
        <v>66</v>
      </c>
      <c r="H58">
        <v>96764</v>
      </c>
      <c r="I58">
        <v>96830</v>
      </c>
      <c r="K58">
        <v>2</v>
      </c>
      <c r="M58">
        <v>2</v>
      </c>
      <c r="W58">
        <v>4</v>
      </c>
      <c r="Y58">
        <v>4</v>
      </c>
      <c r="AC58">
        <v>1</v>
      </c>
      <c r="AE58">
        <v>1</v>
      </c>
      <c r="AZ58">
        <v>96837</v>
      </c>
    </row>
    <row r="59" spans="1:52" x14ac:dyDescent="0.35">
      <c r="A59" s="33" t="s">
        <v>137</v>
      </c>
      <c r="G59">
        <v>66</v>
      </c>
      <c r="I59">
        <v>66</v>
      </c>
      <c r="K59">
        <v>2</v>
      </c>
      <c r="M59">
        <v>2</v>
      </c>
      <c r="W59">
        <v>4</v>
      </c>
      <c r="Y59">
        <v>4</v>
      </c>
      <c r="AC59">
        <v>1</v>
      </c>
      <c r="AE59">
        <v>1</v>
      </c>
      <c r="AZ59">
        <v>73</v>
      </c>
    </row>
    <row r="60" spans="1:52" x14ac:dyDescent="0.35">
      <c r="A60" s="33" t="s">
        <v>260</v>
      </c>
      <c r="H60">
        <v>7709</v>
      </c>
      <c r="I60">
        <v>7709</v>
      </c>
      <c r="AZ60">
        <v>7709</v>
      </c>
    </row>
    <row r="61" spans="1:52" x14ac:dyDescent="0.35">
      <c r="A61" s="33" t="s">
        <v>256</v>
      </c>
      <c r="H61">
        <v>89055</v>
      </c>
      <c r="I61">
        <v>89055</v>
      </c>
      <c r="AZ61">
        <v>89055</v>
      </c>
    </row>
    <row r="62" spans="1:52" x14ac:dyDescent="0.35">
      <c r="A62" s="32" t="s">
        <v>316</v>
      </c>
      <c r="L62">
        <v>2701</v>
      </c>
      <c r="M62">
        <v>2701</v>
      </c>
      <c r="AZ62">
        <v>2701</v>
      </c>
    </row>
    <row r="63" spans="1:52" x14ac:dyDescent="0.35">
      <c r="A63" s="33" t="s">
        <v>280</v>
      </c>
      <c r="L63">
        <v>2701</v>
      </c>
      <c r="M63">
        <v>2701</v>
      </c>
      <c r="AZ63">
        <v>2701</v>
      </c>
    </row>
    <row r="64" spans="1:52" x14ac:dyDescent="0.35">
      <c r="A64" s="32" t="s">
        <v>18</v>
      </c>
      <c r="F64">
        <v>3</v>
      </c>
      <c r="I64">
        <v>3</v>
      </c>
      <c r="AS64">
        <v>2</v>
      </c>
      <c r="AU64">
        <v>2</v>
      </c>
      <c r="AZ64">
        <v>5</v>
      </c>
    </row>
    <row r="65" spans="1:52" x14ac:dyDescent="0.35">
      <c r="A65" s="33" t="s">
        <v>17</v>
      </c>
    </row>
    <row r="66" spans="1:52" x14ac:dyDescent="0.35">
      <c r="A66" s="33" t="s">
        <v>270</v>
      </c>
      <c r="F66">
        <v>3</v>
      </c>
      <c r="I66">
        <v>3</v>
      </c>
      <c r="AS66">
        <v>2</v>
      </c>
      <c r="AU66">
        <v>2</v>
      </c>
      <c r="AZ66">
        <v>5</v>
      </c>
    </row>
    <row r="67" spans="1:52" x14ac:dyDescent="0.35">
      <c r="A67" s="31" t="s">
        <v>5</v>
      </c>
      <c r="B67">
        <v>25</v>
      </c>
      <c r="C67">
        <v>1643</v>
      </c>
      <c r="D67">
        <v>5365</v>
      </c>
      <c r="E67">
        <v>7033</v>
      </c>
      <c r="F67">
        <v>8</v>
      </c>
      <c r="G67">
        <v>977</v>
      </c>
      <c r="H67">
        <v>237937</v>
      </c>
      <c r="I67">
        <v>238922</v>
      </c>
      <c r="J67">
        <v>9</v>
      </c>
      <c r="K67">
        <v>19</v>
      </c>
      <c r="L67">
        <v>52974</v>
      </c>
      <c r="M67">
        <v>53002</v>
      </c>
      <c r="P67">
        <v>20</v>
      </c>
      <c r="Q67">
        <v>728</v>
      </c>
      <c r="R67">
        <v>287363</v>
      </c>
      <c r="S67">
        <v>288111</v>
      </c>
      <c r="W67">
        <v>1</v>
      </c>
      <c r="X67">
        <v>7808</v>
      </c>
      <c r="Y67">
        <v>7809</v>
      </c>
      <c r="AD67">
        <v>16350</v>
      </c>
      <c r="AE67">
        <v>16350</v>
      </c>
      <c r="AF67">
        <v>2</v>
      </c>
      <c r="AG67">
        <v>1949</v>
      </c>
      <c r="AH67">
        <v>73353</v>
      </c>
      <c r="AI67">
        <v>75304</v>
      </c>
      <c r="AJ67">
        <v>20</v>
      </c>
      <c r="AK67">
        <v>760</v>
      </c>
      <c r="AL67">
        <v>780</v>
      </c>
      <c r="AM67">
        <v>3094</v>
      </c>
      <c r="AN67">
        <v>178286</v>
      </c>
      <c r="AO67">
        <v>181380</v>
      </c>
      <c r="AP67">
        <v>2198</v>
      </c>
      <c r="AQ67">
        <v>107006</v>
      </c>
      <c r="AR67">
        <v>109204</v>
      </c>
      <c r="AV67">
        <v>2</v>
      </c>
      <c r="AW67">
        <v>2</v>
      </c>
      <c r="AZ67">
        <v>977897</v>
      </c>
    </row>
    <row r="68" spans="1:52" x14ac:dyDescent="0.35">
      <c r="A68" s="32" t="s">
        <v>4</v>
      </c>
      <c r="B68">
        <v>25</v>
      </c>
      <c r="C68">
        <v>1643</v>
      </c>
      <c r="D68">
        <v>5365</v>
      </c>
      <c r="E68">
        <v>7033</v>
      </c>
      <c r="F68">
        <v>8</v>
      </c>
      <c r="G68">
        <v>977</v>
      </c>
      <c r="H68">
        <v>237937</v>
      </c>
      <c r="I68">
        <v>238922</v>
      </c>
      <c r="J68">
        <v>9</v>
      </c>
      <c r="K68">
        <v>19</v>
      </c>
      <c r="L68">
        <v>52974</v>
      </c>
      <c r="M68">
        <v>53002</v>
      </c>
      <c r="P68">
        <v>20</v>
      </c>
      <c r="Q68">
        <v>728</v>
      </c>
      <c r="R68">
        <v>287363</v>
      </c>
      <c r="S68">
        <v>288111</v>
      </c>
      <c r="W68">
        <v>1</v>
      </c>
      <c r="X68">
        <v>7808</v>
      </c>
      <c r="Y68">
        <v>7809</v>
      </c>
      <c r="AD68">
        <v>16350</v>
      </c>
      <c r="AE68">
        <v>16350</v>
      </c>
      <c r="AF68">
        <v>2</v>
      </c>
      <c r="AG68">
        <v>1949</v>
      </c>
      <c r="AH68">
        <v>73353</v>
      </c>
      <c r="AI68">
        <v>75304</v>
      </c>
      <c r="AJ68">
        <v>20</v>
      </c>
      <c r="AK68">
        <v>760</v>
      </c>
      <c r="AL68">
        <v>780</v>
      </c>
      <c r="AM68">
        <v>3094</v>
      </c>
      <c r="AN68">
        <v>178286</v>
      </c>
      <c r="AO68">
        <v>181380</v>
      </c>
      <c r="AP68">
        <v>2198</v>
      </c>
      <c r="AQ68">
        <v>107006</v>
      </c>
      <c r="AR68">
        <v>109204</v>
      </c>
      <c r="AV68">
        <v>2</v>
      </c>
      <c r="AW68">
        <v>2</v>
      </c>
      <c r="AZ68">
        <v>977897</v>
      </c>
    </row>
    <row r="69" spans="1:52" x14ac:dyDescent="0.35">
      <c r="A69" s="33" t="s">
        <v>7</v>
      </c>
    </row>
    <row r="70" spans="1:52" x14ac:dyDescent="0.35">
      <c r="A70" s="33" t="s">
        <v>15</v>
      </c>
      <c r="B70">
        <v>7</v>
      </c>
      <c r="E70">
        <v>7</v>
      </c>
      <c r="H70">
        <v>12084</v>
      </c>
      <c r="I70">
        <v>12084</v>
      </c>
      <c r="J70">
        <v>6</v>
      </c>
      <c r="M70">
        <v>6</v>
      </c>
      <c r="AF70">
        <v>1</v>
      </c>
      <c r="AI70">
        <v>1</v>
      </c>
      <c r="AN70">
        <v>2179</v>
      </c>
      <c r="AO70">
        <v>2179</v>
      </c>
      <c r="AQ70">
        <v>1517</v>
      </c>
      <c r="AR70">
        <v>1517</v>
      </c>
      <c r="AZ70">
        <v>15794</v>
      </c>
    </row>
    <row r="71" spans="1:52" x14ac:dyDescent="0.35">
      <c r="A71" s="33" t="s">
        <v>6</v>
      </c>
      <c r="B71">
        <v>6</v>
      </c>
      <c r="D71">
        <v>1864</v>
      </c>
      <c r="E71">
        <v>1870</v>
      </c>
      <c r="F71">
        <v>8</v>
      </c>
      <c r="G71">
        <v>977</v>
      </c>
      <c r="H71">
        <v>225853</v>
      </c>
      <c r="I71">
        <v>226838</v>
      </c>
      <c r="J71">
        <v>2</v>
      </c>
      <c r="K71">
        <v>18</v>
      </c>
      <c r="L71">
        <v>52974</v>
      </c>
      <c r="M71">
        <v>52994</v>
      </c>
      <c r="P71">
        <v>6</v>
      </c>
      <c r="Q71">
        <v>725</v>
      </c>
      <c r="R71">
        <v>270711</v>
      </c>
      <c r="S71">
        <v>271442</v>
      </c>
      <c r="W71">
        <v>1</v>
      </c>
      <c r="X71">
        <v>7808</v>
      </c>
      <c r="Y71">
        <v>7809</v>
      </c>
      <c r="AD71">
        <v>16350</v>
      </c>
      <c r="AE71">
        <v>16350</v>
      </c>
      <c r="AF71">
        <v>1</v>
      </c>
      <c r="AG71">
        <v>264</v>
      </c>
      <c r="AH71">
        <v>72989</v>
      </c>
      <c r="AI71">
        <v>73254</v>
      </c>
      <c r="AJ71">
        <v>19</v>
      </c>
      <c r="AL71">
        <v>19</v>
      </c>
      <c r="AN71">
        <v>176107</v>
      </c>
      <c r="AO71">
        <v>176107</v>
      </c>
      <c r="AQ71">
        <v>105489</v>
      </c>
      <c r="AR71">
        <v>105489</v>
      </c>
      <c r="AV71">
        <v>2</v>
      </c>
      <c r="AW71">
        <v>2</v>
      </c>
      <c r="AZ71">
        <v>932174</v>
      </c>
    </row>
    <row r="72" spans="1:52" x14ac:dyDescent="0.35">
      <c r="A72" s="33" t="s">
        <v>2</v>
      </c>
    </row>
    <row r="73" spans="1:52" x14ac:dyDescent="0.35">
      <c r="A73" s="33" t="s">
        <v>23</v>
      </c>
      <c r="B73">
        <v>12</v>
      </c>
      <c r="D73">
        <v>3501</v>
      </c>
      <c r="E73">
        <v>3513</v>
      </c>
      <c r="J73">
        <v>1</v>
      </c>
      <c r="M73">
        <v>1</v>
      </c>
      <c r="P73">
        <v>14</v>
      </c>
      <c r="R73">
        <v>16652</v>
      </c>
      <c r="S73">
        <v>16666</v>
      </c>
      <c r="AH73">
        <v>364</v>
      </c>
      <c r="AI73">
        <v>364</v>
      </c>
      <c r="AJ73">
        <v>1</v>
      </c>
      <c r="AL73">
        <v>1</v>
      </c>
      <c r="AZ73">
        <v>20545</v>
      </c>
    </row>
    <row r="74" spans="1:52" x14ac:dyDescent="0.35">
      <c r="A74" s="33" t="s">
        <v>349</v>
      </c>
      <c r="C74">
        <v>1643</v>
      </c>
      <c r="E74">
        <v>1643</v>
      </c>
      <c r="K74">
        <v>1</v>
      </c>
      <c r="M74">
        <v>1</v>
      </c>
      <c r="Q74">
        <v>3</v>
      </c>
      <c r="S74">
        <v>3</v>
      </c>
      <c r="AG74">
        <v>1685</v>
      </c>
      <c r="AI74">
        <v>1685</v>
      </c>
      <c r="AK74">
        <v>760</v>
      </c>
      <c r="AL74">
        <v>760</v>
      </c>
      <c r="AM74">
        <v>3094</v>
      </c>
      <c r="AO74">
        <v>3094</v>
      </c>
      <c r="AP74">
        <v>2198</v>
      </c>
      <c r="AR74">
        <v>2198</v>
      </c>
      <c r="AZ74">
        <v>9384</v>
      </c>
    </row>
    <row r="75" spans="1:52" x14ac:dyDescent="0.35">
      <c r="A75" s="31" t="s">
        <v>308</v>
      </c>
      <c r="B75">
        <v>11</v>
      </c>
      <c r="E75">
        <v>11</v>
      </c>
      <c r="F75">
        <v>3</v>
      </c>
      <c r="I75">
        <v>3</v>
      </c>
      <c r="P75">
        <v>1</v>
      </c>
      <c r="S75">
        <v>1</v>
      </c>
      <c r="AF75">
        <v>9</v>
      </c>
      <c r="AI75">
        <v>9</v>
      </c>
      <c r="AJ75">
        <v>11</v>
      </c>
      <c r="AL75">
        <v>11</v>
      </c>
      <c r="AZ75">
        <v>35</v>
      </c>
    </row>
    <row r="76" spans="1:52" x14ac:dyDescent="0.35">
      <c r="A76" s="32" t="s">
        <v>309</v>
      </c>
      <c r="B76">
        <v>11</v>
      </c>
      <c r="E76">
        <v>11</v>
      </c>
      <c r="F76">
        <v>3</v>
      </c>
      <c r="I76">
        <v>3</v>
      </c>
      <c r="P76">
        <v>1</v>
      </c>
      <c r="S76">
        <v>1</v>
      </c>
      <c r="AF76">
        <v>9</v>
      </c>
      <c r="AI76">
        <v>9</v>
      </c>
      <c r="AJ76">
        <v>11</v>
      </c>
      <c r="AL76">
        <v>11</v>
      </c>
      <c r="AZ76">
        <v>35</v>
      </c>
    </row>
    <row r="77" spans="1:52" x14ac:dyDescent="0.35">
      <c r="A77" s="33" t="s">
        <v>214</v>
      </c>
      <c r="B77">
        <v>11</v>
      </c>
      <c r="E77">
        <v>11</v>
      </c>
      <c r="F77">
        <v>3</v>
      </c>
      <c r="I77">
        <v>3</v>
      </c>
      <c r="P77">
        <v>1</v>
      </c>
      <c r="S77">
        <v>1</v>
      </c>
      <c r="AF77">
        <v>9</v>
      </c>
      <c r="AI77">
        <v>9</v>
      </c>
      <c r="AJ77">
        <v>11</v>
      </c>
      <c r="AL77">
        <v>11</v>
      </c>
      <c r="AZ77">
        <v>35</v>
      </c>
    </row>
    <row r="78" spans="1:52" x14ac:dyDescent="0.35">
      <c r="A78" s="31" t="s">
        <v>77</v>
      </c>
      <c r="Q78">
        <v>138</v>
      </c>
      <c r="S78">
        <v>138</v>
      </c>
      <c r="W78">
        <v>13</v>
      </c>
      <c r="Y78">
        <v>13</v>
      </c>
      <c r="AZ78">
        <v>151</v>
      </c>
    </row>
    <row r="79" spans="1:52" x14ac:dyDescent="0.35">
      <c r="A79" s="32" t="s">
        <v>76</v>
      </c>
      <c r="Q79">
        <v>138</v>
      </c>
      <c r="S79">
        <v>138</v>
      </c>
      <c r="W79">
        <v>13</v>
      </c>
      <c r="Y79">
        <v>13</v>
      </c>
      <c r="AZ79">
        <v>151</v>
      </c>
    </row>
    <row r="80" spans="1:52" x14ac:dyDescent="0.35">
      <c r="A80" s="33" t="s">
        <v>144</v>
      </c>
      <c r="Q80">
        <v>138</v>
      </c>
      <c r="S80">
        <v>138</v>
      </c>
      <c r="W80">
        <v>13</v>
      </c>
      <c r="Y80">
        <v>13</v>
      </c>
      <c r="AZ80">
        <v>151</v>
      </c>
    </row>
    <row r="81" spans="1:52" x14ac:dyDescent="0.35">
      <c r="A81" s="31" t="s">
        <v>35</v>
      </c>
      <c r="B81">
        <v>4</v>
      </c>
      <c r="C81">
        <v>3454</v>
      </c>
      <c r="D81">
        <v>10216</v>
      </c>
      <c r="E81">
        <v>13674</v>
      </c>
      <c r="J81">
        <v>1</v>
      </c>
      <c r="L81">
        <v>50501</v>
      </c>
      <c r="M81">
        <v>50502</v>
      </c>
      <c r="AD81">
        <v>3</v>
      </c>
      <c r="AE81">
        <v>3</v>
      </c>
      <c r="AT81">
        <v>2</v>
      </c>
      <c r="AU81">
        <v>2</v>
      </c>
      <c r="AZ81">
        <v>64181</v>
      </c>
    </row>
    <row r="82" spans="1:52" x14ac:dyDescent="0.35">
      <c r="A82" s="32" t="s">
        <v>62</v>
      </c>
      <c r="B82">
        <v>1</v>
      </c>
      <c r="D82">
        <v>10216</v>
      </c>
      <c r="E82">
        <v>10217</v>
      </c>
      <c r="L82">
        <v>50501</v>
      </c>
      <c r="M82">
        <v>50501</v>
      </c>
      <c r="AD82">
        <v>3</v>
      </c>
      <c r="AE82">
        <v>3</v>
      </c>
      <c r="AZ82">
        <v>60721</v>
      </c>
    </row>
    <row r="83" spans="1:52" x14ac:dyDescent="0.35">
      <c r="A83" s="33" t="s">
        <v>202</v>
      </c>
      <c r="B83">
        <v>1</v>
      </c>
      <c r="D83">
        <v>10216</v>
      </c>
      <c r="E83">
        <v>10217</v>
      </c>
      <c r="L83">
        <v>50501</v>
      </c>
      <c r="M83">
        <v>50501</v>
      </c>
      <c r="AD83">
        <v>3</v>
      </c>
      <c r="AE83">
        <v>3</v>
      </c>
      <c r="AZ83">
        <v>60721</v>
      </c>
    </row>
    <row r="84" spans="1:52" x14ac:dyDescent="0.35">
      <c r="A84" s="33" t="s">
        <v>38</v>
      </c>
    </row>
    <row r="85" spans="1:52" x14ac:dyDescent="0.35">
      <c r="A85" s="32" t="s">
        <v>37</v>
      </c>
      <c r="B85">
        <v>3</v>
      </c>
      <c r="C85">
        <v>3454</v>
      </c>
      <c r="E85">
        <v>3457</v>
      </c>
      <c r="J85">
        <v>1</v>
      </c>
      <c r="M85">
        <v>1</v>
      </c>
      <c r="AT85">
        <v>2</v>
      </c>
      <c r="AU85">
        <v>2</v>
      </c>
      <c r="AZ85">
        <v>3460</v>
      </c>
    </row>
    <row r="86" spans="1:52" x14ac:dyDescent="0.35">
      <c r="A86" s="33" t="s">
        <v>40</v>
      </c>
    </row>
    <row r="87" spans="1:52" x14ac:dyDescent="0.35">
      <c r="A87" s="33" t="s">
        <v>36</v>
      </c>
    </row>
    <row r="88" spans="1:52" x14ac:dyDescent="0.35">
      <c r="A88" s="33" t="s">
        <v>49</v>
      </c>
      <c r="B88">
        <v>3</v>
      </c>
      <c r="C88">
        <v>3454</v>
      </c>
      <c r="E88">
        <v>3457</v>
      </c>
      <c r="J88">
        <v>1</v>
      </c>
      <c r="M88">
        <v>1</v>
      </c>
      <c r="AT88">
        <v>2</v>
      </c>
      <c r="AU88">
        <v>2</v>
      </c>
      <c r="AZ88">
        <v>3460</v>
      </c>
    </row>
    <row r="89" spans="1:52" x14ac:dyDescent="0.35">
      <c r="A89" s="32" t="s">
        <v>34</v>
      </c>
    </row>
    <row r="90" spans="1:52" x14ac:dyDescent="0.35">
      <c r="A90" s="33" t="s">
        <v>33</v>
      </c>
    </row>
    <row r="91" spans="1:52" x14ac:dyDescent="0.35">
      <c r="A91" s="31" t="s">
        <v>302</v>
      </c>
      <c r="B91">
        <v>1</v>
      </c>
      <c r="E91">
        <v>1</v>
      </c>
      <c r="F91">
        <v>2</v>
      </c>
      <c r="I91">
        <v>2</v>
      </c>
      <c r="J91">
        <v>2</v>
      </c>
      <c r="M91">
        <v>2</v>
      </c>
      <c r="P91">
        <v>1</v>
      </c>
      <c r="S91">
        <v>1</v>
      </c>
      <c r="AZ91">
        <v>6</v>
      </c>
    </row>
    <row r="92" spans="1:52" x14ac:dyDescent="0.35">
      <c r="A92" s="32" t="s">
        <v>303</v>
      </c>
      <c r="B92">
        <v>1</v>
      </c>
      <c r="E92">
        <v>1</v>
      </c>
      <c r="F92">
        <v>2</v>
      </c>
      <c r="I92">
        <v>2</v>
      </c>
      <c r="J92">
        <v>2</v>
      </c>
      <c r="M92">
        <v>2</v>
      </c>
      <c r="P92">
        <v>1</v>
      </c>
      <c r="S92">
        <v>1</v>
      </c>
      <c r="AZ92">
        <v>6</v>
      </c>
    </row>
    <row r="93" spans="1:52" x14ac:dyDescent="0.35">
      <c r="A93" s="33" t="s">
        <v>218</v>
      </c>
      <c r="B93">
        <v>1</v>
      </c>
      <c r="E93">
        <v>1</v>
      </c>
      <c r="AZ93">
        <v>1</v>
      </c>
    </row>
    <row r="94" spans="1:52" x14ac:dyDescent="0.35">
      <c r="A94" s="33" t="s">
        <v>253</v>
      </c>
      <c r="F94">
        <v>2</v>
      </c>
      <c r="I94">
        <v>2</v>
      </c>
      <c r="J94">
        <v>2</v>
      </c>
      <c r="M94">
        <v>2</v>
      </c>
      <c r="P94">
        <v>1</v>
      </c>
      <c r="S94">
        <v>1</v>
      </c>
      <c r="AZ94">
        <v>5</v>
      </c>
    </row>
    <row r="95" spans="1:52" x14ac:dyDescent="0.35">
      <c r="A95" s="31" t="s">
        <v>68</v>
      </c>
      <c r="B95">
        <v>2</v>
      </c>
      <c r="C95">
        <v>5</v>
      </c>
      <c r="D95">
        <v>770</v>
      </c>
      <c r="E95">
        <v>777</v>
      </c>
      <c r="F95">
        <v>2</v>
      </c>
      <c r="G95">
        <v>7</v>
      </c>
      <c r="H95">
        <v>61979</v>
      </c>
      <c r="I95">
        <v>61988</v>
      </c>
      <c r="L95">
        <v>6817</v>
      </c>
      <c r="M95">
        <v>6817</v>
      </c>
      <c r="Q95">
        <v>5</v>
      </c>
      <c r="R95">
        <v>11357</v>
      </c>
      <c r="S95">
        <v>11362</v>
      </c>
      <c r="AC95">
        <v>1573</v>
      </c>
      <c r="AD95">
        <v>697866</v>
      </c>
      <c r="AE95">
        <v>699439</v>
      </c>
      <c r="AG95">
        <v>1</v>
      </c>
      <c r="AH95">
        <v>7289</v>
      </c>
      <c r="AI95">
        <v>7290</v>
      </c>
      <c r="AP95">
        <v>4</v>
      </c>
      <c r="AQ95">
        <v>13892</v>
      </c>
      <c r="AR95">
        <v>13896</v>
      </c>
      <c r="AV95">
        <v>1</v>
      </c>
      <c r="AW95">
        <v>1</v>
      </c>
      <c r="AZ95">
        <v>801570</v>
      </c>
    </row>
    <row r="96" spans="1:52" x14ac:dyDescent="0.35">
      <c r="A96" s="32" t="s">
        <v>311</v>
      </c>
      <c r="B96">
        <v>2</v>
      </c>
      <c r="E96">
        <v>2</v>
      </c>
      <c r="AZ96">
        <v>2</v>
      </c>
    </row>
    <row r="97" spans="1:52" x14ac:dyDescent="0.35">
      <c r="A97" s="33" t="s">
        <v>222</v>
      </c>
      <c r="B97">
        <v>2</v>
      </c>
      <c r="E97">
        <v>2</v>
      </c>
      <c r="AZ97">
        <v>2</v>
      </c>
    </row>
    <row r="98" spans="1:52" x14ac:dyDescent="0.35">
      <c r="A98" s="32" t="s">
        <v>67</v>
      </c>
      <c r="C98">
        <v>5</v>
      </c>
      <c r="E98">
        <v>5</v>
      </c>
      <c r="F98">
        <v>2</v>
      </c>
      <c r="G98">
        <v>7</v>
      </c>
      <c r="H98">
        <v>61979</v>
      </c>
      <c r="I98">
        <v>61988</v>
      </c>
      <c r="L98">
        <v>3021</v>
      </c>
      <c r="M98">
        <v>3021</v>
      </c>
      <c r="Q98">
        <v>5</v>
      </c>
      <c r="R98">
        <v>2516</v>
      </c>
      <c r="S98">
        <v>2521</v>
      </c>
      <c r="AC98">
        <v>1573</v>
      </c>
      <c r="AD98">
        <v>697866</v>
      </c>
      <c r="AE98">
        <v>699439</v>
      </c>
      <c r="AG98">
        <v>1</v>
      </c>
      <c r="AI98">
        <v>1</v>
      </c>
      <c r="AP98">
        <v>4</v>
      </c>
      <c r="AQ98">
        <v>2929</v>
      </c>
      <c r="AR98">
        <v>2933</v>
      </c>
      <c r="AZ98">
        <v>769908</v>
      </c>
    </row>
    <row r="99" spans="1:52" x14ac:dyDescent="0.35">
      <c r="A99" s="33" t="s">
        <v>258</v>
      </c>
      <c r="H99">
        <v>61979</v>
      </c>
      <c r="I99">
        <v>61979</v>
      </c>
      <c r="L99">
        <v>3021</v>
      </c>
      <c r="M99">
        <v>3021</v>
      </c>
      <c r="R99">
        <v>2516</v>
      </c>
      <c r="S99">
        <v>2516</v>
      </c>
      <c r="AD99">
        <v>697866</v>
      </c>
      <c r="AE99">
        <v>697866</v>
      </c>
      <c r="AQ99">
        <v>2929</v>
      </c>
      <c r="AR99">
        <v>2929</v>
      </c>
      <c r="AZ99">
        <v>768311</v>
      </c>
    </row>
    <row r="100" spans="1:52" x14ac:dyDescent="0.35">
      <c r="A100" s="33" t="s">
        <v>44</v>
      </c>
      <c r="C100">
        <v>5</v>
      </c>
      <c r="E100">
        <v>5</v>
      </c>
      <c r="F100">
        <v>2</v>
      </c>
      <c r="G100">
        <v>7</v>
      </c>
      <c r="I100">
        <v>9</v>
      </c>
      <c r="Q100">
        <v>5</v>
      </c>
      <c r="S100">
        <v>5</v>
      </c>
      <c r="AC100">
        <v>1573</v>
      </c>
      <c r="AE100">
        <v>1573</v>
      </c>
      <c r="AG100">
        <v>1</v>
      </c>
      <c r="AI100">
        <v>1</v>
      </c>
      <c r="AP100">
        <v>4</v>
      </c>
      <c r="AR100">
        <v>4</v>
      </c>
      <c r="AZ100">
        <v>1597</v>
      </c>
    </row>
    <row r="101" spans="1:52" x14ac:dyDescent="0.35">
      <c r="A101" s="32" t="s">
        <v>318</v>
      </c>
      <c r="D101">
        <v>770</v>
      </c>
      <c r="E101">
        <v>770</v>
      </c>
      <c r="L101">
        <v>3796</v>
      </c>
      <c r="M101">
        <v>3796</v>
      </c>
      <c r="R101">
        <v>8841</v>
      </c>
      <c r="S101">
        <v>8841</v>
      </c>
      <c r="AH101">
        <v>7289</v>
      </c>
      <c r="AI101">
        <v>7289</v>
      </c>
      <c r="AQ101">
        <v>10963</v>
      </c>
      <c r="AR101">
        <v>10963</v>
      </c>
      <c r="AV101">
        <v>1</v>
      </c>
      <c r="AW101">
        <v>1</v>
      </c>
      <c r="AZ101">
        <v>31660</v>
      </c>
    </row>
    <row r="102" spans="1:52" x14ac:dyDescent="0.35">
      <c r="A102" s="33" t="s">
        <v>234</v>
      </c>
      <c r="D102">
        <v>770</v>
      </c>
      <c r="E102">
        <v>770</v>
      </c>
      <c r="L102">
        <v>3796</v>
      </c>
      <c r="M102">
        <v>3796</v>
      </c>
      <c r="R102">
        <v>8841</v>
      </c>
      <c r="S102">
        <v>8841</v>
      </c>
      <c r="AH102">
        <v>7289</v>
      </c>
      <c r="AI102">
        <v>7289</v>
      </c>
      <c r="AQ102">
        <v>10963</v>
      </c>
      <c r="AR102">
        <v>10963</v>
      </c>
      <c r="AV102">
        <v>1</v>
      </c>
      <c r="AW102">
        <v>1</v>
      </c>
      <c r="AZ102">
        <v>31660</v>
      </c>
    </row>
    <row r="103" spans="1:52" x14ac:dyDescent="0.35">
      <c r="A103" s="31" t="s">
        <v>73</v>
      </c>
      <c r="D103">
        <v>19744</v>
      </c>
      <c r="E103">
        <v>19744</v>
      </c>
      <c r="H103">
        <v>33222</v>
      </c>
      <c r="I103">
        <v>33222</v>
      </c>
      <c r="K103">
        <v>2</v>
      </c>
      <c r="M103">
        <v>2</v>
      </c>
      <c r="R103">
        <v>3260</v>
      </c>
      <c r="S103">
        <v>3260</v>
      </c>
      <c r="X103">
        <v>6733</v>
      </c>
      <c r="Y103">
        <v>6733</v>
      </c>
      <c r="AZ103">
        <v>62961</v>
      </c>
    </row>
    <row r="104" spans="1:52" x14ac:dyDescent="0.35">
      <c r="A104" s="32" t="s">
        <v>72</v>
      </c>
      <c r="D104">
        <v>19744</v>
      </c>
      <c r="E104">
        <v>19744</v>
      </c>
      <c r="H104">
        <v>33222</v>
      </c>
      <c r="I104">
        <v>33222</v>
      </c>
      <c r="K104">
        <v>2</v>
      </c>
      <c r="M104">
        <v>2</v>
      </c>
      <c r="R104">
        <v>3260</v>
      </c>
      <c r="S104">
        <v>3260</v>
      </c>
      <c r="X104">
        <v>6733</v>
      </c>
      <c r="Y104">
        <v>6733</v>
      </c>
      <c r="AZ104">
        <v>62961</v>
      </c>
    </row>
    <row r="105" spans="1:52" x14ac:dyDescent="0.35">
      <c r="A105" s="33" t="s">
        <v>263</v>
      </c>
      <c r="H105">
        <v>2076</v>
      </c>
      <c r="I105">
        <v>2076</v>
      </c>
      <c r="AZ105">
        <v>2076</v>
      </c>
    </row>
    <row r="106" spans="1:52" x14ac:dyDescent="0.35">
      <c r="A106" s="33" t="s">
        <v>51</v>
      </c>
      <c r="D106">
        <v>19744</v>
      </c>
      <c r="E106">
        <v>19744</v>
      </c>
      <c r="H106">
        <v>31146</v>
      </c>
      <c r="I106">
        <v>31146</v>
      </c>
      <c r="R106">
        <v>3260</v>
      </c>
      <c r="S106">
        <v>3260</v>
      </c>
      <c r="X106">
        <v>6733</v>
      </c>
      <c r="Y106">
        <v>6733</v>
      </c>
      <c r="AZ106">
        <v>60883</v>
      </c>
    </row>
    <row r="107" spans="1:52" x14ac:dyDescent="0.35">
      <c r="A107" s="33" t="s">
        <v>163</v>
      </c>
      <c r="K107">
        <v>2</v>
      </c>
      <c r="M107">
        <v>2</v>
      </c>
      <c r="AZ107">
        <v>2</v>
      </c>
    </row>
    <row r="108" spans="1:52" x14ac:dyDescent="0.35">
      <c r="A108" s="31" t="s">
        <v>306</v>
      </c>
      <c r="C108">
        <v>21</v>
      </c>
      <c r="E108">
        <v>21</v>
      </c>
      <c r="G108">
        <v>3</v>
      </c>
      <c r="I108">
        <v>3</v>
      </c>
      <c r="Q108">
        <v>3</v>
      </c>
      <c r="S108">
        <v>3</v>
      </c>
      <c r="AC108">
        <v>1</v>
      </c>
      <c r="AE108">
        <v>1</v>
      </c>
      <c r="AM108">
        <v>1</v>
      </c>
      <c r="AO108">
        <v>1</v>
      </c>
      <c r="AP108">
        <v>1</v>
      </c>
      <c r="AR108">
        <v>1</v>
      </c>
      <c r="AZ108">
        <v>30</v>
      </c>
    </row>
    <row r="109" spans="1:52" x14ac:dyDescent="0.35">
      <c r="A109" s="32" t="s">
        <v>305</v>
      </c>
      <c r="C109">
        <v>21</v>
      </c>
      <c r="E109">
        <v>21</v>
      </c>
      <c r="G109">
        <v>3</v>
      </c>
      <c r="I109">
        <v>3</v>
      </c>
      <c r="Q109">
        <v>3</v>
      </c>
      <c r="S109">
        <v>3</v>
      </c>
      <c r="AC109">
        <v>1</v>
      </c>
      <c r="AE109">
        <v>1</v>
      </c>
      <c r="AM109">
        <v>1</v>
      </c>
      <c r="AO109">
        <v>1</v>
      </c>
      <c r="AP109">
        <v>1</v>
      </c>
      <c r="AR109">
        <v>1</v>
      </c>
      <c r="AZ109">
        <v>30</v>
      </c>
    </row>
    <row r="110" spans="1:52" x14ac:dyDescent="0.35">
      <c r="A110" s="33" t="s">
        <v>109</v>
      </c>
      <c r="C110">
        <v>21</v>
      </c>
      <c r="E110">
        <v>21</v>
      </c>
      <c r="G110">
        <v>3</v>
      </c>
      <c r="I110">
        <v>3</v>
      </c>
      <c r="Q110">
        <v>3</v>
      </c>
      <c r="S110">
        <v>3</v>
      </c>
      <c r="AC110">
        <v>1</v>
      </c>
      <c r="AE110">
        <v>1</v>
      </c>
      <c r="AM110">
        <v>1</v>
      </c>
      <c r="AO110">
        <v>1</v>
      </c>
      <c r="AP110">
        <v>1</v>
      </c>
      <c r="AR110">
        <v>1</v>
      </c>
      <c r="AZ110">
        <v>30</v>
      </c>
    </row>
    <row r="111" spans="1:52" x14ac:dyDescent="0.35">
      <c r="A111" s="31" t="s">
        <v>28</v>
      </c>
      <c r="B111">
        <v>125</v>
      </c>
      <c r="D111">
        <v>277956</v>
      </c>
      <c r="E111">
        <v>278081</v>
      </c>
      <c r="J111">
        <v>40</v>
      </c>
      <c r="L111">
        <v>698879</v>
      </c>
      <c r="M111">
        <v>698919</v>
      </c>
      <c r="P111">
        <v>53</v>
      </c>
      <c r="R111">
        <v>802955</v>
      </c>
      <c r="S111">
        <v>803008</v>
      </c>
      <c r="X111">
        <v>96114</v>
      </c>
      <c r="Y111">
        <v>96114</v>
      </c>
      <c r="AF111">
        <v>11</v>
      </c>
      <c r="AH111">
        <v>93065</v>
      </c>
      <c r="AI111">
        <v>93076</v>
      </c>
      <c r="AN111">
        <v>62177</v>
      </c>
      <c r="AO111">
        <v>62177</v>
      </c>
      <c r="AQ111">
        <v>2031</v>
      </c>
      <c r="AR111">
        <v>2031</v>
      </c>
      <c r="AZ111">
        <v>2033406</v>
      </c>
    </row>
    <row r="112" spans="1:52" x14ac:dyDescent="0.35">
      <c r="A112" s="32" t="s">
        <v>27</v>
      </c>
    </row>
    <row r="113" spans="1:52" x14ac:dyDescent="0.35">
      <c r="A113" s="33" t="s">
        <v>25</v>
      </c>
    </row>
    <row r="114" spans="1:52" x14ac:dyDescent="0.35">
      <c r="A114" s="32" t="s">
        <v>32</v>
      </c>
      <c r="B114">
        <v>125</v>
      </c>
      <c r="D114">
        <v>277956</v>
      </c>
      <c r="E114">
        <v>278081</v>
      </c>
      <c r="J114">
        <v>40</v>
      </c>
      <c r="L114">
        <v>698879</v>
      </c>
      <c r="M114">
        <v>698919</v>
      </c>
      <c r="P114">
        <v>53</v>
      </c>
      <c r="R114">
        <v>802955</v>
      </c>
      <c r="S114">
        <v>803008</v>
      </c>
      <c r="X114">
        <v>96114</v>
      </c>
      <c r="Y114">
        <v>96114</v>
      </c>
      <c r="AF114">
        <v>11</v>
      </c>
      <c r="AH114">
        <v>93065</v>
      </c>
      <c r="AI114">
        <v>93076</v>
      </c>
      <c r="AN114">
        <v>62177</v>
      </c>
      <c r="AO114">
        <v>62177</v>
      </c>
      <c r="AQ114">
        <v>2031</v>
      </c>
      <c r="AR114">
        <v>2031</v>
      </c>
      <c r="AZ114">
        <v>2033406</v>
      </c>
    </row>
    <row r="115" spans="1:52" x14ac:dyDescent="0.35">
      <c r="A115" s="33" t="s">
        <v>236</v>
      </c>
      <c r="B115">
        <v>2</v>
      </c>
      <c r="E115">
        <v>2</v>
      </c>
      <c r="P115">
        <v>7</v>
      </c>
      <c r="S115">
        <v>7</v>
      </c>
      <c r="AZ115">
        <v>9</v>
      </c>
    </row>
    <row r="116" spans="1:52" x14ac:dyDescent="0.35">
      <c r="A116" s="33" t="s">
        <v>39</v>
      </c>
      <c r="B116">
        <v>1</v>
      </c>
      <c r="D116">
        <v>1559</v>
      </c>
      <c r="E116">
        <v>1560</v>
      </c>
      <c r="L116">
        <v>3871</v>
      </c>
      <c r="M116">
        <v>3871</v>
      </c>
      <c r="R116">
        <v>357125</v>
      </c>
      <c r="S116">
        <v>357125</v>
      </c>
      <c r="AH116">
        <v>432</v>
      </c>
      <c r="AI116">
        <v>432</v>
      </c>
      <c r="AQ116">
        <v>2031</v>
      </c>
      <c r="AR116">
        <v>2031</v>
      </c>
      <c r="AZ116">
        <v>365019</v>
      </c>
    </row>
    <row r="117" spans="1:52" x14ac:dyDescent="0.35">
      <c r="A117" s="33" t="s">
        <v>228</v>
      </c>
      <c r="D117">
        <v>3095</v>
      </c>
      <c r="E117">
        <v>3095</v>
      </c>
      <c r="L117">
        <v>6571</v>
      </c>
      <c r="M117">
        <v>6571</v>
      </c>
      <c r="R117">
        <v>3688</v>
      </c>
      <c r="S117">
        <v>3688</v>
      </c>
      <c r="AH117">
        <v>691</v>
      </c>
      <c r="AI117">
        <v>691</v>
      </c>
      <c r="AZ117">
        <v>14045</v>
      </c>
    </row>
    <row r="118" spans="1:52" x14ac:dyDescent="0.35">
      <c r="A118" s="33" t="s">
        <v>31</v>
      </c>
      <c r="B118">
        <v>122</v>
      </c>
      <c r="D118">
        <v>267425</v>
      </c>
      <c r="E118">
        <v>267547</v>
      </c>
      <c r="J118">
        <v>40</v>
      </c>
      <c r="L118">
        <v>671293</v>
      </c>
      <c r="M118">
        <v>671333</v>
      </c>
      <c r="P118">
        <v>45</v>
      </c>
      <c r="R118">
        <v>423336</v>
      </c>
      <c r="S118">
        <v>423381</v>
      </c>
      <c r="X118">
        <v>96114</v>
      </c>
      <c r="Y118">
        <v>96114</v>
      </c>
      <c r="AF118">
        <v>11</v>
      </c>
      <c r="AH118">
        <v>91105</v>
      </c>
      <c r="AI118">
        <v>91116</v>
      </c>
      <c r="AN118">
        <v>62177</v>
      </c>
      <c r="AO118">
        <v>62177</v>
      </c>
      <c r="AZ118">
        <v>1611668</v>
      </c>
    </row>
    <row r="119" spans="1:52" x14ac:dyDescent="0.35">
      <c r="A119" s="33" t="s">
        <v>230</v>
      </c>
      <c r="D119">
        <v>1878</v>
      </c>
      <c r="E119">
        <v>1878</v>
      </c>
      <c r="L119">
        <v>6909</v>
      </c>
      <c r="M119">
        <v>6909</v>
      </c>
      <c r="P119">
        <v>1</v>
      </c>
      <c r="R119">
        <v>13076</v>
      </c>
      <c r="S119">
        <v>13077</v>
      </c>
      <c r="AZ119">
        <v>21864</v>
      </c>
    </row>
    <row r="120" spans="1:52" x14ac:dyDescent="0.35">
      <c r="A120" s="33" t="s">
        <v>226</v>
      </c>
      <c r="D120">
        <v>3999</v>
      </c>
      <c r="E120">
        <v>3999</v>
      </c>
      <c r="L120">
        <v>10235</v>
      </c>
      <c r="M120">
        <v>10235</v>
      </c>
      <c r="R120">
        <v>5730</v>
      </c>
      <c r="S120">
        <v>5730</v>
      </c>
      <c r="AH120">
        <v>837</v>
      </c>
      <c r="AI120">
        <v>837</v>
      </c>
      <c r="AZ120">
        <v>20801</v>
      </c>
    </row>
    <row r="121" spans="1:52" x14ac:dyDescent="0.35">
      <c r="A121" s="31" t="s">
        <v>13</v>
      </c>
      <c r="D121">
        <v>2325</v>
      </c>
      <c r="E121">
        <v>2325</v>
      </c>
      <c r="F121">
        <v>1</v>
      </c>
      <c r="G121">
        <v>603</v>
      </c>
      <c r="H121">
        <v>13589</v>
      </c>
      <c r="I121">
        <v>14193</v>
      </c>
      <c r="L121">
        <v>923</v>
      </c>
      <c r="M121">
        <v>923</v>
      </c>
      <c r="P121">
        <v>2</v>
      </c>
      <c r="Q121">
        <v>1270</v>
      </c>
      <c r="R121">
        <v>3710</v>
      </c>
      <c r="S121">
        <v>4982</v>
      </c>
      <c r="W121">
        <v>1</v>
      </c>
      <c r="Y121">
        <v>1</v>
      </c>
      <c r="AH121">
        <v>282</v>
      </c>
      <c r="AI121">
        <v>282</v>
      </c>
      <c r="AZ121">
        <v>22706</v>
      </c>
    </row>
    <row r="122" spans="1:52" x14ac:dyDescent="0.35">
      <c r="A122" s="32" t="s">
        <v>12</v>
      </c>
      <c r="D122">
        <v>2325</v>
      </c>
      <c r="E122">
        <v>2325</v>
      </c>
      <c r="F122">
        <v>1</v>
      </c>
      <c r="G122">
        <v>603</v>
      </c>
      <c r="H122">
        <v>13589</v>
      </c>
      <c r="I122">
        <v>14193</v>
      </c>
      <c r="L122">
        <v>923</v>
      </c>
      <c r="M122">
        <v>923</v>
      </c>
      <c r="P122">
        <v>2</v>
      </c>
      <c r="Q122">
        <v>1270</v>
      </c>
      <c r="R122">
        <v>3710</v>
      </c>
      <c r="S122">
        <v>4982</v>
      </c>
      <c r="W122">
        <v>1</v>
      </c>
      <c r="Y122">
        <v>1</v>
      </c>
      <c r="AH122">
        <v>282</v>
      </c>
      <c r="AI122">
        <v>282</v>
      </c>
      <c r="AZ122">
        <v>22706</v>
      </c>
    </row>
    <row r="123" spans="1:52" x14ac:dyDescent="0.35">
      <c r="A123" s="33" t="s">
        <v>24</v>
      </c>
      <c r="D123">
        <v>2129</v>
      </c>
      <c r="E123">
        <v>2129</v>
      </c>
      <c r="L123">
        <v>425</v>
      </c>
      <c r="M123">
        <v>425</v>
      </c>
      <c r="R123">
        <v>2133</v>
      </c>
      <c r="S123">
        <v>2133</v>
      </c>
      <c r="AH123">
        <v>282</v>
      </c>
      <c r="AI123">
        <v>282</v>
      </c>
      <c r="AZ123">
        <v>4969</v>
      </c>
    </row>
    <row r="124" spans="1:52" x14ac:dyDescent="0.35">
      <c r="A124" s="33" t="s">
        <v>11</v>
      </c>
      <c r="F124">
        <v>1</v>
      </c>
      <c r="H124">
        <v>1131</v>
      </c>
      <c r="I124">
        <v>1132</v>
      </c>
      <c r="AZ124">
        <v>1132</v>
      </c>
    </row>
    <row r="125" spans="1:52" x14ac:dyDescent="0.35">
      <c r="A125" s="33" t="s">
        <v>285</v>
      </c>
      <c r="R125">
        <v>1577</v>
      </c>
      <c r="S125">
        <v>1577</v>
      </c>
      <c r="AZ125">
        <v>1577</v>
      </c>
    </row>
    <row r="126" spans="1:52" x14ac:dyDescent="0.35">
      <c r="A126" s="33" t="s">
        <v>243</v>
      </c>
      <c r="D126">
        <v>196</v>
      </c>
      <c r="E126">
        <v>196</v>
      </c>
      <c r="H126">
        <v>8246</v>
      </c>
      <c r="I126">
        <v>8246</v>
      </c>
      <c r="AZ126">
        <v>8442</v>
      </c>
    </row>
    <row r="127" spans="1:52" x14ac:dyDescent="0.35">
      <c r="A127" s="33" t="s">
        <v>268</v>
      </c>
      <c r="H127">
        <v>4212</v>
      </c>
      <c r="I127">
        <v>4212</v>
      </c>
      <c r="AZ127">
        <v>4212</v>
      </c>
    </row>
    <row r="128" spans="1:52" x14ac:dyDescent="0.35">
      <c r="A128" s="33" t="s">
        <v>16</v>
      </c>
      <c r="L128">
        <v>498</v>
      </c>
      <c r="M128">
        <v>498</v>
      </c>
      <c r="P128">
        <v>2</v>
      </c>
      <c r="S128">
        <v>2</v>
      </c>
      <c r="AZ128">
        <v>500</v>
      </c>
    </row>
    <row r="129" spans="1:52" x14ac:dyDescent="0.35">
      <c r="A129" s="33" t="s">
        <v>30</v>
      </c>
    </row>
    <row r="130" spans="1:52" x14ac:dyDescent="0.35">
      <c r="A130" s="33" t="s">
        <v>145</v>
      </c>
      <c r="G130">
        <v>603</v>
      </c>
      <c r="I130">
        <v>603</v>
      </c>
      <c r="Q130">
        <v>1270</v>
      </c>
      <c r="S130">
        <v>1270</v>
      </c>
      <c r="W130">
        <v>1</v>
      </c>
      <c r="Y130">
        <v>1</v>
      </c>
      <c r="AZ130">
        <v>1874</v>
      </c>
    </row>
    <row r="131" spans="1:52" x14ac:dyDescent="0.35">
      <c r="A131" s="31" t="s">
        <v>10</v>
      </c>
      <c r="G131">
        <v>46</v>
      </c>
      <c r="I131">
        <v>46</v>
      </c>
      <c r="L131">
        <v>482</v>
      </c>
      <c r="M131">
        <v>482</v>
      </c>
      <c r="R131">
        <v>1053</v>
      </c>
      <c r="S131">
        <v>1053</v>
      </c>
      <c r="AH131">
        <v>1008</v>
      </c>
      <c r="AI131">
        <v>1008</v>
      </c>
      <c r="AZ131">
        <v>2589</v>
      </c>
    </row>
    <row r="132" spans="1:52" x14ac:dyDescent="0.35">
      <c r="A132" s="32" t="s">
        <v>317</v>
      </c>
      <c r="R132">
        <v>1053</v>
      </c>
      <c r="S132">
        <v>1053</v>
      </c>
      <c r="AZ132">
        <v>1053</v>
      </c>
    </row>
    <row r="133" spans="1:52" x14ac:dyDescent="0.35">
      <c r="A133" s="33" t="s">
        <v>290</v>
      </c>
      <c r="R133">
        <v>1053</v>
      </c>
      <c r="S133">
        <v>1053</v>
      </c>
      <c r="AZ133">
        <v>1053</v>
      </c>
    </row>
    <row r="134" spans="1:52" x14ac:dyDescent="0.35">
      <c r="A134" s="32" t="s">
        <v>175</v>
      </c>
      <c r="G134">
        <v>46</v>
      </c>
      <c r="I134">
        <v>46</v>
      </c>
      <c r="AZ134">
        <v>46</v>
      </c>
    </row>
    <row r="135" spans="1:52" x14ac:dyDescent="0.35">
      <c r="A135" s="33" t="s">
        <v>175</v>
      </c>
      <c r="G135">
        <v>46</v>
      </c>
      <c r="I135">
        <v>46</v>
      </c>
      <c r="AZ135">
        <v>46</v>
      </c>
    </row>
    <row r="136" spans="1:52" x14ac:dyDescent="0.35">
      <c r="A136" s="33" t="s">
        <v>48</v>
      </c>
    </row>
    <row r="137" spans="1:52" x14ac:dyDescent="0.35">
      <c r="A137" s="32" t="s">
        <v>9</v>
      </c>
      <c r="L137">
        <v>482</v>
      </c>
      <c r="M137">
        <v>482</v>
      </c>
      <c r="AH137">
        <v>1008</v>
      </c>
      <c r="AI137">
        <v>1008</v>
      </c>
      <c r="AZ137">
        <v>1490</v>
      </c>
    </row>
    <row r="138" spans="1:52" x14ac:dyDescent="0.35">
      <c r="A138" s="33" t="s">
        <v>43</v>
      </c>
      <c r="L138">
        <v>482</v>
      </c>
      <c r="M138">
        <v>482</v>
      </c>
      <c r="AH138">
        <v>1008</v>
      </c>
      <c r="AI138">
        <v>1008</v>
      </c>
      <c r="AZ138">
        <v>1490</v>
      </c>
    </row>
    <row r="139" spans="1:52" x14ac:dyDescent="0.35">
      <c r="A139" s="33" t="s">
        <v>29</v>
      </c>
    </row>
    <row r="140" spans="1:52" x14ac:dyDescent="0.35">
      <c r="A140" s="33" t="s">
        <v>8</v>
      </c>
    </row>
    <row r="141" spans="1:52" x14ac:dyDescent="0.35">
      <c r="A141" s="31" t="s">
        <v>99</v>
      </c>
      <c r="C141">
        <v>22997</v>
      </c>
      <c r="E141">
        <v>22997</v>
      </c>
      <c r="G141">
        <v>9667</v>
      </c>
      <c r="I141">
        <v>9667</v>
      </c>
      <c r="K141">
        <v>13512</v>
      </c>
      <c r="M141">
        <v>13512</v>
      </c>
      <c r="Q141">
        <v>7071</v>
      </c>
      <c r="S141">
        <v>7071</v>
      </c>
      <c r="W141">
        <v>119</v>
      </c>
      <c r="Y141">
        <v>119</v>
      </c>
      <c r="AC141">
        <v>98</v>
      </c>
      <c r="AE141">
        <v>98</v>
      </c>
      <c r="AG141">
        <v>4667</v>
      </c>
      <c r="AI141">
        <v>4667</v>
      </c>
      <c r="AK141">
        <v>7</v>
      </c>
      <c r="AL141">
        <v>7</v>
      </c>
      <c r="AM141">
        <v>938</v>
      </c>
      <c r="AO141">
        <v>938</v>
      </c>
      <c r="AP141">
        <v>4837</v>
      </c>
      <c r="AR141">
        <v>4837</v>
      </c>
      <c r="AT141">
        <v>2464</v>
      </c>
      <c r="AU141">
        <v>2464</v>
      </c>
      <c r="AZ141">
        <v>66377</v>
      </c>
    </row>
    <row r="142" spans="1:52" x14ac:dyDescent="0.35">
      <c r="A142" s="32" t="s">
        <v>99</v>
      </c>
      <c r="C142">
        <v>22997</v>
      </c>
      <c r="E142">
        <v>22997</v>
      </c>
      <c r="G142">
        <v>9667</v>
      </c>
      <c r="I142">
        <v>9667</v>
      </c>
      <c r="K142">
        <v>13512</v>
      </c>
      <c r="M142">
        <v>13512</v>
      </c>
      <c r="Q142">
        <v>7071</v>
      </c>
      <c r="S142">
        <v>7071</v>
      </c>
      <c r="W142">
        <v>119</v>
      </c>
      <c r="Y142">
        <v>119</v>
      </c>
      <c r="AC142">
        <v>98</v>
      </c>
      <c r="AE142">
        <v>98</v>
      </c>
      <c r="AG142">
        <v>4667</v>
      </c>
      <c r="AI142">
        <v>4667</v>
      </c>
      <c r="AK142">
        <v>7</v>
      </c>
      <c r="AL142">
        <v>7</v>
      </c>
      <c r="AM142">
        <v>938</v>
      </c>
      <c r="AO142">
        <v>938</v>
      </c>
      <c r="AP142">
        <v>4837</v>
      </c>
      <c r="AR142">
        <v>4837</v>
      </c>
      <c r="AT142">
        <v>2464</v>
      </c>
      <c r="AU142">
        <v>2464</v>
      </c>
      <c r="AZ142">
        <v>66377</v>
      </c>
    </row>
    <row r="143" spans="1:52" x14ac:dyDescent="0.35">
      <c r="A143" s="33" t="s">
        <v>99</v>
      </c>
      <c r="C143">
        <v>15</v>
      </c>
      <c r="E143">
        <v>15</v>
      </c>
      <c r="G143">
        <v>177</v>
      </c>
      <c r="I143">
        <v>177</v>
      </c>
      <c r="K143">
        <v>13</v>
      </c>
      <c r="M143">
        <v>13</v>
      </c>
      <c r="Q143">
        <v>38</v>
      </c>
      <c r="S143">
        <v>38</v>
      </c>
      <c r="W143">
        <v>2</v>
      </c>
      <c r="Y143">
        <v>2</v>
      </c>
      <c r="AC143">
        <v>3</v>
      </c>
      <c r="AE143">
        <v>3</v>
      </c>
      <c r="AG143">
        <v>34</v>
      </c>
      <c r="AI143">
        <v>34</v>
      </c>
      <c r="AM143">
        <v>5</v>
      </c>
      <c r="AO143">
        <v>5</v>
      </c>
      <c r="AP143">
        <v>17</v>
      </c>
      <c r="AR143">
        <v>17</v>
      </c>
      <c r="AT143">
        <v>2426</v>
      </c>
      <c r="AU143">
        <v>2426</v>
      </c>
      <c r="AZ143">
        <v>2730</v>
      </c>
    </row>
    <row r="144" spans="1:52" x14ac:dyDescent="0.35">
      <c r="A144" s="33" t="s">
        <v>350</v>
      </c>
      <c r="C144">
        <v>22982</v>
      </c>
      <c r="E144">
        <v>22982</v>
      </c>
      <c r="G144">
        <v>9490</v>
      </c>
      <c r="I144">
        <v>9490</v>
      </c>
      <c r="K144">
        <v>13499</v>
      </c>
      <c r="M144">
        <v>13499</v>
      </c>
      <c r="Q144">
        <v>7033</v>
      </c>
      <c r="S144">
        <v>7033</v>
      </c>
      <c r="W144">
        <v>117</v>
      </c>
      <c r="Y144">
        <v>117</v>
      </c>
      <c r="AC144">
        <v>95</v>
      </c>
      <c r="AE144">
        <v>95</v>
      </c>
      <c r="AG144">
        <v>4633</v>
      </c>
      <c r="AI144">
        <v>4633</v>
      </c>
      <c r="AK144">
        <v>7</v>
      </c>
      <c r="AL144">
        <v>7</v>
      </c>
      <c r="AM144">
        <v>933</v>
      </c>
      <c r="AO144">
        <v>933</v>
      </c>
      <c r="AP144">
        <v>4820</v>
      </c>
      <c r="AR144">
        <v>4820</v>
      </c>
      <c r="AT144">
        <v>38</v>
      </c>
      <c r="AU144">
        <v>38</v>
      </c>
      <c r="AZ144">
        <v>63647</v>
      </c>
    </row>
    <row r="145" spans="1:52" x14ac:dyDescent="0.35">
      <c r="A145" s="31" t="s">
        <v>324</v>
      </c>
      <c r="B145">
        <v>178</v>
      </c>
      <c r="C145">
        <v>28221</v>
      </c>
      <c r="D145">
        <v>358612</v>
      </c>
      <c r="E145">
        <v>387011</v>
      </c>
      <c r="F145">
        <v>146</v>
      </c>
      <c r="G145">
        <v>17030</v>
      </c>
      <c r="H145">
        <v>869953</v>
      </c>
      <c r="I145">
        <v>887129</v>
      </c>
      <c r="J145">
        <v>67</v>
      </c>
      <c r="K145">
        <v>14667</v>
      </c>
      <c r="L145">
        <v>1010682</v>
      </c>
      <c r="M145">
        <v>1025416</v>
      </c>
      <c r="N145">
        <v>2</v>
      </c>
      <c r="O145">
        <v>2</v>
      </c>
      <c r="P145">
        <v>179</v>
      </c>
      <c r="Q145">
        <v>36593</v>
      </c>
      <c r="R145">
        <v>1719601</v>
      </c>
      <c r="S145">
        <v>1756373</v>
      </c>
      <c r="T145">
        <v>10</v>
      </c>
      <c r="U145">
        <v>10</v>
      </c>
      <c r="V145">
        <v>1</v>
      </c>
      <c r="W145">
        <v>19924</v>
      </c>
      <c r="X145">
        <v>190692</v>
      </c>
      <c r="Y145">
        <v>210617</v>
      </c>
      <c r="Z145">
        <v>1</v>
      </c>
      <c r="AA145">
        <v>1</v>
      </c>
      <c r="AB145">
        <v>6</v>
      </c>
      <c r="AC145">
        <v>19717</v>
      </c>
      <c r="AD145">
        <v>823136</v>
      </c>
      <c r="AE145">
        <v>842859</v>
      </c>
      <c r="AF145">
        <v>28</v>
      </c>
      <c r="AG145">
        <v>6635</v>
      </c>
      <c r="AH145">
        <v>200124</v>
      </c>
      <c r="AI145">
        <v>206787</v>
      </c>
      <c r="AJ145">
        <v>68</v>
      </c>
      <c r="AK145">
        <v>769</v>
      </c>
      <c r="AL145">
        <v>837</v>
      </c>
      <c r="AM145">
        <v>7124</v>
      </c>
      <c r="AN145">
        <v>651503</v>
      </c>
      <c r="AO145">
        <v>658627</v>
      </c>
      <c r="AP145">
        <v>17834</v>
      </c>
      <c r="AQ145">
        <v>307442</v>
      </c>
      <c r="AR145">
        <v>325276</v>
      </c>
      <c r="AS145">
        <v>4</v>
      </c>
      <c r="AT145">
        <v>5930</v>
      </c>
      <c r="AU145">
        <v>5934</v>
      </c>
      <c r="AV145">
        <v>14</v>
      </c>
      <c r="AW145">
        <v>14</v>
      </c>
      <c r="AZ145">
        <v>6306893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72FDC-F444-48AF-8D70-C6ED22256BEF}">
  <sheetPr codeName="Sheet7"/>
  <dimension ref="A3:AL128"/>
  <sheetViews>
    <sheetView topLeftCell="A50" workbookViewId="0">
      <selection activeCell="A101" sqref="A101"/>
    </sheetView>
  </sheetViews>
  <sheetFormatPr defaultRowHeight="14.5" x14ac:dyDescent="0.35"/>
  <cols>
    <col min="1" max="1" width="27.36328125" bestFit="1" customWidth="1"/>
    <col min="2" max="3" width="16.81640625" bestFit="1" customWidth="1"/>
    <col min="4" max="4" width="12.7265625" bestFit="1" customWidth="1"/>
    <col min="5" max="38" width="18.453125" bestFit="1" customWidth="1"/>
    <col min="39" max="39" width="9.1796875" bestFit="1" customWidth="1"/>
    <col min="40" max="40" width="21.54296875" bestFit="1" customWidth="1"/>
    <col min="41" max="41" width="9.54296875" bestFit="1" customWidth="1"/>
    <col min="42" max="42" width="10.36328125" bestFit="1" customWidth="1"/>
    <col min="43" max="43" width="12.453125" bestFit="1" customWidth="1"/>
    <col min="44" max="44" width="10.54296875" bestFit="1" customWidth="1"/>
    <col min="45" max="45" width="13.54296875" bestFit="1" customWidth="1"/>
    <col min="46" max="46" width="10.36328125" bestFit="1" customWidth="1"/>
    <col min="47" max="47" width="11.453125" bestFit="1" customWidth="1"/>
    <col min="48" max="48" width="10.7265625" bestFit="1" customWidth="1"/>
    <col min="49" max="49" width="7" bestFit="1" customWidth="1"/>
    <col min="50" max="50" width="9.6328125" bestFit="1" customWidth="1"/>
    <col min="51" max="51" width="5.81640625" bestFit="1" customWidth="1"/>
    <col min="52" max="52" width="16.81640625" bestFit="1" customWidth="1"/>
    <col min="53" max="53" width="10.81640625" bestFit="1" customWidth="1"/>
    <col min="54" max="54" width="12.6328125" bestFit="1" customWidth="1"/>
    <col min="55" max="55" width="10.453125" bestFit="1" customWidth="1"/>
    <col min="56" max="56" width="13.7265625" bestFit="1" customWidth="1"/>
    <col min="57" max="57" width="8" bestFit="1" customWidth="1"/>
    <col min="58" max="58" width="7.26953125" bestFit="1" customWidth="1"/>
    <col min="59" max="60" width="10.54296875" bestFit="1" customWidth="1"/>
    <col min="61" max="61" width="9.90625" bestFit="1" customWidth="1"/>
    <col min="62" max="62" width="8.81640625" bestFit="1" customWidth="1"/>
    <col min="63" max="63" width="7.54296875" bestFit="1" customWidth="1"/>
    <col min="64" max="64" width="17" bestFit="1" customWidth="1"/>
    <col min="65" max="65" width="9.6328125" bestFit="1" customWidth="1"/>
    <col min="66" max="66" width="4.54296875" bestFit="1" customWidth="1"/>
    <col min="67" max="67" width="7.1796875" bestFit="1" customWidth="1"/>
    <col min="68" max="68" width="15.08984375" bestFit="1" customWidth="1"/>
    <col min="69" max="69" width="10" bestFit="1" customWidth="1"/>
    <col min="70" max="70" width="10.1796875" bestFit="1" customWidth="1"/>
    <col min="71" max="71" width="9.36328125" bestFit="1" customWidth="1"/>
    <col min="72" max="72" width="11.81640625" bestFit="1" customWidth="1"/>
    <col min="73" max="73" width="12.08984375" bestFit="1" customWidth="1"/>
    <col min="74" max="74" width="9.36328125" bestFit="1" customWidth="1"/>
    <col min="75" max="75" width="8.453125" bestFit="1" customWidth="1"/>
    <col min="76" max="76" width="13.54296875" bestFit="1" customWidth="1"/>
    <col min="77" max="78" width="1.90625" bestFit="1" customWidth="1"/>
    <col min="79" max="79" width="6.1796875" bestFit="1" customWidth="1"/>
    <col min="80" max="80" width="10.26953125" bestFit="1" customWidth="1"/>
    <col min="81" max="81" width="11.81640625" bestFit="1" customWidth="1"/>
    <col min="82" max="82" width="9.36328125" bestFit="1" customWidth="1"/>
    <col min="83" max="83" width="10.453125" bestFit="1" customWidth="1"/>
    <col min="84" max="84" width="10" bestFit="1" customWidth="1"/>
    <col min="85" max="85" width="7.81640625" bestFit="1" customWidth="1"/>
    <col min="86" max="86" width="11.36328125" bestFit="1" customWidth="1"/>
    <col min="87" max="87" width="10.81640625" bestFit="1" customWidth="1"/>
    <col min="88" max="88" width="12.6328125" bestFit="1" customWidth="1"/>
    <col min="89" max="89" width="8" bestFit="1" customWidth="1"/>
    <col min="90" max="90" width="12.453125" bestFit="1" customWidth="1"/>
    <col min="91" max="91" width="7.26953125" bestFit="1" customWidth="1"/>
    <col min="92" max="92" width="10.54296875" bestFit="1" customWidth="1"/>
    <col min="93" max="93" width="12.453125" bestFit="1" customWidth="1"/>
    <col min="94" max="94" width="8.81640625" bestFit="1" customWidth="1"/>
    <col min="95" max="95" width="11.6328125" bestFit="1" customWidth="1"/>
    <col min="96" max="96" width="5.453125" bestFit="1" customWidth="1"/>
    <col min="97" max="97" width="7.54296875" bestFit="1" customWidth="1"/>
    <col min="98" max="98" width="8.90625" bestFit="1" customWidth="1"/>
    <col min="99" max="99" width="10" bestFit="1" customWidth="1"/>
    <col min="100" max="100" width="9.81640625" bestFit="1" customWidth="1"/>
    <col min="101" max="101" width="6.90625" bestFit="1" customWidth="1"/>
    <col min="102" max="102" width="10.1796875" bestFit="1" customWidth="1"/>
    <col min="103" max="103" width="4.7265625" bestFit="1" customWidth="1"/>
    <col min="104" max="104" width="5" bestFit="1" customWidth="1"/>
    <col min="105" max="105" width="15.08984375" bestFit="1" customWidth="1"/>
    <col min="106" max="107" width="12.6328125" bestFit="1" customWidth="1"/>
    <col min="108" max="108" width="10.453125" bestFit="1" customWidth="1"/>
    <col min="109" max="109" width="8.90625" bestFit="1" customWidth="1"/>
    <col min="110" max="110" width="8.453125" bestFit="1" customWidth="1"/>
    <col min="111" max="111" width="8" bestFit="1" customWidth="1"/>
    <col min="112" max="113" width="13.54296875" bestFit="1" customWidth="1"/>
    <col min="114" max="114" width="1.90625" bestFit="1" customWidth="1"/>
    <col min="115" max="115" width="2.81640625" bestFit="1" customWidth="1"/>
    <col min="116" max="116" width="6.1796875" bestFit="1" customWidth="1"/>
    <col min="117" max="117" width="7.08984375" bestFit="1" customWidth="1"/>
    <col min="118" max="118" width="8.08984375" bestFit="1" customWidth="1"/>
    <col min="119" max="119" width="11.81640625" bestFit="1" customWidth="1"/>
    <col min="120" max="120" width="2.08984375" bestFit="1" customWidth="1"/>
    <col min="121" max="121" width="9.36328125" bestFit="1" customWidth="1"/>
    <col min="122" max="122" width="10.453125" bestFit="1" customWidth="1"/>
    <col min="123" max="123" width="9.1796875" bestFit="1" customWidth="1"/>
    <col min="124" max="124" width="7.81640625" bestFit="1" customWidth="1"/>
    <col min="125" max="125" width="11.36328125" bestFit="1" customWidth="1"/>
    <col min="126" max="126" width="7" bestFit="1" customWidth="1"/>
    <col min="127" max="127" width="10.1796875" bestFit="1" customWidth="1"/>
    <col min="128" max="128" width="10.81640625" bestFit="1" customWidth="1"/>
    <col min="129" max="129" width="9.81640625" bestFit="1" customWidth="1"/>
    <col min="130" max="130" width="12.6328125" bestFit="1" customWidth="1"/>
    <col min="131" max="131" width="10.453125" bestFit="1" customWidth="1"/>
    <col min="132" max="132" width="7.81640625" bestFit="1" customWidth="1"/>
    <col min="133" max="133" width="7.26953125" bestFit="1" customWidth="1"/>
    <col min="134" max="134" width="10.54296875" bestFit="1" customWidth="1"/>
    <col min="135" max="135" width="7.54296875" bestFit="1" customWidth="1"/>
    <col min="136" max="136" width="8.90625" bestFit="1" customWidth="1"/>
    <col min="137" max="137" width="8.1796875" bestFit="1" customWidth="1"/>
    <col min="138" max="138" width="9.6328125" bestFit="1" customWidth="1"/>
    <col min="139" max="139" width="6.1796875" bestFit="1" customWidth="1"/>
    <col min="140" max="140" width="9.6328125" bestFit="1" customWidth="1"/>
    <col min="141" max="141" width="7.1796875" bestFit="1" customWidth="1"/>
    <col min="142" max="142" width="15.08984375" bestFit="1" customWidth="1"/>
    <col min="143" max="143" width="10" bestFit="1" customWidth="1"/>
    <col min="144" max="144" width="9.81640625" bestFit="1" customWidth="1"/>
    <col min="145" max="145" width="6.90625" bestFit="1" customWidth="1"/>
    <col min="146" max="146" width="10.1796875" bestFit="1" customWidth="1"/>
    <col min="147" max="147" width="4.7265625" bestFit="1" customWidth="1"/>
    <col min="148" max="148" width="5" bestFit="1" customWidth="1"/>
    <col min="149" max="149" width="13.453125" bestFit="1" customWidth="1"/>
    <col min="150" max="150" width="10.81640625" bestFit="1" customWidth="1"/>
    <col min="151" max="151" width="12.6328125" bestFit="1" customWidth="1"/>
    <col min="152" max="152" width="10" bestFit="1" customWidth="1"/>
    <col min="153" max="153" width="7.81640625" bestFit="1" customWidth="1"/>
    <col min="154" max="154" width="12.453125" bestFit="1" customWidth="1"/>
    <col min="155" max="155" width="10.1796875" bestFit="1" customWidth="1"/>
    <col min="156" max="156" width="13.54296875" bestFit="1" customWidth="1"/>
    <col min="157" max="157" width="1.90625" bestFit="1" customWidth="1"/>
    <col min="158" max="158" width="10.453125" bestFit="1" customWidth="1"/>
    <col min="159" max="159" width="9.1796875" bestFit="1" customWidth="1"/>
    <col min="160" max="160" width="10" bestFit="1" customWidth="1"/>
    <col min="161" max="161" width="7.81640625" bestFit="1" customWidth="1"/>
    <col min="162" max="162" width="10.1796875" bestFit="1" customWidth="1"/>
    <col min="163" max="163" width="7.26953125" bestFit="1" customWidth="1"/>
    <col min="164" max="164" width="10.54296875" bestFit="1" customWidth="1"/>
    <col min="165" max="165" width="9.6328125" bestFit="1" customWidth="1"/>
    <col min="166" max="166" width="10" bestFit="1" customWidth="1"/>
    <col min="167" max="167" width="10.1796875" bestFit="1" customWidth="1"/>
    <col min="168" max="168" width="13.1796875" bestFit="1" customWidth="1"/>
    <col min="169" max="169" width="13.7265625" bestFit="1" customWidth="1"/>
    <col min="170" max="170" width="16.7265625" bestFit="1" customWidth="1"/>
    <col min="171" max="171" width="9.36328125" bestFit="1" customWidth="1"/>
    <col min="172" max="172" width="1.90625" bestFit="1" customWidth="1"/>
    <col min="173" max="173" width="8.08984375" bestFit="1" customWidth="1"/>
    <col min="174" max="174" width="11.81640625" bestFit="1" customWidth="1"/>
    <col min="175" max="175" width="2.08984375" bestFit="1" customWidth="1"/>
    <col min="176" max="176" width="10" bestFit="1" customWidth="1"/>
    <col min="177" max="177" width="7.81640625" bestFit="1" customWidth="1"/>
    <col min="178" max="178" width="11.26953125" bestFit="1" customWidth="1"/>
    <col min="179" max="179" width="12.6328125" bestFit="1" customWidth="1"/>
    <col min="180" max="180" width="10.453125" bestFit="1" customWidth="1"/>
    <col min="181" max="181" width="7.26953125" bestFit="1" customWidth="1"/>
    <col min="182" max="182" width="10.54296875" bestFit="1" customWidth="1"/>
    <col min="183" max="183" width="14.1796875" bestFit="1" customWidth="1"/>
    <col min="184" max="184" width="7.54296875" bestFit="1" customWidth="1"/>
    <col min="185" max="185" width="15.08984375" bestFit="1" customWidth="1"/>
    <col min="186" max="186" width="10" bestFit="1" customWidth="1"/>
    <col min="187" max="187" width="10.1796875" bestFit="1" customWidth="1"/>
    <col min="188" max="188" width="11.1796875" bestFit="1" customWidth="1"/>
    <col min="189" max="189" width="11.90625" bestFit="1" customWidth="1"/>
    <col min="190" max="190" width="9.08984375" bestFit="1" customWidth="1"/>
    <col min="191" max="191" width="8.453125" bestFit="1" customWidth="1"/>
    <col min="192" max="192" width="8" bestFit="1" customWidth="1"/>
    <col min="193" max="193" width="13.54296875" bestFit="1" customWidth="1"/>
    <col min="194" max="195" width="1.90625" bestFit="1" customWidth="1"/>
    <col min="196" max="196" width="6.1796875" bestFit="1" customWidth="1"/>
    <col min="197" max="197" width="2.08984375" bestFit="1" customWidth="1"/>
    <col min="198" max="198" width="9.36328125" bestFit="1" customWidth="1"/>
    <col min="199" max="199" width="10.453125" bestFit="1" customWidth="1"/>
    <col min="200" max="200" width="7.81640625" bestFit="1" customWidth="1"/>
    <col min="201" max="201" width="7" bestFit="1" customWidth="1"/>
    <col min="202" max="202" width="10.81640625" bestFit="1" customWidth="1"/>
    <col min="203" max="203" width="12.6328125" bestFit="1" customWidth="1"/>
    <col min="204" max="204" width="8" bestFit="1" customWidth="1"/>
    <col min="205" max="205" width="12.453125" bestFit="1" customWidth="1"/>
    <col min="206" max="206" width="7.26953125" bestFit="1" customWidth="1"/>
    <col min="207" max="207" width="10.54296875" bestFit="1" customWidth="1"/>
    <col min="208" max="208" width="9.6328125" bestFit="1" customWidth="1"/>
    <col min="209" max="209" width="6.90625" bestFit="1" customWidth="1"/>
    <col min="210" max="210" width="10.1796875" bestFit="1" customWidth="1"/>
    <col min="211" max="211" width="4.7265625" bestFit="1" customWidth="1"/>
    <col min="212" max="212" width="5" bestFit="1" customWidth="1"/>
    <col min="213" max="213" width="14.90625" bestFit="1" customWidth="1"/>
    <col min="214" max="214" width="13.54296875" bestFit="1" customWidth="1"/>
    <col min="215" max="216" width="1.90625" bestFit="1" customWidth="1"/>
    <col min="217" max="217" width="7" bestFit="1" customWidth="1"/>
    <col min="218" max="218" width="10.81640625" bestFit="1" customWidth="1"/>
    <col min="219" max="219" width="12.6328125" bestFit="1" customWidth="1"/>
    <col min="220" max="220" width="10.453125" bestFit="1" customWidth="1"/>
    <col min="221" max="221" width="7.26953125" bestFit="1" customWidth="1"/>
    <col min="222" max="222" width="10.54296875" bestFit="1" customWidth="1"/>
    <col min="223" max="223" width="10" bestFit="1" customWidth="1"/>
    <col min="225" max="225" width="4.7265625" bestFit="1" customWidth="1"/>
    <col min="226" max="226" width="15" bestFit="1" customWidth="1"/>
    <col min="227" max="227" width="16.453125" bestFit="1" customWidth="1"/>
    <col min="228" max="228" width="13.54296875" bestFit="1" customWidth="1"/>
    <col min="229" max="230" width="1.90625" bestFit="1" customWidth="1"/>
    <col min="231" max="231" width="8.08984375" bestFit="1" customWidth="1"/>
    <col min="232" max="232" width="11.81640625" bestFit="1" customWidth="1"/>
    <col min="233" max="233" width="10.453125" bestFit="1" customWidth="1"/>
    <col min="234" max="234" width="7.81640625" bestFit="1" customWidth="1"/>
    <col min="235" max="235" width="12.6328125" bestFit="1" customWidth="1"/>
    <col min="236" max="236" width="8" bestFit="1" customWidth="1"/>
    <col min="237" max="237" width="7.26953125" bestFit="1" customWidth="1"/>
    <col min="238" max="238" width="10.54296875" bestFit="1" customWidth="1"/>
    <col min="239" max="239" width="9.90625" bestFit="1" customWidth="1"/>
    <col min="240" max="240" width="15.08984375" bestFit="1" customWidth="1"/>
    <col min="241" max="241" width="10" bestFit="1" customWidth="1"/>
    <col min="242" max="242" width="10.1796875" bestFit="1" customWidth="1"/>
    <col min="243" max="243" width="19.453125" bestFit="1" customWidth="1"/>
    <col min="244" max="244" width="18.453125" bestFit="1" customWidth="1"/>
    <col min="245" max="245" width="13.54296875" bestFit="1" customWidth="1"/>
    <col min="246" max="247" width="1.90625" bestFit="1" customWidth="1"/>
    <col min="248" max="248" width="8.08984375" bestFit="1" customWidth="1"/>
    <col min="249" max="249" width="11.81640625" bestFit="1" customWidth="1"/>
    <col min="250" max="250" width="2.08984375" bestFit="1" customWidth="1"/>
    <col min="251" max="251" width="7.81640625" bestFit="1" customWidth="1"/>
    <col min="252" max="252" width="12.6328125" bestFit="1" customWidth="1"/>
    <col min="253" max="253" width="8" bestFit="1" customWidth="1"/>
    <col min="254" max="254" width="7.26953125" bestFit="1" customWidth="1"/>
    <col min="255" max="255" width="10.54296875" bestFit="1" customWidth="1"/>
    <col min="256" max="256" width="7.54296875" bestFit="1" customWidth="1"/>
    <col min="257" max="257" width="10.1796875" bestFit="1" customWidth="1"/>
    <col min="258" max="258" width="5" bestFit="1" customWidth="1"/>
    <col min="259" max="259" width="21.54296875" bestFit="1" customWidth="1"/>
    <col min="260" max="260" width="13.54296875" bestFit="1" customWidth="1"/>
    <col min="261" max="261" width="1.90625" bestFit="1" customWidth="1"/>
    <col min="262" max="262" width="12.08984375" bestFit="1" customWidth="1"/>
    <col min="263" max="263" width="10.54296875" bestFit="1" customWidth="1"/>
    <col min="264" max="264" width="11.6328125" bestFit="1" customWidth="1"/>
    <col min="265" max="265" width="10.1796875" bestFit="1" customWidth="1"/>
    <col min="266" max="266" width="12.453125" bestFit="1" customWidth="1"/>
    <col min="267" max="267" width="12.6328125" bestFit="1" customWidth="1"/>
    <col min="268" max="268" width="7.26953125" bestFit="1" customWidth="1"/>
    <col min="269" max="269" width="10.54296875" bestFit="1" customWidth="1"/>
    <col min="270" max="270" width="7.1796875" bestFit="1" customWidth="1"/>
    <col min="271" max="271" width="10" bestFit="1" customWidth="1"/>
    <col min="273" max="273" width="5" bestFit="1" customWidth="1"/>
    <col min="274" max="274" width="13.54296875" bestFit="1" customWidth="1"/>
    <col min="275" max="275" width="8.54296875" bestFit="1" customWidth="1"/>
    <col min="276" max="277" width="13.54296875" bestFit="1" customWidth="1"/>
    <col min="278" max="278" width="1.90625" bestFit="1" customWidth="1"/>
    <col min="279" max="279" width="2.81640625" bestFit="1" customWidth="1"/>
    <col min="280" max="280" width="2.08984375" bestFit="1" customWidth="1"/>
    <col min="281" max="281" width="9.1796875" bestFit="1" customWidth="1"/>
    <col min="282" max="282" width="10.36328125" bestFit="1" customWidth="1"/>
    <col min="283" max="283" width="10" bestFit="1" customWidth="1"/>
    <col min="284" max="284" width="10.1796875" bestFit="1" customWidth="1"/>
    <col min="285" max="285" width="10.54296875" bestFit="1" customWidth="1"/>
    <col min="286" max="286" width="11.6328125" bestFit="1" customWidth="1"/>
    <col min="287" max="287" width="5.26953125" bestFit="1" customWidth="1"/>
    <col min="288" max="288" width="11.453125" bestFit="1" customWidth="1"/>
    <col min="289" max="289" width="10.7265625" bestFit="1" customWidth="1"/>
  </cols>
  <sheetData>
    <row r="3" spans="1:38" x14ac:dyDescent="0.35">
      <c r="A3" s="30" t="s">
        <v>343</v>
      </c>
      <c r="E3" s="30" t="s">
        <v>193</v>
      </c>
      <c r="F3" s="30" t="s">
        <v>188</v>
      </c>
    </row>
    <row r="4" spans="1:38" x14ac:dyDescent="0.35">
      <c r="E4" t="s">
        <v>181</v>
      </c>
      <c r="F4" t="s">
        <v>181</v>
      </c>
      <c r="G4" t="s">
        <v>181</v>
      </c>
      <c r="H4" t="s">
        <v>169</v>
      </c>
      <c r="I4" t="s">
        <v>169</v>
      </c>
      <c r="J4" t="s">
        <v>169</v>
      </c>
      <c r="K4" t="s">
        <v>162</v>
      </c>
      <c r="L4" t="s">
        <v>162</v>
      </c>
      <c r="M4" t="s">
        <v>162</v>
      </c>
      <c r="N4" t="s">
        <v>161</v>
      </c>
      <c r="O4" t="s">
        <v>148</v>
      </c>
      <c r="P4" t="s">
        <v>148</v>
      </c>
      <c r="Q4" t="s">
        <v>148</v>
      </c>
      <c r="R4" t="s">
        <v>147</v>
      </c>
      <c r="S4" t="s">
        <v>142</v>
      </c>
      <c r="T4" t="s">
        <v>142</v>
      </c>
      <c r="U4" t="s">
        <v>142</v>
      </c>
      <c r="V4" t="s">
        <v>141</v>
      </c>
      <c r="W4" t="s">
        <v>136</v>
      </c>
      <c r="X4" t="s">
        <v>136</v>
      </c>
      <c r="Y4" t="s">
        <v>136</v>
      </c>
      <c r="Z4" t="s">
        <v>127</v>
      </c>
      <c r="AA4" t="s">
        <v>127</v>
      </c>
      <c r="AB4" t="s">
        <v>127</v>
      </c>
      <c r="AC4" t="s">
        <v>122</v>
      </c>
      <c r="AD4" t="s">
        <v>122</v>
      </c>
      <c r="AE4" t="s">
        <v>114</v>
      </c>
      <c r="AF4" t="s">
        <v>114</v>
      </c>
      <c r="AG4" t="s">
        <v>103</v>
      </c>
      <c r="AH4" t="s">
        <v>103</v>
      </c>
      <c r="AI4" t="s">
        <v>94</v>
      </c>
      <c r="AJ4" t="s">
        <v>94</v>
      </c>
      <c r="AK4" t="s">
        <v>81</v>
      </c>
      <c r="AL4" t="s">
        <v>326</v>
      </c>
    </row>
    <row r="5" spans="1:38" x14ac:dyDescent="0.35">
      <c r="A5" s="30" t="s">
        <v>320</v>
      </c>
      <c r="B5" s="30" t="s">
        <v>319</v>
      </c>
      <c r="C5" s="30" t="s">
        <v>0</v>
      </c>
      <c r="D5" s="30" t="s">
        <v>321</v>
      </c>
      <c r="E5" t="s">
        <v>78</v>
      </c>
      <c r="F5" t="s">
        <v>95</v>
      </c>
      <c r="G5" t="s">
        <v>101</v>
      </c>
      <c r="H5" t="s">
        <v>78</v>
      </c>
      <c r="I5" t="s">
        <v>95</v>
      </c>
      <c r="J5" t="s">
        <v>101</v>
      </c>
      <c r="K5" t="s">
        <v>78</v>
      </c>
      <c r="L5" t="s">
        <v>95</v>
      </c>
      <c r="M5" t="s">
        <v>101</v>
      </c>
      <c r="N5" t="s">
        <v>78</v>
      </c>
      <c r="O5" t="s">
        <v>78</v>
      </c>
      <c r="P5" t="s">
        <v>95</v>
      </c>
      <c r="Q5" t="s">
        <v>101</v>
      </c>
      <c r="R5" t="s">
        <v>78</v>
      </c>
      <c r="S5" t="s">
        <v>78</v>
      </c>
      <c r="T5" t="s">
        <v>95</v>
      </c>
      <c r="U5" t="s">
        <v>101</v>
      </c>
      <c r="V5" t="s">
        <v>78</v>
      </c>
      <c r="W5" t="s">
        <v>78</v>
      </c>
      <c r="X5" t="s">
        <v>95</v>
      </c>
      <c r="Y5" t="s">
        <v>101</v>
      </c>
      <c r="Z5" t="s">
        <v>78</v>
      </c>
      <c r="AA5" t="s">
        <v>95</v>
      </c>
      <c r="AB5" t="s">
        <v>101</v>
      </c>
      <c r="AC5" t="s">
        <v>78</v>
      </c>
      <c r="AD5" t="s">
        <v>95</v>
      </c>
      <c r="AE5" t="s">
        <v>95</v>
      </c>
      <c r="AF5" t="s">
        <v>101</v>
      </c>
      <c r="AG5" t="s">
        <v>95</v>
      </c>
      <c r="AH5" t="s">
        <v>101</v>
      </c>
      <c r="AI5" t="s">
        <v>78</v>
      </c>
      <c r="AJ5" t="s">
        <v>95</v>
      </c>
      <c r="AK5" t="s">
        <v>78</v>
      </c>
      <c r="AL5" t="s">
        <v>95</v>
      </c>
    </row>
    <row r="6" spans="1:38" x14ac:dyDescent="0.35">
      <c r="A6" t="s">
        <v>75</v>
      </c>
      <c r="B6" t="s">
        <v>74</v>
      </c>
      <c r="C6" t="s">
        <v>52</v>
      </c>
      <c r="D6" t="s">
        <v>326</v>
      </c>
    </row>
    <row r="7" spans="1:38" x14ac:dyDescent="0.35">
      <c r="A7" t="s">
        <v>301</v>
      </c>
      <c r="B7" t="s">
        <v>133</v>
      </c>
      <c r="C7" t="s">
        <v>133</v>
      </c>
      <c r="D7" t="s">
        <v>326</v>
      </c>
      <c r="AA7">
        <v>1</v>
      </c>
    </row>
    <row r="8" spans="1:38" x14ac:dyDescent="0.35">
      <c r="A8" t="s">
        <v>71</v>
      </c>
      <c r="B8" t="s">
        <v>70</v>
      </c>
      <c r="C8" t="s">
        <v>113</v>
      </c>
      <c r="D8" t="s">
        <v>326</v>
      </c>
      <c r="F8">
        <v>69</v>
      </c>
      <c r="I8">
        <v>14</v>
      </c>
      <c r="P8">
        <v>1</v>
      </c>
      <c r="T8">
        <v>1</v>
      </c>
      <c r="AA8">
        <v>1</v>
      </c>
      <c r="AD8">
        <v>1</v>
      </c>
      <c r="AE8">
        <v>1</v>
      </c>
      <c r="AG8">
        <v>29</v>
      </c>
    </row>
    <row r="9" spans="1:38" x14ac:dyDescent="0.35">
      <c r="A9" t="s">
        <v>71</v>
      </c>
      <c r="B9" t="s">
        <v>70</v>
      </c>
      <c r="C9" t="s">
        <v>210</v>
      </c>
      <c r="D9" t="s">
        <v>211</v>
      </c>
      <c r="G9">
        <v>2616</v>
      </c>
      <c r="J9">
        <v>260</v>
      </c>
      <c r="O9">
        <v>1</v>
      </c>
    </row>
    <row r="10" spans="1:38" x14ac:dyDescent="0.35">
      <c r="A10" t="s">
        <v>71</v>
      </c>
      <c r="B10" t="s">
        <v>70</v>
      </c>
      <c r="C10" t="s">
        <v>54</v>
      </c>
      <c r="D10" t="s">
        <v>206</v>
      </c>
      <c r="G10">
        <v>3523</v>
      </c>
      <c r="J10">
        <v>1876</v>
      </c>
      <c r="M10">
        <v>7517</v>
      </c>
      <c r="Q10">
        <v>20335</v>
      </c>
      <c r="U10">
        <v>4438</v>
      </c>
      <c r="Y10">
        <v>4300</v>
      </c>
      <c r="AB10">
        <v>2504</v>
      </c>
      <c r="AF10">
        <v>1934</v>
      </c>
      <c r="AH10">
        <v>5914</v>
      </c>
    </row>
    <row r="11" spans="1:38" x14ac:dyDescent="0.35">
      <c r="A11" t="s">
        <v>71</v>
      </c>
      <c r="B11" t="s">
        <v>70</v>
      </c>
      <c r="C11" t="s">
        <v>54</v>
      </c>
      <c r="D11" t="s">
        <v>220</v>
      </c>
      <c r="E11">
        <v>1</v>
      </c>
    </row>
    <row r="12" spans="1:38" x14ac:dyDescent="0.35">
      <c r="A12" t="s">
        <v>71</v>
      </c>
      <c r="B12" t="s">
        <v>70</v>
      </c>
      <c r="C12" t="s">
        <v>54</v>
      </c>
      <c r="D12" t="s">
        <v>326</v>
      </c>
    </row>
    <row r="13" spans="1:38" x14ac:dyDescent="0.35">
      <c r="A13" t="s">
        <v>71</v>
      </c>
      <c r="B13" t="s">
        <v>70</v>
      </c>
      <c r="C13" t="s">
        <v>59</v>
      </c>
      <c r="D13" t="s">
        <v>216</v>
      </c>
      <c r="E13">
        <v>4</v>
      </c>
      <c r="H13">
        <v>12</v>
      </c>
      <c r="M13">
        <v>2908</v>
      </c>
      <c r="O13">
        <v>2</v>
      </c>
      <c r="R13">
        <v>7</v>
      </c>
      <c r="V13">
        <v>1</v>
      </c>
      <c r="AB13">
        <v>309</v>
      </c>
      <c r="AC13">
        <v>5</v>
      </c>
    </row>
    <row r="14" spans="1:38" x14ac:dyDescent="0.35">
      <c r="A14" t="s">
        <v>71</v>
      </c>
      <c r="B14" t="s">
        <v>70</v>
      </c>
      <c r="C14" t="s">
        <v>59</v>
      </c>
      <c r="D14" t="s">
        <v>326</v>
      </c>
    </row>
    <row r="15" spans="1:38" x14ac:dyDescent="0.35">
      <c r="A15" t="s">
        <v>71</v>
      </c>
      <c r="B15" t="s">
        <v>70</v>
      </c>
      <c r="C15" t="s">
        <v>295</v>
      </c>
      <c r="D15" t="s">
        <v>296</v>
      </c>
      <c r="Y15">
        <v>3</v>
      </c>
    </row>
    <row r="16" spans="1:38" x14ac:dyDescent="0.35">
      <c r="A16" t="s">
        <v>71</v>
      </c>
      <c r="B16" t="s">
        <v>70</v>
      </c>
      <c r="C16" t="s">
        <v>272</v>
      </c>
      <c r="D16" t="s">
        <v>273</v>
      </c>
      <c r="H16">
        <v>2</v>
      </c>
      <c r="O16">
        <v>1</v>
      </c>
      <c r="W16">
        <v>1</v>
      </c>
      <c r="AC16">
        <v>2</v>
      </c>
    </row>
    <row r="17" spans="1:37" x14ac:dyDescent="0.35">
      <c r="A17" t="s">
        <v>71</v>
      </c>
      <c r="B17" t="s">
        <v>70</v>
      </c>
      <c r="C17" t="s">
        <v>208</v>
      </c>
      <c r="D17" t="s">
        <v>209</v>
      </c>
      <c r="G17">
        <v>3810</v>
      </c>
      <c r="J17">
        <v>5603</v>
      </c>
    </row>
    <row r="18" spans="1:37" x14ac:dyDescent="0.35">
      <c r="A18" t="s">
        <v>71</v>
      </c>
      <c r="B18" t="s">
        <v>70</v>
      </c>
      <c r="C18" t="s">
        <v>286</v>
      </c>
      <c r="D18" t="s">
        <v>287</v>
      </c>
      <c r="Q18">
        <v>2890</v>
      </c>
      <c r="AB18">
        <v>5630</v>
      </c>
    </row>
    <row r="19" spans="1:37" x14ac:dyDescent="0.35">
      <c r="A19" t="s">
        <v>71</v>
      </c>
      <c r="B19" t="s">
        <v>70</v>
      </c>
      <c r="C19" t="s">
        <v>56</v>
      </c>
      <c r="D19" t="s">
        <v>250</v>
      </c>
      <c r="H19">
        <v>2</v>
      </c>
      <c r="O19">
        <v>1</v>
      </c>
    </row>
    <row r="20" spans="1:37" x14ac:dyDescent="0.35">
      <c r="A20" t="s">
        <v>71</v>
      </c>
      <c r="B20" t="s">
        <v>70</v>
      </c>
      <c r="C20" t="s">
        <v>56</v>
      </c>
      <c r="D20" t="s">
        <v>262</v>
      </c>
      <c r="H20">
        <v>4</v>
      </c>
      <c r="AK20">
        <v>1</v>
      </c>
    </row>
    <row r="21" spans="1:37" x14ac:dyDescent="0.35">
      <c r="A21" t="s">
        <v>71</v>
      </c>
      <c r="B21" t="s">
        <v>70</v>
      </c>
      <c r="C21" t="s">
        <v>56</v>
      </c>
      <c r="D21" t="s">
        <v>326</v>
      </c>
    </row>
    <row r="22" spans="1:37" x14ac:dyDescent="0.35">
      <c r="A22" t="s">
        <v>71</v>
      </c>
      <c r="B22" t="s">
        <v>70</v>
      </c>
      <c r="C22" t="s">
        <v>57</v>
      </c>
      <c r="D22" t="s">
        <v>225</v>
      </c>
      <c r="G22">
        <v>7581</v>
      </c>
      <c r="J22">
        <v>2178</v>
      </c>
      <c r="Q22">
        <v>10</v>
      </c>
      <c r="Y22">
        <v>3</v>
      </c>
      <c r="AF22">
        <v>2024</v>
      </c>
    </row>
    <row r="23" spans="1:37" x14ac:dyDescent="0.35">
      <c r="A23" t="s">
        <v>71</v>
      </c>
      <c r="B23" t="s">
        <v>70</v>
      </c>
      <c r="C23" t="s">
        <v>57</v>
      </c>
      <c r="D23" t="s">
        <v>326</v>
      </c>
    </row>
    <row r="24" spans="1:37" x14ac:dyDescent="0.35">
      <c r="A24" t="s">
        <v>71</v>
      </c>
      <c r="B24" t="s">
        <v>70</v>
      </c>
      <c r="C24" t="s">
        <v>60</v>
      </c>
      <c r="D24" t="s">
        <v>274</v>
      </c>
      <c r="M24">
        <v>85</v>
      </c>
    </row>
    <row r="25" spans="1:37" x14ac:dyDescent="0.35">
      <c r="A25" t="s">
        <v>71</v>
      </c>
      <c r="B25" t="s">
        <v>70</v>
      </c>
      <c r="C25" t="s">
        <v>60</v>
      </c>
      <c r="D25" t="s">
        <v>207</v>
      </c>
      <c r="G25">
        <v>2819</v>
      </c>
      <c r="H25">
        <v>21</v>
      </c>
      <c r="J25">
        <v>14004</v>
      </c>
      <c r="K25">
        <v>1</v>
      </c>
      <c r="M25">
        <v>9342</v>
      </c>
      <c r="O25">
        <v>1</v>
      </c>
      <c r="Q25">
        <v>12199</v>
      </c>
      <c r="R25">
        <v>1</v>
      </c>
      <c r="U25">
        <v>1458</v>
      </c>
      <c r="Y25">
        <v>3</v>
      </c>
      <c r="AC25">
        <v>2</v>
      </c>
      <c r="AF25">
        <v>1142</v>
      </c>
      <c r="AK25">
        <v>4</v>
      </c>
    </row>
    <row r="26" spans="1:37" x14ac:dyDescent="0.35">
      <c r="A26" t="s">
        <v>71</v>
      </c>
      <c r="B26" t="s">
        <v>70</v>
      </c>
      <c r="C26" t="s">
        <v>60</v>
      </c>
      <c r="D26" t="s">
        <v>326</v>
      </c>
      <c r="F26">
        <v>1</v>
      </c>
      <c r="I26">
        <v>639</v>
      </c>
      <c r="L26">
        <v>37</v>
      </c>
      <c r="P26">
        <v>3</v>
      </c>
      <c r="AE26">
        <v>33</v>
      </c>
      <c r="AJ26">
        <v>24</v>
      </c>
    </row>
    <row r="27" spans="1:37" x14ac:dyDescent="0.35">
      <c r="A27" t="s">
        <v>71</v>
      </c>
      <c r="B27" t="s">
        <v>70</v>
      </c>
      <c r="C27" t="s">
        <v>230</v>
      </c>
      <c r="D27" t="s">
        <v>231</v>
      </c>
      <c r="G27">
        <v>1316</v>
      </c>
    </row>
    <row r="28" spans="1:37" x14ac:dyDescent="0.35">
      <c r="A28" t="s">
        <v>71</v>
      </c>
      <c r="B28" t="s">
        <v>70</v>
      </c>
      <c r="C28" t="s">
        <v>58</v>
      </c>
      <c r="D28" t="s">
        <v>292</v>
      </c>
      <c r="R28">
        <v>1</v>
      </c>
    </row>
    <row r="29" spans="1:37" x14ac:dyDescent="0.35">
      <c r="A29" t="s">
        <v>71</v>
      </c>
      <c r="B29" t="s">
        <v>70</v>
      </c>
      <c r="C29" t="s">
        <v>58</v>
      </c>
      <c r="D29" t="s">
        <v>326</v>
      </c>
    </row>
    <row r="30" spans="1:37" x14ac:dyDescent="0.35">
      <c r="A30" t="s">
        <v>71</v>
      </c>
      <c r="B30" t="s">
        <v>304</v>
      </c>
      <c r="C30" t="s">
        <v>278</v>
      </c>
      <c r="D30" t="s">
        <v>279</v>
      </c>
      <c r="M30">
        <v>2703</v>
      </c>
    </row>
    <row r="31" spans="1:37" x14ac:dyDescent="0.35">
      <c r="A31" t="s">
        <v>66</v>
      </c>
      <c r="B31" t="s">
        <v>65</v>
      </c>
      <c r="C31" t="s">
        <v>239</v>
      </c>
      <c r="D31" t="s">
        <v>277</v>
      </c>
      <c r="M31">
        <v>6290</v>
      </c>
      <c r="Q31">
        <v>27910</v>
      </c>
      <c r="AH31">
        <v>7826</v>
      </c>
    </row>
    <row r="32" spans="1:37" x14ac:dyDescent="0.35">
      <c r="A32" t="s">
        <v>66</v>
      </c>
      <c r="B32" t="s">
        <v>65</v>
      </c>
      <c r="C32" t="s">
        <v>239</v>
      </c>
      <c r="D32" t="s">
        <v>282</v>
      </c>
      <c r="M32">
        <v>12904</v>
      </c>
      <c r="Q32">
        <v>26930</v>
      </c>
      <c r="Y32">
        <v>5398</v>
      </c>
      <c r="AF32">
        <v>19830</v>
      </c>
    </row>
    <row r="33" spans="1:37" x14ac:dyDescent="0.35">
      <c r="A33" t="s">
        <v>66</v>
      </c>
      <c r="B33" t="s">
        <v>65</v>
      </c>
      <c r="C33" t="s">
        <v>239</v>
      </c>
      <c r="D33" t="s">
        <v>240</v>
      </c>
      <c r="G33">
        <v>826</v>
      </c>
      <c r="J33">
        <v>25882</v>
      </c>
      <c r="M33">
        <v>25460</v>
      </c>
      <c r="Q33">
        <v>46054</v>
      </c>
      <c r="Y33">
        <v>7652</v>
      </c>
      <c r="AF33">
        <v>31984</v>
      </c>
    </row>
    <row r="34" spans="1:37" x14ac:dyDescent="0.35">
      <c r="A34" t="s">
        <v>66</v>
      </c>
      <c r="B34" t="s">
        <v>65</v>
      </c>
      <c r="C34" t="s">
        <v>42</v>
      </c>
      <c r="D34" t="s">
        <v>246</v>
      </c>
      <c r="G34">
        <v>1335</v>
      </c>
      <c r="J34">
        <v>150469</v>
      </c>
      <c r="Q34">
        <v>88616</v>
      </c>
      <c r="Y34">
        <v>12924</v>
      </c>
      <c r="AF34">
        <v>106947</v>
      </c>
      <c r="AH34">
        <v>54387</v>
      </c>
    </row>
    <row r="35" spans="1:37" x14ac:dyDescent="0.35">
      <c r="A35" t="s">
        <v>66</v>
      </c>
      <c r="B35" t="s">
        <v>65</v>
      </c>
      <c r="C35" t="s">
        <v>42</v>
      </c>
      <c r="D35" t="s">
        <v>245</v>
      </c>
      <c r="G35">
        <v>10692</v>
      </c>
      <c r="H35">
        <v>8</v>
      </c>
      <c r="J35">
        <v>1505</v>
      </c>
      <c r="K35">
        <v>1</v>
      </c>
      <c r="M35">
        <v>2648</v>
      </c>
      <c r="O35">
        <v>4</v>
      </c>
      <c r="W35">
        <v>1</v>
      </c>
      <c r="AC35">
        <v>1</v>
      </c>
      <c r="AH35">
        <v>888</v>
      </c>
    </row>
    <row r="36" spans="1:37" x14ac:dyDescent="0.35">
      <c r="A36" t="s">
        <v>66</v>
      </c>
      <c r="B36" t="s">
        <v>65</v>
      </c>
      <c r="C36" t="s">
        <v>42</v>
      </c>
      <c r="D36" t="s">
        <v>198</v>
      </c>
      <c r="E36">
        <v>4</v>
      </c>
      <c r="H36">
        <v>13</v>
      </c>
      <c r="J36">
        <v>46129</v>
      </c>
      <c r="K36">
        <v>1</v>
      </c>
      <c r="N36">
        <v>2</v>
      </c>
      <c r="O36">
        <v>60</v>
      </c>
      <c r="Q36">
        <v>34538</v>
      </c>
      <c r="R36">
        <v>1</v>
      </c>
      <c r="W36">
        <v>4</v>
      </c>
      <c r="Y36">
        <v>8138</v>
      </c>
      <c r="Z36">
        <v>3</v>
      </c>
      <c r="AC36">
        <v>16</v>
      </c>
      <c r="AF36">
        <v>21700</v>
      </c>
      <c r="AH36">
        <v>36956</v>
      </c>
      <c r="AK36">
        <v>3</v>
      </c>
    </row>
    <row r="37" spans="1:37" x14ac:dyDescent="0.35">
      <c r="A37" t="s">
        <v>66</v>
      </c>
      <c r="B37" t="s">
        <v>65</v>
      </c>
      <c r="C37" t="s">
        <v>42</v>
      </c>
      <c r="D37" t="s">
        <v>326</v>
      </c>
    </row>
    <row r="38" spans="1:37" x14ac:dyDescent="0.35">
      <c r="A38" t="s">
        <v>66</v>
      </c>
      <c r="B38" t="s">
        <v>65</v>
      </c>
      <c r="C38" t="s">
        <v>47</v>
      </c>
      <c r="D38" t="s">
        <v>205</v>
      </c>
      <c r="G38">
        <v>3584</v>
      </c>
      <c r="H38">
        <v>2</v>
      </c>
      <c r="J38">
        <v>52067</v>
      </c>
      <c r="M38">
        <v>48791</v>
      </c>
      <c r="O38">
        <v>12</v>
      </c>
      <c r="Q38">
        <v>162360</v>
      </c>
      <c r="S38">
        <v>1</v>
      </c>
      <c r="U38">
        <v>47165</v>
      </c>
      <c r="Y38">
        <v>19891</v>
      </c>
      <c r="Z38">
        <v>2</v>
      </c>
      <c r="AB38">
        <v>10263</v>
      </c>
      <c r="AC38">
        <v>4</v>
      </c>
      <c r="AF38">
        <v>52708</v>
      </c>
      <c r="AH38">
        <v>52584</v>
      </c>
      <c r="AK38">
        <v>2</v>
      </c>
    </row>
    <row r="39" spans="1:37" x14ac:dyDescent="0.35">
      <c r="A39" t="s">
        <v>66</v>
      </c>
      <c r="B39" t="s">
        <v>65</v>
      </c>
      <c r="C39" t="s">
        <v>47</v>
      </c>
      <c r="D39" t="s">
        <v>204</v>
      </c>
      <c r="E39">
        <v>1</v>
      </c>
      <c r="G39">
        <v>3888</v>
      </c>
      <c r="H39">
        <v>60</v>
      </c>
      <c r="J39">
        <v>119701</v>
      </c>
      <c r="K39">
        <v>12</v>
      </c>
      <c r="M39">
        <v>77561</v>
      </c>
      <c r="O39">
        <v>19</v>
      </c>
      <c r="Q39">
        <v>184682</v>
      </c>
      <c r="U39">
        <v>26976</v>
      </c>
      <c r="Y39">
        <v>50591</v>
      </c>
      <c r="Z39">
        <v>1</v>
      </c>
      <c r="AB39">
        <v>2674</v>
      </c>
      <c r="AC39">
        <v>6</v>
      </c>
      <c r="AF39">
        <v>171249</v>
      </c>
      <c r="AH39">
        <v>25958</v>
      </c>
      <c r="AI39">
        <v>2</v>
      </c>
    </row>
    <row r="40" spans="1:37" x14ac:dyDescent="0.35">
      <c r="A40" t="s">
        <v>66</v>
      </c>
      <c r="B40" t="s">
        <v>65</v>
      </c>
      <c r="C40" t="s">
        <v>47</v>
      </c>
      <c r="D40" t="s">
        <v>326</v>
      </c>
      <c r="F40">
        <v>31</v>
      </c>
      <c r="I40">
        <v>5008</v>
      </c>
      <c r="L40">
        <v>1095</v>
      </c>
      <c r="P40">
        <v>27374</v>
      </c>
      <c r="T40">
        <v>19785</v>
      </c>
      <c r="X40">
        <v>18044</v>
      </c>
      <c r="AA40">
        <v>16</v>
      </c>
      <c r="AD40">
        <v>1</v>
      </c>
      <c r="AE40">
        <v>3057</v>
      </c>
      <c r="AG40">
        <v>10765</v>
      </c>
      <c r="AJ40">
        <v>3440</v>
      </c>
    </row>
    <row r="41" spans="1:37" x14ac:dyDescent="0.35">
      <c r="A41" t="s">
        <v>66</v>
      </c>
      <c r="B41" t="s">
        <v>65</v>
      </c>
      <c r="C41" t="s">
        <v>265</v>
      </c>
      <c r="D41" t="s">
        <v>266</v>
      </c>
      <c r="J41">
        <v>1216</v>
      </c>
      <c r="AF41">
        <v>1522</v>
      </c>
    </row>
    <row r="42" spans="1:37" x14ac:dyDescent="0.35">
      <c r="A42" t="s">
        <v>63</v>
      </c>
      <c r="B42" t="s">
        <v>64</v>
      </c>
      <c r="C42" t="s">
        <v>46</v>
      </c>
      <c r="D42" t="s">
        <v>326</v>
      </c>
    </row>
    <row r="43" spans="1:37" x14ac:dyDescent="0.35">
      <c r="A43" t="s">
        <v>63</v>
      </c>
      <c r="B43" t="s">
        <v>64</v>
      </c>
      <c r="C43" t="s">
        <v>41</v>
      </c>
      <c r="D43" t="s">
        <v>326</v>
      </c>
    </row>
    <row r="44" spans="1:37" x14ac:dyDescent="0.35">
      <c r="A44" t="s">
        <v>313</v>
      </c>
      <c r="B44" t="s">
        <v>312</v>
      </c>
      <c r="C44" t="s">
        <v>297</v>
      </c>
      <c r="D44" t="s">
        <v>298</v>
      </c>
      <c r="AC44">
        <v>1</v>
      </c>
      <c r="AK44">
        <v>1</v>
      </c>
    </row>
    <row r="45" spans="1:37" x14ac:dyDescent="0.35">
      <c r="A45" t="s">
        <v>22</v>
      </c>
      <c r="B45" t="s">
        <v>74</v>
      </c>
      <c r="C45" t="s">
        <v>241</v>
      </c>
      <c r="D45" t="s">
        <v>242</v>
      </c>
      <c r="G45">
        <v>246</v>
      </c>
      <c r="Q45">
        <v>2036</v>
      </c>
      <c r="AB45">
        <v>3747</v>
      </c>
    </row>
    <row r="46" spans="1:37" x14ac:dyDescent="0.35">
      <c r="A46" t="s">
        <v>22</v>
      </c>
      <c r="B46" t="s">
        <v>74</v>
      </c>
      <c r="C46" t="s">
        <v>293</v>
      </c>
      <c r="D46" t="s">
        <v>294</v>
      </c>
      <c r="Y46">
        <v>14</v>
      </c>
    </row>
    <row r="47" spans="1:37" x14ac:dyDescent="0.35">
      <c r="A47" t="s">
        <v>22</v>
      </c>
      <c r="B47" t="s">
        <v>74</v>
      </c>
      <c r="C47" t="s">
        <v>288</v>
      </c>
      <c r="D47" t="s">
        <v>289</v>
      </c>
      <c r="Q47">
        <v>1343</v>
      </c>
    </row>
    <row r="48" spans="1:37" x14ac:dyDescent="0.35">
      <c r="A48" t="s">
        <v>22</v>
      </c>
      <c r="B48" t="s">
        <v>307</v>
      </c>
      <c r="C48" t="s">
        <v>251</v>
      </c>
      <c r="D48" t="s">
        <v>252</v>
      </c>
      <c r="H48">
        <v>3</v>
      </c>
    </row>
    <row r="49" spans="1:37" x14ac:dyDescent="0.35">
      <c r="A49" t="s">
        <v>22</v>
      </c>
      <c r="B49" t="s">
        <v>21</v>
      </c>
      <c r="C49" t="s">
        <v>20</v>
      </c>
      <c r="D49" t="s">
        <v>326</v>
      </c>
    </row>
    <row r="50" spans="1:37" x14ac:dyDescent="0.35">
      <c r="A50" t="s">
        <v>314</v>
      </c>
      <c r="B50" t="s">
        <v>315</v>
      </c>
      <c r="C50" t="s">
        <v>247</v>
      </c>
      <c r="D50" t="s">
        <v>229</v>
      </c>
      <c r="J50">
        <v>5572</v>
      </c>
      <c r="M50">
        <v>1196</v>
      </c>
    </row>
    <row r="51" spans="1:37" x14ac:dyDescent="0.35">
      <c r="A51" t="s">
        <v>312</v>
      </c>
      <c r="B51" t="s">
        <v>313</v>
      </c>
      <c r="C51" t="s">
        <v>283</v>
      </c>
      <c r="D51" t="s">
        <v>284</v>
      </c>
      <c r="O51">
        <v>1</v>
      </c>
    </row>
    <row r="52" spans="1:37" x14ac:dyDescent="0.35">
      <c r="A52" t="s">
        <v>19</v>
      </c>
      <c r="B52" t="s">
        <v>50</v>
      </c>
      <c r="C52" t="s">
        <v>137</v>
      </c>
      <c r="D52" t="s">
        <v>326</v>
      </c>
      <c r="I52">
        <v>66</v>
      </c>
      <c r="L52">
        <v>2</v>
      </c>
      <c r="T52">
        <v>4</v>
      </c>
      <c r="X52">
        <v>1</v>
      </c>
    </row>
    <row r="53" spans="1:37" x14ac:dyDescent="0.35">
      <c r="A53" t="s">
        <v>19</v>
      </c>
      <c r="B53" t="s">
        <v>50</v>
      </c>
      <c r="C53" t="s">
        <v>260</v>
      </c>
      <c r="D53" t="s">
        <v>261</v>
      </c>
      <c r="J53">
        <v>7709</v>
      </c>
    </row>
    <row r="54" spans="1:37" x14ac:dyDescent="0.35">
      <c r="A54" t="s">
        <v>19</v>
      </c>
      <c r="B54" t="s">
        <v>50</v>
      </c>
      <c r="C54" t="s">
        <v>256</v>
      </c>
      <c r="D54" t="s">
        <v>257</v>
      </c>
      <c r="J54">
        <v>89055</v>
      </c>
    </row>
    <row r="55" spans="1:37" x14ac:dyDescent="0.35">
      <c r="A55" t="s">
        <v>19</v>
      </c>
      <c r="B55" t="s">
        <v>316</v>
      </c>
      <c r="C55" t="s">
        <v>280</v>
      </c>
      <c r="D55" t="s">
        <v>281</v>
      </c>
      <c r="M55">
        <v>2701</v>
      </c>
    </row>
    <row r="56" spans="1:37" x14ac:dyDescent="0.35">
      <c r="A56" t="s">
        <v>19</v>
      </c>
      <c r="B56" t="s">
        <v>18</v>
      </c>
      <c r="C56" t="s">
        <v>17</v>
      </c>
      <c r="D56" t="s">
        <v>326</v>
      </c>
    </row>
    <row r="57" spans="1:37" x14ac:dyDescent="0.35">
      <c r="A57" t="s">
        <v>19</v>
      </c>
      <c r="B57" t="s">
        <v>18</v>
      </c>
      <c r="C57" t="s">
        <v>270</v>
      </c>
      <c r="D57" t="s">
        <v>271</v>
      </c>
      <c r="H57">
        <v>3</v>
      </c>
      <c r="AI57">
        <v>2</v>
      </c>
    </row>
    <row r="58" spans="1:37" x14ac:dyDescent="0.35">
      <c r="A58" t="s">
        <v>5</v>
      </c>
      <c r="B58" t="s">
        <v>4</v>
      </c>
      <c r="C58" t="s">
        <v>7</v>
      </c>
      <c r="D58" t="s">
        <v>326</v>
      </c>
    </row>
    <row r="59" spans="1:37" x14ac:dyDescent="0.35">
      <c r="A59" t="s">
        <v>5</v>
      </c>
      <c r="B59" t="s">
        <v>4</v>
      </c>
      <c r="C59" t="s">
        <v>15</v>
      </c>
      <c r="D59" t="s">
        <v>196</v>
      </c>
      <c r="E59">
        <v>7</v>
      </c>
      <c r="J59">
        <v>12084</v>
      </c>
      <c r="K59">
        <v>6</v>
      </c>
      <c r="Z59">
        <v>1</v>
      </c>
      <c r="AF59">
        <v>2179</v>
      </c>
      <c r="AH59">
        <v>1517</v>
      </c>
    </row>
    <row r="60" spans="1:37" x14ac:dyDescent="0.35">
      <c r="A60" t="s">
        <v>5</v>
      </c>
      <c r="B60" t="s">
        <v>4</v>
      </c>
      <c r="C60" t="s">
        <v>15</v>
      </c>
      <c r="D60" t="s">
        <v>326</v>
      </c>
    </row>
    <row r="61" spans="1:37" x14ac:dyDescent="0.35">
      <c r="A61" t="s">
        <v>5</v>
      </c>
      <c r="B61" t="s">
        <v>4</v>
      </c>
      <c r="C61" t="s">
        <v>6</v>
      </c>
      <c r="D61" t="s">
        <v>248</v>
      </c>
      <c r="J61">
        <v>165566</v>
      </c>
      <c r="M61">
        <v>52974</v>
      </c>
      <c r="Q61">
        <v>212193</v>
      </c>
      <c r="U61">
        <v>5601</v>
      </c>
      <c r="Y61">
        <v>16350</v>
      </c>
      <c r="AB61">
        <v>45605</v>
      </c>
      <c r="AF61">
        <v>143167</v>
      </c>
      <c r="AH61">
        <v>71851</v>
      </c>
    </row>
    <row r="62" spans="1:37" x14ac:dyDescent="0.35">
      <c r="A62" t="s">
        <v>5</v>
      </c>
      <c r="B62" t="s">
        <v>4</v>
      </c>
      <c r="C62" t="s">
        <v>6</v>
      </c>
      <c r="D62" t="s">
        <v>212</v>
      </c>
      <c r="E62">
        <v>6</v>
      </c>
      <c r="G62">
        <v>1864</v>
      </c>
      <c r="H62">
        <v>8</v>
      </c>
      <c r="J62">
        <v>60287</v>
      </c>
      <c r="K62">
        <v>2</v>
      </c>
      <c r="O62">
        <v>6</v>
      </c>
      <c r="Q62">
        <v>58518</v>
      </c>
      <c r="U62">
        <v>2207</v>
      </c>
      <c r="Z62">
        <v>1</v>
      </c>
      <c r="AB62">
        <v>27384</v>
      </c>
      <c r="AC62">
        <v>19</v>
      </c>
      <c r="AF62">
        <v>32940</v>
      </c>
      <c r="AH62">
        <v>33638</v>
      </c>
      <c r="AK62">
        <v>2</v>
      </c>
    </row>
    <row r="63" spans="1:37" x14ac:dyDescent="0.35">
      <c r="A63" t="s">
        <v>5</v>
      </c>
      <c r="B63" t="s">
        <v>4</v>
      </c>
      <c r="C63" t="s">
        <v>6</v>
      </c>
      <c r="D63" t="s">
        <v>99</v>
      </c>
      <c r="I63">
        <v>977</v>
      </c>
      <c r="L63">
        <v>18</v>
      </c>
      <c r="P63">
        <v>725</v>
      </c>
      <c r="T63">
        <v>1</v>
      </c>
      <c r="AA63">
        <v>264</v>
      </c>
    </row>
    <row r="64" spans="1:37" x14ac:dyDescent="0.35">
      <c r="A64" t="s">
        <v>5</v>
      </c>
      <c r="B64" t="s">
        <v>4</v>
      </c>
      <c r="C64" t="s">
        <v>6</v>
      </c>
      <c r="D64" t="s">
        <v>326</v>
      </c>
    </row>
    <row r="65" spans="1:36" x14ac:dyDescent="0.35">
      <c r="A65" t="s">
        <v>5</v>
      </c>
      <c r="B65" t="s">
        <v>4</v>
      </c>
      <c r="C65" t="s">
        <v>2</v>
      </c>
      <c r="D65" t="s">
        <v>326</v>
      </c>
    </row>
    <row r="66" spans="1:36" x14ac:dyDescent="0.35">
      <c r="A66" t="s">
        <v>5</v>
      </c>
      <c r="B66" t="s">
        <v>4</v>
      </c>
      <c r="C66" t="s">
        <v>23</v>
      </c>
      <c r="D66" t="s">
        <v>199</v>
      </c>
      <c r="E66">
        <v>12</v>
      </c>
      <c r="G66">
        <v>3501</v>
      </c>
      <c r="K66">
        <v>1</v>
      </c>
      <c r="O66">
        <v>14</v>
      </c>
      <c r="Q66">
        <v>16652</v>
      </c>
      <c r="AB66">
        <v>364</v>
      </c>
      <c r="AC66">
        <v>1</v>
      </c>
    </row>
    <row r="67" spans="1:36" x14ac:dyDescent="0.35">
      <c r="A67" t="s">
        <v>5</v>
      </c>
      <c r="B67" t="s">
        <v>4</v>
      </c>
      <c r="C67" t="s">
        <v>23</v>
      </c>
      <c r="D67" t="s">
        <v>326</v>
      </c>
    </row>
    <row r="68" spans="1:36" x14ac:dyDescent="0.35">
      <c r="A68" t="s">
        <v>5</v>
      </c>
      <c r="B68" t="s">
        <v>4</v>
      </c>
      <c r="C68" t="s">
        <v>349</v>
      </c>
      <c r="D68" t="s">
        <v>99</v>
      </c>
      <c r="F68">
        <v>1643</v>
      </c>
      <c r="L68">
        <v>1</v>
      </c>
      <c r="P68">
        <v>3</v>
      </c>
      <c r="AA68">
        <v>1685</v>
      </c>
      <c r="AD68">
        <v>760</v>
      </c>
      <c r="AE68">
        <v>3094</v>
      </c>
      <c r="AG68">
        <v>2198</v>
      </c>
    </row>
    <row r="69" spans="1:36" x14ac:dyDescent="0.35">
      <c r="A69" t="s">
        <v>308</v>
      </c>
      <c r="B69" t="s">
        <v>309</v>
      </c>
      <c r="C69" t="s">
        <v>214</v>
      </c>
      <c r="D69" t="s">
        <v>215</v>
      </c>
      <c r="E69">
        <v>11</v>
      </c>
      <c r="H69">
        <v>3</v>
      </c>
      <c r="O69">
        <v>1</v>
      </c>
      <c r="Z69">
        <v>9</v>
      </c>
      <c r="AC69">
        <v>11</v>
      </c>
    </row>
    <row r="70" spans="1:36" x14ac:dyDescent="0.35">
      <c r="A70" t="s">
        <v>77</v>
      </c>
      <c r="B70" t="s">
        <v>76</v>
      </c>
      <c r="C70" t="s">
        <v>144</v>
      </c>
      <c r="D70" t="s">
        <v>326</v>
      </c>
      <c r="P70">
        <v>138</v>
      </c>
      <c r="T70">
        <v>13</v>
      </c>
    </row>
    <row r="71" spans="1:36" x14ac:dyDescent="0.35">
      <c r="A71" t="s">
        <v>35</v>
      </c>
      <c r="B71" t="s">
        <v>62</v>
      </c>
      <c r="C71" t="s">
        <v>202</v>
      </c>
      <c r="D71" t="s">
        <v>203</v>
      </c>
      <c r="G71">
        <v>10216</v>
      </c>
      <c r="M71">
        <v>50501</v>
      </c>
      <c r="Y71">
        <v>3</v>
      </c>
    </row>
    <row r="72" spans="1:36" x14ac:dyDescent="0.35">
      <c r="A72" t="s">
        <v>35</v>
      </c>
      <c r="B72" t="s">
        <v>62</v>
      </c>
      <c r="C72" t="s">
        <v>202</v>
      </c>
      <c r="D72" t="s">
        <v>238</v>
      </c>
      <c r="E72">
        <v>1</v>
      </c>
    </row>
    <row r="73" spans="1:36" x14ac:dyDescent="0.35">
      <c r="A73" t="s">
        <v>35</v>
      </c>
      <c r="B73" t="s">
        <v>62</v>
      </c>
      <c r="C73" t="s">
        <v>38</v>
      </c>
      <c r="D73" t="s">
        <v>326</v>
      </c>
    </row>
    <row r="74" spans="1:36" x14ac:dyDescent="0.35">
      <c r="A74" t="s">
        <v>35</v>
      </c>
      <c r="B74" t="s">
        <v>37</v>
      </c>
      <c r="C74" t="s">
        <v>40</v>
      </c>
      <c r="D74" t="s">
        <v>326</v>
      </c>
    </row>
    <row r="75" spans="1:36" x14ac:dyDescent="0.35">
      <c r="A75" t="s">
        <v>35</v>
      </c>
      <c r="B75" t="s">
        <v>37</v>
      </c>
      <c r="C75" t="s">
        <v>36</v>
      </c>
      <c r="D75" t="s">
        <v>326</v>
      </c>
    </row>
    <row r="76" spans="1:36" x14ac:dyDescent="0.35">
      <c r="A76" t="s">
        <v>35</v>
      </c>
      <c r="B76" t="s">
        <v>37</v>
      </c>
      <c r="C76" t="s">
        <v>49</v>
      </c>
      <c r="D76" t="s">
        <v>217</v>
      </c>
      <c r="E76">
        <v>1</v>
      </c>
    </row>
    <row r="77" spans="1:36" x14ac:dyDescent="0.35">
      <c r="A77" t="s">
        <v>35</v>
      </c>
      <c r="B77" t="s">
        <v>37</v>
      </c>
      <c r="C77" t="s">
        <v>49</v>
      </c>
      <c r="D77" t="s">
        <v>221</v>
      </c>
      <c r="E77">
        <v>2</v>
      </c>
      <c r="K77">
        <v>1</v>
      </c>
    </row>
    <row r="78" spans="1:36" x14ac:dyDescent="0.35">
      <c r="A78" t="s">
        <v>35</v>
      </c>
      <c r="B78" t="s">
        <v>37</v>
      </c>
      <c r="C78" t="s">
        <v>49</v>
      </c>
      <c r="D78" t="s">
        <v>326</v>
      </c>
      <c r="F78">
        <v>3454</v>
      </c>
      <c r="AJ78">
        <v>2</v>
      </c>
    </row>
    <row r="79" spans="1:36" x14ac:dyDescent="0.35">
      <c r="A79" t="s">
        <v>35</v>
      </c>
      <c r="B79" t="s">
        <v>34</v>
      </c>
      <c r="C79" t="s">
        <v>33</v>
      </c>
      <c r="D79" t="s">
        <v>326</v>
      </c>
    </row>
    <row r="80" spans="1:36" x14ac:dyDescent="0.35">
      <c r="A80" t="s">
        <v>302</v>
      </c>
      <c r="B80" t="s">
        <v>303</v>
      </c>
      <c r="C80" t="s">
        <v>218</v>
      </c>
      <c r="D80" t="s">
        <v>219</v>
      </c>
      <c r="E80">
        <v>1</v>
      </c>
    </row>
    <row r="81" spans="1:37" x14ac:dyDescent="0.35">
      <c r="A81" t="s">
        <v>302</v>
      </c>
      <c r="B81" t="s">
        <v>303</v>
      </c>
      <c r="C81" t="s">
        <v>253</v>
      </c>
      <c r="D81" t="s">
        <v>254</v>
      </c>
      <c r="H81">
        <v>2</v>
      </c>
      <c r="K81">
        <v>2</v>
      </c>
      <c r="O81">
        <v>1</v>
      </c>
    </row>
    <row r="82" spans="1:37" x14ac:dyDescent="0.35">
      <c r="A82" t="s">
        <v>68</v>
      </c>
      <c r="B82" t="s">
        <v>311</v>
      </c>
      <c r="C82" t="s">
        <v>222</v>
      </c>
      <c r="D82" t="s">
        <v>223</v>
      </c>
      <c r="E82">
        <v>2</v>
      </c>
    </row>
    <row r="83" spans="1:37" x14ac:dyDescent="0.35">
      <c r="A83" t="s">
        <v>68</v>
      </c>
      <c r="B83" t="s">
        <v>67</v>
      </c>
      <c r="C83" t="s">
        <v>258</v>
      </c>
      <c r="D83" t="s">
        <v>259</v>
      </c>
      <c r="J83">
        <v>61979</v>
      </c>
      <c r="M83">
        <v>3021</v>
      </c>
      <c r="Q83">
        <v>2516</v>
      </c>
      <c r="Y83">
        <v>697866</v>
      </c>
      <c r="AH83">
        <v>2929</v>
      </c>
    </row>
    <row r="84" spans="1:37" x14ac:dyDescent="0.35">
      <c r="A84" t="s">
        <v>68</v>
      </c>
      <c r="B84" t="s">
        <v>67</v>
      </c>
      <c r="C84" t="s">
        <v>44</v>
      </c>
      <c r="D84" t="s">
        <v>267</v>
      </c>
      <c r="H84">
        <v>2</v>
      </c>
    </row>
    <row r="85" spans="1:37" x14ac:dyDescent="0.35">
      <c r="A85" t="s">
        <v>68</v>
      </c>
      <c r="B85" t="s">
        <v>67</v>
      </c>
      <c r="C85" t="s">
        <v>44</v>
      </c>
      <c r="D85" t="s">
        <v>99</v>
      </c>
      <c r="F85">
        <v>5</v>
      </c>
      <c r="I85">
        <v>7</v>
      </c>
      <c r="P85">
        <v>5</v>
      </c>
      <c r="X85">
        <v>1573</v>
      </c>
      <c r="AA85">
        <v>1</v>
      </c>
      <c r="AG85">
        <v>4</v>
      </c>
    </row>
    <row r="86" spans="1:37" x14ac:dyDescent="0.35">
      <c r="A86" t="s">
        <v>68</v>
      </c>
      <c r="B86" t="s">
        <v>67</v>
      </c>
      <c r="C86" t="s">
        <v>44</v>
      </c>
      <c r="D86" t="s">
        <v>326</v>
      </c>
    </row>
    <row r="87" spans="1:37" x14ac:dyDescent="0.35">
      <c r="A87" t="s">
        <v>68</v>
      </c>
      <c r="B87" t="s">
        <v>318</v>
      </c>
      <c r="C87" t="s">
        <v>234</v>
      </c>
      <c r="D87" t="s">
        <v>235</v>
      </c>
      <c r="G87">
        <v>770</v>
      </c>
      <c r="M87">
        <v>3796</v>
      </c>
      <c r="Q87">
        <v>8841</v>
      </c>
      <c r="AB87">
        <v>7289</v>
      </c>
      <c r="AH87">
        <v>10963</v>
      </c>
    </row>
    <row r="88" spans="1:37" x14ac:dyDescent="0.35">
      <c r="A88" t="s">
        <v>68</v>
      </c>
      <c r="B88" t="s">
        <v>318</v>
      </c>
      <c r="C88" t="s">
        <v>234</v>
      </c>
      <c r="D88" t="s">
        <v>299</v>
      </c>
      <c r="AK88">
        <v>1</v>
      </c>
    </row>
    <row r="89" spans="1:37" x14ac:dyDescent="0.35">
      <c r="A89" t="s">
        <v>73</v>
      </c>
      <c r="B89" t="s">
        <v>72</v>
      </c>
      <c r="C89" t="s">
        <v>263</v>
      </c>
      <c r="D89" t="s">
        <v>264</v>
      </c>
      <c r="J89">
        <v>2076</v>
      </c>
    </row>
    <row r="90" spans="1:37" x14ac:dyDescent="0.35">
      <c r="A90" t="s">
        <v>73</v>
      </c>
      <c r="B90" t="s">
        <v>72</v>
      </c>
      <c r="C90" t="s">
        <v>51</v>
      </c>
      <c r="D90" t="s">
        <v>201</v>
      </c>
      <c r="G90">
        <v>19744</v>
      </c>
      <c r="J90">
        <v>31146</v>
      </c>
      <c r="Q90">
        <v>3260</v>
      </c>
      <c r="U90">
        <v>6733</v>
      </c>
    </row>
    <row r="91" spans="1:37" x14ac:dyDescent="0.35">
      <c r="A91" t="s">
        <v>73</v>
      </c>
      <c r="B91" t="s">
        <v>72</v>
      </c>
      <c r="C91" t="s">
        <v>51</v>
      </c>
      <c r="D91" t="s">
        <v>326</v>
      </c>
    </row>
    <row r="92" spans="1:37" x14ac:dyDescent="0.35">
      <c r="A92" t="s">
        <v>73</v>
      </c>
      <c r="B92" t="s">
        <v>72</v>
      </c>
      <c r="C92" t="s">
        <v>163</v>
      </c>
      <c r="D92" t="s">
        <v>326</v>
      </c>
      <c r="L92">
        <v>2</v>
      </c>
    </row>
    <row r="93" spans="1:37" x14ac:dyDescent="0.35">
      <c r="A93" t="s">
        <v>306</v>
      </c>
      <c r="B93" t="s">
        <v>305</v>
      </c>
      <c r="C93" t="s">
        <v>109</v>
      </c>
      <c r="D93" t="s">
        <v>326</v>
      </c>
      <c r="F93">
        <v>21</v>
      </c>
      <c r="I93">
        <v>3</v>
      </c>
      <c r="P93">
        <v>3</v>
      </c>
      <c r="X93">
        <v>1</v>
      </c>
      <c r="AE93">
        <v>1</v>
      </c>
      <c r="AG93">
        <v>1</v>
      </c>
    </row>
    <row r="94" spans="1:37" x14ac:dyDescent="0.35">
      <c r="A94" t="s">
        <v>28</v>
      </c>
      <c r="B94" t="s">
        <v>27</v>
      </c>
      <c r="C94" t="s">
        <v>25</v>
      </c>
      <c r="D94" t="s">
        <v>326</v>
      </c>
    </row>
    <row r="95" spans="1:37" x14ac:dyDescent="0.35">
      <c r="A95" t="s">
        <v>28</v>
      </c>
      <c r="B95" t="s">
        <v>32</v>
      </c>
      <c r="C95" t="s">
        <v>236</v>
      </c>
      <c r="D95" t="s">
        <v>237</v>
      </c>
      <c r="E95">
        <v>2</v>
      </c>
      <c r="O95">
        <v>7</v>
      </c>
    </row>
    <row r="96" spans="1:37" x14ac:dyDescent="0.35">
      <c r="A96" t="s">
        <v>28</v>
      </c>
      <c r="B96" t="s">
        <v>32</v>
      </c>
      <c r="C96" t="s">
        <v>39</v>
      </c>
      <c r="D96" t="s">
        <v>197</v>
      </c>
      <c r="E96">
        <v>1</v>
      </c>
    </row>
    <row r="97" spans="1:34" x14ac:dyDescent="0.35">
      <c r="A97" t="s">
        <v>28</v>
      </c>
      <c r="B97" t="s">
        <v>32</v>
      </c>
      <c r="C97" t="s">
        <v>39</v>
      </c>
      <c r="D97" t="s">
        <v>232</v>
      </c>
      <c r="G97">
        <v>1559</v>
      </c>
      <c r="M97">
        <v>3871</v>
      </c>
      <c r="Q97">
        <v>357125</v>
      </c>
      <c r="AB97">
        <v>432</v>
      </c>
      <c r="AH97">
        <v>2031</v>
      </c>
    </row>
    <row r="98" spans="1:34" x14ac:dyDescent="0.35">
      <c r="A98" t="s">
        <v>28</v>
      </c>
      <c r="B98" t="s">
        <v>32</v>
      </c>
      <c r="C98" t="s">
        <v>39</v>
      </c>
      <c r="D98" t="s">
        <v>326</v>
      </c>
    </row>
    <row r="99" spans="1:34" x14ac:dyDescent="0.35">
      <c r="A99" t="s">
        <v>28</v>
      </c>
      <c r="B99" t="s">
        <v>32</v>
      </c>
      <c r="C99" t="s">
        <v>228</v>
      </c>
      <c r="D99" t="s">
        <v>229</v>
      </c>
      <c r="G99">
        <v>3095</v>
      </c>
      <c r="M99">
        <v>6571</v>
      </c>
      <c r="Q99">
        <v>3688</v>
      </c>
      <c r="AB99">
        <v>691</v>
      </c>
    </row>
    <row r="100" spans="1:34" x14ac:dyDescent="0.35">
      <c r="A100" t="s">
        <v>28</v>
      </c>
      <c r="B100" t="s">
        <v>32</v>
      </c>
      <c r="C100" t="s">
        <v>31</v>
      </c>
      <c r="D100" t="s">
        <v>200</v>
      </c>
      <c r="E100">
        <v>47</v>
      </c>
      <c r="G100">
        <v>134909</v>
      </c>
      <c r="K100">
        <v>5</v>
      </c>
      <c r="M100">
        <v>363882</v>
      </c>
      <c r="O100">
        <v>18</v>
      </c>
      <c r="Q100">
        <v>218322</v>
      </c>
      <c r="U100">
        <v>49565</v>
      </c>
      <c r="Z100">
        <v>7</v>
      </c>
      <c r="AB100">
        <v>57429</v>
      </c>
      <c r="AF100">
        <v>38965</v>
      </c>
    </row>
    <row r="101" spans="1:34" x14ac:dyDescent="0.35">
      <c r="A101" t="s">
        <v>28</v>
      </c>
      <c r="B101" t="s">
        <v>32</v>
      </c>
      <c r="C101" t="s">
        <v>31</v>
      </c>
      <c r="D101" t="s">
        <v>224</v>
      </c>
      <c r="G101">
        <v>42885</v>
      </c>
      <c r="M101">
        <v>103969</v>
      </c>
      <c r="Q101">
        <v>58884</v>
      </c>
      <c r="U101">
        <v>12683</v>
      </c>
      <c r="AB101">
        <v>10062</v>
      </c>
    </row>
    <row r="102" spans="1:34" x14ac:dyDescent="0.35">
      <c r="A102" t="s">
        <v>28</v>
      </c>
      <c r="B102" t="s">
        <v>32</v>
      </c>
      <c r="C102" t="s">
        <v>31</v>
      </c>
      <c r="D102" t="s">
        <v>195</v>
      </c>
      <c r="E102">
        <v>75</v>
      </c>
      <c r="G102">
        <v>89631</v>
      </c>
      <c r="K102">
        <v>35</v>
      </c>
      <c r="M102">
        <v>203442</v>
      </c>
      <c r="O102">
        <v>27</v>
      </c>
      <c r="Q102">
        <v>146130</v>
      </c>
      <c r="U102">
        <v>33866</v>
      </c>
      <c r="Z102">
        <v>4</v>
      </c>
      <c r="AB102">
        <v>23614</v>
      </c>
      <c r="AF102">
        <v>23212</v>
      </c>
    </row>
    <row r="103" spans="1:34" x14ac:dyDescent="0.35">
      <c r="A103" t="s">
        <v>28</v>
      </c>
      <c r="B103" t="s">
        <v>32</v>
      </c>
      <c r="C103" t="s">
        <v>31</v>
      </c>
      <c r="D103" t="s">
        <v>326</v>
      </c>
    </row>
    <row r="104" spans="1:34" x14ac:dyDescent="0.35">
      <c r="A104" t="s">
        <v>28</v>
      </c>
      <c r="B104" t="s">
        <v>32</v>
      </c>
      <c r="C104" t="s">
        <v>230</v>
      </c>
      <c r="D104" t="s">
        <v>198</v>
      </c>
      <c r="O104">
        <v>1</v>
      </c>
    </row>
    <row r="105" spans="1:34" x14ac:dyDescent="0.35">
      <c r="A105" t="s">
        <v>28</v>
      </c>
      <c r="B105" t="s">
        <v>32</v>
      </c>
      <c r="C105" t="s">
        <v>230</v>
      </c>
      <c r="D105" t="s">
        <v>233</v>
      </c>
      <c r="G105">
        <v>950</v>
      </c>
      <c r="M105">
        <v>2250</v>
      </c>
      <c r="Q105">
        <v>5006</v>
      </c>
    </row>
    <row r="106" spans="1:34" x14ac:dyDescent="0.35">
      <c r="A106" t="s">
        <v>28</v>
      </c>
      <c r="B106" t="s">
        <v>32</v>
      </c>
      <c r="C106" t="s">
        <v>230</v>
      </c>
      <c r="D106" t="s">
        <v>231</v>
      </c>
      <c r="G106">
        <v>928</v>
      </c>
      <c r="M106">
        <v>4659</v>
      </c>
      <c r="Q106">
        <v>8070</v>
      </c>
    </row>
    <row r="107" spans="1:34" x14ac:dyDescent="0.35">
      <c r="A107" t="s">
        <v>28</v>
      </c>
      <c r="B107" t="s">
        <v>32</v>
      </c>
      <c r="C107" t="s">
        <v>226</v>
      </c>
      <c r="D107" t="s">
        <v>227</v>
      </c>
      <c r="G107">
        <v>3999</v>
      </c>
      <c r="M107">
        <v>10235</v>
      </c>
      <c r="Q107">
        <v>5730</v>
      </c>
      <c r="AB107">
        <v>837</v>
      </c>
    </row>
    <row r="108" spans="1:34" x14ac:dyDescent="0.35">
      <c r="A108" t="s">
        <v>13</v>
      </c>
      <c r="B108" t="s">
        <v>12</v>
      </c>
      <c r="C108" t="s">
        <v>24</v>
      </c>
      <c r="D108" t="s">
        <v>213</v>
      </c>
      <c r="G108">
        <v>2129</v>
      </c>
      <c r="M108">
        <v>425</v>
      </c>
      <c r="Q108">
        <v>2133</v>
      </c>
      <c r="AB108">
        <v>282</v>
      </c>
    </row>
    <row r="109" spans="1:34" x14ac:dyDescent="0.35">
      <c r="A109" t="s">
        <v>13</v>
      </c>
      <c r="B109" t="s">
        <v>12</v>
      </c>
      <c r="C109" t="s">
        <v>24</v>
      </c>
      <c r="D109" t="s">
        <v>326</v>
      </c>
    </row>
    <row r="110" spans="1:34" x14ac:dyDescent="0.35">
      <c r="A110" t="s">
        <v>13</v>
      </c>
      <c r="B110" t="s">
        <v>12</v>
      </c>
      <c r="C110" t="s">
        <v>11</v>
      </c>
      <c r="D110" t="s">
        <v>249</v>
      </c>
      <c r="J110">
        <v>1131</v>
      </c>
    </row>
    <row r="111" spans="1:34" x14ac:dyDescent="0.35">
      <c r="A111" t="s">
        <v>13</v>
      </c>
      <c r="B111" t="s">
        <v>12</v>
      </c>
      <c r="C111" t="s">
        <v>11</v>
      </c>
      <c r="D111" t="s">
        <v>255</v>
      </c>
      <c r="H111">
        <v>1</v>
      </c>
    </row>
    <row r="112" spans="1:34" x14ac:dyDescent="0.35">
      <c r="A112" t="s">
        <v>13</v>
      </c>
      <c r="B112" t="s">
        <v>12</v>
      </c>
      <c r="C112" t="s">
        <v>11</v>
      </c>
      <c r="D112" t="s">
        <v>326</v>
      </c>
    </row>
    <row r="113" spans="1:36" x14ac:dyDescent="0.35">
      <c r="A113" t="s">
        <v>13</v>
      </c>
      <c r="B113" t="s">
        <v>12</v>
      </c>
      <c r="C113" t="s">
        <v>285</v>
      </c>
      <c r="D113" t="s">
        <v>248</v>
      </c>
      <c r="Q113">
        <v>1577</v>
      </c>
    </row>
    <row r="114" spans="1:36" x14ac:dyDescent="0.35">
      <c r="A114" t="s">
        <v>13</v>
      </c>
      <c r="B114" t="s">
        <v>12</v>
      </c>
      <c r="C114" t="s">
        <v>243</v>
      </c>
      <c r="D114" t="s">
        <v>244</v>
      </c>
      <c r="G114">
        <v>196</v>
      </c>
      <c r="J114">
        <v>8246</v>
      </c>
    </row>
    <row r="115" spans="1:36" x14ac:dyDescent="0.35">
      <c r="A115" t="s">
        <v>13</v>
      </c>
      <c r="B115" t="s">
        <v>12</v>
      </c>
      <c r="C115" t="s">
        <v>268</v>
      </c>
      <c r="D115" t="s">
        <v>269</v>
      </c>
      <c r="J115">
        <v>4212</v>
      </c>
    </row>
    <row r="116" spans="1:36" x14ac:dyDescent="0.35">
      <c r="A116" t="s">
        <v>13</v>
      </c>
      <c r="B116" t="s">
        <v>12</v>
      </c>
      <c r="C116" t="s">
        <v>16</v>
      </c>
      <c r="D116" t="s">
        <v>275</v>
      </c>
      <c r="M116">
        <v>498</v>
      </c>
      <c r="O116">
        <v>2</v>
      </c>
    </row>
    <row r="117" spans="1:36" x14ac:dyDescent="0.35">
      <c r="A117" t="s">
        <v>13</v>
      </c>
      <c r="B117" t="s">
        <v>12</v>
      </c>
      <c r="C117" t="s">
        <v>16</v>
      </c>
      <c r="D117" t="s">
        <v>326</v>
      </c>
    </row>
    <row r="118" spans="1:36" x14ac:dyDescent="0.35">
      <c r="A118" t="s">
        <v>13</v>
      </c>
      <c r="B118" t="s">
        <v>12</v>
      </c>
      <c r="C118" t="s">
        <v>30</v>
      </c>
      <c r="D118" t="s">
        <v>326</v>
      </c>
    </row>
    <row r="119" spans="1:36" x14ac:dyDescent="0.35">
      <c r="A119" t="s">
        <v>13</v>
      </c>
      <c r="B119" t="s">
        <v>12</v>
      </c>
      <c r="C119" t="s">
        <v>145</v>
      </c>
      <c r="D119" t="s">
        <v>326</v>
      </c>
      <c r="I119">
        <v>603</v>
      </c>
      <c r="P119">
        <v>1270</v>
      </c>
      <c r="T119">
        <v>1</v>
      </c>
    </row>
    <row r="120" spans="1:36" x14ac:dyDescent="0.35">
      <c r="A120" t="s">
        <v>10</v>
      </c>
      <c r="B120" t="s">
        <v>317</v>
      </c>
      <c r="C120" t="s">
        <v>290</v>
      </c>
      <c r="D120" t="s">
        <v>291</v>
      </c>
      <c r="Q120">
        <v>1053</v>
      </c>
    </row>
    <row r="121" spans="1:36" x14ac:dyDescent="0.35">
      <c r="A121" t="s">
        <v>10</v>
      </c>
      <c r="B121" t="s">
        <v>175</v>
      </c>
      <c r="C121" t="s">
        <v>175</v>
      </c>
      <c r="D121" t="s">
        <v>326</v>
      </c>
      <c r="I121">
        <v>46</v>
      </c>
    </row>
    <row r="122" spans="1:36" x14ac:dyDescent="0.35">
      <c r="A122" t="s">
        <v>10</v>
      </c>
      <c r="B122" t="s">
        <v>175</v>
      </c>
      <c r="C122" t="s">
        <v>48</v>
      </c>
      <c r="D122" t="s">
        <v>326</v>
      </c>
    </row>
    <row r="123" spans="1:36" x14ac:dyDescent="0.35">
      <c r="A123" t="s">
        <v>10</v>
      </c>
      <c r="B123" t="s">
        <v>9</v>
      </c>
      <c r="C123" t="s">
        <v>43</v>
      </c>
      <c r="D123" t="s">
        <v>276</v>
      </c>
      <c r="M123">
        <v>482</v>
      </c>
      <c r="AB123">
        <v>1008</v>
      </c>
    </row>
    <row r="124" spans="1:36" x14ac:dyDescent="0.35">
      <c r="A124" t="s">
        <v>10</v>
      </c>
      <c r="B124" t="s">
        <v>9</v>
      </c>
      <c r="C124" t="s">
        <v>43</v>
      </c>
      <c r="D124" t="s">
        <v>326</v>
      </c>
    </row>
    <row r="125" spans="1:36" x14ac:dyDescent="0.35">
      <c r="A125" t="s">
        <v>10</v>
      </c>
      <c r="B125" t="s">
        <v>9</v>
      </c>
      <c r="C125" t="s">
        <v>29</v>
      </c>
      <c r="D125" t="s">
        <v>326</v>
      </c>
    </row>
    <row r="126" spans="1:36" x14ac:dyDescent="0.35">
      <c r="A126" t="s">
        <v>10</v>
      </c>
      <c r="B126" t="s">
        <v>9</v>
      </c>
      <c r="C126" t="s">
        <v>8</v>
      </c>
      <c r="D126" t="s">
        <v>326</v>
      </c>
    </row>
    <row r="127" spans="1:36" x14ac:dyDescent="0.35">
      <c r="A127" t="s">
        <v>99</v>
      </c>
      <c r="B127" t="s">
        <v>99</v>
      </c>
      <c r="C127" t="s">
        <v>350</v>
      </c>
      <c r="D127" t="s">
        <v>99</v>
      </c>
      <c r="F127">
        <v>22982</v>
      </c>
      <c r="I127">
        <v>9490</v>
      </c>
      <c r="L127">
        <v>13499</v>
      </c>
      <c r="P127">
        <v>7033</v>
      </c>
      <c r="T127">
        <v>117</v>
      </c>
      <c r="X127">
        <v>95</v>
      </c>
      <c r="AA127">
        <v>4633</v>
      </c>
      <c r="AD127">
        <v>7</v>
      </c>
      <c r="AE127">
        <v>933</v>
      </c>
      <c r="AG127">
        <v>4820</v>
      </c>
      <c r="AJ127">
        <v>38</v>
      </c>
    </row>
    <row r="128" spans="1:36" x14ac:dyDescent="0.35">
      <c r="A128" t="s">
        <v>99</v>
      </c>
      <c r="B128" t="s">
        <v>99</v>
      </c>
      <c r="C128" t="s">
        <v>99</v>
      </c>
      <c r="D128" t="s">
        <v>99</v>
      </c>
      <c r="F128">
        <v>15</v>
      </c>
      <c r="I128">
        <v>177</v>
      </c>
      <c r="L128">
        <v>13</v>
      </c>
      <c r="P128">
        <v>38</v>
      </c>
      <c r="T128">
        <v>2</v>
      </c>
      <c r="X128">
        <v>3</v>
      </c>
      <c r="AA128">
        <v>34</v>
      </c>
      <c r="AE128">
        <v>5</v>
      </c>
      <c r="AG128">
        <v>17</v>
      </c>
      <c r="AJ128">
        <v>2426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CA06-939B-4ED2-ADE3-A6A0220D2FEC}">
  <sheetPr codeName="Sheet8"/>
  <dimension ref="A3:AM95"/>
  <sheetViews>
    <sheetView topLeftCell="K1" workbookViewId="0">
      <selection activeCell="A11" sqref="A11:Z11"/>
    </sheetView>
  </sheetViews>
  <sheetFormatPr defaultRowHeight="14.5" x14ac:dyDescent="0.35"/>
  <cols>
    <col min="1" max="1" width="14" bestFit="1" customWidth="1"/>
    <col min="2" max="3" width="16.81640625" bestFit="1" customWidth="1"/>
    <col min="4" max="4" width="12.7265625" bestFit="1" customWidth="1"/>
    <col min="5" max="5" width="12.7265625" customWidth="1"/>
    <col min="6" max="6" width="8.90625" bestFit="1" customWidth="1"/>
    <col min="7" max="7" width="11" bestFit="1" customWidth="1"/>
    <col min="8" max="8" width="9.1796875" bestFit="1" customWidth="1"/>
    <col min="9" max="9" width="7.08984375" bestFit="1" customWidth="1"/>
    <col min="10" max="10" width="10.36328125" bestFit="1" customWidth="1"/>
    <col min="11" max="11" width="9.1796875" bestFit="1" customWidth="1"/>
    <col min="12" max="12" width="10.26953125" bestFit="1" customWidth="1"/>
    <col min="13" max="13" width="10.36328125" bestFit="1" customWidth="1"/>
    <col min="14" max="14" width="10.26953125" bestFit="1" customWidth="1"/>
    <col min="15" max="15" width="7.81640625" bestFit="1" customWidth="1"/>
    <col min="16" max="16" width="8.6328125" bestFit="1" customWidth="1"/>
    <col min="17" max="17" width="10.36328125" bestFit="1" customWidth="1"/>
    <col min="18" max="18" width="9.1796875" bestFit="1" customWidth="1"/>
    <col min="19" max="19" width="7.7265625" bestFit="1" customWidth="1"/>
    <col min="20" max="20" width="8.26953125" bestFit="1" customWidth="1"/>
    <col min="21" max="21" width="10.36328125" bestFit="1" customWidth="1"/>
    <col min="22" max="22" width="9.1796875" bestFit="1" customWidth="1"/>
    <col min="23" max="23" width="11.90625" bestFit="1" customWidth="1"/>
    <col min="24" max="24" width="6.36328125" bestFit="1" customWidth="1"/>
    <col min="25" max="25" width="10.36328125" bestFit="1" customWidth="1"/>
    <col min="26" max="26" width="9.1796875" bestFit="1" customWidth="1"/>
    <col min="27" max="27" width="10.08984375" bestFit="1" customWidth="1"/>
    <col min="28" max="28" width="10.36328125" bestFit="1" customWidth="1"/>
    <col min="29" max="30" width="10.08984375" bestFit="1" customWidth="1"/>
    <col min="31" max="31" width="10.36328125" bestFit="1" customWidth="1"/>
    <col min="32" max="33" width="14.453125" bestFit="1" customWidth="1"/>
    <col min="34" max="35" width="16.54296875" bestFit="1" customWidth="1"/>
    <col min="36" max="36" width="7.7265625" bestFit="1" customWidth="1"/>
    <col min="37" max="37" width="10.36328125" bestFit="1" customWidth="1"/>
    <col min="38" max="38" width="8.6328125" bestFit="1" customWidth="1"/>
    <col min="39" max="39" width="10.36328125" bestFit="1" customWidth="1"/>
  </cols>
  <sheetData>
    <row r="3" spans="1:39" x14ac:dyDescent="0.35">
      <c r="A3" t="s">
        <v>343</v>
      </c>
      <c r="F3" t="s">
        <v>193</v>
      </c>
      <c r="G3" t="s">
        <v>188</v>
      </c>
    </row>
    <row r="4" spans="1:39" x14ac:dyDescent="0.35">
      <c r="F4" t="s">
        <v>181</v>
      </c>
      <c r="G4" t="s">
        <v>181</v>
      </c>
      <c r="H4" t="s">
        <v>181</v>
      </c>
      <c r="I4" t="s">
        <v>169</v>
      </c>
      <c r="J4" t="s">
        <v>169</v>
      </c>
      <c r="K4" t="s">
        <v>169</v>
      </c>
      <c r="L4" t="s">
        <v>162</v>
      </c>
      <c r="M4" t="s">
        <v>162</v>
      </c>
      <c r="N4" t="s">
        <v>162</v>
      </c>
      <c r="O4" t="s">
        <v>161</v>
      </c>
      <c r="P4" t="s">
        <v>148</v>
      </c>
      <c r="Q4" t="s">
        <v>148</v>
      </c>
      <c r="R4" t="s">
        <v>148</v>
      </c>
      <c r="S4" t="s">
        <v>147</v>
      </c>
      <c r="T4" t="s">
        <v>142</v>
      </c>
      <c r="U4" t="s">
        <v>142</v>
      </c>
      <c r="V4" t="s">
        <v>142</v>
      </c>
      <c r="W4" t="s">
        <v>141</v>
      </c>
      <c r="X4" t="s">
        <v>136</v>
      </c>
      <c r="Y4" t="s">
        <v>136</v>
      </c>
      <c r="Z4" t="s">
        <v>136</v>
      </c>
      <c r="AA4" t="s">
        <v>127</v>
      </c>
      <c r="AB4" t="s">
        <v>127</v>
      </c>
      <c r="AC4" t="s">
        <v>127</v>
      </c>
      <c r="AD4" t="s">
        <v>122</v>
      </c>
      <c r="AE4" t="s">
        <v>122</v>
      </c>
      <c r="AF4" t="s">
        <v>114</v>
      </c>
      <c r="AG4" t="s">
        <v>114</v>
      </c>
      <c r="AH4" t="s">
        <v>103</v>
      </c>
      <c r="AI4" t="s">
        <v>103</v>
      </c>
      <c r="AJ4" t="s">
        <v>94</v>
      </c>
      <c r="AK4" t="s">
        <v>94</v>
      </c>
      <c r="AL4" t="s">
        <v>81</v>
      </c>
      <c r="AM4" t="s">
        <v>326</v>
      </c>
    </row>
    <row r="5" spans="1:39" x14ac:dyDescent="0.35">
      <c r="A5" t="s">
        <v>320</v>
      </c>
      <c r="B5" t="s">
        <v>319</v>
      </c>
      <c r="C5" t="s">
        <v>0</v>
      </c>
      <c r="D5" t="s">
        <v>321</v>
      </c>
      <c r="F5" t="s">
        <v>78</v>
      </c>
      <c r="G5" t="s">
        <v>95</v>
      </c>
      <c r="H5" t="s">
        <v>101</v>
      </c>
      <c r="I5" t="s">
        <v>78</v>
      </c>
      <c r="J5" t="s">
        <v>95</v>
      </c>
      <c r="K5" t="s">
        <v>101</v>
      </c>
      <c r="L5" t="s">
        <v>78</v>
      </c>
      <c r="M5" t="s">
        <v>95</v>
      </c>
      <c r="N5" t="s">
        <v>101</v>
      </c>
      <c r="O5" t="s">
        <v>78</v>
      </c>
      <c r="P5" t="s">
        <v>78</v>
      </c>
      <c r="Q5" t="s">
        <v>95</v>
      </c>
      <c r="R5" t="s">
        <v>101</v>
      </c>
      <c r="S5" t="s">
        <v>78</v>
      </c>
      <c r="T5" t="s">
        <v>78</v>
      </c>
      <c r="U5" t="s">
        <v>95</v>
      </c>
      <c r="V5" t="s">
        <v>101</v>
      </c>
      <c r="W5" t="s">
        <v>78</v>
      </c>
      <c r="X5" t="s">
        <v>78</v>
      </c>
      <c r="Y5" t="s">
        <v>95</v>
      </c>
      <c r="Z5" t="s">
        <v>101</v>
      </c>
      <c r="AA5" t="s">
        <v>78</v>
      </c>
      <c r="AB5" t="s">
        <v>95</v>
      </c>
      <c r="AC5" t="s">
        <v>101</v>
      </c>
      <c r="AD5" t="s">
        <v>78</v>
      </c>
      <c r="AE5" t="s">
        <v>95</v>
      </c>
      <c r="AF5" t="s">
        <v>95</v>
      </c>
      <c r="AG5" t="s">
        <v>101</v>
      </c>
      <c r="AH5" t="s">
        <v>95</v>
      </c>
      <c r="AI5" t="s">
        <v>101</v>
      </c>
      <c r="AJ5" t="s">
        <v>78</v>
      </c>
      <c r="AK5" t="s">
        <v>95</v>
      </c>
      <c r="AL5" t="s">
        <v>78</v>
      </c>
      <c r="AM5" t="s">
        <v>95</v>
      </c>
    </row>
    <row r="6" spans="1:39" x14ac:dyDescent="0.35">
      <c r="A6" t="s">
        <v>301</v>
      </c>
      <c r="B6" t="s">
        <v>133</v>
      </c>
      <c r="C6" t="s">
        <v>133</v>
      </c>
      <c r="D6" t="s">
        <v>326</v>
      </c>
      <c r="E6">
        <f t="shared" ref="E6:E37" si="0">SUM(F6:AM6)</f>
        <v>1</v>
      </c>
      <c r="AB6">
        <v>1</v>
      </c>
    </row>
    <row r="7" spans="1:39" x14ac:dyDescent="0.35">
      <c r="A7" t="s">
        <v>71</v>
      </c>
      <c r="B7" t="s">
        <v>70</v>
      </c>
      <c r="C7" t="s">
        <v>113</v>
      </c>
      <c r="D7" t="s">
        <v>326</v>
      </c>
      <c r="E7">
        <f t="shared" si="0"/>
        <v>117</v>
      </c>
      <c r="G7">
        <v>69</v>
      </c>
      <c r="J7">
        <v>14</v>
      </c>
      <c r="Q7">
        <v>1</v>
      </c>
      <c r="U7">
        <v>1</v>
      </c>
      <c r="AB7">
        <v>1</v>
      </c>
      <c r="AE7">
        <v>1</v>
      </c>
      <c r="AF7">
        <v>1</v>
      </c>
      <c r="AH7">
        <v>29</v>
      </c>
    </row>
    <row r="8" spans="1:39" x14ac:dyDescent="0.35">
      <c r="A8" t="s">
        <v>71</v>
      </c>
      <c r="B8" t="s">
        <v>70</v>
      </c>
      <c r="C8" t="s">
        <v>210</v>
      </c>
      <c r="D8" t="s">
        <v>211</v>
      </c>
      <c r="E8">
        <f t="shared" si="0"/>
        <v>2877</v>
      </c>
      <c r="H8">
        <v>2616</v>
      </c>
      <c r="K8">
        <v>260</v>
      </c>
      <c r="P8">
        <v>1</v>
      </c>
    </row>
    <row r="9" spans="1:39" x14ac:dyDescent="0.35">
      <c r="A9" t="s">
        <v>71</v>
      </c>
      <c r="B9" t="s">
        <v>70</v>
      </c>
      <c r="C9" t="s">
        <v>54</v>
      </c>
      <c r="D9" t="s">
        <v>206</v>
      </c>
      <c r="E9">
        <f t="shared" si="0"/>
        <v>52341</v>
      </c>
      <c r="H9">
        <v>3523</v>
      </c>
      <c r="K9">
        <v>1876</v>
      </c>
      <c r="N9">
        <v>7517</v>
      </c>
      <c r="R9">
        <v>20335</v>
      </c>
      <c r="V9">
        <v>4438</v>
      </c>
      <c r="Z9">
        <v>4300</v>
      </c>
      <c r="AC9">
        <v>2504</v>
      </c>
      <c r="AG9">
        <v>1934</v>
      </c>
      <c r="AI9">
        <v>5914</v>
      </c>
    </row>
    <row r="10" spans="1:39" x14ac:dyDescent="0.35">
      <c r="A10" t="s">
        <v>71</v>
      </c>
      <c r="B10" t="s">
        <v>70</v>
      </c>
      <c r="C10" t="s">
        <v>54</v>
      </c>
      <c r="D10" t="s">
        <v>220</v>
      </c>
      <c r="E10">
        <f t="shared" si="0"/>
        <v>1</v>
      </c>
      <c r="F10">
        <v>1</v>
      </c>
    </row>
    <row r="11" spans="1:39" x14ac:dyDescent="0.35">
      <c r="A11" t="s">
        <v>302</v>
      </c>
      <c r="B11" t="s">
        <v>303</v>
      </c>
      <c r="C11" t="s">
        <v>253</v>
      </c>
      <c r="D11" t="s">
        <v>254</v>
      </c>
      <c r="E11">
        <f t="shared" si="0"/>
        <v>5</v>
      </c>
      <c r="I11">
        <v>2</v>
      </c>
      <c r="L11">
        <v>2</v>
      </c>
      <c r="P11">
        <v>1</v>
      </c>
    </row>
    <row r="12" spans="1:39" x14ac:dyDescent="0.35">
      <c r="A12" t="s">
        <v>71</v>
      </c>
      <c r="B12" t="s">
        <v>70</v>
      </c>
      <c r="C12" t="s">
        <v>59</v>
      </c>
      <c r="D12" t="s">
        <v>216</v>
      </c>
      <c r="E12">
        <f t="shared" si="0"/>
        <v>3248</v>
      </c>
      <c r="F12">
        <v>4</v>
      </c>
      <c r="I12">
        <v>12</v>
      </c>
      <c r="N12">
        <v>2908</v>
      </c>
      <c r="P12">
        <v>2</v>
      </c>
      <c r="S12">
        <v>7</v>
      </c>
      <c r="W12">
        <v>1</v>
      </c>
      <c r="AC12">
        <v>309</v>
      </c>
      <c r="AD12">
        <v>5</v>
      </c>
    </row>
    <row r="13" spans="1:39" x14ac:dyDescent="0.35">
      <c r="A13" t="s">
        <v>71</v>
      </c>
      <c r="B13" t="s">
        <v>70</v>
      </c>
      <c r="C13" t="s">
        <v>295</v>
      </c>
      <c r="D13" t="s">
        <v>296</v>
      </c>
      <c r="E13">
        <f t="shared" si="0"/>
        <v>3</v>
      </c>
      <c r="Z13">
        <v>3</v>
      </c>
    </row>
    <row r="14" spans="1:39" x14ac:dyDescent="0.35">
      <c r="A14" t="s">
        <v>71</v>
      </c>
      <c r="B14" t="s">
        <v>70</v>
      </c>
      <c r="C14" t="s">
        <v>272</v>
      </c>
      <c r="D14" t="s">
        <v>273</v>
      </c>
      <c r="E14">
        <f t="shared" si="0"/>
        <v>6</v>
      </c>
      <c r="I14">
        <v>2</v>
      </c>
      <c r="P14">
        <v>1</v>
      </c>
      <c r="X14">
        <v>1</v>
      </c>
      <c r="AD14">
        <v>2</v>
      </c>
    </row>
    <row r="15" spans="1:39" x14ac:dyDescent="0.35">
      <c r="A15" t="s">
        <v>71</v>
      </c>
      <c r="B15" t="s">
        <v>70</v>
      </c>
      <c r="C15" t="s">
        <v>208</v>
      </c>
      <c r="D15" t="s">
        <v>209</v>
      </c>
      <c r="E15">
        <f t="shared" si="0"/>
        <v>9413</v>
      </c>
      <c r="H15">
        <v>3810</v>
      </c>
      <c r="K15">
        <v>5603</v>
      </c>
    </row>
    <row r="16" spans="1:39" x14ac:dyDescent="0.35">
      <c r="A16" t="s">
        <v>71</v>
      </c>
      <c r="B16" t="s">
        <v>70</v>
      </c>
      <c r="C16" t="s">
        <v>286</v>
      </c>
      <c r="D16" t="s">
        <v>287</v>
      </c>
      <c r="E16">
        <f t="shared" si="0"/>
        <v>8520</v>
      </c>
      <c r="R16">
        <v>2890</v>
      </c>
      <c r="AC16">
        <v>5630</v>
      </c>
    </row>
    <row r="17" spans="1:38" x14ac:dyDescent="0.35">
      <c r="A17" t="s">
        <v>71</v>
      </c>
      <c r="B17" t="s">
        <v>70</v>
      </c>
      <c r="C17" t="s">
        <v>56</v>
      </c>
      <c r="D17" t="s">
        <v>250</v>
      </c>
      <c r="E17">
        <f t="shared" si="0"/>
        <v>3</v>
      </c>
      <c r="I17">
        <v>2</v>
      </c>
      <c r="P17">
        <v>1</v>
      </c>
    </row>
    <row r="18" spans="1:38" x14ac:dyDescent="0.35">
      <c r="A18" t="s">
        <v>71</v>
      </c>
      <c r="B18" t="s">
        <v>70</v>
      </c>
      <c r="C18" t="s">
        <v>56</v>
      </c>
      <c r="D18" t="s">
        <v>262</v>
      </c>
      <c r="E18">
        <f t="shared" si="0"/>
        <v>5</v>
      </c>
      <c r="I18">
        <v>4</v>
      </c>
      <c r="AL18">
        <v>1</v>
      </c>
    </row>
    <row r="19" spans="1:38" x14ac:dyDescent="0.35">
      <c r="A19" t="s">
        <v>71</v>
      </c>
      <c r="B19" t="s">
        <v>70</v>
      </c>
      <c r="C19" t="s">
        <v>57</v>
      </c>
      <c r="D19" t="s">
        <v>225</v>
      </c>
      <c r="E19">
        <f t="shared" si="0"/>
        <v>11796</v>
      </c>
      <c r="H19">
        <v>7581</v>
      </c>
      <c r="K19">
        <v>2178</v>
      </c>
      <c r="R19">
        <v>10</v>
      </c>
      <c r="Z19">
        <v>3</v>
      </c>
      <c r="AG19">
        <v>2024</v>
      </c>
    </row>
    <row r="20" spans="1:38" x14ac:dyDescent="0.35">
      <c r="A20" t="s">
        <v>71</v>
      </c>
      <c r="B20" t="s">
        <v>70</v>
      </c>
      <c r="C20" t="s">
        <v>60</v>
      </c>
      <c r="D20" t="s">
        <v>326</v>
      </c>
      <c r="E20">
        <f t="shared" si="0"/>
        <v>737</v>
      </c>
      <c r="G20">
        <v>1</v>
      </c>
      <c r="J20">
        <v>639</v>
      </c>
      <c r="M20">
        <v>37</v>
      </c>
      <c r="Q20">
        <v>3</v>
      </c>
      <c r="AF20">
        <v>33</v>
      </c>
      <c r="AK20">
        <v>24</v>
      </c>
    </row>
    <row r="21" spans="1:38" x14ac:dyDescent="0.35">
      <c r="A21" t="s">
        <v>71</v>
      </c>
      <c r="B21" t="s">
        <v>70</v>
      </c>
      <c r="C21" t="s">
        <v>60</v>
      </c>
      <c r="D21" t="s">
        <v>274</v>
      </c>
      <c r="E21">
        <f t="shared" si="0"/>
        <v>85</v>
      </c>
      <c r="N21">
        <v>85</v>
      </c>
    </row>
    <row r="22" spans="1:38" x14ac:dyDescent="0.35">
      <c r="A22" t="s">
        <v>71</v>
      </c>
      <c r="B22" t="s">
        <v>70</v>
      </c>
      <c r="C22" t="s">
        <v>60</v>
      </c>
      <c r="D22" t="s">
        <v>207</v>
      </c>
      <c r="E22">
        <f t="shared" si="0"/>
        <v>40997</v>
      </c>
      <c r="H22">
        <v>2819</v>
      </c>
      <c r="I22">
        <v>21</v>
      </c>
      <c r="K22">
        <v>14004</v>
      </c>
      <c r="L22">
        <v>1</v>
      </c>
      <c r="N22">
        <v>9342</v>
      </c>
      <c r="P22">
        <v>1</v>
      </c>
      <c r="R22">
        <v>12199</v>
      </c>
      <c r="S22">
        <v>1</v>
      </c>
      <c r="V22">
        <v>1458</v>
      </c>
      <c r="Z22">
        <v>3</v>
      </c>
      <c r="AD22">
        <v>2</v>
      </c>
      <c r="AG22">
        <v>1142</v>
      </c>
      <c r="AL22">
        <v>4</v>
      </c>
    </row>
    <row r="23" spans="1:38" x14ac:dyDescent="0.35">
      <c r="A23" t="s">
        <v>71</v>
      </c>
      <c r="B23" t="s">
        <v>70</v>
      </c>
      <c r="C23" t="s">
        <v>230</v>
      </c>
      <c r="D23" t="s">
        <v>231</v>
      </c>
      <c r="E23">
        <f t="shared" si="0"/>
        <v>1316</v>
      </c>
      <c r="H23">
        <v>1316</v>
      </c>
    </row>
    <row r="24" spans="1:38" x14ac:dyDescent="0.35">
      <c r="A24" t="s">
        <v>71</v>
      </c>
      <c r="B24" t="s">
        <v>70</v>
      </c>
      <c r="C24" t="s">
        <v>58</v>
      </c>
      <c r="D24" t="s">
        <v>292</v>
      </c>
      <c r="E24">
        <f t="shared" si="0"/>
        <v>1</v>
      </c>
      <c r="S24">
        <v>1</v>
      </c>
    </row>
    <row r="25" spans="1:38" x14ac:dyDescent="0.35">
      <c r="A25" t="s">
        <v>71</v>
      </c>
      <c r="B25" t="s">
        <v>304</v>
      </c>
      <c r="C25" t="s">
        <v>278</v>
      </c>
      <c r="D25" t="s">
        <v>279</v>
      </c>
      <c r="E25">
        <f t="shared" si="0"/>
        <v>2703</v>
      </c>
      <c r="N25">
        <v>2703</v>
      </c>
    </row>
    <row r="26" spans="1:38" x14ac:dyDescent="0.35">
      <c r="A26" t="s">
        <v>66</v>
      </c>
      <c r="B26" t="s">
        <v>65</v>
      </c>
      <c r="C26" t="s">
        <v>239</v>
      </c>
      <c r="D26" t="s">
        <v>277</v>
      </c>
      <c r="E26">
        <f t="shared" si="0"/>
        <v>42026</v>
      </c>
      <c r="N26">
        <v>6290</v>
      </c>
      <c r="R26">
        <v>27910</v>
      </c>
      <c r="AI26">
        <v>7826</v>
      </c>
    </row>
    <row r="27" spans="1:38" x14ac:dyDescent="0.35">
      <c r="A27" t="s">
        <v>66</v>
      </c>
      <c r="B27" t="s">
        <v>65</v>
      </c>
      <c r="C27" t="s">
        <v>239</v>
      </c>
      <c r="D27" t="s">
        <v>282</v>
      </c>
      <c r="E27">
        <f t="shared" si="0"/>
        <v>65062</v>
      </c>
      <c r="N27">
        <v>12904</v>
      </c>
      <c r="R27">
        <v>26930</v>
      </c>
      <c r="Z27">
        <v>5398</v>
      </c>
      <c r="AG27">
        <v>19830</v>
      </c>
    </row>
    <row r="28" spans="1:38" x14ac:dyDescent="0.35">
      <c r="A28" t="s">
        <v>66</v>
      </c>
      <c r="B28" t="s">
        <v>65</v>
      </c>
      <c r="C28" t="s">
        <v>239</v>
      </c>
      <c r="D28" t="s">
        <v>240</v>
      </c>
      <c r="E28">
        <f t="shared" si="0"/>
        <v>137858</v>
      </c>
      <c r="H28">
        <v>826</v>
      </c>
      <c r="K28">
        <v>25882</v>
      </c>
      <c r="N28">
        <v>25460</v>
      </c>
      <c r="R28">
        <v>46054</v>
      </c>
      <c r="Z28">
        <v>7652</v>
      </c>
      <c r="AG28">
        <v>31984</v>
      </c>
    </row>
    <row r="29" spans="1:38" x14ac:dyDescent="0.35">
      <c r="A29" t="s">
        <v>66</v>
      </c>
      <c r="B29" t="s">
        <v>65</v>
      </c>
      <c r="C29" t="s">
        <v>42</v>
      </c>
      <c r="D29" t="s">
        <v>246</v>
      </c>
      <c r="E29">
        <f t="shared" si="0"/>
        <v>414678</v>
      </c>
      <c r="H29">
        <v>1335</v>
      </c>
      <c r="K29">
        <v>150469</v>
      </c>
      <c r="R29">
        <v>88616</v>
      </c>
      <c r="Z29">
        <v>12924</v>
      </c>
      <c r="AG29">
        <v>106947</v>
      </c>
      <c r="AI29">
        <v>54387</v>
      </c>
    </row>
    <row r="30" spans="1:38" x14ac:dyDescent="0.35">
      <c r="A30" t="s">
        <v>66</v>
      </c>
      <c r="B30" t="s">
        <v>65</v>
      </c>
      <c r="C30" t="s">
        <v>42</v>
      </c>
      <c r="D30" t="s">
        <v>245</v>
      </c>
      <c r="E30">
        <f t="shared" si="0"/>
        <v>15748</v>
      </c>
      <c r="H30">
        <v>10692</v>
      </c>
      <c r="I30">
        <v>8</v>
      </c>
      <c r="K30">
        <v>1505</v>
      </c>
      <c r="L30">
        <v>1</v>
      </c>
      <c r="N30">
        <v>2648</v>
      </c>
      <c r="P30">
        <v>4</v>
      </c>
      <c r="X30">
        <v>1</v>
      </c>
      <c r="AD30">
        <v>1</v>
      </c>
      <c r="AI30">
        <v>888</v>
      </c>
    </row>
    <row r="31" spans="1:38" x14ac:dyDescent="0.35">
      <c r="A31" t="s">
        <v>66</v>
      </c>
      <c r="B31" t="s">
        <v>65</v>
      </c>
      <c r="C31" t="s">
        <v>42</v>
      </c>
      <c r="D31" t="s">
        <v>198</v>
      </c>
      <c r="E31">
        <f t="shared" si="0"/>
        <v>147568</v>
      </c>
      <c r="F31">
        <v>4</v>
      </c>
      <c r="I31">
        <v>13</v>
      </c>
      <c r="K31">
        <v>46129</v>
      </c>
      <c r="L31">
        <v>1</v>
      </c>
      <c r="O31">
        <v>2</v>
      </c>
      <c r="P31">
        <v>60</v>
      </c>
      <c r="R31">
        <v>34538</v>
      </c>
      <c r="S31">
        <v>1</v>
      </c>
      <c r="X31">
        <v>4</v>
      </c>
      <c r="Z31">
        <v>8138</v>
      </c>
      <c r="AA31">
        <v>3</v>
      </c>
      <c r="AD31">
        <v>16</v>
      </c>
      <c r="AG31">
        <v>21700</v>
      </c>
      <c r="AI31">
        <v>36956</v>
      </c>
      <c r="AL31">
        <v>3</v>
      </c>
    </row>
    <row r="32" spans="1:38" x14ac:dyDescent="0.35">
      <c r="A32" t="s">
        <v>66</v>
      </c>
      <c r="B32" t="s">
        <v>65</v>
      </c>
      <c r="C32" t="s">
        <v>47</v>
      </c>
      <c r="D32" t="s">
        <v>326</v>
      </c>
      <c r="E32">
        <f t="shared" si="0"/>
        <v>88616</v>
      </c>
      <c r="G32">
        <v>31</v>
      </c>
      <c r="J32">
        <v>5008</v>
      </c>
      <c r="M32">
        <v>1095</v>
      </c>
      <c r="Q32">
        <v>27374</v>
      </c>
      <c r="U32">
        <v>19785</v>
      </c>
      <c r="Y32">
        <v>18044</v>
      </c>
      <c r="AB32">
        <v>16</v>
      </c>
      <c r="AE32">
        <v>1</v>
      </c>
      <c r="AF32">
        <v>3057</v>
      </c>
      <c r="AH32">
        <v>10765</v>
      </c>
      <c r="AK32">
        <v>3440</v>
      </c>
    </row>
    <row r="33" spans="1:38" x14ac:dyDescent="0.35">
      <c r="A33" t="s">
        <v>66</v>
      </c>
      <c r="B33" t="s">
        <v>65</v>
      </c>
      <c r="C33" t="s">
        <v>47</v>
      </c>
      <c r="D33" t="s">
        <v>205</v>
      </c>
      <c r="E33">
        <f t="shared" si="0"/>
        <v>449436</v>
      </c>
      <c r="H33">
        <v>3584</v>
      </c>
      <c r="I33">
        <v>2</v>
      </c>
      <c r="K33">
        <v>52067</v>
      </c>
      <c r="N33">
        <v>48791</v>
      </c>
      <c r="P33">
        <v>12</v>
      </c>
      <c r="R33">
        <v>162360</v>
      </c>
      <c r="T33">
        <v>1</v>
      </c>
      <c r="V33">
        <v>47165</v>
      </c>
      <c r="Z33">
        <v>19891</v>
      </c>
      <c r="AA33">
        <v>2</v>
      </c>
      <c r="AC33">
        <v>10263</v>
      </c>
      <c r="AD33">
        <v>4</v>
      </c>
      <c r="AG33">
        <v>52708</v>
      </c>
      <c r="AI33">
        <v>52584</v>
      </c>
      <c r="AL33">
        <v>2</v>
      </c>
    </row>
    <row r="34" spans="1:38" x14ac:dyDescent="0.35">
      <c r="A34" t="s">
        <v>66</v>
      </c>
      <c r="B34" t="s">
        <v>65</v>
      </c>
      <c r="C34" t="s">
        <v>47</v>
      </c>
      <c r="D34" t="s">
        <v>204</v>
      </c>
      <c r="E34">
        <f t="shared" si="0"/>
        <v>663381</v>
      </c>
      <c r="F34">
        <v>1</v>
      </c>
      <c r="H34">
        <v>3888</v>
      </c>
      <c r="I34">
        <v>60</v>
      </c>
      <c r="K34">
        <v>119701</v>
      </c>
      <c r="L34">
        <v>12</v>
      </c>
      <c r="N34">
        <v>77561</v>
      </c>
      <c r="P34">
        <v>19</v>
      </c>
      <c r="R34">
        <v>184682</v>
      </c>
      <c r="V34">
        <v>26976</v>
      </c>
      <c r="Z34">
        <v>50591</v>
      </c>
      <c r="AA34">
        <v>1</v>
      </c>
      <c r="AC34">
        <v>2674</v>
      </c>
      <c r="AD34">
        <v>6</v>
      </c>
      <c r="AG34">
        <v>171249</v>
      </c>
      <c r="AI34">
        <v>25958</v>
      </c>
      <c r="AJ34">
        <v>2</v>
      </c>
    </row>
    <row r="35" spans="1:38" x14ac:dyDescent="0.35">
      <c r="A35" t="s">
        <v>66</v>
      </c>
      <c r="B35" t="s">
        <v>65</v>
      </c>
      <c r="C35" t="s">
        <v>265</v>
      </c>
      <c r="D35" t="s">
        <v>266</v>
      </c>
      <c r="E35">
        <f t="shared" si="0"/>
        <v>2738</v>
      </c>
      <c r="K35">
        <v>1216</v>
      </c>
      <c r="AG35">
        <v>1522</v>
      </c>
    </row>
    <row r="36" spans="1:38" x14ac:dyDescent="0.35">
      <c r="A36" t="s">
        <v>313</v>
      </c>
      <c r="B36" t="s">
        <v>312</v>
      </c>
      <c r="C36" t="s">
        <v>297</v>
      </c>
      <c r="D36" t="s">
        <v>298</v>
      </c>
      <c r="E36">
        <f t="shared" si="0"/>
        <v>2</v>
      </c>
      <c r="AD36">
        <v>1</v>
      </c>
      <c r="AL36">
        <v>1</v>
      </c>
    </row>
    <row r="37" spans="1:38" x14ac:dyDescent="0.35">
      <c r="A37" t="s">
        <v>22</v>
      </c>
      <c r="B37" t="s">
        <v>74</v>
      </c>
      <c r="C37" t="s">
        <v>241</v>
      </c>
      <c r="D37" t="s">
        <v>242</v>
      </c>
      <c r="E37">
        <f t="shared" si="0"/>
        <v>6029</v>
      </c>
      <c r="H37">
        <v>246</v>
      </c>
      <c r="R37">
        <v>2036</v>
      </c>
      <c r="AC37">
        <v>3747</v>
      </c>
    </row>
    <row r="38" spans="1:38" x14ac:dyDescent="0.35">
      <c r="A38" t="s">
        <v>22</v>
      </c>
      <c r="B38" t="s">
        <v>74</v>
      </c>
      <c r="C38" t="s">
        <v>293</v>
      </c>
      <c r="D38" t="s">
        <v>294</v>
      </c>
      <c r="E38">
        <f t="shared" ref="E38:E69" si="1">SUM(F38:AM38)</f>
        <v>14</v>
      </c>
      <c r="Z38">
        <v>14</v>
      </c>
    </row>
    <row r="39" spans="1:38" x14ac:dyDescent="0.35">
      <c r="A39" t="s">
        <v>22</v>
      </c>
      <c r="B39" t="s">
        <v>74</v>
      </c>
      <c r="C39" t="s">
        <v>288</v>
      </c>
      <c r="D39" t="s">
        <v>289</v>
      </c>
      <c r="E39">
        <f t="shared" si="1"/>
        <v>1343</v>
      </c>
      <c r="R39">
        <v>1343</v>
      </c>
    </row>
    <row r="40" spans="1:38" x14ac:dyDescent="0.35">
      <c r="A40" t="s">
        <v>22</v>
      </c>
      <c r="B40" t="s">
        <v>307</v>
      </c>
      <c r="C40" t="s">
        <v>251</v>
      </c>
      <c r="D40" t="s">
        <v>252</v>
      </c>
      <c r="E40">
        <f t="shared" si="1"/>
        <v>3</v>
      </c>
      <c r="I40">
        <v>3</v>
      </c>
    </row>
    <row r="41" spans="1:38" x14ac:dyDescent="0.35">
      <c r="A41" t="s">
        <v>314</v>
      </c>
      <c r="B41" t="s">
        <v>315</v>
      </c>
      <c r="C41" t="s">
        <v>247</v>
      </c>
      <c r="D41" t="s">
        <v>229</v>
      </c>
      <c r="E41">
        <f t="shared" si="1"/>
        <v>6768</v>
      </c>
      <c r="K41">
        <v>5572</v>
      </c>
      <c r="N41">
        <v>1196</v>
      </c>
    </row>
    <row r="42" spans="1:38" x14ac:dyDescent="0.35">
      <c r="A42" t="s">
        <v>312</v>
      </c>
      <c r="B42" t="s">
        <v>313</v>
      </c>
      <c r="C42" t="s">
        <v>283</v>
      </c>
      <c r="D42" t="s">
        <v>284</v>
      </c>
      <c r="E42">
        <f t="shared" si="1"/>
        <v>1</v>
      </c>
      <c r="P42">
        <v>1</v>
      </c>
    </row>
    <row r="43" spans="1:38" x14ac:dyDescent="0.35">
      <c r="A43" t="s">
        <v>19</v>
      </c>
      <c r="B43" t="s">
        <v>50</v>
      </c>
      <c r="C43" t="s">
        <v>137</v>
      </c>
      <c r="D43" t="s">
        <v>326</v>
      </c>
      <c r="E43">
        <f t="shared" si="1"/>
        <v>73</v>
      </c>
      <c r="J43">
        <v>66</v>
      </c>
      <c r="M43">
        <v>2</v>
      </c>
      <c r="U43">
        <v>4</v>
      </c>
      <c r="Y43">
        <v>1</v>
      </c>
    </row>
    <row r="44" spans="1:38" x14ac:dyDescent="0.35">
      <c r="A44" t="s">
        <v>19</v>
      </c>
      <c r="B44" t="s">
        <v>50</v>
      </c>
      <c r="C44" t="s">
        <v>260</v>
      </c>
      <c r="D44" t="s">
        <v>261</v>
      </c>
      <c r="E44">
        <f t="shared" si="1"/>
        <v>7709</v>
      </c>
      <c r="K44">
        <v>7709</v>
      </c>
    </row>
    <row r="45" spans="1:38" x14ac:dyDescent="0.35">
      <c r="A45" t="s">
        <v>19</v>
      </c>
      <c r="B45" t="s">
        <v>50</v>
      </c>
      <c r="C45" t="s">
        <v>256</v>
      </c>
      <c r="D45" t="s">
        <v>257</v>
      </c>
      <c r="E45">
        <f t="shared" si="1"/>
        <v>89055</v>
      </c>
      <c r="K45">
        <v>89055</v>
      </c>
    </row>
    <row r="46" spans="1:38" x14ac:dyDescent="0.35">
      <c r="A46" t="s">
        <v>19</v>
      </c>
      <c r="B46" t="s">
        <v>316</v>
      </c>
      <c r="C46" t="s">
        <v>280</v>
      </c>
      <c r="D46" t="s">
        <v>281</v>
      </c>
      <c r="E46">
        <f t="shared" si="1"/>
        <v>2701</v>
      </c>
      <c r="N46">
        <v>2701</v>
      </c>
    </row>
    <row r="47" spans="1:38" x14ac:dyDescent="0.35">
      <c r="A47" t="s">
        <v>19</v>
      </c>
      <c r="B47" t="s">
        <v>18</v>
      </c>
      <c r="C47" t="s">
        <v>270</v>
      </c>
      <c r="D47" t="s">
        <v>271</v>
      </c>
      <c r="E47">
        <f t="shared" si="1"/>
        <v>5</v>
      </c>
      <c r="I47">
        <v>3</v>
      </c>
      <c r="AJ47">
        <v>2</v>
      </c>
    </row>
    <row r="48" spans="1:38" x14ac:dyDescent="0.35">
      <c r="A48" t="s">
        <v>5</v>
      </c>
      <c r="B48" t="s">
        <v>4</v>
      </c>
      <c r="C48" t="s">
        <v>15</v>
      </c>
      <c r="D48" t="s">
        <v>196</v>
      </c>
      <c r="E48">
        <f t="shared" si="1"/>
        <v>15794</v>
      </c>
      <c r="F48">
        <v>7</v>
      </c>
      <c r="K48">
        <v>12084</v>
      </c>
      <c r="L48">
        <v>6</v>
      </c>
      <c r="AA48">
        <v>1</v>
      </c>
      <c r="AG48">
        <v>2179</v>
      </c>
      <c r="AI48">
        <v>1517</v>
      </c>
    </row>
    <row r="49" spans="1:38" x14ac:dyDescent="0.35">
      <c r="A49" t="s">
        <v>5</v>
      </c>
      <c r="B49" t="s">
        <v>4</v>
      </c>
      <c r="C49" t="s">
        <v>6</v>
      </c>
      <c r="D49" t="s">
        <v>248</v>
      </c>
      <c r="E49">
        <f t="shared" si="1"/>
        <v>713307</v>
      </c>
      <c r="K49">
        <v>165566</v>
      </c>
      <c r="N49">
        <v>52974</v>
      </c>
      <c r="R49">
        <v>212193</v>
      </c>
      <c r="V49">
        <v>5601</v>
      </c>
      <c r="Z49">
        <v>16350</v>
      </c>
      <c r="AC49">
        <v>45605</v>
      </c>
      <c r="AG49">
        <v>143167</v>
      </c>
      <c r="AI49">
        <v>71851</v>
      </c>
    </row>
    <row r="50" spans="1:38" x14ac:dyDescent="0.35">
      <c r="A50" t="s">
        <v>5</v>
      </c>
      <c r="B50" t="s">
        <v>4</v>
      </c>
      <c r="C50" t="s">
        <v>6</v>
      </c>
      <c r="D50" t="s">
        <v>212</v>
      </c>
      <c r="E50">
        <f t="shared" si="1"/>
        <v>216882</v>
      </c>
      <c r="F50">
        <v>6</v>
      </c>
      <c r="H50">
        <v>1864</v>
      </c>
      <c r="I50">
        <v>8</v>
      </c>
      <c r="K50">
        <v>60287</v>
      </c>
      <c r="L50">
        <v>2</v>
      </c>
      <c r="P50">
        <v>6</v>
      </c>
      <c r="R50">
        <v>58518</v>
      </c>
      <c r="V50">
        <v>2207</v>
      </c>
      <c r="AA50">
        <v>1</v>
      </c>
      <c r="AC50">
        <v>27384</v>
      </c>
      <c r="AD50">
        <v>19</v>
      </c>
      <c r="AG50">
        <v>32940</v>
      </c>
      <c r="AI50">
        <v>33638</v>
      </c>
      <c r="AL50">
        <v>2</v>
      </c>
    </row>
    <row r="51" spans="1:38" x14ac:dyDescent="0.35">
      <c r="A51" t="s">
        <v>5</v>
      </c>
      <c r="B51" t="s">
        <v>4</v>
      </c>
      <c r="C51" t="s">
        <v>6</v>
      </c>
      <c r="D51" t="s">
        <v>99</v>
      </c>
      <c r="E51">
        <f t="shared" si="1"/>
        <v>1985</v>
      </c>
      <c r="J51">
        <v>977</v>
      </c>
      <c r="M51">
        <v>18</v>
      </c>
      <c r="Q51">
        <v>725</v>
      </c>
      <c r="U51">
        <v>1</v>
      </c>
      <c r="AB51">
        <v>264</v>
      </c>
    </row>
    <row r="52" spans="1:38" x14ac:dyDescent="0.35">
      <c r="A52" t="s">
        <v>5</v>
      </c>
      <c r="B52" t="s">
        <v>4</v>
      </c>
      <c r="C52" t="s">
        <v>23</v>
      </c>
      <c r="D52" t="s">
        <v>199</v>
      </c>
      <c r="E52">
        <f t="shared" si="1"/>
        <v>20545</v>
      </c>
      <c r="F52">
        <v>12</v>
      </c>
      <c r="H52">
        <v>3501</v>
      </c>
      <c r="L52">
        <v>1</v>
      </c>
      <c r="P52">
        <v>14</v>
      </c>
      <c r="R52">
        <v>16652</v>
      </c>
      <c r="AC52">
        <v>364</v>
      </c>
      <c r="AD52">
        <v>1</v>
      </c>
    </row>
    <row r="53" spans="1:38" x14ac:dyDescent="0.35">
      <c r="A53" t="s">
        <v>5</v>
      </c>
      <c r="B53" t="s">
        <v>4</v>
      </c>
      <c r="C53" t="s">
        <v>349</v>
      </c>
      <c r="D53" t="s">
        <v>99</v>
      </c>
      <c r="E53">
        <f t="shared" si="1"/>
        <v>9384</v>
      </c>
      <c r="G53">
        <v>1643</v>
      </c>
      <c r="M53">
        <v>1</v>
      </c>
      <c r="Q53">
        <v>3</v>
      </c>
      <c r="AB53">
        <v>1685</v>
      </c>
      <c r="AE53">
        <v>760</v>
      </c>
      <c r="AF53">
        <v>3094</v>
      </c>
      <c r="AH53">
        <v>2198</v>
      </c>
    </row>
    <row r="54" spans="1:38" x14ac:dyDescent="0.35">
      <c r="A54" t="s">
        <v>308</v>
      </c>
      <c r="B54" t="s">
        <v>309</v>
      </c>
      <c r="C54" t="s">
        <v>214</v>
      </c>
      <c r="D54" t="s">
        <v>215</v>
      </c>
      <c r="E54">
        <f t="shared" si="1"/>
        <v>35</v>
      </c>
      <c r="F54">
        <v>11</v>
      </c>
      <c r="I54">
        <v>3</v>
      </c>
      <c r="P54">
        <v>1</v>
      </c>
      <c r="AA54">
        <v>9</v>
      </c>
      <c r="AD54">
        <v>11</v>
      </c>
    </row>
    <row r="55" spans="1:38" x14ac:dyDescent="0.35">
      <c r="A55" t="s">
        <v>77</v>
      </c>
      <c r="B55" t="s">
        <v>76</v>
      </c>
      <c r="C55" t="s">
        <v>144</v>
      </c>
      <c r="D55" t="s">
        <v>326</v>
      </c>
      <c r="E55">
        <f t="shared" si="1"/>
        <v>151</v>
      </c>
      <c r="Q55">
        <v>138</v>
      </c>
      <c r="U55">
        <v>13</v>
      </c>
    </row>
    <row r="56" spans="1:38" x14ac:dyDescent="0.35">
      <c r="A56" t="s">
        <v>35</v>
      </c>
      <c r="B56" t="s">
        <v>62</v>
      </c>
      <c r="C56" t="s">
        <v>202</v>
      </c>
      <c r="D56" t="s">
        <v>203</v>
      </c>
      <c r="E56">
        <f t="shared" si="1"/>
        <v>60720</v>
      </c>
      <c r="H56">
        <v>10216</v>
      </c>
      <c r="N56">
        <v>50501</v>
      </c>
      <c r="Z56">
        <v>3</v>
      </c>
    </row>
    <row r="57" spans="1:38" x14ac:dyDescent="0.35">
      <c r="A57" t="s">
        <v>35</v>
      </c>
      <c r="B57" t="s">
        <v>62</v>
      </c>
      <c r="C57" t="s">
        <v>202</v>
      </c>
      <c r="D57" t="s">
        <v>238</v>
      </c>
      <c r="E57">
        <f t="shared" si="1"/>
        <v>1</v>
      </c>
      <c r="F57">
        <v>1</v>
      </c>
    </row>
    <row r="58" spans="1:38" x14ac:dyDescent="0.35">
      <c r="A58" t="s">
        <v>35</v>
      </c>
      <c r="B58" t="s">
        <v>37</v>
      </c>
      <c r="C58" t="s">
        <v>49</v>
      </c>
      <c r="D58" t="s">
        <v>326</v>
      </c>
      <c r="E58">
        <f t="shared" si="1"/>
        <v>3456</v>
      </c>
      <c r="G58">
        <v>3454</v>
      </c>
      <c r="AK58">
        <v>2</v>
      </c>
    </row>
    <row r="59" spans="1:38" x14ac:dyDescent="0.35">
      <c r="A59" t="s">
        <v>35</v>
      </c>
      <c r="B59" t="s">
        <v>37</v>
      </c>
      <c r="C59" t="s">
        <v>49</v>
      </c>
      <c r="D59" t="s">
        <v>217</v>
      </c>
      <c r="E59">
        <f t="shared" si="1"/>
        <v>1</v>
      </c>
      <c r="F59">
        <v>1</v>
      </c>
    </row>
    <row r="60" spans="1:38" x14ac:dyDescent="0.35">
      <c r="A60" t="s">
        <v>35</v>
      </c>
      <c r="B60" t="s">
        <v>37</v>
      </c>
      <c r="C60" t="s">
        <v>49</v>
      </c>
      <c r="D60" t="s">
        <v>221</v>
      </c>
      <c r="E60">
        <f t="shared" si="1"/>
        <v>3</v>
      </c>
      <c r="F60">
        <v>2</v>
      </c>
      <c r="L60">
        <v>1</v>
      </c>
    </row>
    <row r="61" spans="1:38" x14ac:dyDescent="0.35">
      <c r="A61" t="s">
        <v>302</v>
      </c>
      <c r="B61" t="s">
        <v>303</v>
      </c>
      <c r="C61" t="s">
        <v>218</v>
      </c>
      <c r="D61" t="s">
        <v>219</v>
      </c>
      <c r="E61">
        <f t="shared" si="1"/>
        <v>1</v>
      </c>
      <c r="F61">
        <v>1</v>
      </c>
    </row>
    <row r="62" spans="1:38" x14ac:dyDescent="0.35">
      <c r="A62" t="s">
        <v>68</v>
      </c>
      <c r="B62" t="s">
        <v>311</v>
      </c>
      <c r="C62" t="s">
        <v>222</v>
      </c>
      <c r="D62" t="s">
        <v>223</v>
      </c>
      <c r="E62">
        <f t="shared" si="1"/>
        <v>2</v>
      </c>
      <c r="F62">
        <v>2</v>
      </c>
    </row>
    <row r="63" spans="1:38" x14ac:dyDescent="0.35">
      <c r="A63" t="s">
        <v>68</v>
      </c>
      <c r="B63" t="s">
        <v>67</v>
      </c>
      <c r="C63" t="s">
        <v>258</v>
      </c>
      <c r="D63" t="s">
        <v>259</v>
      </c>
      <c r="E63">
        <f t="shared" si="1"/>
        <v>768311</v>
      </c>
      <c r="K63">
        <v>61979</v>
      </c>
      <c r="N63">
        <v>3021</v>
      </c>
      <c r="R63">
        <v>2516</v>
      </c>
      <c r="Z63">
        <v>697866</v>
      </c>
      <c r="AI63">
        <v>2929</v>
      </c>
    </row>
    <row r="64" spans="1:38" x14ac:dyDescent="0.35">
      <c r="A64" t="s">
        <v>68</v>
      </c>
      <c r="B64" t="s">
        <v>67</v>
      </c>
      <c r="C64" t="s">
        <v>44</v>
      </c>
      <c r="D64" t="s">
        <v>267</v>
      </c>
      <c r="E64">
        <f t="shared" si="1"/>
        <v>2</v>
      </c>
      <c r="I64">
        <v>2</v>
      </c>
    </row>
    <row r="65" spans="1:38" x14ac:dyDescent="0.35">
      <c r="A65" t="s">
        <v>68</v>
      </c>
      <c r="B65" t="s">
        <v>67</v>
      </c>
      <c r="C65" t="s">
        <v>44</v>
      </c>
      <c r="D65" t="s">
        <v>99</v>
      </c>
      <c r="E65">
        <f t="shared" si="1"/>
        <v>1595</v>
      </c>
      <c r="G65">
        <v>5</v>
      </c>
      <c r="J65">
        <v>7</v>
      </c>
      <c r="Q65">
        <v>5</v>
      </c>
      <c r="Y65">
        <v>1573</v>
      </c>
      <c r="AB65">
        <v>1</v>
      </c>
      <c r="AH65">
        <v>4</v>
      </c>
    </row>
    <row r="66" spans="1:38" x14ac:dyDescent="0.35">
      <c r="A66" t="s">
        <v>68</v>
      </c>
      <c r="B66" t="s">
        <v>318</v>
      </c>
      <c r="C66" t="s">
        <v>234</v>
      </c>
      <c r="D66" t="s">
        <v>235</v>
      </c>
      <c r="E66">
        <f t="shared" si="1"/>
        <v>31659</v>
      </c>
      <c r="H66">
        <v>770</v>
      </c>
      <c r="N66">
        <v>3796</v>
      </c>
      <c r="R66">
        <v>8841</v>
      </c>
      <c r="AC66">
        <v>7289</v>
      </c>
      <c r="AI66">
        <v>10963</v>
      </c>
    </row>
    <row r="67" spans="1:38" x14ac:dyDescent="0.35">
      <c r="A67" t="s">
        <v>68</v>
      </c>
      <c r="B67" t="s">
        <v>318</v>
      </c>
      <c r="C67" t="s">
        <v>234</v>
      </c>
      <c r="D67" t="s">
        <v>299</v>
      </c>
      <c r="E67">
        <f t="shared" si="1"/>
        <v>1</v>
      </c>
      <c r="AL67">
        <v>1</v>
      </c>
    </row>
    <row r="68" spans="1:38" x14ac:dyDescent="0.35">
      <c r="A68" t="s">
        <v>73</v>
      </c>
      <c r="B68" t="s">
        <v>72</v>
      </c>
      <c r="C68" t="s">
        <v>263</v>
      </c>
      <c r="D68" t="s">
        <v>264</v>
      </c>
      <c r="E68">
        <f t="shared" si="1"/>
        <v>2076</v>
      </c>
      <c r="K68">
        <v>2076</v>
      </c>
    </row>
    <row r="69" spans="1:38" x14ac:dyDescent="0.35">
      <c r="A69" t="s">
        <v>73</v>
      </c>
      <c r="B69" t="s">
        <v>72</v>
      </c>
      <c r="C69" t="s">
        <v>51</v>
      </c>
      <c r="D69" t="s">
        <v>201</v>
      </c>
      <c r="E69">
        <f t="shared" si="1"/>
        <v>60883</v>
      </c>
      <c r="H69">
        <v>19744</v>
      </c>
      <c r="K69">
        <v>31146</v>
      </c>
      <c r="R69">
        <v>3260</v>
      </c>
      <c r="V69">
        <v>6733</v>
      </c>
    </row>
    <row r="70" spans="1:38" x14ac:dyDescent="0.35">
      <c r="A70" t="s">
        <v>73</v>
      </c>
      <c r="B70" t="s">
        <v>72</v>
      </c>
      <c r="C70" t="s">
        <v>163</v>
      </c>
      <c r="D70" t="s">
        <v>326</v>
      </c>
      <c r="E70">
        <f t="shared" ref="E70:E95" si="2">SUM(F70:AM70)</f>
        <v>2</v>
      </c>
      <c r="M70">
        <v>2</v>
      </c>
    </row>
    <row r="71" spans="1:38" x14ac:dyDescent="0.35">
      <c r="A71" t="s">
        <v>306</v>
      </c>
      <c r="B71" t="s">
        <v>305</v>
      </c>
      <c r="C71" t="s">
        <v>109</v>
      </c>
      <c r="D71" t="s">
        <v>326</v>
      </c>
      <c r="E71">
        <f t="shared" si="2"/>
        <v>30</v>
      </c>
      <c r="G71">
        <v>21</v>
      </c>
      <c r="J71">
        <v>3</v>
      </c>
      <c r="Q71">
        <v>3</v>
      </c>
      <c r="Y71">
        <v>1</v>
      </c>
      <c r="AF71">
        <v>1</v>
      </c>
      <c r="AH71">
        <v>1</v>
      </c>
    </row>
    <row r="72" spans="1:38" x14ac:dyDescent="0.35">
      <c r="A72" t="s">
        <v>28</v>
      </c>
      <c r="B72" t="s">
        <v>32</v>
      </c>
      <c r="C72" t="s">
        <v>236</v>
      </c>
      <c r="D72" t="s">
        <v>237</v>
      </c>
      <c r="E72">
        <f t="shared" si="2"/>
        <v>9</v>
      </c>
      <c r="F72">
        <v>2</v>
      </c>
      <c r="P72">
        <v>7</v>
      </c>
    </row>
    <row r="73" spans="1:38" x14ac:dyDescent="0.35">
      <c r="A73" t="s">
        <v>28</v>
      </c>
      <c r="B73" t="s">
        <v>32</v>
      </c>
      <c r="C73" t="s">
        <v>39</v>
      </c>
      <c r="D73" t="s">
        <v>197</v>
      </c>
      <c r="E73">
        <f t="shared" si="2"/>
        <v>1</v>
      </c>
      <c r="F73">
        <v>1</v>
      </c>
    </row>
    <row r="74" spans="1:38" x14ac:dyDescent="0.35">
      <c r="A74" t="s">
        <v>28</v>
      </c>
      <c r="B74" t="s">
        <v>32</v>
      </c>
      <c r="C74" t="s">
        <v>39</v>
      </c>
      <c r="D74" t="s">
        <v>232</v>
      </c>
      <c r="E74">
        <f t="shared" si="2"/>
        <v>365018</v>
      </c>
      <c r="H74">
        <v>1559</v>
      </c>
      <c r="N74">
        <v>3871</v>
      </c>
      <c r="R74">
        <v>357125</v>
      </c>
      <c r="AC74">
        <v>432</v>
      </c>
      <c r="AI74">
        <v>2031</v>
      </c>
    </row>
    <row r="75" spans="1:38" x14ac:dyDescent="0.35">
      <c r="A75" t="s">
        <v>28</v>
      </c>
      <c r="B75" t="s">
        <v>32</v>
      </c>
      <c r="C75" t="s">
        <v>228</v>
      </c>
      <c r="D75" t="s">
        <v>229</v>
      </c>
      <c r="E75">
        <f t="shared" si="2"/>
        <v>14045</v>
      </c>
      <c r="H75">
        <v>3095</v>
      </c>
      <c r="N75">
        <v>6571</v>
      </c>
      <c r="R75">
        <v>3688</v>
      </c>
      <c r="AC75">
        <v>691</v>
      </c>
    </row>
    <row r="76" spans="1:38" x14ac:dyDescent="0.35">
      <c r="A76" t="s">
        <v>28</v>
      </c>
      <c r="B76" t="s">
        <v>32</v>
      </c>
      <c r="C76" t="s">
        <v>31</v>
      </c>
      <c r="D76" t="s">
        <v>200</v>
      </c>
      <c r="E76">
        <f t="shared" si="2"/>
        <v>863149</v>
      </c>
      <c r="F76">
        <v>47</v>
      </c>
      <c r="H76">
        <v>134909</v>
      </c>
      <c r="L76">
        <v>5</v>
      </c>
      <c r="N76">
        <v>363882</v>
      </c>
      <c r="P76">
        <v>18</v>
      </c>
      <c r="R76">
        <v>218322</v>
      </c>
      <c r="V76">
        <v>49565</v>
      </c>
      <c r="AA76">
        <v>7</v>
      </c>
      <c r="AC76">
        <v>57429</v>
      </c>
      <c r="AG76">
        <v>38965</v>
      </c>
    </row>
    <row r="77" spans="1:38" x14ac:dyDescent="0.35">
      <c r="A77" t="s">
        <v>28</v>
      </c>
      <c r="B77" t="s">
        <v>32</v>
      </c>
      <c r="C77" t="s">
        <v>31</v>
      </c>
      <c r="D77" t="s">
        <v>224</v>
      </c>
      <c r="E77">
        <f t="shared" si="2"/>
        <v>228483</v>
      </c>
      <c r="H77">
        <v>42885</v>
      </c>
      <c r="N77">
        <v>103969</v>
      </c>
      <c r="R77">
        <v>58884</v>
      </c>
      <c r="V77">
        <v>12683</v>
      </c>
      <c r="AC77">
        <v>10062</v>
      </c>
    </row>
    <row r="78" spans="1:38" x14ac:dyDescent="0.35">
      <c r="A78" t="s">
        <v>28</v>
      </c>
      <c r="B78" t="s">
        <v>32</v>
      </c>
      <c r="C78" t="s">
        <v>31</v>
      </c>
      <c r="D78" t="s">
        <v>195</v>
      </c>
      <c r="E78">
        <f t="shared" si="2"/>
        <v>520036</v>
      </c>
      <c r="F78">
        <v>75</v>
      </c>
      <c r="H78">
        <v>89631</v>
      </c>
      <c r="L78">
        <v>35</v>
      </c>
      <c r="N78">
        <v>203442</v>
      </c>
      <c r="P78">
        <v>27</v>
      </c>
      <c r="R78">
        <v>146130</v>
      </c>
      <c r="V78">
        <v>33866</v>
      </c>
      <c r="AA78">
        <v>4</v>
      </c>
      <c r="AC78">
        <v>23614</v>
      </c>
      <c r="AG78">
        <v>23212</v>
      </c>
    </row>
    <row r="79" spans="1:38" x14ac:dyDescent="0.35">
      <c r="A79" t="s">
        <v>28</v>
      </c>
      <c r="B79" t="s">
        <v>32</v>
      </c>
      <c r="C79" t="s">
        <v>230</v>
      </c>
      <c r="D79" t="s">
        <v>198</v>
      </c>
      <c r="E79">
        <f t="shared" si="2"/>
        <v>1</v>
      </c>
      <c r="P79">
        <v>1</v>
      </c>
    </row>
    <row r="80" spans="1:38" x14ac:dyDescent="0.35">
      <c r="A80" t="s">
        <v>28</v>
      </c>
      <c r="B80" t="s">
        <v>32</v>
      </c>
      <c r="C80" t="s">
        <v>230</v>
      </c>
      <c r="D80" t="s">
        <v>233</v>
      </c>
      <c r="E80">
        <f t="shared" si="2"/>
        <v>8206</v>
      </c>
      <c r="H80">
        <v>950</v>
      </c>
      <c r="N80">
        <v>2250</v>
      </c>
      <c r="R80">
        <v>5006</v>
      </c>
    </row>
    <row r="81" spans="1:37" x14ac:dyDescent="0.35">
      <c r="A81" t="s">
        <v>28</v>
      </c>
      <c r="B81" t="s">
        <v>32</v>
      </c>
      <c r="C81" t="s">
        <v>230</v>
      </c>
      <c r="D81" t="s">
        <v>231</v>
      </c>
      <c r="E81">
        <f t="shared" si="2"/>
        <v>13657</v>
      </c>
      <c r="H81">
        <v>928</v>
      </c>
      <c r="N81">
        <v>4659</v>
      </c>
      <c r="R81">
        <v>8070</v>
      </c>
    </row>
    <row r="82" spans="1:37" x14ac:dyDescent="0.35">
      <c r="A82" t="s">
        <v>28</v>
      </c>
      <c r="B82" t="s">
        <v>32</v>
      </c>
      <c r="C82" t="s">
        <v>226</v>
      </c>
      <c r="D82" t="s">
        <v>227</v>
      </c>
      <c r="E82">
        <f t="shared" si="2"/>
        <v>20801</v>
      </c>
      <c r="H82">
        <v>3999</v>
      </c>
      <c r="N82">
        <v>10235</v>
      </c>
      <c r="R82">
        <v>5730</v>
      </c>
      <c r="AC82">
        <v>837</v>
      </c>
    </row>
    <row r="83" spans="1:37" x14ac:dyDescent="0.35">
      <c r="A83" t="s">
        <v>13</v>
      </c>
      <c r="B83" t="s">
        <v>12</v>
      </c>
      <c r="C83" t="s">
        <v>24</v>
      </c>
      <c r="D83" t="s">
        <v>213</v>
      </c>
      <c r="E83">
        <f t="shared" si="2"/>
        <v>4969</v>
      </c>
      <c r="H83">
        <v>2129</v>
      </c>
      <c r="N83">
        <v>425</v>
      </c>
      <c r="R83">
        <v>2133</v>
      </c>
      <c r="AC83">
        <v>282</v>
      </c>
    </row>
    <row r="84" spans="1:37" x14ac:dyDescent="0.35">
      <c r="A84" t="s">
        <v>13</v>
      </c>
      <c r="B84" t="s">
        <v>12</v>
      </c>
      <c r="C84" t="s">
        <v>11</v>
      </c>
      <c r="D84" t="s">
        <v>249</v>
      </c>
      <c r="E84">
        <f t="shared" si="2"/>
        <v>1131</v>
      </c>
      <c r="K84">
        <v>1131</v>
      </c>
    </row>
    <row r="85" spans="1:37" x14ac:dyDescent="0.35">
      <c r="A85" t="s">
        <v>13</v>
      </c>
      <c r="B85" t="s">
        <v>12</v>
      </c>
      <c r="C85" t="s">
        <v>11</v>
      </c>
      <c r="D85" t="s">
        <v>255</v>
      </c>
      <c r="E85">
        <f t="shared" si="2"/>
        <v>1</v>
      </c>
      <c r="I85">
        <v>1</v>
      </c>
    </row>
    <row r="86" spans="1:37" x14ac:dyDescent="0.35">
      <c r="A86" t="s">
        <v>13</v>
      </c>
      <c r="B86" t="s">
        <v>12</v>
      </c>
      <c r="C86" t="s">
        <v>285</v>
      </c>
      <c r="D86" t="s">
        <v>248</v>
      </c>
      <c r="E86">
        <f t="shared" si="2"/>
        <v>1577</v>
      </c>
      <c r="R86">
        <v>1577</v>
      </c>
    </row>
    <row r="87" spans="1:37" x14ac:dyDescent="0.35">
      <c r="A87" t="s">
        <v>13</v>
      </c>
      <c r="B87" t="s">
        <v>12</v>
      </c>
      <c r="C87" t="s">
        <v>243</v>
      </c>
      <c r="D87" t="s">
        <v>244</v>
      </c>
      <c r="E87">
        <f t="shared" si="2"/>
        <v>8442</v>
      </c>
      <c r="H87">
        <v>196</v>
      </c>
      <c r="K87">
        <v>8246</v>
      </c>
    </row>
    <row r="88" spans="1:37" x14ac:dyDescent="0.35">
      <c r="A88" t="s">
        <v>13</v>
      </c>
      <c r="B88" t="s">
        <v>12</v>
      </c>
      <c r="C88" t="s">
        <v>268</v>
      </c>
      <c r="D88" t="s">
        <v>269</v>
      </c>
      <c r="E88">
        <f t="shared" si="2"/>
        <v>4212</v>
      </c>
      <c r="K88">
        <v>4212</v>
      </c>
    </row>
    <row r="89" spans="1:37" x14ac:dyDescent="0.35">
      <c r="A89" t="s">
        <v>13</v>
      </c>
      <c r="B89" t="s">
        <v>12</v>
      </c>
      <c r="C89" t="s">
        <v>16</v>
      </c>
      <c r="D89" t="s">
        <v>275</v>
      </c>
      <c r="E89">
        <f t="shared" si="2"/>
        <v>500</v>
      </c>
      <c r="N89">
        <v>498</v>
      </c>
      <c r="P89">
        <v>2</v>
      </c>
    </row>
    <row r="90" spans="1:37" x14ac:dyDescent="0.35">
      <c r="A90" t="s">
        <v>13</v>
      </c>
      <c r="B90" t="s">
        <v>12</v>
      </c>
      <c r="C90" t="s">
        <v>145</v>
      </c>
      <c r="D90" t="s">
        <v>326</v>
      </c>
      <c r="E90">
        <f t="shared" si="2"/>
        <v>1874</v>
      </c>
      <c r="J90">
        <v>603</v>
      </c>
      <c r="Q90">
        <v>1270</v>
      </c>
      <c r="U90">
        <v>1</v>
      </c>
    </row>
    <row r="91" spans="1:37" x14ac:dyDescent="0.35">
      <c r="A91" t="s">
        <v>10</v>
      </c>
      <c r="B91" t="s">
        <v>317</v>
      </c>
      <c r="C91" t="s">
        <v>290</v>
      </c>
      <c r="D91" t="s">
        <v>291</v>
      </c>
      <c r="E91">
        <f t="shared" si="2"/>
        <v>1053</v>
      </c>
      <c r="R91">
        <v>1053</v>
      </c>
    </row>
    <row r="92" spans="1:37" x14ac:dyDescent="0.35">
      <c r="A92" t="s">
        <v>10</v>
      </c>
      <c r="B92" t="s">
        <v>175</v>
      </c>
      <c r="C92" t="s">
        <v>175</v>
      </c>
      <c r="D92" t="s">
        <v>326</v>
      </c>
      <c r="E92">
        <f t="shared" si="2"/>
        <v>46</v>
      </c>
      <c r="J92">
        <v>46</v>
      </c>
    </row>
    <row r="93" spans="1:37" x14ac:dyDescent="0.35">
      <c r="A93" t="s">
        <v>10</v>
      </c>
      <c r="B93" t="s">
        <v>9</v>
      </c>
      <c r="C93" t="s">
        <v>43</v>
      </c>
      <c r="D93" t="s">
        <v>276</v>
      </c>
      <c r="E93">
        <f t="shared" si="2"/>
        <v>1490</v>
      </c>
      <c r="N93">
        <v>482</v>
      </c>
      <c r="AC93">
        <v>1008</v>
      </c>
    </row>
    <row r="94" spans="1:37" x14ac:dyDescent="0.35">
      <c r="A94" t="s">
        <v>99</v>
      </c>
      <c r="B94" t="s">
        <v>99</v>
      </c>
      <c r="C94" t="s">
        <v>350</v>
      </c>
      <c r="D94" t="s">
        <v>99</v>
      </c>
      <c r="E94">
        <f t="shared" si="2"/>
        <v>63647</v>
      </c>
      <c r="G94">
        <v>22982</v>
      </c>
      <c r="J94">
        <v>9490</v>
      </c>
      <c r="M94">
        <v>13499</v>
      </c>
      <c r="Q94">
        <v>7033</v>
      </c>
      <c r="U94">
        <v>117</v>
      </c>
      <c r="Y94">
        <v>95</v>
      </c>
      <c r="AB94">
        <v>4633</v>
      </c>
      <c r="AE94">
        <v>7</v>
      </c>
      <c r="AF94">
        <v>933</v>
      </c>
      <c r="AH94">
        <v>4820</v>
      </c>
      <c r="AK94">
        <v>38</v>
      </c>
    </row>
    <row r="95" spans="1:37" x14ac:dyDescent="0.35">
      <c r="A95" t="s">
        <v>99</v>
      </c>
      <c r="B95" t="s">
        <v>99</v>
      </c>
      <c r="C95" t="s">
        <v>99</v>
      </c>
      <c r="D95" t="s">
        <v>99</v>
      </c>
      <c r="E95">
        <f t="shared" si="2"/>
        <v>2730</v>
      </c>
      <c r="G95">
        <v>15</v>
      </c>
      <c r="J95">
        <v>177</v>
      </c>
      <c r="M95">
        <v>13</v>
      </c>
      <c r="Q95">
        <v>38</v>
      </c>
      <c r="U95">
        <v>2</v>
      </c>
      <c r="Y95">
        <v>3</v>
      </c>
      <c r="AB95">
        <v>34</v>
      </c>
      <c r="AF95">
        <v>5</v>
      </c>
      <c r="AH95">
        <v>17</v>
      </c>
      <c r="AK95">
        <v>2426</v>
      </c>
    </row>
  </sheetData>
  <sortState xmlns:xlrd2="http://schemas.microsoft.com/office/spreadsheetml/2017/richdata2" ref="A6:AM95">
    <sortCondition ref="A6:A95"/>
    <sortCondition ref="B6:B95"/>
    <sortCondition ref="C6:C95"/>
    <sortCondition ref="D6:D95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84848-5C68-4EBE-9EA9-B30CE5ECE2AE}">
  <sheetPr codeName="Sheet9"/>
  <dimension ref="A3:H30"/>
  <sheetViews>
    <sheetView topLeftCell="X1" workbookViewId="0">
      <selection activeCell="A27" sqref="A27"/>
    </sheetView>
  </sheetViews>
  <sheetFormatPr defaultRowHeight="14.5" x14ac:dyDescent="0.35"/>
  <cols>
    <col min="1" max="1" width="14" bestFit="1" customWidth="1"/>
    <col min="2" max="3" width="16.81640625" bestFit="1" customWidth="1"/>
    <col min="4" max="4" width="12.7265625" bestFit="1" customWidth="1"/>
    <col min="5" max="5" width="10.08984375" bestFit="1" customWidth="1"/>
    <col min="6" max="6" width="14.453125" bestFit="1" customWidth="1"/>
    <col min="7" max="7" width="16.54296875" bestFit="1" customWidth="1"/>
  </cols>
  <sheetData>
    <row r="3" spans="1:8" x14ac:dyDescent="0.35">
      <c r="A3" t="s">
        <v>343</v>
      </c>
    </row>
    <row r="4" spans="1:8" x14ac:dyDescent="0.35">
      <c r="E4" t="s">
        <v>122</v>
      </c>
      <c r="F4" t="s">
        <v>114</v>
      </c>
      <c r="G4" t="s">
        <v>103</v>
      </c>
    </row>
    <row r="5" spans="1:8" x14ac:dyDescent="0.35">
      <c r="A5" t="s">
        <v>320</v>
      </c>
      <c r="B5" t="s">
        <v>319</v>
      </c>
      <c r="C5" t="s">
        <v>0</v>
      </c>
      <c r="D5" t="s">
        <v>321</v>
      </c>
      <c r="E5" t="s">
        <v>78</v>
      </c>
      <c r="F5" t="s">
        <v>101</v>
      </c>
      <c r="G5" t="s">
        <v>101</v>
      </c>
    </row>
    <row r="6" spans="1:8" x14ac:dyDescent="0.35">
      <c r="A6" t="s">
        <v>71</v>
      </c>
      <c r="B6" t="s">
        <v>70</v>
      </c>
      <c r="C6" t="s">
        <v>54</v>
      </c>
      <c r="D6" t="s">
        <v>206</v>
      </c>
      <c r="F6">
        <v>1934</v>
      </c>
      <c r="G6">
        <v>5914</v>
      </c>
      <c r="H6">
        <f t="shared" ref="H6:H30" si="0">COUNT(E6:G6)</f>
        <v>2</v>
      </c>
    </row>
    <row r="7" spans="1:8" x14ac:dyDescent="0.35">
      <c r="A7" t="s">
        <v>71</v>
      </c>
      <c r="B7" t="s">
        <v>70</v>
      </c>
      <c r="C7" t="s">
        <v>59</v>
      </c>
      <c r="D7" t="s">
        <v>216</v>
      </c>
      <c r="E7">
        <v>5</v>
      </c>
      <c r="H7">
        <f t="shared" si="0"/>
        <v>1</v>
      </c>
    </row>
    <row r="8" spans="1:8" x14ac:dyDescent="0.35">
      <c r="A8" t="s">
        <v>71</v>
      </c>
      <c r="B8" t="s">
        <v>70</v>
      </c>
      <c r="C8" t="s">
        <v>272</v>
      </c>
      <c r="D8" t="s">
        <v>273</v>
      </c>
      <c r="E8">
        <v>2</v>
      </c>
      <c r="H8">
        <f t="shared" si="0"/>
        <v>1</v>
      </c>
    </row>
    <row r="9" spans="1:8" x14ac:dyDescent="0.35">
      <c r="A9" t="s">
        <v>71</v>
      </c>
      <c r="B9" t="s">
        <v>70</v>
      </c>
      <c r="C9" t="s">
        <v>57</v>
      </c>
      <c r="D9" t="s">
        <v>225</v>
      </c>
      <c r="F9">
        <v>2024</v>
      </c>
      <c r="H9">
        <f t="shared" si="0"/>
        <v>1</v>
      </c>
    </row>
    <row r="10" spans="1:8" x14ac:dyDescent="0.35">
      <c r="A10" t="s">
        <v>71</v>
      </c>
      <c r="B10" t="s">
        <v>70</v>
      </c>
      <c r="C10" t="s">
        <v>60</v>
      </c>
      <c r="D10" t="s">
        <v>207</v>
      </c>
      <c r="E10">
        <v>2</v>
      </c>
      <c r="F10">
        <v>1142</v>
      </c>
      <c r="H10">
        <f t="shared" si="0"/>
        <v>2</v>
      </c>
    </row>
    <row r="11" spans="1:8" x14ac:dyDescent="0.35">
      <c r="A11" t="s">
        <v>66</v>
      </c>
      <c r="B11" t="s">
        <v>65</v>
      </c>
      <c r="C11" t="s">
        <v>239</v>
      </c>
      <c r="D11" t="s">
        <v>277</v>
      </c>
      <c r="G11">
        <v>7826</v>
      </c>
      <c r="H11">
        <f t="shared" si="0"/>
        <v>1</v>
      </c>
    </row>
    <row r="12" spans="1:8" x14ac:dyDescent="0.35">
      <c r="A12" t="s">
        <v>66</v>
      </c>
      <c r="B12" t="s">
        <v>65</v>
      </c>
      <c r="C12" t="s">
        <v>239</v>
      </c>
      <c r="D12" t="s">
        <v>282</v>
      </c>
      <c r="F12">
        <v>19830</v>
      </c>
      <c r="H12">
        <f t="shared" si="0"/>
        <v>1</v>
      </c>
    </row>
    <row r="13" spans="1:8" x14ac:dyDescent="0.35">
      <c r="A13" t="s">
        <v>66</v>
      </c>
      <c r="B13" t="s">
        <v>65</v>
      </c>
      <c r="C13" t="s">
        <v>239</v>
      </c>
      <c r="D13" t="s">
        <v>240</v>
      </c>
      <c r="F13">
        <v>31984</v>
      </c>
      <c r="H13">
        <f t="shared" si="0"/>
        <v>1</v>
      </c>
    </row>
    <row r="14" spans="1:8" x14ac:dyDescent="0.35">
      <c r="A14" t="s">
        <v>66</v>
      </c>
      <c r="B14" t="s">
        <v>65</v>
      </c>
      <c r="C14" t="s">
        <v>42</v>
      </c>
      <c r="D14" t="s">
        <v>246</v>
      </c>
      <c r="F14">
        <v>106947</v>
      </c>
      <c r="G14">
        <v>54387</v>
      </c>
      <c r="H14">
        <f t="shared" si="0"/>
        <v>2</v>
      </c>
    </row>
    <row r="15" spans="1:8" x14ac:dyDescent="0.35">
      <c r="A15" t="s">
        <v>66</v>
      </c>
      <c r="B15" t="s">
        <v>65</v>
      </c>
      <c r="C15" t="s">
        <v>42</v>
      </c>
      <c r="D15" t="s">
        <v>245</v>
      </c>
      <c r="E15">
        <v>1</v>
      </c>
      <c r="G15">
        <v>888</v>
      </c>
      <c r="H15">
        <f t="shared" si="0"/>
        <v>2</v>
      </c>
    </row>
    <row r="16" spans="1:8" x14ac:dyDescent="0.35">
      <c r="A16" t="s">
        <v>66</v>
      </c>
      <c r="B16" t="s">
        <v>65</v>
      </c>
      <c r="C16" t="s">
        <v>42</v>
      </c>
      <c r="D16" t="s">
        <v>198</v>
      </c>
      <c r="E16">
        <v>16</v>
      </c>
      <c r="F16">
        <v>21700</v>
      </c>
      <c r="G16">
        <v>36956</v>
      </c>
      <c r="H16">
        <f t="shared" si="0"/>
        <v>3</v>
      </c>
    </row>
    <row r="17" spans="1:8" x14ac:dyDescent="0.35">
      <c r="A17" t="s">
        <v>66</v>
      </c>
      <c r="B17" t="s">
        <v>65</v>
      </c>
      <c r="C17" t="s">
        <v>47</v>
      </c>
      <c r="D17" t="s">
        <v>205</v>
      </c>
      <c r="E17">
        <v>4</v>
      </c>
      <c r="F17">
        <v>52708</v>
      </c>
      <c r="G17">
        <v>52584</v>
      </c>
      <c r="H17">
        <f t="shared" si="0"/>
        <v>3</v>
      </c>
    </row>
    <row r="18" spans="1:8" x14ac:dyDescent="0.35">
      <c r="A18" t="s">
        <v>66</v>
      </c>
      <c r="B18" t="s">
        <v>65</v>
      </c>
      <c r="C18" t="s">
        <v>47</v>
      </c>
      <c r="D18" t="s">
        <v>204</v>
      </c>
      <c r="E18">
        <v>6</v>
      </c>
      <c r="F18">
        <v>171249</v>
      </c>
      <c r="G18">
        <v>25958</v>
      </c>
      <c r="H18">
        <f t="shared" si="0"/>
        <v>3</v>
      </c>
    </row>
    <row r="19" spans="1:8" x14ac:dyDescent="0.35">
      <c r="A19" t="s">
        <v>66</v>
      </c>
      <c r="B19" t="s">
        <v>65</v>
      </c>
      <c r="C19" t="s">
        <v>265</v>
      </c>
      <c r="D19" t="s">
        <v>266</v>
      </c>
      <c r="F19">
        <v>1522</v>
      </c>
      <c r="H19">
        <f t="shared" si="0"/>
        <v>1</v>
      </c>
    </row>
    <row r="20" spans="1:8" x14ac:dyDescent="0.35">
      <c r="A20" t="s">
        <v>313</v>
      </c>
      <c r="B20" t="s">
        <v>312</v>
      </c>
      <c r="C20" t="s">
        <v>297</v>
      </c>
      <c r="D20" t="s">
        <v>298</v>
      </c>
      <c r="E20">
        <v>1</v>
      </c>
      <c r="H20">
        <f t="shared" si="0"/>
        <v>1</v>
      </c>
    </row>
    <row r="21" spans="1:8" x14ac:dyDescent="0.35">
      <c r="A21" t="s">
        <v>5</v>
      </c>
      <c r="B21" t="s">
        <v>4</v>
      </c>
      <c r="C21" t="s">
        <v>15</v>
      </c>
      <c r="D21" t="s">
        <v>196</v>
      </c>
      <c r="F21">
        <v>2179</v>
      </c>
      <c r="G21">
        <v>1517</v>
      </c>
      <c r="H21">
        <f t="shared" si="0"/>
        <v>2</v>
      </c>
    </row>
    <row r="22" spans="1:8" x14ac:dyDescent="0.35">
      <c r="A22" t="s">
        <v>5</v>
      </c>
      <c r="B22" t="s">
        <v>4</v>
      </c>
      <c r="C22" t="s">
        <v>6</v>
      </c>
      <c r="D22" t="s">
        <v>248</v>
      </c>
      <c r="F22">
        <v>143167</v>
      </c>
      <c r="G22">
        <v>71851</v>
      </c>
      <c r="H22">
        <f t="shared" si="0"/>
        <v>2</v>
      </c>
    </row>
    <row r="23" spans="1:8" x14ac:dyDescent="0.35">
      <c r="A23" t="s">
        <v>5</v>
      </c>
      <c r="B23" t="s">
        <v>4</v>
      </c>
      <c r="C23" t="s">
        <v>6</v>
      </c>
      <c r="D23" t="s">
        <v>212</v>
      </c>
      <c r="E23">
        <v>19</v>
      </c>
      <c r="F23">
        <v>32940</v>
      </c>
      <c r="G23">
        <v>33638</v>
      </c>
      <c r="H23">
        <f t="shared" si="0"/>
        <v>3</v>
      </c>
    </row>
    <row r="24" spans="1:8" x14ac:dyDescent="0.35">
      <c r="A24" t="s">
        <v>5</v>
      </c>
      <c r="B24" t="s">
        <v>4</v>
      </c>
      <c r="C24" t="s">
        <v>23</v>
      </c>
      <c r="D24" t="s">
        <v>199</v>
      </c>
      <c r="E24">
        <v>1</v>
      </c>
      <c r="H24">
        <f t="shared" si="0"/>
        <v>1</v>
      </c>
    </row>
    <row r="25" spans="1:8" x14ac:dyDescent="0.35">
      <c r="A25" t="s">
        <v>308</v>
      </c>
      <c r="B25" t="s">
        <v>309</v>
      </c>
      <c r="C25" t="s">
        <v>214</v>
      </c>
      <c r="D25" t="s">
        <v>215</v>
      </c>
      <c r="E25">
        <v>11</v>
      </c>
      <c r="H25">
        <f t="shared" si="0"/>
        <v>1</v>
      </c>
    </row>
    <row r="26" spans="1:8" x14ac:dyDescent="0.35">
      <c r="A26" t="s">
        <v>68</v>
      </c>
      <c r="B26" t="s">
        <v>67</v>
      </c>
      <c r="C26" t="s">
        <v>258</v>
      </c>
      <c r="D26" t="s">
        <v>259</v>
      </c>
      <c r="G26">
        <v>2929</v>
      </c>
      <c r="H26">
        <f t="shared" si="0"/>
        <v>1</v>
      </c>
    </row>
    <row r="27" spans="1:8" x14ac:dyDescent="0.35">
      <c r="A27" t="s">
        <v>68</v>
      </c>
      <c r="B27" t="s">
        <v>318</v>
      </c>
      <c r="C27" t="s">
        <v>234</v>
      </c>
      <c r="D27" t="s">
        <v>235</v>
      </c>
      <c r="G27">
        <v>10963</v>
      </c>
      <c r="H27">
        <f t="shared" si="0"/>
        <v>1</v>
      </c>
    </row>
    <row r="28" spans="1:8" x14ac:dyDescent="0.35">
      <c r="A28" t="s">
        <v>28</v>
      </c>
      <c r="B28" t="s">
        <v>32</v>
      </c>
      <c r="C28" t="s">
        <v>39</v>
      </c>
      <c r="D28" t="s">
        <v>232</v>
      </c>
      <c r="G28">
        <v>2031</v>
      </c>
      <c r="H28">
        <f t="shared" si="0"/>
        <v>1</v>
      </c>
    </row>
    <row r="29" spans="1:8" x14ac:dyDescent="0.35">
      <c r="A29" t="s">
        <v>28</v>
      </c>
      <c r="B29" t="s">
        <v>32</v>
      </c>
      <c r="C29" t="s">
        <v>31</v>
      </c>
      <c r="D29" t="s">
        <v>200</v>
      </c>
      <c r="F29">
        <v>38965</v>
      </c>
      <c r="H29">
        <f t="shared" si="0"/>
        <v>1</v>
      </c>
    </row>
    <row r="30" spans="1:8" x14ac:dyDescent="0.35">
      <c r="A30" t="s">
        <v>28</v>
      </c>
      <c r="B30" t="s">
        <v>32</v>
      </c>
      <c r="C30" t="s">
        <v>31</v>
      </c>
      <c r="D30" t="s">
        <v>195</v>
      </c>
      <c r="F30">
        <v>23212</v>
      </c>
      <c r="H30">
        <f t="shared" si="0"/>
        <v>1</v>
      </c>
    </row>
  </sheetData>
  <sortState xmlns:xlrd2="http://schemas.microsoft.com/office/spreadsheetml/2017/richdata2" ref="A6:H30">
    <sortCondition ref="A6:A30"/>
    <sortCondition ref="B6:B30"/>
    <sortCondition ref="C6:C30"/>
    <sortCondition ref="D6:D30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72D87-2599-47FF-9050-30C540FDBE9F}">
  <sheetPr codeName="Sheet10"/>
  <dimension ref="A1:M209"/>
  <sheetViews>
    <sheetView workbookViewId="0">
      <selection activeCell="C40" sqref="C40"/>
    </sheetView>
  </sheetViews>
  <sheetFormatPr defaultRowHeight="14.5" x14ac:dyDescent="0.35"/>
  <cols>
    <col min="1" max="1" width="11.81640625" bestFit="1" customWidth="1"/>
    <col min="2" max="2" width="14" bestFit="1" customWidth="1"/>
    <col min="3" max="3" width="16.81640625" bestFit="1" customWidth="1"/>
    <col min="4" max="4" width="9" bestFit="1" customWidth="1"/>
    <col min="5" max="5" width="6.81640625" style="71" bestFit="1" customWidth="1"/>
    <col min="6" max="6" width="10.36328125" style="71" bestFit="1" customWidth="1"/>
    <col min="7" max="7" width="9.1796875" style="71" bestFit="1" customWidth="1"/>
    <col min="8" max="8" width="16.81640625" bestFit="1" customWidth="1"/>
    <col min="10" max="10" width="16.81640625" bestFit="1" customWidth="1"/>
  </cols>
  <sheetData>
    <row r="1" spans="1:10" x14ac:dyDescent="0.35">
      <c r="A1" t="s">
        <v>320</v>
      </c>
      <c r="B1" t="s">
        <v>319</v>
      </c>
      <c r="C1" t="s">
        <v>0</v>
      </c>
      <c r="D1" t="s">
        <v>352</v>
      </c>
      <c r="E1" s="71" t="s">
        <v>78</v>
      </c>
      <c r="F1" s="71" t="s">
        <v>95</v>
      </c>
      <c r="G1" s="71" t="s">
        <v>101</v>
      </c>
      <c r="H1" t="s">
        <v>189</v>
      </c>
      <c r="I1" s="71" t="s">
        <v>354</v>
      </c>
      <c r="J1" t="s">
        <v>358</v>
      </c>
    </row>
    <row r="2" spans="1:10" x14ac:dyDescent="0.35">
      <c r="A2" s="74" t="s">
        <v>71</v>
      </c>
      <c r="B2" s="74" t="s">
        <v>70</v>
      </c>
      <c r="C2" s="74" t="s">
        <v>113</v>
      </c>
      <c r="D2" s="77" t="s">
        <v>181</v>
      </c>
      <c r="E2" s="75"/>
      <c r="F2" s="75">
        <v>2.4449877750611247E-3</v>
      </c>
      <c r="G2" s="75"/>
      <c r="H2" s="74">
        <f t="shared" ref="H2:H65" si="0">COUNT(E2:G2)</f>
        <v>1</v>
      </c>
      <c r="I2" s="76">
        <f t="shared" ref="I2:I65" si="1">AVERAGE(E2:G2)</f>
        <v>2.4449877750611247E-3</v>
      </c>
      <c r="J2" s="74" t="s">
        <v>355</v>
      </c>
    </row>
    <row r="3" spans="1:10" x14ac:dyDescent="0.35">
      <c r="A3" s="74" t="s">
        <v>71</v>
      </c>
      <c r="B3" s="74" t="s">
        <v>70</v>
      </c>
      <c r="C3" s="74" t="s">
        <v>210</v>
      </c>
      <c r="D3" s="77" t="s">
        <v>181</v>
      </c>
      <c r="E3" s="75"/>
      <c r="F3" s="75"/>
      <c r="G3" s="75">
        <v>7.294792143040389E-3</v>
      </c>
      <c r="H3" s="74">
        <f t="shared" si="0"/>
        <v>1</v>
      </c>
      <c r="I3" s="76">
        <f t="shared" si="1"/>
        <v>7.294792143040389E-3</v>
      </c>
      <c r="J3" s="74" t="s">
        <v>355</v>
      </c>
    </row>
    <row r="4" spans="1:10" x14ac:dyDescent="0.35">
      <c r="A4" s="98" t="s">
        <v>71</v>
      </c>
      <c r="B4" s="98" t="s">
        <v>70</v>
      </c>
      <c r="C4" s="98" t="s">
        <v>54</v>
      </c>
      <c r="D4" s="77" t="s">
        <v>181</v>
      </c>
      <c r="E4" s="102">
        <v>5.6179775280898875E-3</v>
      </c>
      <c r="F4" s="102"/>
      <c r="G4" s="102">
        <v>9.823988042787191E-3</v>
      </c>
      <c r="H4" s="98">
        <f t="shared" si="0"/>
        <v>2</v>
      </c>
      <c r="I4" s="108">
        <f t="shared" si="1"/>
        <v>7.7209827854385392E-3</v>
      </c>
      <c r="J4" s="98" t="s">
        <v>355</v>
      </c>
    </row>
    <row r="5" spans="1:10" x14ac:dyDescent="0.35">
      <c r="A5" s="74" t="s">
        <v>71</v>
      </c>
      <c r="B5" s="74" t="s">
        <v>70</v>
      </c>
      <c r="C5" s="74" t="s">
        <v>59</v>
      </c>
      <c r="D5" s="77" t="s">
        <v>181</v>
      </c>
      <c r="E5" s="75">
        <v>2.247191011235955E-2</v>
      </c>
      <c r="F5" s="75"/>
      <c r="G5" s="75"/>
      <c r="H5" s="74">
        <f t="shared" si="0"/>
        <v>1</v>
      </c>
      <c r="I5" s="76">
        <f t="shared" si="1"/>
        <v>2.247191011235955E-2</v>
      </c>
      <c r="J5" s="74" t="s">
        <v>355</v>
      </c>
    </row>
    <row r="6" spans="1:10" x14ac:dyDescent="0.35">
      <c r="A6" s="74" t="s">
        <v>71</v>
      </c>
      <c r="B6" s="74" t="s">
        <v>70</v>
      </c>
      <c r="C6" s="74" t="s">
        <v>208</v>
      </c>
      <c r="D6" s="77" t="s">
        <v>181</v>
      </c>
      <c r="E6" s="75"/>
      <c r="F6" s="75"/>
      <c r="G6" s="75">
        <v>1.0624295896400567E-2</v>
      </c>
      <c r="H6" s="74">
        <f t="shared" si="0"/>
        <v>1</v>
      </c>
      <c r="I6" s="76">
        <f t="shared" si="1"/>
        <v>1.0624295896400567E-2</v>
      </c>
      <c r="J6" s="74" t="s">
        <v>355</v>
      </c>
    </row>
    <row r="7" spans="1:10" x14ac:dyDescent="0.35">
      <c r="A7" s="74" t="s">
        <v>71</v>
      </c>
      <c r="B7" s="74" t="s">
        <v>70</v>
      </c>
      <c r="C7" s="74" t="s">
        <v>57</v>
      </c>
      <c r="D7" s="77" t="s">
        <v>181</v>
      </c>
      <c r="E7" s="75"/>
      <c r="F7" s="75"/>
      <c r="G7" s="75">
        <v>2.1139839157641126E-2</v>
      </c>
      <c r="H7" s="74">
        <f t="shared" si="0"/>
        <v>1</v>
      </c>
      <c r="I7" s="76">
        <f t="shared" si="1"/>
        <v>2.1139839157641126E-2</v>
      </c>
      <c r="J7" s="74" t="s">
        <v>355</v>
      </c>
    </row>
    <row r="8" spans="1:10" x14ac:dyDescent="0.35">
      <c r="A8" s="98" t="s">
        <v>71</v>
      </c>
      <c r="B8" s="98" t="s">
        <v>70</v>
      </c>
      <c r="C8" s="98" t="s">
        <v>60</v>
      </c>
      <c r="D8" s="77" t="s">
        <v>181</v>
      </c>
      <c r="E8" s="102"/>
      <c r="F8" s="102">
        <v>3.5434605435668471E-5</v>
      </c>
      <c r="G8" s="102">
        <v>7.8608635516937524E-3</v>
      </c>
      <c r="H8" s="98">
        <f t="shared" si="0"/>
        <v>2</v>
      </c>
      <c r="I8" s="108">
        <f t="shared" si="1"/>
        <v>3.94814907856471E-3</v>
      </c>
      <c r="J8" s="98" t="s">
        <v>355</v>
      </c>
    </row>
    <row r="9" spans="1:10" x14ac:dyDescent="0.35">
      <c r="A9" s="74" t="s">
        <v>71</v>
      </c>
      <c r="B9" s="74" t="s">
        <v>70</v>
      </c>
      <c r="C9" s="74" t="s">
        <v>230</v>
      </c>
      <c r="D9" s="77" t="s">
        <v>181</v>
      </c>
      <c r="E9" s="75"/>
      <c r="F9" s="75"/>
      <c r="G9" s="75">
        <v>3.6697043043735292E-3</v>
      </c>
      <c r="H9" s="74">
        <f t="shared" si="0"/>
        <v>1</v>
      </c>
      <c r="I9" s="76">
        <f t="shared" si="1"/>
        <v>3.6697043043735292E-3</v>
      </c>
      <c r="J9" s="74" t="s">
        <v>355</v>
      </c>
    </row>
    <row r="10" spans="1:10" x14ac:dyDescent="0.35">
      <c r="A10" s="74" t="s">
        <v>66</v>
      </c>
      <c r="B10" s="74" t="s">
        <v>65</v>
      </c>
      <c r="C10" s="74" t="s">
        <v>239</v>
      </c>
      <c r="D10" s="77" t="s">
        <v>181</v>
      </c>
      <c r="E10" s="75"/>
      <c r="F10" s="75"/>
      <c r="G10" s="75">
        <v>2.3033250421067896E-3</v>
      </c>
      <c r="H10" s="74">
        <f t="shared" si="0"/>
        <v>1</v>
      </c>
      <c r="I10" s="76">
        <f t="shared" si="1"/>
        <v>2.3033250421067896E-3</v>
      </c>
      <c r="J10" s="74" t="s">
        <v>355</v>
      </c>
    </row>
    <row r="11" spans="1:10" x14ac:dyDescent="0.35">
      <c r="A11" s="87" t="s">
        <v>66</v>
      </c>
      <c r="B11" s="87" t="s">
        <v>65</v>
      </c>
      <c r="C11" s="87" t="s">
        <v>42</v>
      </c>
      <c r="D11" s="82" t="s">
        <v>181</v>
      </c>
      <c r="E11" s="88">
        <v>2.247191011235955E-2</v>
      </c>
      <c r="F11" s="88"/>
      <c r="G11" s="88">
        <v>3.3537639565881787E-2</v>
      </c>
      <c r="H11" s="87">
        <f t="shared" si="0"/>
        <v>2</v>
      </c>
      <c r="I11" s="107">
        <f t="shared" si="1"/>
        <v>2.8004774839120668E-2</v>
      </c>
      <c r="J11" s="87" t="s">
        <v>357</v>
      </c>
    </row>
    <row r="12" spans="1:10" x14ac:dyDescent="0.35">
      <c r="A12" s="98" t="s">
        <v>66</v>
      </c>
      <c r="B12" s="98" t="s">
        <v>65</v>
      </c>
      <c r="C12" s="98" t="s">
        <v>47</v>
      </c>
      <c r="D12" s="77" t="s">
        <v>181</v>
      </c>
      <c r="E12" s="102">
        <v>5.6179775280898875E-3</v>
      </c>
      <c r="F12" s="102">
        <v>1.0984727685057227E-3</v>
      </c>
      <c r="G12" s="102">
        <v>2.0835889485014445E-2</v>
      </c>
      <c r="H12" s="98">
        <f t="shared" si="0"/>
        <v>3</v>
      </c>
      <c r="I12" s="108">
        <f t="shared" si="1"/>
        <v>9.1841132605366849E-3</v>
      </c>
      <c r="J12" s="98" t="s">
        <v>355</v>
      </c>
    </row>
    <row r="13" spans="1:10" x14ac:dyDescent="0.35">
      <c r="A13" s="74" t="s">
        <v>22</v>
      </c>
      <c r="B13" s="74" t="s">
        <v>74</v>
      </c>
      <c r="C13" s="74" t="s">
        <v>241</v>
      </c>
      <c r="D13" s="77" t="s">
        <v>181</v>
      </c>
      <c r="E13" s="75"/>
      <c r="F13" s="75"/>
      <c r="G13" s="75">
        <v>6.8597816024003658E-4</v>
      </c>
      <c r="H13" s="74">
        <f t="shared" si="0"/>
        <v>1</v>
      </c>
      <c r="I13" s="76">
        <f t="shared" si="1"/>
        <v>6.8597816024003658E-4</v>
      </c>
      <c r="J13" s="74" t="s">
        <v>355</v>
      </c>
    </row>
    <row r="14" spans="1:10" x14ac:dyDescent="0.35">
      <c r="A14" s="79" t="s">
        <v>5</v>
      </c>
      <c r="B14" s="79" t="s">
        <v>4</v>
      </c>
      <c r="C14" s="79" t="s">
        <v>15</v>
      </c>
      <c r="D14" s="82" t="s">
        <v>181</v>
      </c>
      <c r="E14" s="80">
        <v>3.9325842696629212E-2</v>
      </c>
      <c r="F14" s="80"/>
      <c r="G14" s="80"/>
      <c r="H14" s="79">
        <f t="shared" si="0"/>
        <v>1</v>
      </c>
      <c r="I14" s="81">
        <f t="shared" si="1"/>
        <v>3.9325842696629212E-2</v>
      </c>
      <c r="J14" s="79" t="s">
        <v>357</v>
      </c>
    </row>
    <row r="15" spans="1:10" x14ac:dyDescent="0.35">
      <c r="A15" s="87" t="s">
        <v>5</v>
      </c>
      <c r="B15" s="87" t="s">
        <v>4</v>
      </c>
      <c r="C15" s="87" t="s">
        <v>6</v>
      </c>
      <c r="D15" s="82" t="s">
        <v>181</v>
      </c>
      <c r="E15" s="88">
        <v>3.3707865168539325E-2</v>
      </c>
      <c r="F15" s="88"/>
      <c r="G15" s="88">
        <v>5.1978182548269442E-3</v>
      </c>
      <c r="H15" s="87">
        <f t="shared" si="0"/>
        <v>2</v>
      </c>
      <c r="I15" s="107">
        <f t="shared" si="1"/>
        <v>1.9452841711683135E-2</v>
      </c>
      <c r="J15" s="87" t="s">
        <v>357</v>
      </c>
    </row>
    <row r="16" spans="1:10" x14ac:dyDescent="0.35">
      <c r="A16" s="87" t="s">
        <v>5</v>
      </c>
      <c r="B16" s="87" t="s">
        <v>4</v>
      </c>
      <c r="C16" s="87" t="s">
        <v>23</v>
      </c>
      <c r="D16" s="82" t="s">
        <v>181</v>
      </c>
      <c r="E16" s="88">
        <v>6.741573033707865E-2</v>
      </c>
      <c r="F16" s="88"/>
      <c r="G16" s="88">
        <v>9.7626404024405214E-3</v>
      </c>
      <c r="H16" s="87">
        <f t="shared" si="0"/>
        <v>2</v>
      </c>
      <c r="I16" s="107">
        <f t="shared" si="1"/>
        <v>3.8589185369759582E-2</v>
      </c>
      <c r="J16" s="87" t="s">
        <v>357</v>
      </c>
    </row>
    <row r="17" spans="1:13" x14ac:dyDescent="0.35">
      <c r="A17" s="79" t="s">
        <v>5</v>
      </c>
      <c r="B17" s="79" t="s">
        <v>4</v>
      </c>
      <c r="C17" s="79" t="s">
        <v>349</v>
      </c>
      <c r="D17" s="82" t="s">
        <v>181</v>
      </c>
      <c r="E17" s="80"/>
      <c r="F17" s="83">
        <v>5.8219056730803305E-2</v>
      </c>
      <c r="G17" s="80"/>
      <c r="H17" s="79">
        <f t="shared" si="0"/>
        <v>1</v>
      </c>
      <c r="I17" s="81">
        <f t="shared" si="1"/>
        <v>5.8219056730803305E-2</v>
      </c>
      <c r="J17" s="79" t="s">
        <v>357</v>
      </c>
    </row>
    <row r="18" spans="1:13" x14ac:dyDescent="0.35">
      <c r="A18" s="79" t="s">
        <v>308</v>
      </c>
      <c r="B18" s="79" t="s">
        <v>309</v>
      </c>
      <c r="C18" s="79" t="s">
        <v>214</v>
      </c>
      <c r="D18" s="82" t="s">
        <v>181</v>
      </c>
      <c r="E18" s="80">
        <v>6.1797752808988762E-2</v>
      </c>
      <c r="F18" s="80"/>
      <c r="G18" s="80"/>
      <c r="H18" s="79">
        <f t="shared" si="0"/>
        <v>1</v>
      </c>
      <c r="I18" s="81">
        <f t="shared" si="1"/>
        <v>6.1797752808988762E-2</v>
      </c>
      <c r="J18" s="79" t="s">
        <v>357</v>
      </c>
    </row>
    <row r="19" spans="1:13" x14ac:dyDescent="0.35">
      <c r="A19" s="87" t="s">
        <v>35</v>
      </c>
      <c r="B19" s="87" t="s">
        <v>62</v>
      </c>
      <c r="C19" s="87" t="s">
        <v>202</v>
      </c>
      <c r="D19" s="82" t="s">
        <v>181</v>
      </c>
      <c r="E19" s="88">
        <v>5.6179775280898875E-3</v>
      </c>
      <c r="F19" s="88"/>
      <c r="G19" s="88">
        <v>2.8487613353708186E-2</v>
      </c>
      <c r="H19" s="87">
        <f t="shared" si="0"/>
        <v>2</v>
      </c>
      <c r="I19" s="107">
        <f t="shared" si="1"/>
        <v>1.7052795440899035E-2</v>
      </c>
      <c r="J19" s="87" t="s">
        <v>357</v>
      </c>
    </row>
    <row r="20" spans="1:13" x14ac:dyDescent="0.35">
      <c r="A20" s="87" t="s">
        <v>35</v>
      </c>
      <c r="B20" s="87" t="s">
        <v>37</v>
      </c>
      <c r="C20" s="87" t="s">
        <v>49</v>
      </c>
      <c r="D20" s="82" t="s">
        <v>181</v>
      </c>
      <c r="E20" s="88">
        <v>1.6853932584269662E-2</v>
      </c>
      <c r="F20" s="88">
        <v>0.12239112717479891</v>
      </c>
      <c r="G20" s="88"/>
      <c r="H20" s="87">
        <f t="shared" si="0"/>
        <v>2</v>
      </c>
      <c r="I20" s="107">
        <f t="shared" si="1"/>
        <v>6.9622529879534295E-2</v>
      </c>
      <c r="J20" s="87" t="s">
        <v>357</v>
      </c>
    </row>
    <row r="21" spans="1:13" x14ac:dyDescent="0.35">
      <c r="A21" s="74" t="s">
        <v>302</v>
      </c>
      <c r="B21" s="74" t="s">
        <v>303</v>
      </c>
      <c r="C21" s="74" t="s">
        <v>218</v>
      </c>
      <c r="D21" s="77" t="s">
        <v>181</v>
      </c>
      <c r="E21" s="75">
        <v>5.6179775280898875E-3</v>
      </c>
      <c r="F21" s="75"/>
      <c r="G21" s="75"/>
      <c r="H21" s="74">
        <f t="shared" si="0"/>
        <v>1</v>
      </c>
      <c r="I21" s="76">
        <f t="shared" si="1"/>
        <v>5.6179775280898875E-3</v>
      </c>
      <c r="J21" s="74" t="s">
        <v>355</v>
      </c>
    </row>
    <row r="22" spans="1:13" x14ac:dyDescent="0.35">
      <c r="A22" s="74" t="s">
        <v>68</v>
      </c>
      <c r="B22" s="74" t="s">
        <v>311</v>
      </c>
      <c r="C22" s="74" t="s">
        <v>222</v>
      </c>
      <c r="D22" s="77" t="s">
        <v>181</v>
      </c>
      <c r="E22" s="75">
        <v>1.1235955056179775E-2</v>
      </c>
      <c r="F22" s="75"/>
      <c r="G22" s="75"/>
      <c r="H22" s="74">
        <f t="shared" si="0"/>
        <v>1</v>
      </c>
      <c r="I22" s="76">
        <f t="shared" si="1"/>
        <v>1.1235955056179775E-2</v>
      </c>
      <c r="J22" s="74" t="s">
        <v>355</v>
      </c>
    </row>
    <row r="23" spans="1:13" x14ac:dyDescent="0.35">
      <c r="A23" s="74" t="s">
        <v>68</v>
      </c>
      <c r="B23" s="74" t="s">
        <v>67</v>
      </c>
      <c r="C23" s="74" t="s">
        <v>44</v>
      </c>
      <c r="D23" s="77" t="s">
        <v>181</v>
      </c>
      <c r="E23" s="75"/>
      <c r="F23" s="75">
        <v>1.7717302717834237E-4</v>
      </c>
      <c r="G23" s="75"/>
      <c r="H23" s="74">
        <f t="shared" si="0"/>
        <v>1</v>
      </c>
      <c r="I23" s="76">
        <f t="shared" si="1"/>
        <v>1.7717302717834237E-4</v>
      </c>
      <c r="J23" s="74" t="s">
        <v>355</v>
      </c>
    </row>
    <row r="24" spans="1:13" x14ac:dyDescent="0.35">
      <c r="A24" s="74" t="s">
        <v>68</v>
      </c>
      <c r="B24" s="74" t="s">
        <v>318</v>
      </c>
      <c r="C24" s="74" t="s">
        <v>234</v>
      </c>
      <c r="D24" s="77" t="s">
        <v>181</v>
      </c>
      <c r="E24" s="75"/>
      <c r="F24" s="75"/>
      <c r="G24" s="75">
        <v>2.1471674121334478E-3</v>
      </c>
      <c r="H24" s="74">
        <f t="shared" si="0"/>
        <v>1</v>
      </c>
      <c r="I24" s="76">
        <f t="shared" si="1"/>
        <v>2.1471674121334478E-3</v>
      </c>
      <c r="J24" s="74" t="s">
        <v>355</v>
      </c>
    </row>
    <row r="25" spans="1:13" x14ac:dyDescent="0.35">
      <c r="A25" s="79" t="s">
        <v>73</v>
      </c>
      <c r="B25" s="79" t="s">
        <v>72</v>
      </c>
      <c r="C25" s="79" t="s">
        <v>51</v>
      </c>
      <c r="D25" s="82" t="s">
        <v>181</v>
      </c>
      <c r="E25" s="80"/>
      <c r="F25" s="80"/>
      <c r="G25" s="80">
        <v>5.5056718682029604E-2</v>
      </c>
      <c r="H25" s="79">
        <f t="shared" si="0"/>
        <v>1</v>
      </c>
      <c r="I25" s="81">
        <f t="shared" si="1"/>
        <v>5.5056718682029604E-2</v>
      </c>
      <c r="J25" s="79" t="s">
        <v>357</v>
      </c>
    </row>
    <row r="26" spans="1:13" x14ac:dyDescent="0.35">
      <c r="A26" s="74" t="s">
        <v>306</v>
      </c>
      <c r="B26" s="74" t="s">
        <v>305</v>
      </c>
      <c r="C26" s="74" t="s">
        <v>109</v>
      </c>
      <c r="D26" s="77" t="s">
        <v>181</v>
      </c>
      <c r="E26" s="75"/>
      <c r="F26" s="75">
        <v>7.4412671414903798E-4</v>
      </c>
      <c r="G26" s="75"/>
      <c r="H26" s="74">
        <f t="shared" si="0"/>
        <v>1</v>
      </c>
      <c r="I26" s="76">
        <f t="shared" si="1"/>
        <v>7.4412671414903798E-4</v>
      </c>
      <c r="J26" s="74" t="s">
        <v>355</v>
      </c>
    </row>
    <row r="27" spans="1:13" x14ac:dyDescent="0.35">
      <c r="A27" s="74" t="s">
        <v>28</v>
      </c>
      <c r="B27" s="74" t="s">
        <v>32</v>
      </c>
      <c r="C27" s="74" t="s">
        <v>236</v>
      </c>
      <c r="D27" s="77" t="s">
        <v>181</v>
      </c>
      <c r="E27" s="75">
        <v>1.1235955056179775E-2</v>
      </c>
      <c r="F27" s="75"/>
      <c r="G27" s="75"/>
      <c r="H27" s="74">
        <f t="shared" si="0"/>
        <v>1</v>
      </c>
      <c r="I27" s="76">
        <f t="shared" si="1"/>
        <v>1.1235955056179775E-2</v>
      </c>
      <c r="J27" s="74" t="s">
        <v>355</v>
      </c>
    </row>
    <row r="28" spans="1:13" x14ac:dyDescent="0.35">
      <c r="A28" s="98" t="s">
        <v>28</v>
      </c>
      <c r="B28" s="98" t="s">
        <v>32</v>
      </c>
      <c r="C28" s="98" t="s">
        <v>39</v>
      </c>
      <c r="D28" s="77" t="s">
        <v>181</v>
      </c>
      <c r="E28" s="102">
        <v>5.6179775280898875E-3</v>
      </c>
      <c r="F28" s="102"/>
      <c r="G28" s="102">
        <v>4.3473168772935654E-3</v>
      </c>
      <c r="H28" s="98">
        <f t="shared" si="0"/>
        <v>2</v>
      </c>
      <c r="I28" s="108">
        <f t="shared" si="1"/>
        <v>4.982647202691726E-3</v>
      </c>
      <c r="J28" s="98" t="s">
        <v>355</v>
      </c>
    </row>
    <row r="29" spans="1:13" x14ac:dyDescent="0.35">
      <c r="A29" s="74" t="s">
        <v>28</v>
      </c>
      <c r="B29" s="74" t="s">
        <v>32</v>
      </c>
      <c r="C29" s="74" t="s">
        <v>228</v>
      </c>
      <c r="D29" s="77" t="s">
        <v>181</v>
      </c>
      <c r="E29" s="75"/>
      <c r="F29" s="75"/>
      <c r="G29" s="75">
        <v>8.630497585133793E-3</v>
      </c>
      <c r="H29" s="74">
        <f t="shared" si="0"/>
        <v>1</v>
      </c>
      <c r="I29" s="76">
        <f t="shared" si="1"/>
        <v>8.630497585133793E-3</v>
      </c>
      <c r="J29" s="74" t="s">
        <v>355</v>
      </c>
    </row>
    <row r="30" spans="1:13" x14ac:dyDescent="0.35">
      <c r="A30" s="85" t="s">
        <v>28</v>
      </c>
      <c r="B30" s="85" t="s">
        <v>32</v>
      </c>
      <c r="C30" s="85" t="s">
        <v>31</v>
      </c>
      <c r="D30" s="84" t="s">
        <v>181</v>
      </c>
      <c r="E30" s="86">
        <v>0.6853932584269663</v>
      </c>
      <c r="F30" s="86"/>
      <c r="G30" s="86">
        <v>0.74572239635037307</v>
      </c>
      <c r="H30" s="85">
        <f t="shared" si="0"/>
        <v>2</v>
      </c>
      <c r="I30" s="105">
        <f t="shared" si="1"/>
        <v>0.71555782738866969</v>
      </c>
      <c r="J30" s="85" t="s">
        <v>356</v>
      </c>
      <c r="M30" t="s">
        <v>359</v>
      </c>
    </row>
    <row r="31" spans="1:13" x14ac:dyDescent="0.35">
      <c r="A31" s="74" t="s">
        <v>28</v>
      </c>
      <c r="B31" s="74" t="s">
        <v>32</v>
      </c>
      <c r="C31" s="74" t="s">
        <v>230</v>
      </c>
      <c r="D31" s="77" t="s">
        <v>181</v>
      </c>
      <c r="E31" s="75"/>
      <c r="F31" s="75"/>
      <c r="G31" s="75">
        <v>5.2368576623202795E-3</v>
      </c>
      <c r="H31" s="74">
        <f t="shared" si="0"/>
        <v>1</v>
      </c>
      <c r="I31" s="76">
        <f t="shared" si="1"/>
        <v>5.2368576623202795E-3</v>
      </c>
      <c r="J31" s="74" t="s">
        <v>355</v>
      </c>
      <c r="M31" t="s">
        <v>360</v>
      </c>
    </row>
    <row r="32" spans="1:13" x14ac:dyDescent="0.35">
      <c r="A32" s="74" t="s">
        <v>28</v>
      </c>
      <c r="B32" s="74" t="s">
        <v>32</v>
      </c>
      <c r="C32" s="74" t="s">
        <v>226</v>
      </c>
      <c r="D32" s="77" t="s">
        <v>181</v>
      </c>
      <c r="E32" s="75"/>
      <c r="F32" s="75"/>
      <c r="G32" s="75">
        <v>1.1151327897560594E-2</v>
      </c>
      <c r="H32" s="74">
        <f t="shared" si="0"/>
        <v>1</v>
      </c>
      <c r="I32" s="76">
        <f t="shared" si="1"/>
        <v>1.1151327897560594E-2</v>
      </c>
      <c r="J32" s="74" t="s">
        <v>355</v>
      </c>
      <c r="M32" t="s">
        <v>361</v>
      </c>
    </row>
    <row r="33" spans="1:10" x14ac:dyDescent="0.35">
      <c r="A33" s="74" t="s">
        <v>13</v>
      </c>
      <c r="B33" s="74" t="s">
        <v>12</v>
      </c>
      <c r="C33" s="74" t="s">
        <v>24</v>
      </c>
      <c r="D33" s="77" t="s">
        <v>181</v>
      </c>
      <c r="E33" s="75"/>
      <c r="F33" s="75"/>
      <c r="G33" s="75">
        <v>5.93677846809365E-3</v>
      </c>
      <c r="H33" s="74">
        <f t="shared" si="0"/>
        <v>1</v>
      </c>
      <c r="I33" s="76">
        <f t="shared" si="1"/>
        <v>5.93677846809365E-3</v>
      </c>
      <c r="J33" s="74" t="s">
        <v>355</v>
      </c>
    </row>
    <row r="34" spans="1:10" x14ac:dyDescent="0.35">
      <c r="A34" s="74" t="s">
        <v>13</v>
      </c>
      <c r="B34" s="74" t="s">
        <v>12</v>
      </c>
      <c r="C34" s="74" t="s">
        <v>243</v>
      </c>
      <c r="D34" s="77" t="s">
        <v>181</v>
      </c>
      <c r="E34" s="75"/>
      <c r="F34" s="75"/>
      <c r="G34" s="75">
        <v>5.4655170490669578E-4</v>
      </c>
      <c r="H34" s="74">
        <f t="shared" si="0"/>
        <v>1</v>
      </c>
      <c r="I34" s="76">
        <f t="shared" si="1"/>
        <v>5.4655170490669578E-4</v>
      </c>
      <c r="J34" s="74" t="s">
        <v>355</v>
      </c>
    </row>
    <row r="35" spans="1:10" x14ac:dyDescent="0.35">
      <c r="A35" s="40" t="s">
        <v>99</v>
      </c>
      <c r="B35" s="40" t="s">
        <v>99</v>
      </c>
      <c r="C35" s="40" t="s">
        <v>350</v>
      </c>
      <c r="D35" s="84" t="s">
        <v>181</v>
      </c>
      <c r="E35" s="73"/>
      <c r="F35" s="72">
        <v>0.8143581021225329</v>
      </c>
      <c r="G35" s="73"/>
      <c r="H35" s="40">
        <f t="shared" si="0"/>
        <v>1</v>
      </c>
      <c r="I35" s="70">
        <f t="shared" si="1"/>
        <v>0.8143581021225329</v>
      </c>
      <c r="J35" s="40" t="s">
        <v>356</v>
      </c>
    </row>
    <row r="36" spans="1:10" x14ac:dyDescent="0.35">
      <c r="A36" s="74" t="s">
        <v>99</v>
      </c>
      <c r="B36" s="74" t="s">
        <v>99</v>
      </c>
      <c r="C36" s="74" t="s">
        <v>99</v>
      </c>
      <c r="D36" s="77" t="s">
        <v>181</v>
      </c>
      <c r="E36" s="75"/>
      <c r="F36" s="75">
        <v>5.3151908153502715E-4</v>
      </c>
      <c r="G36" s="75"/>
      <c r="H36" s="74">
        <f t="shared" si="0"/>
        <v>1</v>
      </c>
      <c r="I36" s="76">
        <f t="shared" si="1"/>
        <v>5.3151908153502715E-4</v>
      </c>
      <c r="J36" s="74" t="s">
        <v>355</v>
      </c>
    </row>
    <row r="37" spans="1:10" x14ac:dyDescent="0.35">
      <c r="A37" s="74" t="s">
        <v>71</v>
      </c>
      <c r="B37" s="74" t="s">
        <v>70</v>
      </c>
      <c r="C37" s="74" t="s">
        <v>113</v>
      </c>
      <c r="D37" s="74" t="s">
        <v>169</v>
      </c>
      <c r="E37" s="75"/>
      <c r="F37" s="75">
        <v>8.2207868467410448E-4</v>
      </c>
      <c r="G37" s="75"/>
      <c r="H37" s="74">
        <f t="shared" si="0"/>
        <v>1</v>
      </c>
      <c r="I37" s="76">
        <f t="shared" si="1"/>
        <v>8.2207868467410448E-4</v>
      </c>
      <c r="J37" s="74" t="s">
        <v>355</v>
      </c>
    </row>
    <row r="38" spans="1:10" x14ac:dyDescent="0.35">
      <c r="A38" s="74" t="s">
        <v>71</v>
      </c>
      <c r="B38" s="74" t="s">
        <v>70</v>
      </c>
      <c r="C38" s="74" t="s">
        <v>210</v>
      </c>
      <c r="D38" s="74" t="s">
        <v>169</v>
      </c>
      <c r="E38" s="75"/>
      <c r="F38" s="75"/>
      <c r="G38" s="75">
        <v>2.9886672038604385E-4</v>
      </c>
      <c r="H38" s="74">
        <f t="shared" si="0"/>
        <v>1</v>
      </c>
      <c r="I38" s="76">
        <f t="shared" si="1"/>
        <v>2.9886672038604385E-4</v>
      </c>
      <c r="J38" s="74" t="s">
        <v>355</v>
      </c>
    </row>
    <row r="39" spans="1:10" x14ac:dyDescent="0.35">
      <c r="A39" s="74" t="s">
        <v>71</v>
      </c>
      <c r="B39" s="74" t="s">
        <v>70</v>
      </c>
      <c r="C39" s="74" t="s">
        <v>54</v>
      </c>
      <c r="D39" s="74" t="s">
        <v>169</v>
      </c>
      <c r="E39" s="75"/>
      <c r="F39" s="75"/>
      <c r="G39" s="75">
        <v>2.1564383363239163E-3</v>
      </c>
      <c r="H39" s="74">
        <f t="shared" si="0"/>
        <v>1</v>
      </c>
      <c r="I39" s="76">
        <f t="shared" si="1"/>
        <v>2.1564383363239163E-3</v>
      </c>
      <c r="J39" s="74" t="s">
        <v>355</v>
      </c>
    </row>
    <row r="40" spans="1:10" x14ac:dyDescent="0.35">
      <c r="A40" s="79" t="s">
        <v>302</v>
      </c>
      <c r="B40" s="79" t="s">
        <v>303</v>
      </c>
      <c r="C40" s="74" t="s">
        <v>253</v>
      </c>
      <c r="D40" s="74" t="s">
        <v>169</v>
      </c>
      <c r="E40" s="75">
        <v>1.3698630136986301E-2</v>
      </c>
      <c r="F40" s="75"/>
      <c r="G40" s="75"/>
      <c r="H40" s="74">
        <f t="shared" si="0"/>
        <v>1</v>
      </c>
      <c r="I40" s="76">
        <f t="shared" si="1"/>
        <v>1.3698630136986301E-2</v>
      </c>
      <c r="J40" s="74" t="s">
        <v>355</v>
      </c>
    </row>
    <row r="41" spans="1:10" x14ac:dyDescent="0.35">
      <c r="A41" s="79" t="s">
        <v>71</v>
      </c>
      <c r="B41" s="79" t="s">
        <v>70</v>
      </c>
      <c r="C41" s="79" t="s">
        <v>59</v>
      </c>
      <c r="D41" s="79" t="s">
        <v>169</v>
      </c>
      <c r="E41" s="83">
        <v>8.2191780821917804E-2</v>
      </c>
      <c r="F41" s="80"/>
      <c r="G41" s="80"/>
      <c r="H41" s="79">
        <f t="shared" si="0"/>
        <v>1</v>
      </c>
      <c r="I41" s="81">
        <f t="shared" si="1"/>
        <v>8.2191780821917804E-2</v>
      </c>
      <c r="J41" s="79" t="s">
        <v>357</v>
      </c>
    </row>
    <row r="42" spans="1:10" x14ac:dyDescent="0.35">
      <c r="A42" s="74" t="s">
        <v>71</v>
      </c>
      <c r="B42" s="74" t="s">
        <v>70</v>
      </c>
      <c r="C42" s="74" t="s">
        <v>272</v>
      </c>
      <c r="D42" s="74" t="s">
        <v>169</v>
      </c>
      <c r="E42" s="75">
        <v>1.3698630136986301E-2</v>
      </c>
      <c r="F42" s="75"/>
      <c r="G42" s="75"/>
      <c r="H42" s="74">
        <f t="shared" si="0"/>
        <v>1</v>
      </c>
      <c r="I42" s="76">
        <f t="shared" si="1"/>
        <v>1.3698630136986301E-2</v>
      </c>
      <c r="J42" s="74" t="s">
        <v>355</v>
      </c>
    </row>
    <row r="43" spans="1:10" x14ac:dyDescent="0.35">
      <c r="A43" s="74" t="s">
        <v>71</v>
      </c>
      <c r="B43" s="74" t="s">
        <v>70</v>
      </c>
      <c r="C43" s="74" t="s">
        <v>208</v>
      </c>
      <c r="D43" s="74" t="s">
        <v>169</v>
      </c>
      <c r="E43" s="75"/>
      <c r="F43" s="75"/>
      <c r="G43" s="75">
        <v>6.4405778243192451E-3</v>
      </c>
      <c r="H43" s="74">
        <f t="shared" si="0"/>
        <v>1</v>
      </c>
      <c r="I43" s="76">
        <f t="shared" si="1"/>
        <v>6.4405778243192451E-3</v>
      </c>
      <c r="J43" s="74" t="s">
        <v>355</v>
      </c>
    </row>
    <row r="44" spans="1:10" x14ac:dyDescent="0.35">
      <c r="A44" s="79" t="s">
        <v>71</v>
      </c>
      <c r="B44" s="79" t="s">
        <v>70</v>
      </c>
      <c r="C44" s="79" t="s">
        <v>56</v>
      </c>
      <c r="D44" s="79" t="s">
        <v>169</v>
      </c>
      <c r="E44" s="80">
        <v>4.1095890410958902E-2</v>
      </c>
      <c r="F44" s="80"/>
      <c r="G44" s="80"/>
      <c r="H44" s="79">
        <f t="shared" si="0"/>
        <v>1</v>
      </c>
      <c r="I44" s="81">
        <f t="shared" si="1"/>
        <v>4.1095890410958902E-2</v>
      </c>
      <c r="J44" s="79" t="s">
        <v>357</v>
      </c>
    </row>
    <row r="45" spans="1:10" x14ac:dyDescent="0.35">
      <c r="A45" s="74" t="s">
        <v>71</v>
      </c>
      <c r="B45" s="74" t="s">
        <v>70</v>
      </c>
      <c r="C45" s="74" t="s">
        <v>57</v>
      </c>
      <c r="D45" s="74" t="s">
        <v>169</v>
      </c>
      <c r="E45" s="75"/>
      <c r="F45" s="75"/>
      <c r="G45" s="75">
        <v>2.5035835269261674E-3</v>
      </c>
      <c r="H45" s="74">
        <f t="shared" si="0"/>
        <v>1</v>
      </c>
      <c r="I45" s="76">
        <f t="shared" si="1"/>
        <v>2.5035835269261674E-3</v>
      </c>
      <c r="J45" s="74" t="s">
        <v>355</v>
      </c>
    </row>
    <row r="46" spans="1:10" x14ac:dyDescent="0.35">
      <c r="A46" s="87" t="s">
        <v>71</v>
      </c>
      <c r="B46" s="87" t="s">
        <v>70</v>
      </c>
      <c r="C46" s="87" t="s">
        <v>60</v>
      </c>
      <c r="D46" s="87" t="s">
        <v>169</v>
      </c>
      <c r="E46" s="88">
        <v>0.14383561643835616</v>
      </c>
      <c r="F46" s="88">
        <v>3.7522019964768054E-2</v>
      </c>
      <c r="G46" s="88">
        <v>1.609742135494676E-2</v>
      </c>
      <c r="H46" s="87">
        <f t="shared" si="0"/>
        <v>3</v>
      </c>
      <c r="I46" s="107">
        <f t="shared" si="1"/>
        <v>6.5818352586023657E-2</v>
      </c>
      <c r="J46" s="87" t="s">
        <v>357</v>
      </c>
    </row>
    <row r="47" spans="1:10" x14ac:dyDescent="0.35">
      <c r="A47" s="79" t="s">
        <v>66</v>
      </c>
      <c r="B47" s="79" t="s">
        <v>65</v>
      </c>
      <c r="C47" s="79" t="s">
        <v>239</v>
      </c>
      <c r="D47" s="79" t="s">
        <v>169</v>
      </c>
      <c r="E47" s="80"/>
      <c r="F47" s="80"/>
      <c r="G47" s="80">
        <v>2.9751032527044564E-2</v>
      </c>
      <c r="H47" s="79">
        <f t="shared" si="0"/>
        <v>1</v>
      </c>
      <c r="I47" s="81">
        <f t="shared" si="1"/>
        <v>2.9751032527044564E-2</v>
      </c>
      <c r="J47" s="79" t="s">
        <v>357</v>
      </c>
    </row>
    <row r="48" spans="1:10" x14ac:dyDescent="0.35">
      <c r="A48" s="85" t="s">
        <v>66</v>
      </c>
      <c r="B48" s="85" t="s">
        <v>65</v>
      </c>
      <c r="C48" s="85" t="s">
        <v>42</v>
      </c>
      <c r="D48" s="85" t="s">
        <v>169</v>
      </c>
      <c r="E48" s="86">
        <v>0.14383561643835616</v>
      </c>
      <c r="F48" s="86"/>
      <c r="G48" s="86">
        <v>0.2277168996486017</v>
      </c>
      <c r="H48" s="85">
        <f t="shared" si="0"/>
        <v>2</v>
      </c>
      <c r="I48" s="105">
        <f t="shared" si="1"/>
        <v>0.18577625804347891</v>
      </c>
      <c r="J48" s="85" t="s">
        <v>356</v>
      </c>
    </row>
    <row r="49" spans="1:10" x14ac:dyDescent="0.35">
      <c r="A49" s="85" t="s">
        <v>66</v>
      </c>
      <c r="B49" s="85" t="s">
        <v>65</v>
      </c>
      <c r="C49" s="85" t="s">
        <v>47</v>
      </c>
      <c r="D49" s="85" t="s">
        <v>169</v>
      </c>
      <c r="E49" s="86">
        <v>0.42465753424657532</v>
      </c>
      <c r="F49" s="86">
        <v>0.2940692894891368</v>
      </c>
      <c r="G49" s="86">
        <v>0.19744514933565377</v>
      </c>
      <c r="H49" s="85">
        <f t="shared" si="0"/>
        <v>3</v>
      </c>
      <c r="I49" s="105">
        <f t="shared" si="1"/>
        <v>0.30539065769045526</v>
      </c>
      <c r="J49" s="85" t="s">
        <v>356</v>
      </c>
    </row>
    <row r="50" spans="1:10" x14ac:dyDescent="0.35">
      <c r="A50" s="74" t="s">
        <v>66</v>
      </c>
      <c r="B50" s="74" t="s">
        <v>65</v>
      </c>
      <c r="C50" s="74" t="s">
        <v>265</v>
      </c>
      <c r="D50" s="74" t="s">
        <v>169</v>
      </c>
      <c r="E50" s="75"/>
      <c r="F50" s="75"/>
      <c r="G50" s="75">
        <v>1.397776661497805E-3</v>
      </c>
      <c r="H50" s="74">
        <f t="shared" si="0"/>
        <v>1</v>
      </c>
      <c r="I50" s="76">
        <f t="shared" si="1"/>
        <v>1.397776661497805E-3</v>
      </c>
      <c r="J50" s="74" t="s">
        <v>355</v>
      </c>
    </row>
    <row r="51" spans="1:10" x14ac:dyDescent="0.35">
      <c r="A51" s="74" t="s">
        <v>22</v>
      </c>
      <c r="B51" s="74" t="s">
        <v>307</v>
      </c>
      <c r="C51" s="74" t="s">
        <v>251</v>
      </c>
      <c r="D51" s="74" t="s">
        <v>169</v>
      </c>
      <c r="E51" s="75">
        <v>2.0547945205479451E-2</v>
      </c>
      <c r="F51" s="75"/>
      <c r="G51" s="75"/>
      <c r="H51" s="74">
        <f t="shared" si="0"/>
        <v>1</v>
      </c>
      <c r="I51" s="76">
        <f t="shared" si="1"/>
        <v>2.0547945205479451E-2</v>
      </c>
      <c r="J51" s="74" t="s">
        <v>355</v>
      </c>
    </row>
    <row r="52" spans="1:10" x14ac:dyDescent="0.35">
      <c r="A52" s="74" t="s">
        <v>314</v>
      </c>
      <c r="B52" s="74" t="s">
        <v>315</v>
      </c>
      <c r="C52" s="74" t="s">
        <v>247</v>
      </c>
      <c r="D52" s="74" t="s">
        <v>169</v>
      </c>
      <c r="E52" s="75"/>
      <c r="F52" s="75"/>
      <c r="G52" s="75">
        <v>6.40494371535014E-3</v>
      </c>
      <c r="H52" s="74">
        <f t="shared" si="0"/>
        <v>1</v>
      </c>
      <c r="I52" s="76">
        <f t="shared" si="1"/>
        <v>6.40494371535014E-3</v>
      </c>
      <c r="J52" s="74" t="s">
        <v>355</v>
      </c>
    </row>
    <row r="53" spans="1:10" x14ac:dyDescent="0.35">
      <c r="A53" s="74" t="s">
        <v>19</v>
      </c>
      <c r="B53" s="74" t="s">
        <v>50</v>
      </c>
      <c r="C53" s="74" t="s">
        <v>137</v>
      </c>
      <c r="D53" s="74" t="s">
        <v>169</v>
      </c>
      <c r="E53" s="75"/>
      <c r="F53" s="75">
        <v>3.8755137991779215E-3</v>
      </c>
      <c r="G53" s="75"/>
      <c r="H53" s="74">
        <f t="shared" si="0"/>
        <v>1</v>
      </c>
      <c r="I53" s="76">
        <f t="shared" si="1"/>
        <v>3.8755137991779215E-3</v>
      </c>
      <c r="J53" s="74" t="s">
        <v>355</v>
      </c>
    </row>
    <row r="54" spans="1:10" x14ac:dyDescent="0.35">
      <c r="A54" s="74" t="s">
        <v>19</v>
      </c>
      <c r="B54" s="74" t="s">
        <v>50</v>
      </c>
      <c r="C54" s="74" t="s">
        <v>260</v>
      </c>
      <c r="D54" s="74" t="s">
        <v>169</v>
      </c>
      <c r="E54" s="75"/>
      <c r="F54" s="75"/>
      <c r="G54" s="75">
        <v>8.8613982594462001E-3</v>
      </c>
      <c r="H54" s="74">
        <f t="shared" si="0"/>
        <v>1</v>
      </c>
      <c r="I54" s="76">
        <f t="shared" si="1"/>
        <v>8.8613982594462001E-3</v>
      </c>
      <c r="J54" s="74" t="s">
        <v>355</v>
      </c>
    </row>
    <row r="55" spans="1:10" x14ac:dyDescent="0.35">
      <c r="A55" s="79" t="s">
        <v>19</v>
      </c>
      <c r="B55" s="79" t="s">
        <v>50</v>
      </c>
      <c r="C55" s="79" t="s">
        <v>256</v>
      </c>
      <c r="D55" s="79" t="s">
        <v>169</v>
      </c>
      <c r="E55" s="80"/>
      <c r="F55" s="80"/>
      <c r="G55" s="83">
        <v>0.10236759916915052</v>
      </c>
      <c r="H55" s="79">
        <f t="shared" si="0"/>
        <v>1</v>
      </c>
      <c r="I55" s="81">
        <f t="shared" si="1"/>
        <v>0.10236759916915052</v>
      </c>
      <c r="J55" s="79" t="s">
        <v>357</v>
      </c>
    </row>
    <row r="56" spans="1:10" x14ac:dyDescent="0.35">
      <c r="A56" s="74" t="s">
        <v>19</v>
      </c>
      <c r="B56" s="74" t="s">
        <v>18</v>
      </c>
      <c r="C56" s="74" t="s">
        <v>270</v>
      </c>
      <c r="D56" s="74" t="s">
        <v>169</v>
      </c>
      <c r="E56" s="75">
        <v>2.0547945205479451E-2</v>
      </c>
      <c r="F56" s="75"/>
      <c r="G56" s="75"/>
      <c r="H56" s="74">
        <f t="shared" si="0"/>
        <v>1</v>
      </c>
      <c r="I56" s="76">
        <f t="shared" si="1"/>
        <v>2.0547945205479451E-2</v>
      </c>
      <c r="J56" s="74" t="s">
        <v>355</v>
      </c>
    </row>
    <row r="57" spans="1:10" x14ac:dyDescent="0.35">
      <c r="A57" s="74" t="s">
        <v>5</v>
      </c>
      <c r="B57" s="74" t="s">
        <v>4</v>
      </c>
      <c r="C57" s="74" t="s">
        <v>15</v>
      </c>
      <c r="D57" s="74" t="s">
        <v>169</v>
      </c>
      <c r="E57" s="75"/>
      <c r="F57" s="75"/>
      <c r="G57" s="75">
        <v>1.3890405573634438E-2</v>
      </c>
      <c r="H57" s="74">
        <f t="shared" si="0"/>
        <v>1</v>
      </c>
      <c r="I57" s="76">
        <f t="shared" si="1"/>
        <v>1.3890405573634438E-2</v>
      </c>
      <c r="J57" s="74" t="s">
        <v>355</v>
      </c>
    </row>
    <row r="58" spans="1:10" x14ac:dyDescent="0.35">
      <c r="A58" s="85" t="s">
        <v>5</v>
      </c>
      <c r="B58" s="85" t="s">
        <v>4</v>
      </c>
      <c r="C58" s="85" t="s">
        <v>6</v>
      </c>
      <c r="D58" s="85" t="s">
        <v>169</v>
      </c>
      <c r="E58" s="86">
        <v>5.4794520547945202E-2</v>
      </c>
      <c r="F58" s="86">
        <v>5.7369348209042867E-2</v>
      </c>
      <c r="G58" s="86">
        <v>0.25961517461288136</v>
      </c>
      <c r="H58" s="85">
        <f t="shared" si="0"/>
        <v>3</v>
      </c>
      <c r="I58" s="105">
        <f t="shared" si="1"/>
        <v>0.12392634778995648</v>
      </c>
      <c r="J58" s="85" t="s">
        <v>356</v>
      </c>
    </row>
    <row r="59" spans="1:10" x14ac:dyDescent="0.35">
      <c r="A59" s="74" t="s">
        <v>308</v>
      </c>
      <c r="B59" s="74" t="s">
        <v>309</v>
      </c>
      <c r="C59" s="74" t="s">
        <v>214</v>
      </c>
      <c r="D59" s="74" t="s">
        <v>169</v>
      </c>
      <c r="E59" s="75">
        <v>2.0547945205479451E-2</v>
      </c>
      <c r="F59" s="75"/>
      <c r="G59" s="75"/>
      <c r="H59" s="74">
        <f t="shared" si="0"/>
        <v>1</v>
      </c>
      <c r="I59" s="76">
        <f t="shared" si="1"/>
        <v>2.0547945205479451E-2</v>
      </c>
      <c r="J59" s="74" t="s">
        <v>355</v>
      </c>
    </row>
    <row r="60" spans="1:10" x14ac:dyDescent="0.35">
      <c r="A60" s="79" t="s">
        <v>68</v>
      </c>
      <c r="B60" s="79" t="s">
        <v>67</v>
      </c>
      <c r="C60" s="79" t="s">
        <v>258</v>
      </c>
      <c r="D60" s="79" t="s">
        <v>169</v>
      </c>
      <c r="E60" s="80"/>
      <c r="F60" s="80"/>
      <c r="G60" s="80">
        <v>7.1244078703102356E-2</v>
      </c>
      <c r="H60" s="79">
        <f t="shared" si="0"/>
        <v>1</v>
      </c>
      <c r="I60" s="81">
        <f t="shared" si="1"/>
        <v>7.1244078703102356E-2</v>
      </c>
      <c r="J60" s="79" t="s">
        <v>357</v>
      </c>
    </row>
    <row r="61" spans="1:10" x14ac:dyDescent="0.35">
      <c r="A61" s="98" t="s">
        <v>68</v>
      </c>
      <c r="B61" s="98" t="s">
        <v>67</v>
      </c>
      <c r="C61" s="98" t="s">
        <v>44</v>
      </c>
      <c r="D61" s="98" t="s">
        <v>169</v>
      </c>
      <c r="E61" s="102">
        <v>1.3698630136986301E-2</v>
      </c>
      <c r="F61" s="102">
        <v>4.1103934233705224E-4</v>
      </c>
      <c r="G61" s="102"/>
      <c r="H61" s="98">
        <f t="shared" si="0"/>
        <v>2</v>
      </c>
      <c r="I61" s="108">
        <f t="shared" si="1"/>
        <v>7.0548347396616768E-3</v>
      </c>
      <c r="J61" s="98" t="s">
        <v>355</v>
      </c>
    </row>
    <row r="62" spans="1:10" x14ac:dyDescent="0.35">
      <c r="A62" s="74" t="s">
        <v>73</v>
      </c>
      <c r="B62" s="74" t="s">
        <v>72</v>
      </c>
      <c r="C62" s="74" t="s">
        <v>263</v>
      </c>
      <c r="D62" s="74" t="s">
        <v>169</v>
      </c>
      <c r="E62" s="75"/>
      <c r="F62" s="75"/>
      <c r="G62" s="75">
        <v>2.3863358135439499E-3</v>
      </c>
      <c r="H62" s="74">
        <f t="shared" si="0"/>
        <v>1</v>
      </c>
      <c r="I62" s="76">
        <f t="shared" si="1"/>
        <v>2.3863358135439499E-3</v>
      </c>
      <c r="J62" s="74" t="s">
        <v>355</v>
      </c>
    </row>
    <row r="63" spans="1:10" x14ac:dyDescent="0.35">
      <c r="A63" s="79" t="s">
        <v>73</v>
      </c>
      <c r="B63" s="79" t="s">
        <v>72</v>
      </c>
      <c r="C63" s="79" t="s">
        <v>51</v>
      </c>
      <c r="D63" s="79" t="s">
        <v>169</v>
      </c>
      <c r="E63" s="80"/>
      <c r="F63" s="80"/>
      <c r="G63" s="80">
        <v>3.580193412747585E-2</v>
      </c>
      <c r="H63" s="79">
        <f t="shared" si="0"/>
        <v>1</v>
      </c>
      <c r="I63" s="81">
        <f t="shared" si="1"/>
        <v>3.580193412747585E-2</v>
      </c>
      <c r="J63" s="79" t="s">
        <v>357</v>
      </c>
    </row>
    <row r="64" spans="1:10" x14ac:dyDescent="0.35">
      <c r="A64" s="74" t="s">
        <v>306</v>
      </c>
      <c r="B64" s="74" t="s">
        <v>305</v>
      </c>
      <c r="C64" s="74" t="s">
        <v>109</v>
      </c>
      <c r="D64" s="74" t="s">
        <v>169</v>
      </c>
      <c r="E64" s="75"/>
      <c r="F64" s="75">
        <v>1.7615971814445098E-4</v>
      </c>
      <c r="G64" s="75"/>
      <c r="H64" s="74">
        <f t="shared" si="0"/>
        <v>1</v>
      </c>
      <c r="I64" s="76">
        <f t="shared" si="1"/>
        <v>1.7615971814445098E-4</v>
      </c>
      <c r="J64" s="74" t="s">
        <v>355</v>
      </c>
    </row>
    <row r="65" spans="1:10" x14ac:dyDescent="0.35">
      <c r="A65" s="98" t="s">
        <v>13</v>
      </c>
      <c r="B65" s="98" t="s">
        <v>12</v>
      </c>
      <c r="C65" s="98" t="s">
        <v>11</v>
      </c>
      <c r="D65" s="98" t="s">
        <v>169</v>
      </c>
      <c r="E65" s="102">
        <v>6.8493150684931503E-3</v>
      </c>
      <c r="F65" s="102"/>
      <c r="G65" s="102">
        <v>1.3000702336792907E-3</v>
      </c>
      <c r="H65" s="98">
        <f t="shared" si="0"/>
        <v>2</v>
      </c>
      <c r="I65" s="108">
        <f t="shared" si="1"/>
        <v>4.0746926510862209E-3</v>
      </c>
      <c r="J65" s="98" t="s">
        <v>355</v>
      </c>
    </row>
    <row r="66" spans="1:10" x14ac:dyDescent="0.35">
      <c r="A66" s="74" t="s">
        <v>13</v>
      </c>
      <c r="B66" s="74" t="s">
        <v>12</v>
      </c>
      <c r="C66" s="74" t="s">
        <v>243</v>
      </c>
      <c r="D66" s="74" t="s">
        <v>169</v>
      </c>
      <c r="E66" s="75"/>
      <c r="F66" s="75"/>
      <c r="G66" s="75">
        <v>9.4786729857819912E-3</v>
      </c>
      <c r="H66" s="74">
        <f t="shared" ref="H66:H129" si="2">COUNT(E66:G66)</f>
        <v>1</v>
      </c>
      <c r="I66" s="76">
        <f t="shared" ref="I66:I129" si="3">AVERAGE(E66:G66)</f>
        <v>9.4786729857819912E-3</v>
      </c>
      <c r="J66" s="74" t="s">
        <v>355</v>
      </c>
    </row>
    <row r="67" spans="1:10" x14ac:dyDescent="0.35">
      <c r="A67" s="74" t="s">
        <v>13</v>
      </c>
      <c r="B67" s="74" t="s">
        <v>12</v>
      </c>
      <c r="C67" s="74" t="s">
        <v>268</v>
      </c>
      <c r="D67" s="74" t="s">
        <v>169</v>
      </c>
      <c r="E67" s="78"/>
      <c r="F67" s="78"/>
      <c r="G67" s="78">
        <v>4.8416408702539101E-3</v>
      </c>
      <c r="H67" s="74">
        <f t="shared" si="2"/>
        <v>1</v>
      </c>
      <c r="I67" s="76">
        <f t="shared" si="3"/>
        <v>4.8416408702539101E-3</v>
      </c>
      <c r="J67" s="74" t="s">
        <v>355</v>
      </c>
    </row>
    <row r="68" spans="1:10" x14ac:dyDescent="0.35">
      <c r="A68" s="79" t="s">
        <v>13</v>
      </c>
      <c r="B68" s="79" t="s">
        <v>12</v>
      </c>
      <c r="C68" s="79" t="s">
        <v>145</v>
      </c>
      <c r="D68" s="79" t="s">
        <v>169</v>
      </c>
      <c r="E68" s="80"/>
      <c r="F68" s="80">
        <v>3.5408103347034647E-2</v>
      </c>
      <c r="G68" s="80"/>
      <c r="H68" s="79">
        <f t="shared" si="2"/>
        <v>1</v>
      </c>
      <c r="I68" s="81">
        <f t="shared" si="3"/>
        <v>3.5408103347034647E-2</v>
      </c>
      <c r="J68" s="79" t="s">
        <v>357</v>
      </c>
    </row>
    <row r="69" spans="1:10" x14ac:dyDescent="0.35">
      <c r="A69" s="74" t="s">
        <v>10</v>
      </c>
      <c r="B69" s="74" t="s">
        <v>175</v>
      </c>
      <c r="C69" s="74" t="s">
        <v>175</v>
      </c>
      <c r="D69" s="74" t="s">
        <v>169</v>
      </c>
      <c r="E69" s="75"/>
      <c r="F69" s="75">
        <v>2.7011156782149148E-3</v>
      </c>
      <c r="G69" s="75"/>
      <c r="H69" s="74">
        <f t="shared" si="2"/>
        <v>1</v>
      </c>
      <c r="I69" s="76">
        <f t="shared" si="3"/>
        <v>2.7011156782149148E-3</v>
      </c>
      <c r="J69" s="74" t="s">
        <v>355</v>
      </c>
    </row>
    <row r="70" spans="1:10" x14ac:dyDescent="0.35">
      <c r="A70" s="40" t="s">
        <v>99</v>
      </c>
      <c r="B70" s="40" t="s">
        <v>99</v>
      </c>
      <c r="C70" s="40" t="s">
        <v>350</v>
      </c>
      <c r="D70" s="40" t="s">
        <v>169</v>
      </c>
      <c r="E70" s="73"/>
      <c r="F70" s="72">
        <v>0.5572519083969466</v>
      </c>
      <c r="G70" s="73"/>
      <c r="H70" s="40">
        <f t="shared" si="2"/>
        <v>1</v>
      </c>
      <c r="I70" s="70">
        <f t="shared" si="3"/>
        <v>0.5572519083969466</v>
      </c>
      <c r="J70" s="40" t="s">
        <v>356</v>
      </c>
    </row>
    <row r="71" spans="1:10" x14ac:dyDescent="0.35">
      <c r="A71" s="74" t="s">
        <v>99</v>
      </c>
      <c r="B71" s="74" t="s">
        <v>99</v>
      </c>
      <c r="C71" s="74" t="s">
        <v>99</v>
      </c>
      <c r="D71" s="74" t="s">
        <v>169</v>
      </c>
      <c r="E71" s="75"/>
      <c r="F71" s="75">
        <v>1.0393423370522608E-2</v>
      </c>
      <c r="G71" s="75"/>
      <c r="H71" s="74">
        <f t="shared" si="2"/>
        <v>1</v>
      </c>
      <c r="I71" s="76">
        <f t="shared" si="3"/>
        <v>1.0393423370522608E-2</v>
      </c>
      <c r="J71" s="74" t="s">
        <v>355</v>
      </c>
    </row>
    <row r="72" spans="1:10" x14ac:dyDescent="0.35">
      <c r="A72" s="74" t="s">
        <v>71</v>
      </c>
      <c r="B72" s="74" t="s">
        <v>70</v>
      </c>
      <c r="C72" s="74" t="s">
        <v>54</v>
      </c>
      <c r="D72" s="74" t="s">
        <v>162</v>
      </c>
      <c r="E72" s="75"/>
      <c r="F72" s="75"/>
      <c r="G72" s="75">
        <v>7.4375520688010673E-3</v>
      </c>
      <c r="H72" s="74">
        <f t="shared" si="2"/>
        <v>1</v>
      </c>
      <c r="I72" s="76">
        <f t="shared" si="3"/>
        <v>7.4375520688010673E-3</v>
      </c>
      <c r="J72" s="74" t="s">
        <v>355</v>
      </c>
    </row>
    <row r="73" spans="1:10" x14ac:dyDescent="0.35">
      <c r="A73" s="79" t="s">
        <v>302</v>
      </c>
      <c r="B73" s="79" t="s">
        <v>303</v>
      </c>
      <c r="C73" s="79" t="s">
        <v>253</v>
      </c>
      <c r="D73" s="79" t="s">
        <v>162</v>
      </c>
      <c r="E73" s="80">
        <v>2.9850746268656716E-2</v>
      </c>
      <c r="F73" s="80"/>
      <c r="G73" s="80"/>
      <c r="H73" s="79">
        <f t="shared" si="2"/>
        <v>1</v>
      </c>
      <c r="I73" s="81">
        <f t="shared" si="3"/>
        <v>2.9850746268656716E-2</v>
      </c>
      <c r="J73" s="79" t="s">
        <v>357</v>
      </c>
    </row>
    <row r="74" spans="1:10" x14ac:dyDescent="0.35">
      <c r="A74" s="74" t="s">
        <v>71</v>
      </c>
      <c r="B74" s="74" t="s">
        <v>70</v>
      </c>
      <c r="C74" s="74" t="s">
        <v>59</v>
      </c>
      <c r="D74" s="74" t="s">
        <v>162</v>
      </c>
      <c r="E74" s="75"/>
      <c r="F74" s="75"/>
      <c r="G74" s="75">
        <v>2.8772650546858456E-3</v>
      </c>
      <c r="H74" s="74">
        <f t="shared" si="2"/>
        <v>1</v>
      </c>
      <c r="I74" s="76">
        <f t="shared" si="3"/>
        <v>2.8772650546858456E-3</v>
      </c>
      <c r="J74" s="74" t="s">
        <v>355</v>
      </c>
    </row>
    <row r="75" spans="1:10" x14ac:dyDescent="0.35">
      <c r="A75" s="98" t="s">
        <v>71</v>
      </c>
      <c r="B75" s="98" t="s">
        <v>70</v>
      </c>
      <c r="C75" s="98" t="s">
        <v>60</v>
      </c>
      <c r="D75" s="98" t="s">
        <v>162</v>
      </c>
      <c r="E75" s="102">
        <v>1.4925373134328358E-2</v>
      </c>
      <c r="F75" s="102">
        <v>2.5226699393195609E-3</v>
      </c>
      <c r="G75" s="102">
        <v>9.3273650861497477E-3</v>
      </c>
      <c r="H75" s="98">
        <f t="shared" si="2"/>
        <v>3</v>
      </c>
      <c r="I75" s="108">
        <f t="shared" si="3"/>
        <v>8.9251360532658884E-3</v>
      </c>
      <c r="J75" s="98" t="s">
        <v>355</v>
      </c>
    </row>
    <row r="76" spans="1:10" x14ac:dyDescent="0.35">
      <c r="A76" s="74" t="s">
        <v>71</v>
      </c>
      <c r="B76" s="74" t="s">
        <v>304</v>
      </c>
      <c r="C76" s="74" t="s">
        <v>278</v>
      </c>
      <c r="D76" s="74" t="s">
        <v>162</v>
      </c>
      <c r="E76" s="75"/>
      <c r="F76" s="75"/>
      <c r="G76" s="75">
        <v>2.6744317203630814E-3</v>
      </c>
      <c r="H76" s="74">
        <f t="shared" si="2"/>
        <v>1</v>
      </c>
      <c r="I76" s="76">
        <f t="shared" si="3"/>
        <v>2.6744317203630814E-3</v>
      </c>
      <c r="J76" s="74" t="s">
        <v>355</v>
      </c>
    </row>
    <row r="77" spans="1:10" x14ac:dyDescent="0.35">
      <c r="A77" s="79" t="s">
        <v>66</v>
      </c>
      <c r="B77" s="79" t="s">
        <v>65</v>
      </c>
      <c r="C77" s="79" t="s">
        <v>239</v>
      </c>
      <c r="D77" s="79" t="s">
        <v>162</v>
      </c>
      <c r="E77" s="80"/>
      <c r="F77" s="80"/>
      <c r="G77" s="83">
        <v>4.4182047369993725E-2</v>
      </c>
      <c r="H77" s="79">
        <f t="shared" si="2"/>
        <v>1</v>
      </c>
      <c r="I77" s="81">
        <f t="shared" si="3"/>
        <v>4.4182047369993725E-2</v>
      </c>
      <c r="J77" s="79" t="s">
        <v>357</v>
      </c>
    </row>
    <row r="78" spans="1:10" x14ac:dyDescent="0.35">
      <c r="A78" s="87" t="s">
        <v>66</v>
      </c>
      <c r="B78" s="87" t="s">
        <v>65</v>
      </c>
      <c r="C78" s="87" t="s">
        <v>42</v>
      </c>
      <c r="D78" s="87" t="s">
        <v>162</v>
      </c>
      <c r="E78" s="88">
        <v>2.9850746268656716E-2</v>
      </c>
      <c r="F78" s="88"/>
      <c r="G78" s="88">
        <v>2.6200130209106326E-3</v>
      </c>
      <c r="H78" s="87">
        <f t="shared" si="2"/>
        <v>2</v>
      </c>
      <c r="I78" s="107">
        <f t="shared" si="3"/>
        <v>1.6235379644783676E-2</v>
      </c>
      <c r="J78" s="87" t="s">
        <v>357</v>
      </c>
    </row>
    <row r="79" spans="1:10" x14ac:dyDescent="0.35">
      <c r="A79" s="85" t="s">
        <v>66</v>
      </c>
      <c r="B79" s="85" t="s">
        <v>65</v>
      </c>
      <c r="C79" s="85" t="s">
        <v>47</v>
      </c>
      <c r="D79" s="85" t="s">
        <v>162</v>
      </c>
      <c r="E79" s="86">
        <v>0.17910447761194029</v>
      </c>
      <c r="F79" s="86">
        <v>7.465739415013295E-2</v>
      </c>
      <c r="G79" s="86">
        <v>0.12501657296756052</v>
      </c>
      <c r="H79" s="85">
        <f t="shared" si="2"/>
        <v>3</v>
      </c>
      <c r="I79" s="105">
        <f t="shared" si="3"/>
        <v>0.12625948157654457</v>
      </c>
      <c r="J79" s="85" t="s">
        <v>356</v>
      </c>
    </row>
    <row r="80" spans="1:10" x14ac:dyDescent="0.35">
      <c r="A80" s="74" t="s">
        <v>314</v>
      </c>
      <c r="B80" s="74" t="s">
        <v>315</v>
      </c>
      <c r="C80" s="74" t="s">
        <v>247</v>
      </c>
      <c r="D80" s="74" t="s">
        <v>162</v>
      </c>
      <c r="E80" s="75"/>
      <c r="F80" s="75"/>
      <c r="G80" s="75">
        <v>1.1833593553659805E-3</v>
      </c>
      <c r="H80" s="74">
        <f t="shared" si="2"/>
        <v>1</v>
      </c>
      <c r="I80" s="76">
        <f t="shared" si="3"/>
        <v>1.1833593553659805E-3</v>
      </c>
      <c r="J80" s="74" t="s">
        <v>355</v>
      </c>
    </row>
    <row r="81" spans="1:10" x14ac:dyDescent="0.35">
      <c r="A81" s="74" t="s">
        <v>19</v>
      </c>
      <c r="B81" s="74" t="s">
        <v>50</v>
      </c>
      <c r="C81" s="74" t="s">
        <v>137</v>
      </c>
      <c r="D81" s="74" t="s">
        <v>162</v>
      </c>
      <c r="E81" s="75"/>
      <c r="F81" s="75">
        <v>1.3636053726051681E-4</v>
      </c>
      <c r="G81" s="75"/>
      <c r="H81" s="74">
        <f t="shared" si="2"/>
        <v>1</v>
      </c>
      <c r="I81" s="76">
        <f t="shared" si="3"/>
        <v>1.3636053726051681E-4</v>
      </c>
      <c r="J81" s="74" t="s">
        <v>355</v>
      </c>
    </row>
    <row r="82" spans="1:10" x14ac:dyDescent="0.35">
      <c r="A82" s="74" t="s">
        <v>19</v>
      </c>
      <c r="B82" s="74" t="s">
        <v>316</v>
      </c>
      <c r="C82" s="74" t="s">
        <v>280</v>
      </c>
      <c r="D82" s="74" t="s">
        <v>162</v>
      </c>
      <c r="E82" s="75"/>
      <c r="F82" s="75"/>
      <c r="G82" s="75">
        <v>2.6724528585648109E-3</v>
      </c>
      <c r="H82" s="74">
        <f t="shared" si="2"/>
        <v>1</v>
      </c>
      <c r="I82" s="76">
        <f t="shared" si="3"/>
        <v>2.6724528585648109E-3</v>
      </c>
      <c r="J82" s="74" t="s">
        <v>355</v>
      </c>
    </row>
    <row r="83" spans="1:10" x14ac:dyDescent="0.35">
      <c r="A83" s="79" t="s">
        <v>5</v>
      </c>
      <c r="B83" s="79" t="s">
        <v>4</v>
      </c>
      <c r="C83" s="79" t="s">
        <v>15</v>
      </c>
      <c r="D83" s="79" t="s">
        <v>162</v>
      </c>
      <c r="E83" s="80">
        <v>8.9552238805970144E-2</v>
      </c>
      <c r="F83" s="80"/>
      <c r="G83" s="80"/>
      <c r="H83" s="79">
        <f t="shared" si="2"/>
        <v>1</v>
      </c>
      <c r="I83" s="81">
        <f t="shared" si="3"/>
        <v>8.9552238805970144E-2</v>
      </c>
      <c r="J83" s="79" t="s">
        <v>357</v>
      </c>
    </row>
    <row r="84" spans="1:10" x14ac:dyDescent="0.35">
      <c r="A84" s="87" t="s">
        <v>5</v>
      </c>
      <c r="B84" s="87" t="s">
        <v>4</v>
      </c>
      <c r="C84" s="87" t="s">
        <v>6</v>
      </c>
      <c r="D84" s="87" t="s">
        <v>162</v>
      </c>
      <c r="E84" s="88">
        <v>2.9850746268656716E-2</v>
      </c>
      <c r="F84" s="88">
        <v>1.2272448353446513E-3</v>
      </c>
      <c r="G84" s="88">
        <v>5.2414112450800548E-2</v>
      </c>
      <c r="H84" s="87">
        <f t="shared" si="2"/>
        <v>3</v>
      </c>
      <c r="I84" s="107">
        <f t="shared" si="3"/>
        <v>2.783070118493397E-2</v>
      </c>
      <c r="J84" s="87" t="s">
        <v>357</v>
      </c>
    </row>
    <row r="85" spans="1:10" x14ac:dyDescent="0.35">
      <c r="A85" s="74" t="s">
        <v>5</v>
      </c>
      <c r="B85" s="74" t="s">
        <v>4</v>
      </c>
      <c r="C85" s="74" t="s">
        <v>23</v>
      </c>
      <c r="D85" s="74" t="s">
        <v>162</v>
      </c>
      <c r="E85" s="75">
        <v>1.4925373134328358E-2</v>
      </c>
      <c r="F85" s="75"/>
      <c r="G85" s="75"/>
      <c r="H85" s="74">
        <f t="shared" si="2"/>
        <v>1</v>
      </c>
      <c r="I85" s="76">
        <f t="shared" si="3"/>
        <v>1.4925373134328358E-2</v>
      </c>
      <c r="J85" s="74" t="s">
        <v>355</v>
      </c>
    </row>
    <row r="86" spans="1:10" x14ac:dyDescent="0.35">
      <c r="A86" s="74" t="s">
        <v>5</v>
      </c>
      <c r="B86" s="74" t="s">
        <v>4</v>
      </c>
      <c r="C86" s="74" t="s">
        <v>349</v>
      </c>
      <c r="D86" s="74" t="s">
        <v>162</v>
      </c>
      <c r="E86" s="75"/>
      <c r="F86" s="75">
        <v>6.8180268630258406E-5</v>
      </c>
      <c r="G86" s="75"/>
      <c r="H86" s="74">
        <f t="shared" si="2"/>
        <v>1</v>
      </c>
      <c r="I86" s="76">
        <f t="shared" si="3"/>
        <v>6.8180268630258406E-5</v>
      </c>
      <c r="J86" s="74" t="s">
        <v>355</v>
      </c>
    </row>
    <row r="87" spans="1:10" x14ac:dyDescent="0.35">
      <c r="A87" s="79" t="s">
        <v>35</v>
      </c>
      <c r="B87" s="79" t="s">
        <v>62</v>
      </c>
      <c r="C87" s="79" t="s">
        <v>202</v>
      </c>
      <c r="D87" s="79" t="s">
        <v>162</v>
      </c>
      <c r="E87" s="80"/>
      <c r="F87" s="80"/>
      <c r="G87" s="83">
        <v>4.9967249837238617E-2</v>
      </c>
      <c r="H87" s="79">
        <f t="shared" si="2"/>
        <v>1</v>
      </c>
      <c r="I87" s="81">
        <f t="shared" si="3"/>
        <v>4.9967249837238617E-2</v>
      </c>
      <c r="J87" s="79" t="s">
        <v>357</v>
      </c>
    </row>
    <row r="88" spans="1:10" x14ac:dyDescent="0.35">
      <c r="A88" s="74" t="s">
        <v>35</v>
      </c>
      <c r="B88" s="74" t="s">
        <v>37</v>
      </c>
      <c r="C88" s="74" t="s">
        <v>49</v>
      </c>
      <c r="D88" s="74" t="s">
        <v>162</v>
      </c>
      <c r="E88" s="75">
        <v>1.4925373134328358E-2</v>
      </c>
      <c r="F88" s="75"/>
      <c r="G88" s="75"/>
      <c r="H88" s="74">
        <f t="shared" si="2"/>
        <v>1</v>
      </c>
      <c r="I88" s="76">
        <f t="shared" si="3"/>
        <v>1.4925373134328358E-2</v>
      </c>
      <c r="J88" s="74" t="s">
        <v>355</v>
      </c>
    </row>
    <row r="89" spans="1:10" x14ac:dyDescent="0.35">
      <c r="A89" s="74" t="s">
        <v>68</v>
      </c>
      <c r="B89" s="74" t="s">
        <v>67</v>
      </c>
      <c r="C89" s="74" t="s">
        <v>258</v>
      </c>
      <c r="D89" s="74" t="s">
        <v>162</v>
      </c>
      <c r="E89" s="75"/>
      <c r="F89" s="75"/>
      <c r="G89" s="75">
        <v>2.9890707462881501E-3</v>
      </c>
      <c r="H89" s="74">
        <f t="shared" si="2"/>
        <v>1</v>
      </c>
      <c r="I89" s="76">
        <f t="shared" si="3"/>
        <v>2.9890707462881501E-3</v>
      </c>
      <c r="J89" s="74" t="s">
        <v>355</v>
      </c>
    </row>
    <row r="90" spans="1:10" x14ac:dyDescent="0.35">
      <c r="A90" s="74" t="s">
        <v>68</v>
      </c>
      <c r="B90" s="74" t="s">
        <v>318</v>
      </c>
      <c r="C90" s="74" t="s">
        <v>234</v>
      </c>
      <c r="D90" s="74" t="s">
        <v>162</v>
      </c>
      <c r="E90" s="75"/>
      <c r="F90" s="75"/>
      <c r="G90" s="75">
        <v>3.7558796931181121E-3</v>
      </c>
      <c r="H90" s="74">
        <f t="shared" si="2"/>
        <v>1</v>
      </c>
      <c r="I90" s="76">
        <f t="shared" si="3"/>
        <v>3.7558796931181121E-3</v>
      </c>
      <c r="J90" s="74" t="s">
        <v>355</v>
      </c>
    </row>
    <row r="91" spans="1:10" x14ac:dyDescent="0.35">
      <c r="A91" s="74" t="s">
        <v>73</v>
      </c>
      <c r="B91" s="74" t="s">
        <v>72</v>
      </c>
      <c r="C91" s="74" t="s">
        <v>163</v>
      </c>
      <c r="D91" s="74" t="s">
        <v>162</v>
      </c>
      <c r="E91" s="75"/>
      <c r="F91" s="75">
        <v>1.3636053726051681E-4</v>
      </c>
      <c r="G91" s="75"/>
      <c r="H91" s="74">
        <f t="shared" si="2"/>
        <v>1</v>
      </c>
      <c r="I91" s="76">
        <f t="shared" si="3"/>
        <v>1.3636053726051681E-4</v>
      </c>
      <c r="J91" s="74" t="s">
        <v>355</v>
      </c>
    </row>
    <row r="92" spans="1:10" x14ac:dyDescent="0.35">
      <c r="A92" s="74" t="s">
        <v>28</v>
      </c>
      <c r="B92" s="74" t="s">
        <v>32</v>
      </c>
      <c r="C92" s="74" t="s">
        <v>39</v>
      </c>
      <c r="D92" s="74" t="s">
        <v>162</v>
      </c>
      <c r="E92" s="75"/>
      <c r="F92" s="75"/>
      <c r="G92" s="75">
        <v>3.8300870105532699E-3</v>
      </c>
      <c r="H92" s="74">
        <f t="shared" si="2"/>
        <v>1</v>
      </c>
      <c r="I92" s="76">
        <f t="shared" si="3"/>
        <v>3.8300870105532699E-3</v>
      </c>
      <c r="J92" s="74" t="s">
        <v>355</v>
      </c>
    </row>
    <row r="93" spans="1:10" x14ac:dyDescent="0.35">
      <c r="A93" s="74" t="s">
        <v>28</v>
      </c>
      <c r="B93" s="74" t="s">
        <v>32</v>
      </c>
      <c r="C93" s="74" t="s">
        <v>228</v>
      </c>
      <c r="D93" s="74" t="s">
        <v>162</v>
      </c>
      <c r="E93" s="75"/>
      <c r="F93" s="75"/>
      <c r="G93" s="75">
        <v>6.5015504382189455E-3</v>
      </c>
      <c r="H93" s="74">
        <f t="shared" si="2"/>
        <v>1</v>
      </c>
      <c r="I93" s="76">
        <f t="shared" si="3"/>
        <v>6.5015504382189455E-3</v>
      </c>
      <c r="J93" s="74" t="s">
        <v>355</v>
      </c>
    </row>
    <row r="94" spans="1:10" x14ac:dyDescent="0.35">
      <c r="A94" s="85" t="s">
        <v>28</v>
      </c>
      <c r="B94" s="85" t="s">
        <v>32</v>
      </c>
      <c r="C94" s="85" t="s">
        <v>31</v>
      </c>
      <c r="D94" s="85" t="s">
        <v>162</v>
      </c>
      <c r="E94" s="86">
        <v>0.59701492537313428</v>
      </c>
      <c r="F94" s="86"/>
      <c r="G94" s="86">
        <v>0.66419803657332377</v>
      </c>
      <c r="H94" s="85">
        <f t="shared" si="2"/>
        <v>2</v>
      </c>
      <c r="I94" s="105">
        <f t="shared" si="3"/>
        <v>0.63060648097322902</v>
      </c>
      <c r="J94" s="85" t="s">
        <v>356</v>
      </c>
    </row>
    <row r="95" spans="1:10" x14ac:dyDescent="0.35">
      <c r="A95" s="74" t="s">
        <v>28</v>
      </c>
      <c r="B95" s="74" t="s">
        <v>32</v>
      </c>
      <c r="C95" s="74" t="s">
        <v>230</v>
      </c>
      <c r="D95" s="74" t="s">
        <v>162</v>
      </c>
      <c r="E95" s="75"/>
      <c r="F95" s="75"/>
      <c r="G95" s="75">
        <v>6.8359780821267225E-3</v>
      </c>
      <c r="H95" s="74">
        <f t="shared" si="2"/>
        <v>1</v>
      </c>
      <c r="I95" s="76">
        <f t="shared" si="3"/>
        <v>6.8359780821267225E-3</v>
      </c>
      <c r="J95" s="74" t="s">
        <v>355</v>
      </c>
    </row>
    <row r="96" spans="1:10" x14ac:dyDescent="0.35">
      <c r="A96" s="74" t="s">
        <v>28</v>
      </c>
      <c r="B96" s="74" t="s">
        <v>32</v>
      </c>
      <c r="C96" s="74" t="s">
        <v>226</v>
      </c>
      <c r="D96" s="74" t="s">
        <v>162</v>
      </c>
      <c r="E96" s="75"/>
      <c r="F96" s="75"/>
      <c r="G96" s="75">
        <v>1.012682525265118E-2</v>
      </c>
      <c r="H96" s="74">
        <f t="shared" si="2"/>
        <v>1</v>
      </c>
      <c r="I96" s="76">
        <f t="shared" si="3"/>
        <v>1.012682525265118E-2</v>
      </c>
      <c r="J96" s="74" t="s">
        <v>355</v>
      </c>
    </row>
    <row r="97" spans="1:10" x14ac:dyDescent="0.35">
      <c r="A97" s="74" t="s">
        <v>13</v>
      </c>
      <c r="B97" s="74" t="s">
        <v>12</v>
      </c>
      <c r="C97" s="74" t="s">
        <v>24</v>
      </c>
      <c r="D97" s="74" t="s">
        <v>162</v>
      </c>
      <c r="E97" s="75"/>
      <c r="F97" s="75"/>
      <c r="G97" s="75">
        <v>4.2050813213255999E-4</v>
      </c>
      <c r="H97" s="74">
        <f t="shared" si="2"/>
        <v>1</v>
      </c>
      <c r="I97" s="76">
        <f t="shared" si="3"/>
        <v>4.2050813213255999E-4</v>
      </c>
      <c r="J97" s="74" t="s">
        <v>355</v>
      </c>
    </row>
    <row r="98" spans="1:10" x14ac:dyDescent="0.35">
      <c r="A98" s="74" t="s">
        <v>13</v>
      </c>
      <c r="B98" s="74" t="s">
        <v>12</v>
      </c>
      <c r="C98" s="74" t="s">
        <v>16</v>
      </c>
      <c r="D98" s="74" t="s">
        <v>162</v>
      </c>
      <c r="E98" s="75"/>
      <c r="F98" s="75"/>
      <c r="G98" s="75">
        <v>4.9273658776944674E-4</v>
      </c>
      <c r="H98" s="74">
        <f t="shared" si="2"/>
        <v>1</v>
      </c>
      <c r="I98" s="76">
        <f t="shared" si="3"/>
        <v>4.9273658776944674E-4</v>
      </c>
      <c r="J98" s="74" t="s">
        <v>355</v>
      </c>
    </row>
    <row r="99" spans="1:10" x14ac:dyDescent="0.35">
      <c r="A99" s="74" t="s">
        <v>10</v>
      </c>
      <c r="B99" s="74" t="s">
        <v>9</v>
      </c>
      <c r="C99" s="74" t="s">
        <v>43</v>
      </c>
      <c r="D99" s="74" t="s">
        <v>162</v>
      </c>
      <c r="E99" s="75"/>
      <c r="F99" s="75"/>
      <c r="G99" s="75">
        <v>4.7690569338327979E-4</v>
      </c>
      <c r="H99" s="74">
        <f t="shared" si="2"/>
        <v>1</v>
      </c>
      <c r="I99" s="76">
        <f t="shared" si="3"/>
        <v>4.7690569338327979E-4</v>
      </c>
      <c r="J99" s="74" t="s">
        <v>355</v>
      </c>
    </row>
    <row r="100" spans="1:10" x14ac:dyDescent="0.35">
      <c r="A100" s="40" t="s">
        <v>99</v>
      </c>
      <c r="B100" s="40" t="s">
        <v>99</v>
      </c>
      <c r="C100" s="40" t="s">
        <v>350</v>
      </c>
      <c r="D100" s="40" t="s">
        <v>162</v>
      </c>
      <c r="E100" s="73"/>
      <c r="F100" s="72">
        <v>0.92036544623985816</v>
      </c>
      <c r="G100" s="73"/>
      <c r="H100" s="40">
        <f t="shared" si="2"/>
        <v>1</v>
      </c>
      <c r="I100" s="70">
        <f t="shared" si="3"/>
        <v>0.92036544623985816</v>
      </c>
      <c r="J100" s="40" t="s">
        <v>356</v>
      </c>
    </row>
    <row r="101" spans="1:10" x14ac:dyDescent="0.35">
      <c r="A101" s="74" t="s">
        <v>99</v>
      </c>
      <c r="B101" s="74" t="s">
        <v>99</v>
      </c>
      <c r="C101" s="74" t="s">
        <v>99</v>
      </c>
      <c r="D101" s="74" t="s">
        <v>162</v>
      </c>
      <c r="E101" s="78"/>
      <c r="F101" s="78">
        <v>8.8634349219335925E-4</v>
      </c>
      <c r="G101" s="78"/>
      <c r="H101" s="74">
        <f t="shared" si="2"/>
        <v>1</v>
      </c>
      <c r="I101" s="76">
        <f t="shared" si="3"/>
        <v>8.8634349219335925E-4</v>
      </c>
      <c r="J101" s="74" t="s">
        <v>355</v>
      </c>
    </row>
    <row r="102" spans="1:10" x14ac:dyDescent="0.35">
      <c r="A102" s="74" t="s">
        <v>71</v>
      </c>
      <c r="B102" s="74" t="s">
        <v>70</v>
      </c>
      <c r="C102" s="74" t="s">
        <v>113</v>
      </c>
      <c r="D102" s="74" t="s">
        <v>148</v>
      </c>
      <c r="E102" s="75"/>
      <c r="F102" s="75">
        <v>2.7327630967671413E-5</v>
      </c>
      <c r="G102" s="75"/>
      <c r="H102" s="74">
        <f t="shared" si="2"/>
        <v>1</v>
      </c>
      <c r="I102" s="76">
        <f t="shared" si="3"/>
        <v>2.7327630967671413E-5</v>
      </c>
      <c r="J102" s="74" t="s">
        <v>355</v>
      </c>
    </row>
    <row r="103" spans="1:10" x14ac:dyDescent="0.35">
      <c r="A103" s="74" t="s">
        <v>71</v>
      </c>
      <c r="B103" s="74" t="s">
        <v>70</v>
      </c>
      <c r="C103" s="74" t="s">
        <v>210</v>
      </c>
      <c r="D103" s="74" t="s">
        <v>148</v>
      </c>
      <c r="E103" s="75">
        <v>5.5865921787709499E-3</v>
      </c>
      <c r="F103" s="75"/>
      <c r="G103" s="75"/>
      <c r="H103" s="74">
        <f t="shared" si="2"/>
        <v>1</v>
      </c>
      <c r="I103" s="76">
        <f t="shared" si="3"/>
        <v>5.5865921787709499E-3</v>
      </c>
      <c r="J103" s="74" t="s">
        <v>355</v>
      </c>
    </row>
    <row r="104" spans="1:10" x14ac:dyDescent="0.35">
      <c r="A104" s="74" t="s">
        <v>71</v>
      </c>
      <c r="B104" s="74" t="s">
        <v>70</v>
      </c>
      <c r="C104" s="74" t="s">
        <v>54</v>
      </c>
      <c r="D104" s="74" t="s">
        <v>148</v>
      </c>
      <c r="E104" s="75"/>
      <c r="F104" s="75"/>
      <c r="G104" s="75">
        <v>1.1825417640487532E-2</v>
      </c>
      <c r="H104" s="74">
        <f t="shared" si="2"/>
        <v>1</v>
      </c>
      <c r="I104" s="76">
        <f t="shared" si="3"/>
        <v>1.1825417640487532E-2</v>
      </c>
      <c r="J104" s="74" t="s">
        <v>355</v>
      </c>
    </row>
    <row r="105" spans="1:10" x14ac:dyDescent="0.35">
      <c r="A105" s="79" t="s">
        <v>302</v>
      </c>
      <c r="B105" s="79" t="s">
        <v>303</v>
      </c>
      <c r="C105" s="74" t="s">
        <v>253</v>
      </c>
      <c r="D105" s="74" t="s">
        <v>148</v>
      </c>
      <c r="E105" s="75">
        <v>5.5865921787709499E-3</v>
      </c>
      <c r="F105" s="75"/>
      <c r="G105" s="75"/>
      <c r="H105" s="74">
        <f t="shared" si="2"/>
        <v>1</v>
      </c>
      <c r="I105" s="76">
        <f t="shared" si="3"/>
        <v>5.5865921787709499E-3</v>
      </c>
      <c r="J105" s="74" t="s">
        <v>355</v>
      </c>
    </row>
    <row r="106" spans="1:10" x14ac:dyDescent="0.35">
      <c r="A106" s="74" t="s">
        <v>71</v>
      </c>
      <c r="B106" s="74" t="s">
        <v>70</v>
      </c>
      <c r="C106" s="74" t="s">
        <v>59</v>
      </c>
      <c r="D106" s="74" t="s">
        <v>148</v>
      </c>
      <c r="E106" s="75">
        <v>1.11731843575419E-2</v>
      </c>
      <c r="F106" s="75"/>
      <c r="G106" s="75"/>
      <c r="H106" s="74">
        <f t="shared" si="2"/>
        <v>1</v>
      </c>
      <c r="I106" s="76">
        <f t="shared" si="3"/>
        <v>1.11731843575419E-2</v>
      </c>
      <c r="J106" s="74" t="s">
        <v>355</v>
      </c>
    </row>
    <row r="107" spans="1:10" x14ac:dyDescent="0.35">
      <c r="A107" s="74" t="s">
        <v>71</v>
      </c>
      <c r="B107" s="74" t="s">
        <v>70</v>
      </c>
      <c r="C107" s="74" t="s">
        <v>353</v>
      </c>
      <c r="D107" s="74" t="s">
        <v>148</v>
      </c>
      <c r="E107" s="75">
        <v>5.5865921787709499E-3</v>
      </c>
      <c r="F107" s="75"/>
      <c r="G107" s="75"/>
      <c r="H107" s="74">
        <f t="shared" si="2"/>
        <v>1</v>
      </c>
      <c r="I107" s="76">
        <f t="shared" si="3"/>
        <v>5.5865921787709499E-3</v>
      </c>
      <c r="J107" s="74" t="s">
        <v>355</v>
      </c>
    </row>
    <row r="108" spans="1:10" x14ac:dyDescent="0.35">
      <c r="A108" s="74" t="s">
        <v>71</v>
      </c>
      <c r="B108" s="74" t="s">
        <v>70</v>
      </c>
      <c r="C108" s="74" t="s">
        <v>286</v>
      </c>
      <c r="D108" s="74" t="s">
        <v>148</v>
      </c>
      <c r="E108" s="75"/>
      <c r="F108" s="75"/>
      <c r="G108" s="75">
        <v>1.6806224234575346E-3</v>
      </c>
      <c r="H108" s="74">
        <f t="shared" si="2"/>
        <v>1</v>
      </c>
      <c r="I108" s="76">
        <f t="shared" si="3"/>
        <v>1.6806224234575346E-3</v>
      </c>
      <c r="J108" s="74" t="s">
        <v>355</v>
      </c>
    </row>
    <row r="109" spans="1:10" x14ac:dyDescent="0.35">
      <c r="A109" s="74" t="s">
        <v>71</v>
      </c>
      <c r="B109" s="74" t="s">
        <v>70</v>
      </c>
      <c r="C109" s="74" t="s">
        <v>56</v>
      </c>
      <c r="D109" s="74" t="s">
        <v>148</v>
      </c>
      <c r="E109" s="75">
        <v>5.5865921787709499E-3</v>
      </c>
      <c r="F109" s="75"/>
      <c r="G109" s="75"/>
      <c r="H109" s="74">
        <f t="shared" si="2"/>
        <v>1</v>
      </c>
      <c r="I109" s="76">
        <f t="shared" si="3"/>
        <v>5.5865921787709499E-3</v>
      </c>
      <c r="J109" s="74" t="s">
        <v>355</v>
      </c>
    </row>
    <row r="110" spans="1:10" x14ac:dyDescent="0.35">
      <c r="A110" s="74" t="s">
        <v>71</v>
      </c>
      <c r="B110" s="74" t="s">
        <v>70</v>
      </c>
      <c r="C110" s="74" t="s">
        <v>57</v>
      </c>
      <c r="D110" s="74" t="s">
        <v>148</v>
      </c>
      <c r="E110" s="75"/>
      <c r="F110" s="75"/>
      <c r="G110" s="75">
        <v>5.8153025033132687E-6</v>
      </c>
      <c r="H110" s="74">
        <f t="shared" si="2"/>
        <v>1</v>
      </c>
      <c r="I110" s="76">
        <f t="shared" si="3"/>
        <v>5.8153025033132687E-6</v>
      </c>
      <c r="J110" s="74" t="s">
        <v>355</v>
      </c>
    </row>
    <row r="111" spans="1:10" x14ac:dyDescent="0.35">
      <c r="A111" s="98" t="s">
        <v>71</v>
      </c>
      <c r="B111" s="98" t="s">
        <v>70</v>
      </c>
      <c r="C111" s="98" t="s">
        <v>60</v>
      </c>
      <c r="D111" s="98" t="s">
        <v>148</v>
      </c>
      <c r="E111" s="102">
        <v>5.5865921787709499E-3</v>
      </c>
      <c r="F111" s="102">
        <v>8.1982892903014238E-5</v>
      </c>
      <c r="G111" s="102">
        <v>7.094087523791856E-3</v>
      </c>
      <c r="H111" s="98">
        <f t="shared" si="2"/>
        <v>3</v>
      </c>
      <c r="I111" s="108">
        <f t="shared" si="3"/>
        <v>4.2542208651552733E-3</v>
      </c>
      <c r="J111" s="98" t="s">
        <v>355</v>
      </c>
    </row>
    <row r="112" spans="1:10" x14ac:dyDescent="0.35">
      <c r="A112" s="79" t="s">
        <v>66</v>
      </c>
      <c r="B112" s="79" t="s">
        <v>65</v>
      </c>
      <c r="C112" s="79" t="s">
        <v>239</v>
      </c>
      <c r="D112" s="79" t="s">
        <v>148</v>
      </c>
      <c r="E112" s="80"/>
      <c r="F112" s="80"/>
      <c r="G112" s="80">
        <v>5.8672913076928894E-2</v>
      </c>
      <c r="H112" s="79">
        <f t="shared" si="2"/>
        <v>1</v>
      </c>
      <c r="I112" s="81">
        <f t="shared" si="3"/>
        <v>5.8672913076928894E-2</v>
      </c>
      <c r="J112" s="79" t="s">
        <v>357</v>
      </c>
    </row>
    <row r="113" spans="1:10" x14ac:dyDescent="0.35">
      <c r="A113" s="85" t="s">
        <v>66</v>
      </c>
      <c r="B113" s="85" t="s">
        <v>65</v>
      </c>
      <c r="C113" s="85" t="s">
        <v>42</v>
      </c>
      <c r="D113" s="85" t="s">
        <v>148</v>
      </c>
      <c r="E113" s="86">
        <v>0.35754189944134079</v>
      </c>
      <c r="F113" s="86"/>
      <c r="G113" s="86">
        <v>7.1617776449304227E-2</v>
      </c>
      <c r="H113" s="85">
        <f t="shared" si="2"/>
        <v>2</v>
      </c>
      <c r="I113" s="105">
        <f t="shared" si="3"/>
        <v>0.21457983794532251</v>
      </c>
      <c r="J113" s="85" t="s">
        <v>356</v>
      </c>
    </row>
    <row r="114" spans="1:10" x14ac:dyDescent="0.35">
      <c r="A114" s="85" t="s">
        <v>66</v>
      </c>
      <c r="B114" s="85" t="s">
        <v>65</v>
      </c>
      <c r="C114" s="85" t="s">
        <v>47</v>
      </c>
      <c r="D114" s="85" t="s">
        <v>148</v>
      </c>
      <c r="E114" s="86">
        <v>0.17318435754189945</v>
      </c>
      <c r="F114" s="86">
        <v>0.74806657010903721</v>
      </c>
      <c r="G114" s="86">
        <v>0.20181542113548434</v>
      </c>
      <c r="H114" s="85">
        <f t="shared" si="2"/>
        <v>3</v>
      </c>
      <c r="I114" s="105">
        <f t="shared" si="3"/>
        <v>0.37435544959547368</v>
      </c>
      <c r="J114" s="85" t="s">
        <v>356</v>
      </c>
    </row>
    <row r="115" spans="1:10" x14ac:dyDescent="0.35">
      <c r="A115" s="74" t="s">
        <v>22</v>
      </c>
      <c r="B115" s="74" t="s">
        <v>74</v>
      </c>
      <c r="C115" s="74" t="s">
        <v>241</v>
      </c>
      <c r="D115" s="74" t="s">
        <v>148</v>
      </c>
      <c r="E115" s="75"/>
      <c r="F115" s="75"/>
      <c r="G115" s="75">
        <v>1.1839955896745815E-3</v>
      </c>
      <c r="H115" s="74">
        <f t="shared" si="2"/>
        <v>1</v>
      </c>
      <c r="I115" s="76">
        <f t="shared" si="3"/>
        <v>1.1839955896745815E-3</v>
      </c>
      <c r="J115" s="74" t="s">
        <v>355</v>
      </c>
    </row>
    <row r="116" spans="1:10" x14ac:dyDescent="0.35">
      <c r="A116" s="74" t="s">
        <v>22</v>
      </c>
      <c r="B116" s="74" t="s">
        <v>74</v>
      </c>
      <c r="C116" s="74" t="s">
        <v>288</v>
      </c>
      <c r="D116" s="74" t="s">
        <v>148</v>
      </c>
      <c r="E116" s="75"/>
      <c r="F116" s="75"/>
      <c r="G116" s="75">
        <v>7.8099512619497194E-4</v>
      </c>
      <c r="H116" s="74">
        <f t="shared" si="2"/>
        <v>1</v>
      </c>
      <c r="I116" s="76">
        <f t="shared" si="3"/>
        <v>7.8099512619497194E-4</v>
      </c>
      <c r="J116" s="74" t="s">
        <v>355</v>
      </c>
    </row>
    <row r="117" spans="1:10" x14ac:dyDescent="0.35">
      <c r="A117" s="74" t="s">
        <v>312</v>
      </c>
      <c r="B117" s="74" t="s">
        <v>313</v>
      </c>
      <c r="C117" s="74" t="s">
        <v>283</v>
      </c>
      <c r="D117" s="74" t="s">
        <v>148</v>
      </c>
      <c r="E117" s="75">
        <v>5.5865921787709499E-3</v>
      </c>
      <c r="F117" s="75"/>
      <c r="G117" s="75"/>
      <c r="H117" s="74">
        <f t="shared" si="2"/>
        <v>1</v>
      </c>
      <c r="I117" s="76">
        <f t="shared" si="3"/>
        <v>5.5865921787709499E-3</v>
      </c>
      <c r="J117" s="74" t="s">
        <v>355</v>
      </c>
    </row>
    <row r="118" spans="1:10" x14ac:dyDescent="0.35">
      <c r="A118" s="87" t="s">
        <v>5</v>
      </c>
      <c r="B118" s="87" t="s">
        <v>4</v>
      </c>
      <c r="C118" s="87" t="s">
        <v>6</v>
      </c>
      <c r="D118" s="87" t="s">
        <v>148</v>
      </c>
      <c r="E118" s="88">
        <v>3.3519553072625698E-2</v>
      </c>
      <c r="F118" s="88">
        <v>1.9812532451561775E-2</v>
      </c>
      <c r="G118" s="88">
        <v>0.15742663559744383</v>
      </c>
      <c r="H118" s="87">
        <f t="shared" si="2"/>
        <v>3</v>
      </c>
      <c r="I118" s="107">
        <f t="shared" si="3"/>
        <v>7.0252907040543766E-2</v>
      </c>
      <c r="J118" s="87" t="s">
        <v>357</v>
      </c>
    </row>
    <row r="119" spans="1:10" x14ac:dyDescent="0.35">
      <c r="A119" s="87" t="s">
        <v>5</v>
      </c>
      <c r="B119" s="87" t="s">
        <v>4</v>
      </c>
      <c r="C119" s="87" t="s">
        <v>23</v>
      </c>
      <c r="D119" s="87" t="s">
        <v>148</v>
      </c>
      <c r="E119" s="88">
        <v>7.8212290502793297E-2</v>
      </c>
      <c r="F119" s="88"/>
      <c r="G119" s="88">
        <v>9.683641728517255E-3</v>
      </c>
      <c r="H119" s="87">
        <f t="shared" si="2"/>
        <v>2</v>
      </c>
      <c r="I119" s="107">
        <f t="shared" si="3"/>
        <v>4.3947966115655275E-2</v>
      </c>
      <c r="J119" s="87" t="s">
        <v>357</v>
      </c>
    </row>
    <row r="120" spans="1:10" x14ac:dyDescent="0.35">
      <c r="A120" s="74" t="s">
        <v>5</v>
      </c>
      <c r="B120" s="74" t="s">
        <v>4</v>
      </c>
      <c r="C120" s="74" t="s">
        <v>349</v>
      </c>
      <c r="D120" s="74" t="s">
        <v>148</v>
      </c>
      <c r="E120" s="75"/>
      <c r="F120" s="75">
        <v>8.1982892903014238E-5</v>
      </c>
      <c r="G120" s="75"/>
      <c r="H120" s="74">
        <f t="shared" si="2"/>
        <v>1</v>
      </c>
      <c r="I120" s="76">
        <f t="shared" si="3"/>
        <v>8.1982892903014238E-5</v>
      </c>
      <c r="J120" s="74" t="s">
        <v>355</v>
      </c>
    </row>
    <row r="121" spans="1:10" x14ac:dyDescent="0.35">
      <c r="A121" s="74" t="s">
        <v>308</v>
      </c>
      <c r="B121" s="74" t="s">
        <v>309</v>
      </c>
      <c r="C121" s="74" t="s">
        <v>214</v>
      </c>
      <c r="D121" s="74" t="s">
        <v>148</v>
      </c>
      <c r="E121" s="75">
        <v>5.5865921787709499E-3</v>
      </c>
      <c r="F121" s="75"/>
      <c r="G121" s="75"/>
      <c r="H121" s="74">
        <f t="shared" si="2"/>
        <v>1</v>
      </c>
      <c r="I121" s="76">
        <f t="shared" si="3"/>
        <v>5.5865921787709499E-3</v>
      </c>
      <c r="J121" s="74" t="s">
        <v>355</v>
      </c>
    </row>
    <row r="122" spans="1:10" x14ac:dyDescent="0.35">
      <c r="A122" s="74" t="s">
        <v>77</v>
      </c>
      <c r="B122" s="74" t="s">
        <v>76</v>
      </c>
      <c r="C122" s="74" t="s">
        <v>144</v>
      </c>
      <c r="D122" s="74" t="s">
        <v>148</v>
      </c>
      <c r="E122" s="75"/>
      <c r="F122" s="75">
        <v>3.771213073538655E-3</v>
      </c>
      <c r="G122" s="75"/>
      <c r="H122" s="74">
        <f t="shared" si="2"/>
        <v>1</v>
      </c>
      <c r="I122" s="76">
        <f t="shared" si="3"/>
        <v>3.771213073538655E-3</v>
      </c>
      <c r="J122" s="74" t="s">
        <v>355</v>
      </c>
    </row>
    <row r="123" spans="1:10" x14ac:dyDescent="0.35">
      <c r="A123" s="74" t="s">
        <v>68</v>
      </c>
      <c r="B123" s="74" t="s">
        <v>67</v>
      </c>
      <c r="C123" s="74" t="s">
        <v>258</v>
      </c>
      <c r="D123" s="74" t="s">
        <v>148</v>
      </c>
      <c r="E123" s="75"/>
      <c r="F123" s="75"/>
      <c r="G123" s="75">
        <v>1.4631301098336183E-3</v>
      </c>
      <c r="H123" s="74">
        <f t="shared" si="2"/>
        <v>1</v>
      </c>
      <c r="I123" s="76">
        <f t="shared" si="3"/>
        <v>1.4631301098336183E-3</v>
      </c>
      <c r="J123" s="74" t="s">
        <v>355</v>
      </c>
    </row>
    <row r="124" spans="1:10" x14ac:dyDescent="0.35">
      <c r="A124" s="74" t="s">
        <v>68</v>
      </c>
      <c r="B124" s="74" t="s">
        <v>67</v>
      </c>
      <c r="C124" s="74" t="s">
        <v>44</v>
      </c>
      <c r="D124" s="74" t="s">
        <v>148</v>
      </c>
      <c r="E124" s="75"/>
      <c r="F124" s="75">
        <v>1.3663815483835705E-4</v>
      </c>
      <c r="G124" s="75"/>
      <c r="H124" s="74">
        <f t="shared" si="2"/>
        <v>1</v>
      </c>
      <c r="I124" s="76">
        <f t="shared" si="3"/>
        <v>1.3663815483835705E-4</v>
      </c>
      <c r="J124" s="74" t="s">
        <v>355</v>
      </c>
    </row>
    <row r="125" spans="1:10" x14ac:dyDescent="0.35">
      <c r="A125" s="74" t="s">
        <v>68</v>
      </c>
      <c r="B125" s="74" t="s">
        <v>318</v>
      </c>
      <c r="C125" s="74" t="s">
        <v>234</v>
      </c>
      <c r="D125" s="74" t="s">
        <v>148</v>
      </c>
      <c r="E125" s="75"/>
      <c r="F125" s="75"/>
      <c r="G125" s="75">
        <v>5.1413089431792611E-3</v>
      </c>
      <c r="H125" s="74">
        <f t="shared" si="2"/>
        <v>1</v>
      </c>
      <c r="I125" s="76">
        <f t="shared" si="3"/>
        <v>5.1413089431792611E-3</v>
      </c>
      <c r="J125" s="74" t="s">
        <v>355</v>
      </c>
    </row>
    <row r="126" spans="1:10" x14ac:dyDescent="0.35">
      <c r="A126" s="74" t="s">
        <v>73</v>
      </c>
      <c r="B126" s="74" t="s">
        <v>72</v>
      </c>
      <c r="C126" s="74" t="s">
        <v>51</v>
      </c>
      <c r="D126" s="74" t="s">
        <v>148</v>
      </c>
      <c r="E126" s="75"/>
      <c r="F126" s="75"/>
      <c r="G126" s="75">
        <v>1.8957886160801255E-3</v>
      </c>
      <c r="H126" s="74">
        <f t="shared" si="2"/>
        <v>1</v>
      </c>
      <c r="I126" s="76">
        <f t="shared" si="3"/>
        <v>1.8957886160801255E-3</v>
      </c>
      <c r="J126" s="74" t="s">
        <v>355</v>
      </c>
    </row>
    <row r="127" spans="1:10" x14ac:dyDescent="0.35">
      <c r="A127" s="74" t="s">
        <v>306</v>
      </c>
      <c r="B127" s="74" t="s">
        <v>305</v>
      </c>
      <c r="C127" s="74" t="s">
        <v>109</v>
      </c>
      <c r="D127" s="74" t="s">
        <v>148</v>
      </c>
      <c r="E127" s="75"/>
      <c r="F127" s="75">
        <v>8.1982892903014238E-5</v>
      </c>
      <c r="G127" s="75"/>
      <c r="H127" s="74">
        <f t="shared" si="2"/>
        <v>1</v>
      </c>
      <c r="I127" s="76">
        <f t="shared" si="3"/>
        <v>8.1982892903014238E-5</v>
      </c>
      <c r="J127" s="74" t="s">
        <v>355</v>
      </c>
    </row>
    <row r="128" spans="1:10" x14ac:dyDescent="0.35">
      <c r="A128" s="79" t="s">
        <v>28</v>
      </c>
      <c r="B128" s="79" t="s">
        <v>32</v>
      </c>
      <c r="C128" s="79" t="s">
        <v>236</v>
      </c>
      <c r="D128" s="79" t="s">
        <v>148</v>
      </c>
      <c r="E128" s="80">
        <v>3.9106145251396648E-2</v>
      </c>
      <c r="F128" s="80"/>
      <c r="G128" s="80"/>
      <c r="H128" s="79">
        <f t="shared" si="2"/>
        <v>1</v>
      </c>
      <c r="I128" s="81">
        <f t="shared" si="3"/>
        <v>3.9106145251396648E-2</v>
      </c>
      <c r="J128" s="79" t="s">
        <v>357</v>
      </c>
    </row>
    <row r="129" spans="1:10" x14ac:dyDescent="0.35">
      <c r="A129" s="79" t="s">
        <v>28</v>
      </c>
      <c r="B129" s="79" t="s">
        <v>32</v>
      </c>
      <c r="C129" s="79" t="s">
        <v>39</v>
      </c>
      <c r="D129" s="79" t="s">
        <v>148</v>
      </c>
      <c r="E129" s="80"/>
      <c r="F129" s="80"/>
      <c r="G129" s="83">
        <v>0.2076789906495751</v>
      </c>
      <c r="H129" s="79">
        <f t="shared" si="2"/>
        <v>1</v>
      </c>
      <c r="I129" s="81">
        <f t="shared" si="3"/>
        <v>0.2076789906495751</v>
      </c>
      <c r="J129" s="79" t="s">
        <v>357</v>
      </c>
    </row>
    <row r="130" spans="1:10" x14ac:dyDescent="0.35">
      <c r="A130" s="74" t="s">
        <v>28</v>
      </c>
      <c r="B130" s="74" t="s">
        <v>32</v>
      </c>
      <c r="C130" s="74" t="s">
        <v>228</v>
      </c>
      <c r="D130" s="74" t="s">
        <v>148</v>
      </c>
      <c r="E130" s="75"/>
      <c r="F130" s="75"/>
      <c r="G130" s="75">
        <v>2.1446835632219336E-3</v>
      </c>
      <c r="H130" s="74">
        <f t="shared" ref="H130:H193" si="4">COUNT(E130:G130)</f>
        <v>1</v>
      </c>
      <c r="I130" s="76">
        <f t="shared" ref="I130:I193" si="5">AVERAGE(E130:G130)</f>
        <v>2.1446835632219336E-3</v>
      </c>
      <c r="J130" s="74" t="s">
        <v>355</v>
      </c>
    </row>
    <row r="131" spans="1:10" x14ac:dyDescent="0.35">
      <c r="A131" s="85" t="s">
        <v>28</v>
      </c>
      <c r="B131" s="85" t="s">
        <v>32</v>
      </c>
      <c r="C131" s="85" t="s">
        <v>31</v>
      </c>
      <c r="D131" s="85" t="s">
        <v>148</v>
      </c>
      <c r="E131" s="86">
        <v>0.25139664804469275</v>
      </c>
      <c r="F131" s="86"/>
      <c r="G131" s="86">
        <v>0.24618269005426258</v>
      </c>
      <c r="H131" s="85">
        <f t="shared" si="4"/>
        <v>2</v>
      </c>
      <c r="I131" s="105">
        <f t="shared" si="5"/>
        <v>0.24878966904947766</v>
      </c>
      <c r="J131" s="85" t="s">
        <v>356</v>
      </c>
    </row>
    <row r="132" spans="1:10" x14ac:dyDescent="0.35">
      <c r="A132" s="98" t="s">
        <v>28</v>
      </c>
      <c r="B132" s="98" t="s">
        <v>32</v>
      </c>
      <c r="C132" s="98" t="s">
        <v>230</v>
      </c>
      <c r="D132" s="98" t="s">
        <v>148</v>
      </c>
      <c r="E132" s="102">
        <v>5.5865921787709499E-3</v>
      </c>
      <c r="F132" s="102"/>
      <c r="G132" s="102">
        <v>7.6040895533324299E-3</v>
      </c>
      <c r="H132" s="98">
        <f t="shared" si="4"/>
        <v>2</v>
      </c>
      <c r="I132" s="108">
        <f t="shared" si="5"/>
        <v>6.5953408660516903E-3</v>
      </c>
      <c r="J132" s="98" t="s">
        <v>355</v>
      </c>
    </row>
    <row r="133" spans="1:10" x14ac:dyDescent="0.35">
      <c r="A133" s="74" t="s">
        <v>28</v>
      </c>
      <c r="B133" s="74" t="s">
        <v>32</v>
      </c>
      <c r="C133" s="74" t="s">
        <v>226</v>
      </c>
      <c r="D133" s="74" t="s">
        <v>148</v>
      </c>
      <c r="E133" s="75"/>
      <c r="F133" s="75"/>
      <c r="G133" s="75">
        <v>3.3321683343985027E-3</v>
      </c>
      <c r="H133" s="74">
        <f t="shared" si="4"/>
        <v>1</v>
      </c>
      <c r="I133" s="76">
        <f t="shared" si="5"/>
        <v>3.3321683343985027E-3</v>
      </c>
      <c r="J133" s="74" t="s">
        <v>355</v>
      </c>
    </row>
    <row r="134" spans="1:10" x14ac:dyDescent="0.35">
      <c r="A134" s="74" t="s">
        <v>13</v>
      </c>
      <c r="B134" s="74" t="s">
        <v>12</v>
      </c>
      <c r="C134" s="74" t="s">
        <v>24</v>
      </c>
      <c r="D134" s="74" t="s">
        <v>148</v>
      </c>
      <c r="E134" s="75"/>
      <c r="F134" s="75"/>
      <c r="G134" s="75">
        <v>1.2404040239567201E-3</v>
      </c>
      <c r="H134" s="74">
        <f t="shared" si="4"/>
        <v>1</v>
      </c>
      <c r="I134" s="76">
        <f t="shared" si="5"/>
        <v>1.2404040239567201E-3</v>
      </c>
      <c r="J134" s="74" t="s">
        <v>355</v>
      </c>
    </row>
    <row r="135" spans="1:10" x14ac:dyDescent="0.35">
      <c r="A135" s="74" t="s">
        <v>13</v>
      </c>
      <c r="B135" s="74" t="s">
        <v>12</v>
      </c>
      <c r="C135" s="74" t="s">
        <v>285</v>
      </c>
      <c r="D135" s="74" t="s">
        <v>148</v>
      </c>
      <c r="E135" s="75"/>
      <c r="F135" s="75"/>
      <c r="G135" s="75">
        <v>9.1707320477250247E-4</v>
      </c>
      <c r="H135" s="74">
        <f t="shared" si="4"/>
        <v>1</v>
      </c>
      <c r="I135" s="76">
        <f t="shared" si="5"/>
        <v>9.1707320477250247E-4</v>
      </c>
      <c r="J135" s="74" t="s">
        <v>355</v>
      </c>
    </row>
    <row r="136" spans="1:10" x14ac:dyDescent="0.35">
      <c r="A136" s="74" t="s">
        <v>13</v>
      </c>
      <c r="B136" s="74" t="s">
        <v>12</v>
      </c>
      <c r="C136" s="74" t="s">
        <v>16</v>
      </c>
      <c r="D136" s="74" t="s">
        <v>148</v>
      </c>
      <c r="E136" s="75">
        <v>1.11731843575419E-2</v>
      </c>
      <c r="F136" s="75"/>
      <c r="G136" s="75"/>
      <c r="H136" s="74">
        <f t="shared" si="4"/>
        <v>1</v>
      </c>
      <c r="I136" s="76">
        <f t="shared" si="5"/>
        <v>1.11731843575419E-2</v>
      </c>
      <c r="J136" s="74" t="s">
        <v>355</v>
      </c>
    </row>
    <row r="137" spans="1:10" x14ac:dyDescent="0.35">
      <c r="A137" s="79" t="s">
        <v>13</v>
      </c>
      <c r="B137" s="79" t="s">
        <v>12</v>
      </c>
      <c r="C137" s="79" t="s">
        <v>145</v>
      </c>
      <c r="D137" s="79" t="s">
        <v>148</v>
      </c>
      <c r="E137" s="80"/>
      <c r="F137" s="80">
        <v>3.4706091328942694E-2</v>
      </c>
      <c r="G137" s="80"/>
      <c r="H137" s="79">
        <f t="shared" si="4"/>
        <v>1</v>
      </c>
      <c r="I137" s="81">
        <f t="shared" si="5"/>
        <v>3.4706091328942694E-2</v>
      </c>
      <c r="J137" s="79" t="s">
        <v>357</v>
      </c>
    </row>
    <row r="138" spans="1:10" x14ac:dyDescent="0.35">
      <c r="A138" s="74" t="s">
        <v>10</v>
      </c>
      <c r="B138" s="74" t="s">
        <v>317</v>
      </c>
      <c r="C138" s="74" t="s">
        <v>290</v>
      </c>
      <c r="D138" s="74" t="s">
        <v>148</v>
      </c>
      <c r="E138" s="75"/>
      <c r="F138" s="75"/>
      <c r="G138" s="75">
        <v>6.1235135359888717E-4</v>
      </c>
      <c r="H138" s="74">
        <f t="shared" si="4"/>
        <v>1</v>
      </c>
      <c r="I138" s="76">
        <f t="shared" si="5"/>
        <v>6.1235135359888717E-4</v>
      </c>
      <c r="J138" s="74" t="s">
        <v>355</v>
      </c>
    </row>
    <row r="139" spans="1:10" x14ac:dyDescent="0.35">
      <c r="A139" s="79" t="s">
        <v>99</v>
      </c>
      <c r="B139" s="79" t="s">
        <v>99</v>
      </c>
      <c r="C139" s="79" t="s">
        <v>350</v>
      </c>
      <c r="D139" s="79" t="s">
        <v>148</v>
      </c>
      <c r="E139" s="80"/>
      <c r="F139" s="83">
        <v>0.19219522859563304</v>
      </c>
      <c r="G139" s="80"/>
      <c r="H139" s="79">
        <f t="shared" si="4"/>
        <v>1</v>
      </c>
      <c r="I139" s="81">
        <f t="shared" si="5"/>
        <v>0.19219522859563304</v>
      </c>
      <c r="J139" s="79" t="s">
        <v>357</v>
      </c>
    </row>
    <row r="140" spans="1:10" x14ac:dyDescent="0.35">
      <c r="A140" s="74" t="s">
        <v>99</v>
      </c>
      <c r="B140" s="74" t="s">
        <v>99</v>
      </c>
      <c r="C140" s="74" t="s">
        <v>99</v>
      </c>
      <c r="D140" s="74" t="s">
        <v>148</v>
      </c>
      <c r="E140" s="75"/>
      <c r="F140" s="75">
        <v>1.0384499767715136E-3</v>
      </c>
      <c r="G140" s="75"/>
      <c r="H140" s="74">
        <f t="shared" si="4"/>
        <v>1</v>
      </c>
      <c r="I140" s="76">
        <f t="shared" si="5"/>
        <v>1.0384499767715136E-3</v>
      </c>
      <c r="J140" s="74" t="s">
        <v>355</v>
      </c>
    </row>
    <row r="141" spans="1:10" x14ac:dyDescent="0.35">
      <c r="A141" s="74" t="s">
        <v>71</v>
      </c>
      <c r="B141" s="74" t="s">
        <v>70</v>
      </c>
      <c r="C141" s="74" t="s">
        <v>113</v>
      </c>
      <c r="D141" s="74" t="s">
        <v>142</v>
      </c>
      <c r="E141" s="76"/>
      <c r="F141" s="75">
        <v>5.019072475406545E-5</v>
      </c>
      <c r="G141" s="75"/>
      <c r="H141" s="74">
        <f t="shared" si="4"/>
        <v>1</v>
      </c>
      <c r="I141" s="76">
        <f t="shared" si="5"/>
        <v>5.019072475406545E-5</v>
      </c>
      <c r="J141" s="74" t="s">
        <v>355</v>
      </c>
    </row>
    <row r="142" spans="1:10" x14ac:dyDescent="0.35">
      <c r="A142" s="74" t="s">
        <v>71</v>
      </c>
      <c r="B142" s="74" t="s">
        <v>70</v>
      </c>
      <c r="C142" s="74" t="s">
        <v>54</v>
      </c>
      <c r="D142" s="74" t="s">
        <v>142</v>
      </c>
      <c r="E142" s="76"/>
      <c r="F142" s="75"/>
      <c r="G142" s="75">
        <v>2.3273131541962956E-2</v>
      </c>
      <c r="H142" s="74">
        <f t="shared" si="4"/>
        <v>1</v>
      </c>
      <c r="I142" s="76">
        <f t="shared" si="5"/>
        <v>2.3273131541962956E-2</v>
      </c>
      <c r="J142" s="74" t="s">
        <v>355</v>
      </c>
    </row>
    <row r="143" spans="1:10" x14ac:dyDescent="0.35">
      <c r="A143" s="74" t="s">
        <v>71</v>
      </c>
      <c r="B143" s="74" t="s">
        <v>70</v>
      </c>
      <c r="C143" s="74" t="s">
        <v>60</v>
      </c>
      <c r="D143" s="74" t="s">
        <v>142</v>
      </c>
      <c r="E143" s="76"/>
      <c r="F143" s="75"/>
      <c r="G143" s="75">
        <v>7.6458372663771946E-3</v>
      </c>
      <c r="H143" s="74">
        <f t="shared" si="4"/>
        <v>1</v>
      </c>
      <c r="I143" s="76">
        <f t="shared" si="5"/>
        <v>7.6458372663771946E-3</v>
      </c>
      <c r="J143" s="74" t="s">
        <v>355</v>
      </c>
    </row>
    <row r="144" spans="1:10" x14ac:dyDescent="0.35">
      <c r="A144" s="85" t="s">
        <v>66</v>
      </c>
      <c r="B144" s="85" t="s">
        <v>65</v>
      </c>
      <c r="C144" s="85" t="s">
        <v>47</v>
      </c>
      <c r="D144" s="85" t="s">
        <v>142</v>
      </c>
      <c r="E144" s="105">
        <v>1</v>
      </c>
      <c r="F144" s="86">
        <v>0.99302348925918493</v>
      </c>
      <c r="G144" s="86">
        <v>0.38879973989469929</v>
      </c>
      <c r="H144" s="85">
        <f t="shared" si="4"/>
        <v>3</v>
      </c>
      <c r="I144" s="105">
        <f t="shared" si="5"/>
        <v>0.79394107638462807</v>
      </c>
      <c r="J144" s="85" t="s">
        <v>356</v>
      </c>
    </row>
    <row r="145" spans="1:10" x14ac:dyDescent="0.35">
      <c r="A145" s="74" t="s">
        <v>19</v>
      </c>
      <c r="B145" s="74" t="s">
        <v>50</v>
      </c>
      <c r="C145" s="74" t="s">
        <v>137</v>
      </c>
      <c r="D145" s="74" t="s">
        <v>142</v>
      </c>
      <c r="E145" s="76"/>
      <c r="F145" s="75">
        <v>2.007628990162618E-4</v>
      </c>
      <c r="G145" s="75"/>
      <c r="H145" s="74">
        <f t="shared" si="4"/>
        <v>1</v>
      </c>
      <c r="I145" s="76">
        <f t="shared" si="5"/>
        <v>2.007628990162618E-4</v>
      </c>
      <c r="J145" s="74" t="s">
        <v>355</v>
      </c>
    </row>
    <row r="146" spans="1:10" x14ac:dyDescent="0.35">
      <c r="A146" s="87" t="s">
        <v>5</v>
      </c>
      <c r="B146" s="87" t="s">
        <v>4</v>
      </c>
      <c r="C146" s="87" t="s">
        <v>6</v>
      </c>
      <c r="D146" s="87" t="s">
        <v>142</v>
      </c>
      <c r="E146" s="107"/>
      <c r="F146" s="88">
        <v>5.019072475406545E-5</v>
      </c>
      <c r="G146" s="88">
        <v>4.0945608625427392E-2</v>
      </c>
      <c r="H146" s="87">
        <f t="shared" si="4"/>
        <v>2</v>
      </c>
      <c r="I146" s="107">
        <f t="shared" si="5"/>
        <v>2.049789967509073E-2</v>
      </c>
      <c r="J146" s="87" t="s">
        <v>357</v>
      </c>
    </row>
    <row r="147" spans="1:10" x14ac:dyDescent="0.35">
      <c r="A147" s="74" t="s">
        <v>77</v>
      </c>
      <c r="B147" s="74" t="s">
        <v>76</v>
      </c>
      <c r="C147" s="74" t="s">
        <v>144</v>
      </c>
      <c r="D147" s="74" t="s">
        <v>142</v>
      </c>
      <c r="E147" s="76"/>
      <c r="F147" s="75">
        <v>6.5247942180285087E-4</v>
      </c>
      <c r="G147" s="75"/>
      <c r="H147" s="74">
        <f t="shared" si="4"/>
        <v>1</v>
      </c>
      <c r="I147" s="76">
        <f t="shared" si="5"/>
        <v>6.5247942180285087E-4</v>
      </c>
      <c r="J147" s="74" t="s">
        <v>355</v>
      </c>
    </row>
    <row r="148" spans="1:10" x14ac:dyDescent="0.35">
      <c r="A148" s="79" t="s">
        <v>73</v>
      </c>
      <c r="B148" s="79" t="s">
        <v>72</v>
      </c>
      <c r="C148" s="79" t="s">
        <v>51</v>
      </c>
      <c r="D148" s="79" t="s">
        <v>142</v>
      </c>
      <c r="E148" s="81"/>
      <c r="F148" s="80"/>
      <c r="G148" s="80">
        <v>3.5308245757556686E-2</v>
      </c>
      <c r="H148" s="79">
        <f t="shared" si="4"/>
        <v>1</v>
      </c>
      <c r="I148" s="81">
        <f t="shared" si="5"/>
        <v>3.5308245757556686E-2</v>
      </c>
      <c r="J148" s="79" t="s">
        <v>357</v>
      </c>
    </row>
    <row r="149" spans="1:10" x14ac:dyDescent="0.35">
      <c r="A149" s="40" t="s">
        <v>28</v>
      </c>
      <c r="B149" s="40" t="s">
        <v>32</v>
      </c>
      <c r="C149" s="40" t="s">
        <v>31</v>
      </c>
      <c r="D149" s="40" t="s">
        <v>142</v>
      </c>
      <c r="E149" s="70"/>
      <c r="F149" s="73"/>
      <c r="G149" s="72">
        <v>0.50402743691397645</v>
      </c>
      <c r="H149" s="40">
        <f t="shared" si="4"/>
        <v>1</v>
      </c>
      <c r="I149" s="70">
        <f t="shared" si="5"/>
        <v>0.50402743691397645</v>
      </c>
      <c r="J149" s="40" t="s">
        <v>356</v>
      </c>
    </row>
    <row r="150" spans="1:10" x14ac:dyDescent="0.35">
      <c r="A150" s="74" t="s">
        <v>13</v>
      </c>
      <c r="B150" s="74" t="s">
        <v>12</v>
      </c>
      <c r="C150" s="74" t="s">
        <v>145</v>
      </c>
      <c r="D150" s="74" t="s">
        <v>142</v>
      </c>
      <c r="E150" s="76"/>
      <c r="F150" s="75">
        <v>5.019072475406545E-5</v>
      </c>
      <c r="G150" s="75"/>
      <c r="H150" s="74">
        <f t="shared" si="4"/>
        <v>1</v>
      </c>
      <c r="I150" s="76">
        <f t="shared" si="5"/>
        <v>5.019072475406545E-5</v>
      </c>
      <c r="J150" s="74" t="s">
        <v>355</v>
      </c>
    </row>
    <row r="151" spans="1:10" x14ac:dyDescent="0.35">
      <c r="A151" s="74" t="s">
        <v>99</v>
      </c>
      <c r="B151" s="74" t="s">
        <v>99</v>
      </c>
      <c r="C151" s="74" t="s">
        <v>350</v>
      </c>
      <c r="D151" s="74" t="s">
        <v>142</v>
      </c>
      <c r="E151" s="76"/>
      <c r="F151" s="75">
        <v>5.8723147962256575E-3</v>
      </c>
      <c r="G151" s="75"/>
      <c r="H151" s="74">
        <f t="shared" si="4"/>
        <v>1</v>
      </c>
      <c r="I151" s="76">
        <f t="shared" si="5"/>
        <v>5.8723147962256575E-3</v>
      </c>
      <c r="J151" s="74" t="s">
        <v>355</v>
      </c>
    </row>
    <row r="152" spans="1:10" x14ac:dyDescent="0.35">
      <c r="A152" s="74" t="s">
        <v>99</v>
      </c>
      <c r="B152" s="74" t="s">
        <v>99</v>
      </c>
      <c r="C152" s="74" t="s">
        <v>99</v>
      </c>
      <c r="D152" s="74" t="s">
        <v>142</v>
      </c>
      <c r="E152" s="76"/>
      <c r="F152" s="75">
        <v>1.003814495081309E-4</v>
      </c>
      <c r="G152" s="75"/>
      <c r="H152" s="74">
        <f t="shared" si="4"/>
        <v>1</v>
      </c>
      <c r="I152" s="76">
        <f t="shared" si="5"/>
        <v>1.003814495081309E-4</v>
      </c>
      <c r="J152" s="74" t="s">
        <v>355</v>
      </c>
    </row>
    <row r="153" spans="1:10" x14ac:dyDescent="0.35">
      <c r="A153" s="74" t="s">
        <v>71</v>
      </c>
      <c r="B153" s="74" t="s">
        <v>70</v>
      </c>
      <c r="C153" s="74" t="s">
        <v>54</v>
      </c>
      <c r="D153" s="74" t="s">
        <v>136</v>
      </c>
      <c r="E153" s="75"/>
      <c r="F153" s="75"/>
      <c r="G153" s="75">
        <v>5.2239241146056058E-3</v>
      </c>
      <c r="H153" s="74">
        <f t="shared" si="4"/>
        <v>1</v>
      </c>
      <c r="I153" s="76">
        <f t="shared" si="5"/>
        <v>5.2239241146056058E-3</v>
      </c>
      <c r="J153" s="74" t="s">
        <v>355</v>
      </c>
    </row>
    <row r="154" spans="1:10" x14ac:dyDescent="0.35">
      <c r="A154" s="74" t="s">
        <v>71</v>
      </c>
      <c r="B154" s="74" t="s">
        <v>70</v>
      </c>
      <c r="C154" s="74" t="s">
        <v>295</v>
      </c>
      <c r="D154" s="74" t="s">
        <v>136</v>
      </c>
      <c r="E154" s="75"/>
      <c r="F154" s="75"/>
      <c r="G154" s="75">
        <v>3.6445982194922831E-6</v>
      </c>
      <c r="H154" s="74">
        <f t="shared" si="4"/>
        <v>1</v>
      </c>
      <c r="I154" s="76">
        <f t="shared" si="5"/>
        <v>3.6445982194922831E-6</v>
      </c>
      <c r="J154" s="74" t="s">
        <v>355</v>
      </c>
    </row>
    <row r="155" spans="1:10" x14ac:dyDescent="0.35">
      <c r="A155" s="79" t="s">
        <v>71</v>
      </c>
      <c r="B155" s="79" t="s">
        <v>70</v>
      </c>
      <c r="C155" s="79" t="s">
        <v>272</v>
      </c>
      <c r="D155" s="79" t="s">
        <v>136</v>
      </c>
      <c r="E155" s="83">
        <v>0.16666666666666666</v>
      </c>
      <c r="F155" s="80"/>
      <c r="G155" s="80"/>
      <c r="H155" s="79">
        <f t="shared" si="4"/>
        <v>1</v>
      </c>
      <c r="I155" s="81">
        <f t="shared" si="5"/>
        <v>0.16666666666666666</v>
      </c>
      <c r="J155" s="79" t="s">
        <v>357</v>
      </c>
    </row>
    <row r="156" spans="1:10" x14ac:dyDescent="0.35">
      <c r="A156" s="74" t="s">
        <v>71</v>
      </c>
      <c r="B156" s="74" t="s">
        <v>70</v>
      </c>
      <c r="C156" s="74" t="s">
        <v>57</v>
      </c>
      <c r="D156" s="74" t="s">
        <v>136</v>
      </c>
      <c r="E156" s="75"/>
      <c r="F156" s="75"/>
      <c r="G156" s="75">
        <v>3.6445982194922831E-6</v>
      </c>
      <c r="H156" s="74">
        <f t="shared" si="4"/>
        <v>1</v>
      </c>
      <c r="I156" s="76">
        <f t="shared" si="5"/>
        <v>3.6445982194922831E-6</v>
      </c>
      <c r="J156" s="74" t="s">
        <v>355</v>
      </c>
    </row>
    <row r="157" spans="1:10" x14ac:dyDescent="0.35">
      <c r="A157" s="74" t="s">
        <v>71</v>
      </c>
      <c r="B157" s="74" t="s">
        <v>70</v>
      </c>
      <c r="C157" s="74" t="s">
        <v>60</v>
      </c>
      <c r="D157" s="74" t="s">
        <v>136</v>
      </c>
      <c r="E157" s="75"/>
      <c r="F157" s="75"/>
      <c r="G157" s="75">
        <v>3.6445982194922831E-6</v>
      </c>
      <c r="H157" s="74">
        <f t="shared" si="4"/>
        <v>1</v>
      </c>
      <c r="I157" s="76">
        <f t="shared" si="5"/>
        <v>3.6445982194922831E-6</v>
      </c>
      <c r="J157" s="74" t="s">
        <v>355</v>
      </c>
    </row>
    <row r="158" spans="1:10" x14ac:dyDescent="0.35">
      <c r="A158" s="74" t="s">
        <v>66</v>
      </c>
      <c r="B158" s="74" t="s">
        <v>65</v>
      </c>
      <c r="C158" s="74" t="s">
        <v>239</v>
      </c>
      <c r="D158" s="74" t="s">
        <v>136</v>
      </c>
      <c r="E158" s="75"/>
      <c r="F158" s="75"/>
      <c r="G158" s="75">
        <v>1.5854002254791433E-2</v>
      </c>
      <c r="H158" s="74">
        <f t="shared" si="4"/>
        <v>1</v>
      </c>
      <c r="I158" s="76">
        <f t="shared" si="5"/>
        <v>1.5854002254791433E-2</v>
      </c>
      <c r="J158" s="74" t="s">
        <v>355</v>
      </c>
    </row>
    <row r="159" spans="1:10" x14ac:dyDescent="0.35">
      <c r="A159" s="85" t="s">
        <v>66</v>
      </c>
      <c r="B159" s="85" t="s">
        <v>65</v>
      </c>
      <c r="C159" s="85" t="s">
        <v>42</v>
      </c>
      <c r="D159" s="85" t="s">
        <v>136</v>
      </c>
      <c r="E159" s="86">
        <v>0.83333333333333337</v>
      </c>
      <c r="F159" s="86"/>
      <c r="G159" s="86">
        <v>2.5587509232982156E-2</v>
      </c>
      <c r="H159" s="85">
        <f t="shared" si="4"/>
        <v>2</v>
      </c>
      <c r="I159" s="105">
        <f t="shared" si="5"/>
        <v>0.42946042128315776</v>
      </c>
      <c r="J159" s="85" t="s">
        <v>356</v>
      </c>
    </row>
    <row r="160" spans="1:10" x14ac:dyDescent="0.35">
      <c r="A160" s="85" t="s">
        <v>66</v>
      </c>
      <c r="B160" s="85" t="s">
        <v>65</v>
      </c>
      <c r="C160" s="85" t="s">
        <v>47</v>
      </c>
      <c r="D160" s="85" t="s">
        <v>136</v>
      </c>
      <c r="E160" s="86"/>
      <c r="F160" s="86">
        <v>0.99994458298697697</v>
      </c>
      <c r="G160" s="86">
        <v>8.5626190568751703E-2</v>
      </c>
      <c r="H160" s="85">
        <f t="shared" si="4"/>
        <v>2</v>
      </c>
      <c r="I160" s="105">
        <f t="shared" si="5"/>
        <v>0.54278538677786436</v>
      </c>
      <c r="J160" s="85" t="s">
        <v>356</v>
      </c>
    </row>
    <row r="161" spans="1:10" x14ac:dyDescent="0.35">
      <c r="A161" s="74" t="s">
        <v>22</v>
      </c>
      <c r="B161" s="74" t="s">
        <v>74</v>
      </c>
      <c r="C161" s="74" t="s">
        <v>293</v>
      </c>
      <c r="D161" s="74" t="s">
        <v>136</v>
      </c>
      <c r="E161" s="75"/>
      <c r="F161" s="75"/>
      <c r="G161" s="75">
        <v>1.7008125024297322E-5</v>
      </c>
      <c r="H161" s="74">
        <f t="shared" si="4"/>
        <v>1</v>
      </c>
      <c r="I161" s="76">
        <f t="shared" si="5"/>
        <v>1.7008125024297322E-5</v>
      </c>
      <c r="J161" s="74" t="s">
        <v>355</v>
      </c>
    </row>
    <row r="162" spans="1:10" x14ac:dyDescent="0.35">
      <c r="A162" s="74" t="s">
        <v>19</v>
      </c>
      <c r="B162" s="74" t="s">
        <v>50</v>
      </c>
      <c r="C162" s="74" t="s">
        <v>137</v>
      </c>
      <c r="D162" s="74" t="s">
        <v>136</v>
      </c>
      <c r="E162" s="75"/>
      <c r="F162" s="75">
        <v>5.541701302299806E-5</v>
      </c>
      <c r="G162" s="75"/>
      <c r="H162" s="74">
        <f t="shared" si="4"/>
        <v>1</v>
      </c>
      <c r="I162" s="76">
        <f t="shared" si="5"/>
        <v>5.541701302299806E-5</v>
      </c>
      <c r="J162" s="74" t="s">
        <v>355</v>
      </c>
    </row>
    <row r="163" spans="1:10" x14ac:dyDescent="0.35">
      <c r="A163" s="74" t="s">
        <v>5</v>
      </c>
      <c r="B163" s="74" t="s">
        <v>4</v>
      </c>
      <c r="C163" s="74" t="s">
        <v>6</v>
      </c>
      <c r="D163" s="74" t="s">
        <v>136</v>
      </c>
      <c r="E163" s="75"/>
      <c r="F163" s="75"/>
      <c r="G163" s="75">
        <v>1.9863060296232943E-2</v>
      </c>
      <c r="H163" s="74">
        <f t="shared" si="4"/>
        <v>1</v>
      </c>
      <c r="I163" s="76">
        <f t="shared" si="5"/>
        <v>1.9863060296232943E-2</v>
      </c>
      <c r="J163" s="74" t="s">
        <v>355</v>
      </c>
    </row>
    <row r="164" spans="1:10" x14ac:dyDescent="0.35">
      <c r="A164" s="74" t="s">
        <v>35</v>
      </c>
      <c r="B164" s="74" t="s">
        <v>62</v>
      </c>
      <c r="C164" s="74" t="s">
        <v>202</v>
      </c>
      <c r="D164" s="74" t="s">
        <v>136</v>
      </c>
      <c r="E164" s="75"/>
      <c r="F164" s="75"/>
      <c r="G164" s="75">
        <v>3.6445982194922831E-6</v>
      </c>
      <c r="H164" s="74">
        <f t="shared" si="4"/>
        <v>1</v>
      </c>
      <c r="I164" s="76">
        <f t="shared" si="5"/>
        <v>3.6445982194922831E-6</v>
      </c>
      <c r="J164" s="74" t="s">
        <v>355</v>
      </c>
    </row>
    <row r="165" spans="1:10" x14ac:dyDescent="0.35">
      <c r="A165" s="40" t="s">
        <v>68</v>
      </c>
      <c r="B165" s="40" t="s">
        <v>67</v>
      </c>
      <c r="C165" s="40" t="s">
        <v>258</v>
      </c>
      <c r="D165" s="40" t="s">
        <v>136</v>
      </c>
      <c r="E165" s="73"/>
      <c r="F165" s="73"/>
      <c r="G165" s="72">
        <v>0.8478137270147339</v>
      </c>
      <c r="H165" s="40">
        <f t="shared" si="4"/>
        <v>1</v>
      </c>
      <c r="I165" s="70">
        <f t="shared" si="5"/>
        <v>0.8478137270147339</v>
      </c>
      <c r="J165" s="40" t="s">
        <v>356</v>
      </c>
    </row>
    <row r="166" spans="1:10" x14ac:dyDescent="0.35">
      <c r="A166" s="74" t="s">
        <v>301</v>
      </c>
      <c r="B166" s="74" t="s">
        <v>133</v>
      </c>
      <c r="C166" s="74" t="s">
        <v>133</v>
      </c>
      <c r="D166" s="74" t="s">
        <v>127</v>
      </c>
      <c r="E166" s="75"/>
      <c r="F166" s="75">
        <v>5.0813008130081306E-4</v>
      </c>
      <c r="G166" s="75"/>
      <c r="H166" s="74">
        <f t="shared" si="4"/>
        <v>1</v>
      </c>
      <c r="I166" s="76">
        <f t="shared" si="5"/>
        <v>5.0813008130081306E-4</v>
      </c>
      <c r="J166" s="74" t="s">
        <v>355</v>
      </c>
    </row>
    <row r="167" spans="1:10" x14ac:dyDescent="0.35">
      <c r="A167" s="74" t="s">
        <v>71</v>
      </c>
      <c r="B167" s="74" t="s">
        <v>70</v>
      </c>
      <c r="C167" s="74" t="s">
        <v>113</v>
      </c>
      <c r="D167" s="74" t="s">
        <v>127</v>
      </c>
      <c r="E167" s="75"/>
      <c r="F167" s="75">
        <v>5.0813008130081306E-4</v>
      </c>
      <c r="G167" s="75"/>
      <c r="H167" s="74">
        <f t="shared" si="4"/>
        <v>1</v>
      </c>
      <c r="I167" s="76">
        <f t="shared" si="5"/>
        <v>5.0813008130081306E-4</v>
      </c>
      <c r="J167" s="74" t="s">
        <v>355</v>
      </c>
    </row>
    <row r="168" spans="1:10" x14ac:dyDescent="0.35">
      <c r="A168" s="74" t="s">
        <v>71</v>
      </c>
      <c r="B168" s="74" t="s">
        <v>70</v>
      </c>
      <c r="C168" s="74" t="s">
        <v>54</v>
      </c>
      <c r="D168" s="74" t="s">
        <v>127</v>
      </c>
      <c r="E168" s="75"/>
      <c r="F168" s="75"/>
      <c r="G168" s="75">
        <v>1.2512242409705982E-2</v>
      </c>
      <c r="H168" s="74">
        <f t="shared" si="4"/>
        <v>1</v>
      </c>
      <c r="I168" s="76">
        <f t="shared" si="5"/>
        <v>1.2512242409705982E-2</v>
      </c>
      <c r="J168" s="74" t="s">
        <v>355</v>
      </c>
    </row>
    <row r="169" spans="1:10" x14ac:dyDescent="0.35">
      <c r="A169" s="74" t="s">
        <v>71</v>
      </c>
      <c r="B169" s="74" t="s">
        <v>70</v>
      </c>
      <c r="C169" s="74" t="s">
        <v>59</v>
      </c>
      <c r="D169" s="74" t="s">
        <v>127</v>
      </c>
      <c r="E169" s="75"/>
      <c r="F169" s="75"/>
      <c r="G169" s="75">
        <v>1.5440426935300114E-3</v>
      </c>
      <c r="H169" s="74">
        <f t="shared" si="4"/>
        <v>1</v>
      </c>
      <c r="I169" s="76">
        <f t="shared" si="5"/>
        <v>1.5440426935300114E-3</v>
      </c>
      <c r="J169" s="74" t="s">
        <v>355</v>
      </c>
    </row>
    <row r="170" spans="1:10" x14ac:dyDescent="0.35">
      <c r="A170" s="99" t="s">
        <v>71</v>
      </c>
      <c r="B170" s="99" t="s">
        <v>70</v>
      </c>
      <c r="C170" s="99" t="s">
        <v>286</v>
      </c>
      <c r="D170" s="99" t="s">
        <v>127</v>
      </c>
      <c r="E170" s="103"/>
      <c r="F170" s="103"/>
      <c r="G170" s="103">
        <v>2.8132557814155225E-2</v>
      </c>
      <c r="H170" s="99">
        <f t="shared" si="4"/>
        <v>1</v>
      </c>
      <c r="I170" s="109">
        <f t="shared" si="5"/>
        <v>2.8132557814155225E-2</v>
      </c>
      <c r="J170" s="99" t="s">
        <v>355</v>
      </c>
    </row>
    <row r="171" spans="1:10" x14ac:dyDescent="0.35">
      <c r="A171" s="100" t="s">
        <v>66</v>
      </c>
      <c r="B171" s="100" t="s">
        <v>65</v>
      </c>
      <c r="C171" s="100" t="s">
        <v>42</v>
      </c>
      <c r="D171" s="100" t="s">
        <v>127</v>
      </c>
      <c r="E171" s="104">
        <v>0.10714285714285714</v>
      </c>
      <c r="F171" s="104"/>
      <c r="G171" s="104"/>
      <c r="H171" s="100">
        <f t="shared" si="4"/>
        <v>1</v>
      </c>
      <c r="I171" s="110">
        <f t="shared" si="5"/>
        <v>0.10714285714285714</v>
      </c>
      <c r="J171" s="100" t="s">
        <v>357</v>
      </c>
    </row>
    <row r="172" spans="1:10" x14ac:dyDescent="0.35">
      <c r="A172" s="89" t="s">
        <v>66</v>
      </c>
      <c r="B172" s="89" t="s">
        <v>65</v>
      </c>
      <c r="C172" s="89" t="s">
        <v>47</v>
      </c>
      <c r="D172" s="89" t="s">
        <v>127</v>
      </c>
      <c r="E172" s="90">
        <v>0.10714285714285714</v>
      </c>
      <c r="F172" s="90">
        <v>8.130081300813009E-3</v>
      </c>
      <c r="G172" s="90">
        <v>6.4644920149507304E-2</v>
      </c>
      <c r="H172" s="89">
        <f t="shared" si="4"/>
        <v>3</v>
      </c>
      <c r="I172" s="91">
        <f t="shared" si="5"/>
        <v>5.9972619531059146E-2</v>
      </c>
      <c r="J172" s="89" t="s">
        <v>357</v>
      </c>
    </row>
    <row r="173" spans="1:10" x14ac:dyDescent="0.35">
      <c r="A173" s="99" t="s">
        <v>22</v>
      </c>
      <c r="B173" s="99" t="s">
        <v>74</v>
      </c>
      <c r="C173" s="99" t="s">
        <v>241</v>
      </c>
      <c r="D173" s="99" t="s">
        <v>127</v>
      </c>
      <c r="E173" s="103"/>
      <c r="F173" s="103"/>
      <c r="G173" s="103">
        <v>1.8723391497271692E-2</v>
      </c>
      <c r="H173" s="99">
        <f t="shared" si="4"/>
        <v>1</v>
      </c>
      <c r="I173" s="109">
        <f t="shared" si="5"/>
        <v>1.8723391497271692E-2</v>
      </c>
      <c r="J173" s="99" t="s">
        <v>355</v>
      </c>
    </row>
    <row r="174" spans="1:10" x14ac:dyDescent="0.35">
      <c r="A174" s="100" t="s">
        <v>5</v>
      </c>
      <c r="B174" s="100" t="s">
        <v>4</v>
      </c>
      <c r="C174" s="100" t="s">
        <v>15</v>
      </c>
      <c r="D174" s="100" t="s">
        <v>127</v>
      </c>
      <c r="E174" s="104">
        <v>3.5714285714285712E-2</v>
      </c>
      <c r="F174" s="104"/>
      <c r="G174" s="104"/>
      <c r="H174" s="100">
        <f t="shared" si="4"/>
        <v>1</v>
      </c>
      <c r="I174" s="110">
        <f t="shared" si="5"/>
        <v>3.5714285714285712E-2</v>
      </c>
      <c r="J174" s="100" t="s">
        <v>357</v>
      </c>
    </row>
    <row r="175" spans="1:10" x14ac:dyDescent="0.35">
      <c r="A175" s="95" t="s">
        <v>5</v>
      </c>
      <c r="B175" s="95" t="s">
        <v>4</v>
      </c>
      <c r="C175" s="95" t="s">
        <v>6</v>
      </c>
      <c r="D175" s="95" t="s">
        <v>127</v>
      </c>
      <c r="E175" s="96">
        <v>3.5714285714285712E-2</v>
      </c>
      <c r="F175" s="96">
        <v>0.13414634146341464</v>
      </c>
      <c r="G175" s="96">
        <v>0.36471887429793526</v>
      </c>
      <c r="H175" s="95">
        <f t="shared" si="4"/>
        <v>3</v>
      </c>
      <c r="I175" s="97">
        <f t="shared" si="5"/>
        <v>0.17819316715854519</v>
      </c>
      <c r="J175" s="95" t="s">
        <v>356</v>
      </c>
    </row>
    <row r="176" spans="1:10" x14ac:dyDescent="0.35">
      <c r="A176" s="99" t="s">
        <v>5</v>
      </c>
      <c r="B176" s="99" t="s">
        <v>4</v>
      </c>
      <c r="C176" s="99" t="s">
        <v>23</v>
      </c>
      <c r="D176" s="99" t="s">
        <v>127</v>
      </c>
      <c r="E176" s="103"/>
      <c r="F176" s="103"/>
      <c r="G176" s="103">
        <v>1.8188722991745118E-3</v>
      </c>
      <c r="H176" s="99">
        <f t="shared" si="4"/>
        <v>1</v>
      </c>
      <c r="I176" s="109">
        <f t="shared" si="5"/>
        <v>1.8188722991745118E-3</v>
      </c>
      <c r="J176" s="99" t="s">
        <v>355</v>
      </c>
    </row>
    <row r="177" spans="1:10" x14ac:dyDescent="0.35">
      <c r="A177" s="101" t="s">
        <v>5</v>
      </c>
      <c r="B177" s="101" t="s">
        <v>4</v>
      </c>
      <c r="C177" s="101" t="s">
        <v>349</v>
      </c>
      <c r="D177" s="101" t="s">
        <v>127</v>
      </c>
      <c r="E177" s="106"/>
      <c r="F177" s="96">
        <v>0.85619918699186992</v>
      </c>
      <c r="G177" s="106"/>
      <c r="H177" s="101">
        <f t="shared" si="4"/>
        <v>1</v>
      </c>
      <c r="I177" s="111">
        <f t="shared" si="5"/>
        <v>0.85619918699186992</v>
      </c>
      <c r="J177" s="101" t="s">
        <v>356</v>
      </c>
    </row>
    <row r="178" spans="1:10" x14ac:dyDescent="0.35">
      <c r="A178" s="101" t="s">
        <v>308</v>
      </c>
      <c r="B178" s="101" t="s">
        <v>309</v>
      </c>
      <c r="C178" s="101" t="s">
        <v>214</v>
      </c>
      <c r="D178" s="101" t="s">
        <v>127</v>
      </c>
      <c r="E178" s="106">
        <v>0.32142857142857145</v>
      </c>
      <c r="F178" s="106"/>
      <c r="G178" s="106"/>
      <c r="H178" s="101">
        <f t="shared" si="4"/>
        <v>1</v>
      </c>
      <c r="I178" s="111">
        <f t="shared" si="5"/>
        <v>0.32142857142857145</v>
      </c>
      <c r="J178" s="101" t="s">
        <v>356</v>
      </c>
    </row>
    <row r="179" spans="1:10" x14ac:dyDescent="0.35">
      <c r="A179" s="99" t="s">
        <v>68</v>
      </c>
      <c r="B179" s="99" t="s">
        <v>67</v>
      </c>
      <c r="C179" s="99" t="s">
        <v>44</v>
      </c>
      <c r="D179" s="99" t="s">
        <v>127</v>
      </c>
      <c r="E179" s="103"/>
      <c r="F179" s="103">
        <v>5.0813008130081306E-4</v>
      </c>
      <c r="G179" s="103"/>
      <c r="H179" s="99">
        <f t="shared" si="4"/>
        <v>1</v>
      </c>
      <c r="I179" s="109">
        <f t="shared" si="5"/>
        <v>5.0813008130081306E-4</v>
      </c>
      <c r="J179" s="99" t="s">
        <v>355</v>
      </c>
    </row>
    <row r="180" spans="1:10" x14ac:dyDescent="0.35">
      <c r="A180" s="89" t="s">
        <v>68</v>
      </c>
      <c r="B180" s="89" t="s">
        <v>318</v>
      </c>
      <c r="C180" s="89" t="s">
        <v>234</v>
      </c>
      <c r="D180" s="89" t="s">
        <v>127</v>
      </c>
      <c r="E180" s="90"/>
      <c r="F180" s="90"/>
      <c r="G180" s="90">
        <v>3.6422418100777516E-2</v>
      </c>
      <c r="H180" s="89">
        <f t="shared" si="4"/>
        <v>1</v>
      </c>
      <c r="I180" s="91">
        <f t="shared" si="5"/>
        <v>3.6422418100777516E-2</v>
      </c>
      <c r="J180" s="89" t="s">
        <v>357</v>
      </c>
    </row>
    <row r="181" spans="1:10" x14ac:dyDescent="0.35">
      <c r="A181" s="99" t="s">
        <v>28</v>
      </c>
      <c r="B181" s="99" t="s">
        <v>32</v>
      </c>
      <c r="C181" s="99" t="s">
        <v>39</v>
      </c>
      <c r="D181" s="99" t="s">
        <v>127</v>
      </c>
      <c r="E181" s="103"/>
      <c r="F181" s="103"/>
      <c r="G181" s="103">
        <v>2.1586616297895305E-3</v>
      </c>
      <c r="H181" s="99">
        <f t="shared" si="4"/>
        <v>1</v>
      </c>
      <c r="I181" s="109">
        <f t="shared" si="5"/>
        <v>2.1586616297895305E-3</v>
      </c>
      <c r="J181" s="99" t="s">
        <v>355</v>
      </c>
    </row>
    <row r="182" spans="1:10" x14ac:dyDescent="0.35">
      <c r="A182" s="99" t="s">
        <v>28</v>
      </c>
      <c r="B182" s="99" t="s">
        <v>32</v>
      </c>
      <c r="C182" s="99" t="s">
        <v>228</v>
      </c>
      <c r="D182" s="99" t="s">
        <v>127</v>
      </c>
      <c r="E182" s="103"/>
      <c r="F182" s="103"/>
      <c r="G182" s="103">
        <v>3.452859227279087E-3</v>
      </c>
      <c r="H182" s="99">
        <f t="shared" si="4"/>
        <v>1</v>
      </c>
      <c r="I182" s="109">
        <f t="shared" si="5"/>
        <v>3.452859227279087E-3</v>
      </c>
      <c r="J182" s="99" t="s">
        <v>355</v>
      </c>
    </row>
    <row r="183" spans="1:10" x14ac:dyDescent="0.35">
      <c r="A183" s="95" t="s">
        <v>28</v>
      </c>
      <c r="B183" s="95" t="s">
        <v>32</v>
      </c>
      <c r="C183" s="95" t="s">
        <v>31</v>
      </c>
      <c r="D183" s="95" t="s">
        <v>127</v>
      </c>
      <c r="E183" s="96">
        <v>0.39285714285714285</v>
      </c>
      <c r="F183" s="96"/>
      <c r="G183" s="96">
        <v>0.4552427494953129</v>
      </c>
      <c r="H183" s="95">
        <f t="shared" si="4"/>
        <v>2</v>
      </c>
      <c r="I183" s="97">
        <f t="shared" si="5"/>
        <v>0.42404994617622788</v>
      </c>
      <c r="J183" s="95" t="s">
        <v>356</v>
      </c>
    </row>
    <row r="184" spans="1:10" x14ac:dyDescent="0.35">
      <c r="A184" s="99" t="s">
        <v>28</v>
      </c>
      <c r="B184" s="99" t="s">
        <v>32</v>
      </c>
      <c r="C184" s="99" t="s">
        <v>226</v>
      </c>
      <c r="D184" s="99" t="s">
        <v>127</v>
      </c>
      <c r="E184" s="103"/>
      <c r="F184" s="103"/>
      <c r="G184" s="103">
        <v>4.1824069077172153E-3</v>
      </c>
      <c r="H184" s="99">
        <f t="shared" si="4"/>
        <v>1</v>
      </c>
      <c r="I184" s="109">
        <f t="shared" si="5"/>
        <v>4.1824069077172153E-3</v>
      </c>
      <c r="J184" s="99" t="s">
        <v>355</v>
      </c>
    </row>
    <row r="185" spans="1:10" x14ac:dyDescent="0.35">
      <c r="A185" s="99" t="s">
        <v>13</v>
      </c>
      <c r="B185" s="99" t="s">
        <v>12</v>
      </c>
      <c r="C185" s="99" t="s">
        <v>24</v>
      </c>
      <c r="D185" s="99" t="s">
        <v>127</v>
      </c>
      <c r="E185" s="103"/>
      <c r="F185" s="103"/>
      <c r="G185" s="103">
        <v>1.4091263416681657E-3</v>
      </c>
      <c r="H185" s="99">
        <f t="shared" si="4"/>
        <v>1</v>
      </c>
      <c r="I185" s="109">
        <f t="shared" si="5"/>
        <v>1.4091263416681657E-3</v>
      </c>
      <c r="J185" s="99" t="s">
        <v>355</v>
      </c>
    </row>
    <row r="186" spans="1:10" x14ac:dyDescent="0.35">
      <c r="A186" s="99" t="s">
        <v>10</v>
      </c>
      <c r="B186" s="99" t="s">
        <v>9</v>
      </c>
      <c r="C186" s="99" t="s">
        <v>43</v>
      </c>
      <c r="D186" s="99" t="s">
        <v>127</v>
      </c>
      <c r="E186" s="103"/>
      <c r="F186" s="103"/>
      <c r="G186" s="103">
        <v>5.0368771361755712E-3</v>
      </c>
      <c r="H186" s="99">
        <f t="shared" si="4"/>
        <v>1</v>
      </c>
      <c r="I186" s="109">
        <f t="shared" si="5"/>
        <v>5.0368771361755712E-3</v>
      </c>
      <c r="J186" s="99" t="s">
        <v>355</v>
      </c>
    </row>
    <row r="187" spans="1:10" x14ac:dyDescent="0.35">
      <c r="A187" s="99" t="s">
        <v>71</v>
      </c>
      <c r="B187" s="99" t="s">
        <v>70</v>
      </c>
      <c r="C187" s="99" t="s">
        <v>113</v>
      </c>
      <c r="D187" s="99" t="s">
        <v>122</v>
      </c>
      <c r="E187" s="103"/>
      <c r="F187" s="103">
        <v>1.2049597698915535E-3</v>
      </c>
      <c r="G187" s="103"/>
      <c r="H187" s="99">
        <f t="shared" si="4"/>
        <v>1</v>
      </c>
      <c r="I187" s="109">
        <f t="shared" si="5"/>
        <v>1.2049597698915535E-3</v>
      </c>
      <c r="J187" s="99" t="s">
        <v>355</v>
      </c>
    </row>
    <row r="188" spans="1:10" x14ac:dyDescent="0.35">
      <c r="A188" s="99" t="s">
        <v>71</v>
      </c>
      <c r="B188" s="99" t="s">
        <v>70</v>
      </c>
      <c r="C188" s="99" t="s">
        <v>54</v>
      </c>
      <c r="D188" s="99" t="s">
        <v>122</v>
      </c>
      <c r="E188" s="103"/>
      <c r="F188" s="103"/>
      <c r="G188" s="103">
        <v>8.1839938682614754E-3</v>
      </c>
      <c r="H188" s="99">
        <f t="shared" si="4"/>
        <v>1</v>
      </c>
      <c r="I188" s="109">
        <f t="shared" si="5"/>
        <v>8.1839938682614754E-3</v>
      </c>
      <c r="J188" s="99" t="s">
        <v>355</v>
      </c>
    </row>
    <row r="189" spans="1:10" x14ac:dyDescent="0.35">
      <c r="A189" s="100" t="s">
        <v>71</v>
      </c>
      <c r="B189" s="100" t="s">
        <v>70</v>
      </c>
      <c r="C189" s="100" t="s">
        <v>59</v>
      </c>
      <c r="D189" s="100" t="s">
        <v>122</v>
      </c>
      <c r="E189" s="104">
        <v>7.3529411764705885E-2</v>
      </c>
      <c r="F189" s="104"/>
      <c r="G189" s="104"/>
      <c r="H189" s="100">
        <f t="shared" si="4"/>
        <v>1</v>
      </c>
      <c r="I189" s="110">
        <f t="shared" si="5"/>
        <v>7.3529411764705885E-2</v>
      </c>
      <c r="J189" s="100" t="s">
        <v>357</v>
      </c>
    </row>
    <row r="190" spans="1:10" x14ac:dyDescent="0.35">
      <c r="A190" s="100" t="s">
        <v>71</v>
      </c>
      <c r="B190" s="100" t="s">
        <v>70</v>
      </c>
      <c r="C190" s="100" t="s">
        <v>272</v>
      </c>
      <c r="D190" s="100" t="s">
        <v>122</v>
      </c>
      <c r="E190" s="104">
        <v>2.9411764705882353E-2</v>
      </c>
      <c r="F190" s="104"/>
      <c r="G190" s="104"/>
      <c r="H190" s="100">
        <f t="shared" si="4"/>
        <v>1</v>
      </c>
      <c r="I190" s="110">
        <f t="shared" si="5"/>
        <v>2.9411764705882353E-2</v>
      </c>
      <c r="J190" s="100" t="s">
        <v>357</v>
      </c>
    </row>
    <row r="191" spans="1:10" x14ac:dyDescent="0.35">
      <c r="A191" s="99" t="s">
        <v>71</v>
      </c>
      <c r="B191" s="99" t="s">
        <v>70</v>
      </c>
      <c r="C191" s="99" t="s">
        <v>57</v>
      </c>
      <c r="D191" s="99" t="s">
        <v>122</v>
      </c>
      <c r="E191" s="103"/>
      <c r="F191" s="103"/>
      <c r="G191" s="103">
        <v>2.110652852874774E-3</v>
      </c>
      <c r="H191" s="99">
        <f t="shared" si="4"/>
        <v>1</v>
      </c>
      <c r="I191" s="109">
        <f t="shared" si="5"/>
        <v>2.110652852874774E-3</v>
      </c>
      <c r="J191" s="99" t="s">
        <v>355</v>
      </c>
    </row>
    <row r="192" spans="1:10" x14ac:dyDescent="0.35">
      <c r="A192" s="89" t="s">
        <v>71</v>
      </c>
      <c r="B192" s="89" t="s">
        <v>70</v>
      </c>
      <c r="C192" s="89" t="s">
        <v>60</v>
      </c>
      <c r="D192" s="89" t="s">
        <v>122</v>
      </c>
      <c r="E192" s="90">
        <v>2.9411764705882353E-2</v>
      </c>
      <c r="F192" s="90">
        <v>1.2826991098845572E-3</v>
      </c>
      <c r="G192" s="90">
        <v>1.1908920741022686E-3</v>
      </c>
      <c r="H192" s="89">
        <f t="shared" si="4"/>
        <v>3</v>
      </c>
      <c r="I192" s="91">
        <f t="shared" si="5"/>
        <v>1.0628451963289728E-2</v>
      </c>
      <c r="J192" s="89" t="s">
        <v>357</v>
      </c>
    </row>
    <row r="193" spans="1:10" x14ac:dyDescent="0.35">
      <c r="A193" s="100" t="s">
        <v>66</v>
      </c>
      <c r="B193" s="100" t="s">
        <v>65</v>
      </c>
      <c r="C193" s="100" t="s">
        <v>239</v>
      </c>
      <c r="D193" s="100" t="s">
        <v>122</v>
      </c>
      <c r="E193" s="104"/>
      <c r="F193" s="104"/>
      <c r="G193" s="104">
        <v>6.2193347897950349E-2</v>
      </c>
      <c r="H193" s="100">
        <f t="shared" si="4"/>
        <v>1</v>
      </c>
      <c r="I193" s="110">
        <f t="shared" si="5"/>
        <v>6.2193347897950349E-2</v>
      </c>
      <c r="J193" s="100" t="s">
        <v>357</v>
      </c>
    </row>
    <row r="194" spans="1:10" x14ac:dyDescent="0.35">
      <c r="A194" s="95" t="s">
        <v>66</v>
      </c>
      <c r="B194" s="95" t="s">
        <v>65</v>
      </c>
      <c r="C194" s="95" t="s">
        <v>42</v>
      </c>
      <c r="D194" s="95" t="s">
        <v>122</v>
      </c>
      <c r="E194" s="96">
        <v>0.25</v>
      </c>
      <c r="F194" s="96"/>
      <c r="G194" s="96">
        <v>0.2303343778840288</v>
      </c>
      <c r="H194" s="95">
        <f t="shared" ref="H194:H209" si="6">COUNT(E194:G194)</f>
        <v>2</v>
      </c>
      <c r="I194" s="97">
        <f t="shared" ref="I194:I209" si="7">AVERAGE(E194:G194)</f>
        <v>0.24016718894201439</v>
      </c>
      <c r="J194" s="95" t="s">
        <v>356</v>
      </c>
    </row>
    <row r="195" spans="1:10" x14ac:dyDescent="0.35">
      <c r="A195" s="95" t="s">
        <v>66</v>
      </c>
      <c r="B195" s="95" t="s">
        <v>65</v>
      </c>
      <c r="C195" s="95" t="s">
        <v>47</v>
      </c>
      <c r="D195" s="95" t="s">
        <v>122</v>
      </c>
      <c r="E195" s="96">
        <v>0.14705882352941177</v>
      </c>
      <c r="F195" s="96">
        <v>0.53729544836164345</v>
      </c>
      <c r="G195" s="96">
        <v>0.31544979117676197</v>
      </c>
      <c r="H195" s="95">
        <f t="shared" si="6"/>
        <v>3</v>
      </c>
      <c r="I195" s="97">
        <f t="shared" si="7"/>
        <v>0.33326802102260572</v>
      </c>
      <c r="J195" s="95" t="s">
        <v>356</v>
      </c>
    </row>
    <row r="196" spans="1:10" x14ac:dyDescent="0.35">
      <c r="A196" s="99" t="s">
        <v>66</v>
      </c>
      <c r="B196" s="99" t="s">
        <v>65</v>
      </c>
      <c r="C196" s="99" t="s">
        <v>265</v>
      </c>
      <c r="D196" s="99" t="s">
        <v>122</v>
      </c>
      <c r="E196" s="103"/>
      <c r="F196" s="103"/>
      <c r="G196" s="103">
        <v>1.5871608903534613E-3</v>
      </c>
      <c r="H196" s="99">
        <f t="shared" si="6"/>
        <v>1</v>
      </c>
      <c r="I196" s="109">
        <f t="shared" si="7"/>
        <v>1.5871608903534613E-3</v>
      </c>
      <c r="J196" s="99" t="s">
        <v>355</v>
      </c>
    </row>
    <row r="197" spans="1:10" x14ac:dyDescent="0.35">
      <c r="A197" s="99" t="s">
        <v>313</v>
      </c>
      <c r="B197" s="99" t="s">
        <v>312</v>
      </c>
      <c r="C197" s="99" t="s">
        <v>297</v>
      </c>
      <c r="D197" s="99" t="s">
        <v>122</v>
      </c>
      <c r="E197" s="103">
        <v>1.4705882352941176E-2</v>
      </c>
      <c r="F197" s="103"/>
      <c r="G197" s="103"/>
      <c r="H197" s="99">
        <f t="shared" si="6"/>
        <v>1</v>
      </c>
      <c r="I197" s="109">
        <f t="shared" si="7"/>
        <v>1.4705882352941176E-2</v>
      </c>
      <c r="J197" s="99" t="s">
        <v>355</v>
      </c>
    </row>
    <row r="198" spans="1:10" x14ac:dyDescent="0.35">
      <c r="A198" s="99" t="s">
        <v>5</v>
      </c>
      <c r="B198" s="99" t="s">
        <v>4</v>
      </c>
      <c r="C198" s="99" t="s">
        <v>15</v>
      </c>
      <c r="D198" s="99" t="s">
        <v>122</v>
      </c>
      <c r="E198" s="103"/>
      <c r="F198" s="103"/>
      <c r="G198" s="103">
        <v>3.8542356443800217E-3</v>
      </c>
      <c r="H198" s="99">
        <f t="shared" si="6"/>
        <v>1</v>
      </c>
      <c r="I198" s="109">
        <f t="shared" si="7"/>
        <v>3.8542356443800217E-3</v>
      </c>
      <c r="J198" s="99" t="s">
        <v>355</v>
      </c>
    </row>
    <row r="199" spans="1:10" x14ac:dyDescent="0.35">
      <c r="A199" s="95" t="s">
        <v>5</v>
      </c>
      <c r="B199" s="95" t="s">
        <v>4</v>
      </c>
      <c r="C199" s="95" t="s">
        <v>6</v>
      </c>
      <c r="D199" s="95" t="s">
        <v>122</v>
      </c>
      <c r="E199" s="96">
        <v>0.27941176470588236</v>
      </c>
      <c r="F199" s="96"/>
      <c r="G199" s="96">
        <v>0.2936518778449233</v>
      </c>
      <c r="H199" s="95">
        <f t="shared" si="6"/>
        <v>2</v>
      </c>
      <c r="I199" s="97">
        <f t="shared" si="7"/>
        <v>0.28653182127540283</v>
      </c>
      <c r="J199" s="95" t="s">
        <v>356</v>
      </c>
    </row>
    <row r="200" spans="1:10" x14ac:dyDescent="0.35">
      <c r="A200" s="99" t="s">
        <v>5</v>
      </c>
      <c r="B200" s="99" t="s">
        <v>4</v>
      </c>
      <c r="C200" s="99" t="s">
        <v>23</v>
      </c>
      <c r="D200" s="99" t="s">
        <v>122</v>
      </c>
      <c r="E200" s="103">
        <v>1.4705882352941176E-2</v>
      </c>
      <c r="F200" s="103"/>
      <c r="G200" s="103"/>
      <c r="H200" s="99">
        <f t="shared" si="6"/>
        <v>1</v>
      </c>
      <c r="I200" s="109">
        <f t="shared" si="7"/>
        <v>1.4705882352941176E-2</v>
      </c>
      <c r="J200" s="99" t="s">
        <v>355</v>
      </c>
    </row>
    <row r="201" spans="1:10" x14ac:dyDescent="0.35">
      <c r="A201" s="100" t="s">
        <v>5</v>
      </c>
      <c r="B201" s="100" t="s">
        <v>4</v>
      </c>
      <c r="C201" s="100" t="s">
        <v>349</v>
      </c>
      <c r="D201" s="100" t="s">
        <v>122</v>
      </c>
      <c r="E201" s="104"/>
      <c r="F201" s="104">
        <v>0.23523924281882846</v>
      </c>
      <c r="G201" s="104"/>
      <c r="H201" s="100">
        <f t="shared" si="6"/>
        <v>1</v>
      </c>
      <c r="I201" s="110">
        <f t="shared" si="7"/>
        <v>0.23523924281882846</v>
      </c>
      <c r="J201" s="100" t="s">
        <v>357</v>
      </c>
    </row>
    <row r="202" spans="1:10" x14ac:dyDescent="0.35">
      <c r="A202" s="100" t="s">
        <v>308</v>
      </c>
      <c r="B202" s="100" t="s">
        <v>309</v>
      </c>
      <c r="C202" s="100" t="s">
        <v>214</v>
      </c>
      <c r="D202" s="100" t="s">
        <v>122</v>
      </c>
      <c r="E202" s="104">
        <v>0.16176470588235295</v>
      </c>
      <c r="F202" s="104"/>
      <c r="G202" s="104"/>
      <c r="H202" s="100">
        <f t="shared" si="6"/>
        <v>1</v>
      </c>
      <c r="I202" s="110">
        <f t="shared" si="7"/>
        <v>0.16176470588235295</v>
      </c>
      <c r="J202" s="100" t="s">
        <v>357</v>
      </c>
    </row>
    <row r="203" spans="1:10" x14ac:dyDescent="0.35">
      <c r="A203" s="99" t="s">
        <v>68</v>
      </c>
      <c r="B203" s="99" t="s">
        <v>67</v>
      </c>
      <c r="C203" s="99" t="s">
        <v>258</v>
      </c>
      <c r="D203" s="99" t="s">
        <v>122</v>
      </c>
      <c r="E203" s="103"/>
      <c r="F203" s="103"/>
      <c r="G203" s="103">
        <v>3.0543983231572196E-3</v>
      </c>
      <c r="H203" s="99">
        <f t="shared" si="6"/>
        <v>1</v>
      </c>
      <c r="I203" s="109">
        <f t="shared" si="7"/>
        <v>3.0543983231572196E-3</v>
      </c>
      <c r="J203" s="99" t="s">
        <v>355</v>
      </c>
    </row>
    <row r="204" spans="1:10" x14ac:dyDescent="0.35">
      <c r="A204" s="99" t="s">
        <v>68</v>
      </c>
      <c r="B204" s="99" t="s">
        <v>67</v>
      </c>
      <c r="C204" s="99" t="s">
        <v>44</v>
      </c>
      <c r="D204" s="99" t="s">
        <v>122</v>
      </c>
      <c r="E204" s="103"/>
      <c r="F204" s="103">
        <v>1.5547867998600692E-4</v>
      </c>
      <c r="G204" s="103"/>
      <c r="H204" s="99">
        <f t="shared" si="6"/>
        <v>1</v>
      </c>
      <c r="I204" s="109">
        <f t="shared" si="7"/>
        <v>1.5547867998600692E-4</v>
      </c>
      <c r="J204" s="99" t="s">
        <v>355</v>
      </c>
    </row>
    <row r="205" spans="1:10" x14ac:dyDescent="0.35">
      <c r="A205" s="99" t="s">
        <v>68</v>
      </c>
      <c r="B205" s="99" t="s">
        <v>318</v>
      </c>
      <c r="C205" s="99" t="s">
        <v>234</v>
      </c>
      <c r="D205" s="99" t="s">
        <v>122</v>
      </c>
      <c r="E205" s="103"/>
      <c r="F205" s="103"/>
      <c r="G205" s="103">
        <v>1.143235534884691E-2</v>
      </c>
      <c r="H205" s="99">
        <f t="shared" si="6"/>
        <v>1</v>
      </c>
      <c r="I205" s="109">
        <f t="shared" si="7"/>
        <v>1.143235534884691E-2</v>
      </c>
      <c r="J205" s="99" t="s">
        <v>355</v>
      </c>
    </row>
    <row r="206" spans="1:10" x14ac:dyDescent="0.35">
      <c r="A206" s="99" t="s">
        <v>306</v>
      </c>
      <c r="B206" s="99" t="s">
        <v>305</v>
      </c>
      <c r="C206" s="99" t="s">
        <v>109</v>
      </c>
      <c r="D206" s="99" t="s">
        <v>122</v>
      </c>
      <c r="E206" s="103"/>
      <c r="F206" s="103">
        <v>7.7739339993003459E-5</v>
      </c>
      <c r="G206" s="103"/>
      <c r="H206" s="99">
        <f t="shared" si="6"/>
        <v>1</v>
      </c>
      <c r="I206" s="109">
        <f t="shared" si="7"/>
        <v>7.7739339993003459E-5</v>
      </c>
      <c r="J206" s="99" t="s">
        <v>355</v>
      </c>
    </row>
    <row r="207" spans="1:10" x14ac:dyDescent="0.35">
      <c r="A207" s="99" t="s">
        <v>28</v>
      </c>
      <c r="B207" s="99" t="s">
        <v>32</v>
      </c>
      <c r="C207" s="99" t="s">
        <v>39</v>
      </c>
      <c r="D207" s="99" t="s">
        <v>122</v>
      </c>
      <c r="E207" s="103"/>
      <c r="F207" s="103"/>
      <c r="G207" s="103">
        <v>2.1179525415951903E-3</v>
      </c>
      <c r="H207" s="99">
        <f t="shared" si="6"/>
        <v>1</v>
      </c>
      <c r="I207" s="109">
        <f t="shared" si="7"/>
        <v>2.1179525415951903E-3</v>
      </c>
      <c r="J207" s="99" t="s">
        <v>355</v>
      </c>
    </row>
    <row r="208" spans="1:10" x14ac:dyDescent="0.35">
      <c r="A208" s="100" t="s">
        <v>28</v>
      </c>
      <c r="B208" s="100" t="s">
        <v>32</v>
      </c>
      <c r="C208" s="100" t="s">
        <v>31</v>
      </c>
      <c r="D208" s="100" t="s">
        <v>122</v>
      </c>
      <c r="E208" s="104"/>
      <c r="F208" s="104"/>
      <c r="G208" s="104">
        <v>6.4838963652764231E-2</v>
      </c>
      <c r="H208" s="100">
        <f t="shared" si="6"/>
        <v>1</v>
      </c>
      <c r="I208" s="110">
        <f t="shared" si="7"/>
        <v>6.4838963652764231E-2</v>
      </c>
      <c r="J208" s="100" t="s">
        <v>357</v>
      </c>
    </row>
    <row r="209" spans="1:10" x14ac:dyDescent="0.35">
      <c r="A209" s="100" t="s">
        <v>99</v>
      </c>
      <c r="B209" s="100" t="s">
        <v>99</v>
      </c>
      <c r="C209" s="100" t="s">
        <v>350</v>
      </c>
      <c r="D209" s="100" t="s">
        <v>122</v>
      </c>
      <c r="E209" s="104"/>
      <c r="F209" s="90">
        <v>0.22388929917984995</v>
      </c>
      <c r="G209" s="104"/>
      <c r="H209" s="100">
        <f t="shared" si="6"/>
        <v>1</v>
      </c>
      <c r="I209" s="110">
        <f t="shared" si="7"/>
        <v>0.22388929917984995</v>
      </c>
      <c r="J209" s="100" t="s">
        <v>357</v>
      </c>
    </row>
  </sheetData>
  <sortState xmlns:xlrd2="http://schemas.microsoft.com/office/spreadsheetml/2017/richdata2" ref="A2:J258">
    <sortCondition ref="D2:D258"/>
    <sortCondition ref="A2:A258"/>
    <sortCondition ref="B2:B258"/>
    <sortCondition ref="C2:C258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EBB28-58E4-4188-AA1F-A64A58D73DB7}">
  <sheetPr codeName="Sheet11"/>
  <dimension ref="A1:J86"/>
  <sheetViews>
    <sheetView workbookViewId="0">
      <selection activeCell="C33" sqref="C33"/>
    </sheetView>
  </sheetViews>
  <sheetFormatPr defaultRowHeight="14.5" x14ac:dyDescent="0.35"/>
  <cols>
    <col min="1" max="1" width="11.81640625" bestFit="1" customWidth="1"/>
    <col min="2" max="2" width="14" bestFit="1" customWidth="1"/>
    <col min="3" max="3" width="13" bestFit="1" customWidth="1"/>
    <col min="4" max="4" width="10.26953125" bestFit="1" customWidth="1"/>
    <col min="5" max="5" width="6.81640625" style="71" bestFit="1" customWidth="1"/>
    <col min="6" max="6" width="10.36328125" style="71" bestFit="1" customWidth="1"/>
    <col min="7" max="7" width="9.1796875" style="71" bestFit="1" customWidth="1"/>
    <col min="8" max="8" width="5.81640625" bestFit="1" customWidth="1"/>
    <col min="9" max="9" width="10.81640625" bestFit="1" customWidth="1"/>
    <col min="10" max="10" width="12.90625" bestFit="1" customWidth="1"/>
  </cols>
  <sheetData>
    <row r="1" spans="1:10" x14ac:dyDescent="0.35">
      <c r="A1" t="s">
        <v>320</v>
      </c>
      <c r="B1" t="s">
        <v>319</v>
      </c>
      <c r="C1" t="s">
        <v>0</v>
      </c>
      <c r="D1" t="s">
        <v>352</v>
      </c>
      <c r="E1" s="71" t="s">
        <v>78</v>
      </c>
      <c r="F1" s="71" t="s">
        <v>95</v>
      </c>
      <c r="G1" s="71" t="s">
        <v>101</v>
      </c>
      <c r="H1" t="s">
        <v>189</v>
      </c>
      <c r="I1" s="71" t="s">
        <v>354</v>
      </c>
      <c r="J1" t="s">
        <v>358</v>
      </c>
    </row>
    <row r="2" spans="1:10" x14ac:dyDescent="0.35">
      <c r="A2" s="98" t="s">
        <v>71</v>
      </c>
      <c r="B2" s="98" t="s">
        <v>70</v>
      </c>
      <c r="C2" s="98" t="s">
        <v>54</v>
      </c>
      <c r="D2" s="77" t="s">
        <v>181</v>
      </c>
      <c r="E2" s="102">
        <v>5.6179775280898875E-3</v>
      </c>
      <c r="F2" s="102"/>
      <c r="G2" s="102">
        <v>9.823988042787191E-3</v>
      </c>
      <c r="H2" s="98">
        <f t="shared" ref="H2:H16" si="0">COUNT(E2:G2)</f>
        <v>2</v>
      </c>
      <c r="I2" s="108">
        <f t="shared" ref="I2:I16" si="1">AVERAGE(E2:G2)</f>
        <v>7.7209827854385392E-3</v>
      </c>
      <c r="J2" s="98" t="s">
        <v>355</v>
      </c>
    </row>
    <row r="3" spans="1:10" x14ac:dyDescent="0.35">
      <c r="A3" s="98" t="s">
        <v>71</v>
      </c>
      <c r="B3" s="98" t="s">
        <v>70</v>
      </c>
      <c r="C3" s="98" t="s">
        <v>60</v>
      </c>
      <c r="D3" s="77" t="s">
        <v>181</v>
      </c>
      <c r="E3" s="102"/>
      <c r="F3" s="102">
        <v>3.5434605435668471E-5</v>
      </c>
      <c r="G3" s="102">
        <v>7.8608635516937524E-3</v>
      </c>
      <c r="H3" s="98">
        <f t="shared" si="0"/>
        <v>2</v>
      </c>
      <c r="I3" s="108">
        <f t="shared" si="1"/>
        <v>3.94814907856471E-3</v>
      </c>
      <c r="J3" s="98" t="s">
        <v>355</v>
      </c>
    </row>
    <row r="4" spans="1:10" x14ac:dyDescent="0.35">
      <c r="A4" s="85" t="s">
        <v>66</v>
      </c>
      <c r="B4" s="85" t="s">
        <v>65</v>
      </c>
      <c r="C4" s="85" t="s">
        <v>42</v>
      </c>
      <c r="D4" s="84" t="s">
        <v>181</v>
      </c>
      <c r="E4" s="86">
        <v>2.247191011235955E-2</v>
      </c>
      <c r="F4" s="86"/>
      <c r="G4" s="86">
        <v>3.3537639565881787E-2</v>
      </c>
      <c r="H4" s="85">
        <f t="shared" si="0"/>
        <v>2</v>
      </c>
      <c r="I4" s="105">
        <f t="shared" si="1"/>
        <v>2.8004774839120668E-2</v>
      </c>
      <c r="J4" s="85" t="s">
        <v>357</v>
      </c>
    </row>
    <row r="5" spans="1:10" x14ac:dyDescent="0.35">
      <c r="A5" s="98" t="s">
        <v>66</v>
      </c>
      <c r="B5" s="98" t="s">
        <v>65</v>
      </c>
      <c r="C5" s="98" t="s">
        <v>47</v>
      </c>
      <c r="D5" s="77" t="s">
        <v>181</v>
      </c>
      <c r="E5" s="102">
        <v>5.6179775280898875E-3</v>
      </c>
      <c r="F5" s="102">
        <v>1.0984727685057227E-3</v>
      </c>
      <c r="G5" s="102">
        <v>2.0835889485014445E-2</v>
      </c>
      <c r="H5" s="98">
        <f t="shared" si="0"/>
        <v>3</v>
      </c>
      <c r="I5" s="108">
        <f t="shared" si="1"/>
        <v>9.1841132605366849E-3</v>
      </c>
      <c r="J5" s="98" t="s">
        <v>355</v>
      </c>
    </row>
    <row r="6" spans="1:10" x14ac:dyDescent="0.35">
      <c r="A6" s="79" t="s">
        <v>5</v>
      </c>
      <c r="B6" s="79" t="s">
        <v>4</v>
      </c>
      <c r="C6" s="79" t="s">
        <v>15</v>
      </c>
      <c r="D6" s="82" t="s">
        <v>181</v>
      </c>
      <c r="E6" s="80">
        <v>3.9325842696629212E-2</v>
      </c>
      <c r="F6" s="80"/>
      <c r="G6" s="80"/>
      <c r="H6" s="79">
        <f t="shared" si="0"/>
        <v>1</v>
      </c>
      <c r="I6" s="81">
        <f t="shared" si="1"/>
        <v>3.9325842696629212E-2</v>
      </c>
      <c r="J6" s="79" t="s">
        <v>357</v>
      </c>
    </row>
    <row r="7" spans="1:10" x14ac:dyDescent="0.35">
      <c r="A7" s="85" t="s">
        <v>5</v>
      </c>
      <c r="B7" s="85" t="s">
        <v>4</v>
      </c>
      <c r="C7" s="85" t="s">
        <v>6</v>
      </c>
      <c r="D7" s="84" t="s">
        <v>181</v>
      </c>
      <c r="E7" s="86">
        <v>3.3707865168539325E-2</v>
      </c>
      <c r="F7" s="86"/>
      <c r="G7" s="86">
        <v>5.1978182548269442E-3</v>
      </c>
      <c r="H7" s="85">
        <f t="shared" si="0"/>
        <v>2</v>
      </c>
      <c r="I7" s="105">
        <f t="shared" si="1"/>
        <v>1.9452841711683135E-2</v>
      </c>
      <c r="J7" s="85" t="s">
        <v>357</v>
      </c>
    </row>
    <row r="8" spans="1:10" x14ac:dyDescent="0.35">
      <c r="A8" s="85" t="s">
        <v>5</v>
      </c>
      <c r="B8" s="85" t="s">
        <v>4</v>
      </c>
      <c r="C8" s="85" t="s">
        <v>23</v>
      </c>
      <c r="D8" s="84" t="s">
        <v>181</v>
      </c>
      <c r="E8" s="86">
        <v>6.741573033707865E-2</v>
      </c>
      <c r="F8" s="86"/>
      <c r="G8" s="86">
        <v>9.7626404024405214E-3</v>
      </c>
      <c r="H8" s="85">
        <f t="shared" si="0"/>
        <v>2</v>
      </c>
      <c r="I8" s="105">
        <f t="shared" si="1"/>
        <v>3.8589185369759582E-2</v>
      </c>
      <c r="J8" s="85" t="s">
        <v>357</v>
      </c>
    </row>
    <row r="9" spans="1:10" x14ac:dyDescent="0.35">
      <c r="A9" s="79" t="s">
        <v>5</v>
      </c>
      <c r="B9" s="79" t="s">
        <v>4</v>
      </c>
      <c r="C9" s="79" t="s">
        <v>349</v>
      </c>
      <c r="D9" s="82" t="s">
        <v>181</v>
      </c>
      <c r="E9" s="80"/>
      <c r="F9" s="83">
        <v>5.8219056730803305E-2</v>
      </c>
      <c r="G9" s="80"/>
      <c r="H9" s="79">
        <f t="shared" si="0"/>
        <v>1</v>
      </c>
      <c r="I9" s="81">
        <f t="shared" si="1"/>
        <v>5.8219056730803305E-2</v>
      </c>
      <c r="J9" s="79" t="s">
        <v>357</v>
      </c>
    </row>
    <row r="10" spans="1:10" x14ac:dyDescent="0.35">
      <c r="A10" s="79" t="s">
        <v>308</v>
      </c>
      <c r="B10" s="79" t="s">
        <v>309</v>
      </c>
      <c r="C10" s="79" t="s">
        <v>214</v>
      </c>
      <c r="D10" s="82" t="s">
        <v>181</v>
      </c>
      <c r="E10" s="80">
        <v>6.1797752808988762E-2</v>
      </c>
      <c r="F10" s="80"/>
      <c r="G10" s="80"/>
      <c r="H10" s="79">
        <f t="shared" si="0"/>
        <v>1</v>
      </c>
      <c r="I10" s="81">
        <f t="shared" si="1"/>
        <v>6.1797752808988762E-2</v>
      </c>
      <c r="J10" s="79" t="s">
        <v>357</v>
      </c>
    </row>
    <row r="11" spans="1:10" x14ac:dyDescent="0.35">
      <c r="A11" s="85" t="s">
        <v>35</v>
      </c>
      <c r="B11" s="85" t="s">
        <v>62</v>
      </c>
      <c r="C11" s="85" t="s">
        <v>202</v>
      </c>
      <c r="D11" s="84" t="s">
        <v>181</v>
      </c>
      <c r="E11" s="86">
        <v>5.6179775280898875E-3</v>
      </c>
      <c r="F11" s="86"/>
      <c r="G11" s="86">
        <v>2.8487613353708186E-2</v>
      </c>
      <c r="H11" s="85">
        <f t="shared" si="0"/>
        <v>2</v>
      </c>
      <c r="I11" s="105">
        <f t="shared" si="1"/>
        <v>1.7052795440899035E-2</v>
      </c>
      <c r="J11" s="85" t="s">
        <v>357</v>
      </c>
    </row>
    <row r="12" spans="1:10" x14ac:dyDescent="0.35">
      <c r="A12" s="85" t="s">
        <v>35</v>
      </c>
      <c r="B12" s="85" t="s">
        <v>37</v>
      </c>
      <c r="C12" s="85" t="s">
        <v>49</v>
      </c>
      <c r="D12" s="84" t="s">
        <v>181</v>
      </c>
      <c r="E12" s="86">
        <v>1.6853932584269662E-2</v>
      </c>
      <c r="F12" s="86">
        <v>0.12239112717479891</v>
      </c>
      <c r="G12" s="86"/>
      <c r="H12" s="85">
        <f t="shared" si="0"/>
        <v>2</v>
      </c>
      <c r="I12" s="105">
        <f t="shared" si="1"/>
        <v>6.9622529879534295E-2</v>
      </c>
      <c r="J12" s="85" t="s">
        <v>357</v>
      </c>
    </row>
    <row r="13" spans="1:10" x14ac:dyDescent="0.35">
      <c r="A13" s="79" t="s">
        <v>73</v>
      </c>
      <c r="B13" s="79" t="s">
        <v>72</v>
      </c>
      <c r="C13" s="79" t="s">
        <v>51</v>
      </c>
      <c r="D13" s="82" t="s">
        <v>181</v>
      </c>
      <c r="E13" s="80"/>
      <c r="F13" s="80"/>
      <c r="G13" s="80">
        <v>5.5056718682029604E-2</v>
      </c>
      <c r="H13" s="79">
        <f t="shared" si="0"/>
        <v>1</v>
      </c>
      <c r="I13" s="81">
        <f t="shared" si="1"/>
        <v>5.5056718682029604E-2</v>
      </c>
      <c r="J13" s="79" t="s">
        <v>357</v>
      </c>
    </row>
    <row r="14" spans="1:10" x14ac:dyDescent="0.35">
      <c r="A14" s="98" t="s">
        <v>28</v>
      </c>
      <c r="B14" s="98" t="s">
        <v>32</v>
      </c>
      <c r="C14" s="98" t="s">
        <v>39</v>
      </c>
      <c r="D14" s="77" t="s">
        <v>181</v>
      </c>
      <c r="E14" s="102">
        <v>5.6179775280898875E-3</v>
      </c>
      <c r="F14" s="102"/>
      <c r="G14" s="102">
        <v>4.3473168772935654E-3</v>
      </c>
      <c r="H14" s="98">
        <f t="shared" si="0"/>
        <v>2</v>
      </c>
      <c r="I14" s="108">
        <f t="shared" si="1"/>
        <v>4.982647202691726E-3</v>
      </c>
      <c r="J14" s="98" t="s">
        <v>355</v>
      </c>
    </row>
    <row r="15" spans="1:10" x14ac:dyDescent="0.35">
      <c r="A15" s="85" t="s">
        <v>28</v>
      </c>
      <c r="B15" s="85" t="s">
        <v>32</v>
      </c>
      <c r="C15" s="85" t="s">
        <v>31</v>
      </c>
      <c r="D15" s="84" t="s">
        <v>181</v>
      </c>
      <c r="E15" s="86">
        <v>0.6853932584269663</v>
      </c>
      <c r="F15" s="86"/>
      <c r="G15" s="86">
        <v>0.74572239635037307</v>
      </c>
      <c r="H15" s="85">
        <f t="shared" si="0"/>
        <v>2</v>
      </c>
      <c r="I15" s="105">
        <f t="shared" si="1"/>
        <v>0.71555782738866969</v>
      </c>
      <c r="J15" s="85" t="s">
        <v>356</v>
      </c>
    </row>
    <row r="16" spans="1:10" x14ac:dyDescent="0.35">
      <c r="A16" s="40" t="s">
        <v>99</v>
      </c>
      <c r="B16" s="40" t="s">
        <v>99</v>
      </c>
      <c r="C16" s="40" t="s">
        <v>350</v>
      </c>
      <c r="D16" s="84" t="s">
        <v>181</v>
      </c>
      <c r="E16" s="73"/>
      <c r="F16" s="72">
        <v>0.8143581021225329</v>
      </c>
      <c r="G16" s="73"/>
      <c r="H16" s="40">
        <f t="shared" si="0"/>
        <v>1</v>
      </c>
      <c r="I16" s="70">
        <f t="shared" si="1"/>
        <v>0.8143581021225329</v>
      </c>
      <c r="J16" s="40" t="s">
        <v>356</v>
      </c>
    </row>
    <row r="17" spans="1:10" x14ac:dyDescent="0.35">
      <c r="D17" s="112"/>
      <c r="E17" s="113"/>
      <c r="F17" s="114"/>
      <c r="G17" s="113"/>
      <c r="I17" s="71"/>
    </row>
    <row r="18" spans="1:10" x14ac:dyDescent="0.35">
      <c r="A18" s="79" t="s">
        <v>71</v>
      </c>
      <c r="B18" s="79" t="s">
        <v>70</v>
      </c>
      <c r="C18" s="79" t="s">
        <v>59</v>
      </c>
      <c r="D18" s="79" t="s">
        <v>169</v>
      </c>
      <c r="E18" s="83">
        <v>8.2191780821917804E-2</v>
      </c>
      <c r="F18" s="80"/>
      <c r="G18" s="80"/>
      <c r="H18" s="79">
        <f t="shared" ref="H18:H31" si="2">COUNT(E18:G18)</f>
        <v>1</v>
      </c>
      <c r="I18" s="81">
        <f t="shared" ref="I18:I31" si="3">AVERAGE(E18:G18)</f>
        <v>8.2191780821917804E-2</v>
      </c>
      <c r="J18" s="79" t="s">
        <v>357</v>
      </c>
    </row>
    <row r="19" spans="1:10" x14ac:dyDescent="0.35">
      <c r="A19" s="79" t="s">
        <v>71</v>
      </c>
      <c r="B19" s="79" t="s">
        <v>70</v>
      </c>
      <c r="C19" s="79" t="s">
        <v>56</v>
      </c>
      <c r="D19" s="79" t="s">
        <v>169</v>
      </c>
      <c r="E19" s="80">
        <v>4.1095890410958902E-2</v>
      </c>
      <c r="F19" s="80"/>
      <c r="G19" s="80"/>
      <c r="H19" s="79">
        <f t="shared" si="2"/>
        <v>1</v>
      </c>
      <c r="I19" s="81">
        <f t="shared" si="3"/>
        <v>4.1095890410958902E-2</v>
      </c>
      <c r="J19" s="79" t="s">
        <v>357</v>
      </c>
    </row>
    <row r="20" spans="1:10" x14ac:dyDescent="0.35">
      <c r="A20" s="85" t="s">
        <v>71</v>
      </c>
      <c r="B20" s="85" t="s">
        <v>70</v>
      </c>
      <c r="C20" s="85" t="s">
        <v>60</v>
      </c>
      <c r="D20" s="85" t="s">
        <v>169</v>
      </c>
      <c r="E20" s="86">
        <v>0.14383561643835616</v>
      </c>
      <c r="F20" s="86">
        <v>3.7522019964768054E-2</v>
      </c>
      <c r="G20" s="86">
        <v>1.609742135494676E-2</v>
      </c>
      <c r="H20" s="85">
        <f t="shared" si="2"/>
        <v>3</v>
      </c>
      <c r="I20" s="105">
        <f t="shared" si="3"/>
        <v>6.5818352586023657E-2</v>
      </c>
      <c r="J20" s="85" t="s">
        <v>357</v>
      </c>
    </row>
    <row r="21" spans="1:10" x14ac:dyDescent="0.35">
      <c r="A21" s="79" t="s">
        <v>66</v>
      </c>
      <c r="B21" s="79" t="s">
        <v>65</v>
      </c>
      <c r="C21" s="79" t="s">
        <v>239</v>
      </c>
      <c r="D21" s="79" t="s">
        <v>169</v>
      </c>
      <c r="E21" s="80"/>
      <c r="F21" s="80"/>
      <c r="G21" s="80">
        <v>2.9751032527044564E-2</v>
      </c>
      <c r="H21" s="79">
        <f t="shared" si="2"/>
        <v>1</v>
      </c>
      <c r="I21" s="81">
        <f t="shared" si="3"/>
        <v>2.9751032527044564E-2</v>
      </c>
      <c r="J21" s="79" t="s">
        <v>357</v>
      </c>
    </row>
    <row r="22" spans="1:10" x14ac:dyDescent="0.35">
      <c r="A22" s="85" t="s">
        <v>66</v>
      </c>
      <c r="B22" s="85" t="s">
        <v>65</v>
      </c>
      <c r="C22" s="85" t="s">
        <v>42</v>
      </c>
      <c r="D22" s="85" t="s">
        <v>169</v>
      </c>
      <c r="E22" s="86">
        <v>0.14383561643835616</v>
      </c>
      <c r="F22" s="86"/>
      <c r="G22" s="86">
        <v>0.2277168996486017</v>
      </c>
      <c r="H22" s="85">
        <f t="shared" si="2"/>
        <v>2</v>
      </c>
      <c r="I22" s="105">
        <f t="shared" si="3"/>
        <v>0.18577625804347891</v>
      </c>
      <c r="J22" s="85" t="s">
        <v>356</v>
      </c>
    </row>
    <row r="23" spans="1:10" x14ac:dyDescent="0.35">
      <c r="A23" s="85" t="s">
        <v>66</v>
      </c>
      <c r="B23" s="85" t="s">
        <v>65</v>
      </c>
      <c r="C23" s="85" t="s">
        <v>47</v>
      </c>
      <c r="D23" s="85" t="s">
        <v>169</v>
      </c>
      <c r="E23" s="86">
        <v>0.42465753424657532</v>
      </c>
      <c r="F23" s="86">
        <v>0.2940692894891368</v>
      </c>
      <c r="G23" s="86">
        <v>0.19744514933565377</v>
      </c>
      <c r="H23" s="85">
        <f t="shared" si="2"/>
        <v>3</v>
      </c>
      <c r="I23" s="105">
        <f t="shared" si="3"/>
        <v>0.30539065769045526</v>
      </c>
      <c r="J23" s="85" t="s">
        <v>356</v>
      </c>
    </row>
    <row r="24" spans="1:10" x14ac:dyDescent="0.35">
      <c r="A24" s="40" t="s">
        <v>99</v>
      </c>
      <c r="B24" s="40" t="s">
        <v>99</v>
      </c>
      <c r="C24" s="40" t="s">
        <v>350</v>
      </c>
      <c r="D24" s="40" t="s">
        <v>169</v>
      </c>
      <c r="E24" s="73"/>
      <c r="F24" s="72">
        <v>0.5572519083969466</v>
      </c>
      <c r="G24" s="73"/>
      <c r="H24" s="40">
        <f t="shared" si="2"/>
        <v>1</v>
      </c>
      <c r="I24" s="70">
        <f t="shared" si="3"/>
        <v>0.5572519083969466</v>
      </c>
      <c r="J24" s="40" t="s">
        <v>356</v>
      </c>
    </row>
    <row r="25" spans="1:10" x14ac:dyDescent="0.35">
      <c r="A25" s="79" t="s">
        <v>19</v>
      </c>
      <c r="B25" s="79" t="s">
        <v>50</v>
      </c>
      <c r="C25" s="79" t="s">
        <v>256</v>
      </c>
      <c r="D25" s="79" t="s">
        <v>169</v>
      </c>
      <c r="E25" s="80"/>
      <c r="F25" s="80"/>
      <c r="G25" s="83">
        <v>0.10236759916915052</v>
      </c>
      <c r="H25" s="79">
        <f t="shared" si="2"/>
        <v>1</v>
      </c>
      <c r="I25" s="81">
        <f t="shared" si="3"/>
        <v>0.10236759916915052</v>
      </c>
      <c r="J25" s="79" t="s">
        <v>357</v>
      </c>
    </row>
    <row r="26" spans="1:10" x14ac:dyDescent="0.35">
      <c r="A26" s="85" t="s">
        <v>5</v>
      </c>
      <c r="B26" s="85" t="s">
        <v>4</v>
      </c>
      <c r="C26" s="85" t="s">
        <v>6</v>
      </c>
      <c r="D26" s="85" t="s">
        <v>169</v>
      </c>
      <c r="E26" s="86">
        <v>5.4794520547945202E-2</v>
      </c>
      <c r="F26" s="86">
        <v>5.7369348209042867E-2</v>
      </c>
      <c r="G26" s="86">
        <v>0.25961517461288136</v>
      </c>
      <c r="H26" s="85">
        <f t="shared" si="2"/>
        <v>3</v>
      </c>
      <c r="I26" s="105">
        <f t="shared" si="3"/>
        <v>0.12392634778995648</v>
      </c>
      <c r="J26" s="85" t="s">
        <v>356</v>
      </c>
    </row>
    <row r="27" spans="1:10" x14ac:dyDescent="0.35">
      <c r="A27" s="79" t="s">
        <v>68</v>
      </c>
      <c r="B27" s="79" t="s">
        <v>67</v>
      </c>
      <c r="C27" s="79" t="s">
        <v>258</v>
      </c>
      <c r="D27" s="79" t="s">
        <v>169</v>
      </c>
      <c r="E27" s="80"/>
      <c r="F27" s="80"/>
      <c r="G27" s="80">
        <v>7.1244078703102356E-2</v>
      </c>
      <c r="H27" s="79">
        <f t="shared" si="2"/>
        <v>1</v>
      </c>
      <c r="I27" s="81">
        <f t="shared" si="3"/>
        <v>7.1244078703102356E-2</v>
      </c>
      <c r="J27" s="79" t="s">
        <v>357</v>
      </c>
    </row>
    <row r="28" spans="1:10" x14ac:dyDescent="0.35">
      <c r="A28" s="98" t="s">
        <v>68</v>
      </c>
      <c r="B28" s="98" t="s">
        <v>67</v>
      </c>
      <c r="C28" s="98" t="s">
        <v>44</v>
      </c>
      <c r="D28" s="98" t="s">
        <v>169</v>
      </c>
      <c r="E28" s="102">
        <v>1.3698630136986301E-2</v>
      </c>
      <c r="F28" s="102">
        <v>4.1103934233705224E-4</v>
      </c>
      <c r="G28" s="102"/>
      <c r="H28" s="98">
        <f t="shared" si="2"/>
        <v>2</v>
      </c>
      <c r="I28" s="108">
        <f t="shared" si="3"/>
        <v>7.0548347396616768E-3</v>
      </c>
      <c r="J28" s="98" t="s">
        <v>355</v>
      </c>
    </row>
    <row r="29" spans="1:10" x14ac:dyDescent="0.35">
      <c r="A29" s="79" t="s">
        <v>73</v>
      </c>
      <c r="B29" s="79" t="s">
        <v>72</v>
      </c>
      <c r="C29" s="79" t="s">
        <v>51</v>
      </c>
      <c r="D29" s="79" t="s">
        <v>169</v>
      </c>
      <c r="E29" s="80"/>
      <c r="F29" s="80"/>
      <c r="G29" s="80">
        <v>3.580193412747585E-2</v>
      </c>
      <c r="H29" s="79">
        <f t="shared" si="2"/>
        <v>1</v>
      </c>
      <c r="I29" s="81">
        <f t="shared" si="3"/>
        <v>3.580193412747585E-2</v>
      </c>
      <c r="J29" s="79" t="s">
        <v>357</v>
      </c>
    </row>
    <row r="30" spans="1:10" x14ac:dyDescent="0.35">
      <c r="A30" s="98" t="s">
        <v>13</v>
      </c>
      <c r="B30" s="98" t="s">
        <v>12</v>
      </c>
      <c r="C30" s="98" t="s">
        <v>11</v>
      </c>
      <c r="D30" s="98" t="s">
        <v>169</v>
      </c>
      <c r="E30" s="102">
        <v>6.8493150684931503E-3</v>
      </c>
      <c r="F30" s="102"/>
      <c r="G30" s="102">
        <v>1.3000702336792907E-3</v>
      </c>
      <c r="H30" s="98">
        <f t="shared" si="2"/>
        <v>2</v>
      </c>
      <c r="I30" s="108">
        <f t="shared" si="3"/>
        <v>4.0746926510862209E-3</v>
      </c>
      <c r="J30" s="98" t="s">
        <v>355</v>
      </c>
    </row>
    <row r="31" spans="1:10" x14ac:dyDescent="0.35">
      <c r="A31" s="79" t="s">
        <v>13</v>
      </c>
      <c r="B31" s="79" t="s">
        <v>12</v>
      </c>
      <c r="C31" s="79" t="s">
        <v>145</v>
      </c>
      <c r="D31" s="79" t="s">
        <v>169</v>
      </c>
      <c r="E31" s="80"/>
      <c r="F31" s="80">
        <v>3.5408103347034647E-2</v>
      </c>
      <c r="G31" s="80"/>
      <c r="H31" s="79">
        <f t="shared" si="2"/>
        <v>1</v>
      </c>
      <c r="I31" s="81">
        <f t="shared" si="3"/>
        <v>3.5408103347034647E-2</v>
      </c>
      <c r="J31" s="79" t="s">
        <v>357</v>
      </c>
    </row>
    <row r="32" spans="1:10" x14ac:dyDescent="0.35">
      <c r="D32" s="112"/>
      <c r="E32" s="113"/>
      <c r="F32" s="114"/>
      <c r="G32" s="113"/>
      <c r="I32" s="71"/>
    </row>
    <row r="33" spans="1:10" x14ac:dyDescent="0.35">
      <c r="A33" s="79" t="s">
        <v>302</v>
      </c>
      <c r="B33" s="79" t="s">
        <v>303</v>
      </c>
      <c r="C33" s="79" t="s">
        <v>253</v>
      </c>
      <c r="D33" s="79" t="s">
        <v>162</v>
      </c>
      <c r="E33" s="80">
        <v>2.9850746268656716E-2</v>
      </c>
      <c r="F33" s="80"/>
      <c r="G33" s="80"/>
      <c r="H33" s="79">
        <f t="shared" ref="H33:H42" si="4">COUNT(E33:G33)</f>
        <v>1</v>
      </c>
      <c r="I33" s="81">
        <f t="shared" ref="I33:I42" si="5">AVERAGE(E33:G33)</f>
        <v>2.9850746268656716E-2</v>
      </c>
      <c r="J33" s="79" t="s">
        <v>357</v>
      </c>
    </row>
    <row r="34" spans="1:10" x14ac:dyDescent="0.35">
      <c r="A34" s="98" t="s">
        <v>71</v>
      </c>
      <c r="B34" s="98" t="s">
        <v>70</v>
      </c>
      <c r="C34" s="98" t="s">
        <v>60</v>
      </c>
      <c r="D34" s="98" t="s">
        <v>162</v>
      </c>
      <c r="E34" s="102">
        <v>1.4925373134328358E-2</v>
      </c>
      <c r="F34" s="102">
        <v>2.5226699393195609E-3</v>
      </c>
      <c r="G34" s="102">
        <v>9.3273650861497477E-3</v>
      </c>
      <c r="H34" s="98">
        <f t="shared" si="4"/>
        <v>3</v>
      </c>
      <c r="I34" s="108">
        <f t="shared" si="5"/>
        <v>8.9251360532658884E-3</v>
      </c>
      <c r="J34" s="98" t="s">
        <v>355</v>
      </c>
    </row>
    <row r="35" spans="1:10" x14ac:dyDescent="0.35">
      <c r="A35" s="79" t="s">
        <v>66</v>
      </c>
      <c r="B35" s="79" t="s">
        <v>65</v>
      </c>
      <c r="C35" s="79" t="s">
        <v>239</v>
      </c>
      <c r="D35" s="79" t="s">
        <v>162</v>
      </c>
      <c r="E35" s="80"/>
      <c r="F35" s="80"/>
      <c r="G35" s="83">
        <v>4.4182047369993725E-2</v>
      </c>
      <c r="H35" s="79">
        <f t="shared" si="4"/>
        <v>1</v>
      </c>
      <c r="I35" s="81">
        <f t="shared" si="5"/>
        <v>4.4182047369993725E-2</v>
      </c>
      <c r="J35" s="79" t="s">
        <v>357</v>
      </c>
    </row>
    <row r="36" spans="1:10" x14ac:dyDescent="0.35">
      <c r="A36" s="85" t="s">
        <v>66</v>
      </c>
      <c r="B36" s="85" t="s">
        <v>65</v>
      </c>
      <c r="C36" s="85" t="s">
        <v>42</v>
      </c>
      <c r="D36" s="85" t="s">
        <v>162</v>
      </c>
      <c r="E36" s="86">
        <v>2.9850746268656716E-2</v>
      </c>
      <c r="F36" s="86"/>
      <c r="G36" s="86">
        <v>2.6200130209106326E-3</v>
      </c>
      <c r="H36" s="85">
        <f t="shared" si="4"/>
        <v>2</v>
      </c>
      <c r="I36" s="105">
        <f t="shared" si="5"/>
        <v>1.6235379644783676E-2</v>
      </c>
      <c r="J36" s="85" t="s">
        <v>357</v>
      </c>
    </row>
    <row r="37" spans="1:10" x14ac:dyDescent="0.35">
      <c r="A37" s="85" t="s">
        <v>66</v>
      </c>
      <c r="B37" s="85" t="s">
        <v>65</v>
      </c>
      <c r="C37" s="85" t="s">
        <v>47</v>
      </c>
      <c r="D37" s="85" t="s">
        <v>162</v>
      </c>
      <c r="E37" s="86">
        <v>0.17910447761194029</v>
      </c>
      <c r="F37" s="86">
        <v>7.465739415013295E-2</v>
      </c>
      <c r="G37" s="86">
        <v>0.12501657296756052</v>
      </c>
      <c r="H37" s="85">
        <f t="shared" si="4"/>
        <v>3</v>
      </c>
      <c r="I37" s="105">
        <f t="shared" si="5"/>
        <v>0.12625948157654457</v>
      </c>
      <c r="J37" s="85" t="s">
        <v>356</v>
      </c>
    </row>
    <row r="38" spans="1:10" x14ac:dyDescent="0.35">
      <c r="A38" s="79" t="s">
        <v>5</v>
      </c>
      <c r="B38" s="79" t="s">
        <v>4</v>
      </c>
      <c r="C38" s="79" t="s">
        <v>15</v>
      </c>
      <c r="D38" s="79" t="s">
        <v>162</v>
      </c>
      <c r="E38" s="80">
        <v>8.9552238805970144E-2</v>
      </c>
      <c r="F38" s="80"/>
      <c r="G38" s="80"/>
      <c r="H38" s="79">
        <f t="shared" si="4"/>
        <v>1</v>
      </c>
      <c r="I38" s="81">
        <f t="shared" si="5"/>
        <v>8.9552238805970144E-2</v>
      </c>
      <c r="J38" s="79" t="s">
        <v>357</v>
      </c>
    </row>
    <row r="39" spans="1:10" x14ac:dyDescent="0.35">
      <c r="A39" s="85" t="s">
        <v>5</v>
      </c>
      <c r="B39" s="85" t="s">
        <v>4</v>
      </c>
      <c r="C39" s="85" t="s">
        <v>6</v>
      </c>
      <c r="D39" s="85" t="s">
        <v>162</v>
      </c>
      <c r="E39" s="86">
        <v>2.9850746268656716E-2</v>
      </c>
      <c r="F39" s="86">
        <v>1.2272448353446513E-3</v>
      </c>
      <c r="G39" s="86">
        <v>5.2414112450800548E-2</v>
      </c>
      <c r="H39" s="85">
        <f t="shared" si="4"/>
        <v>3</v>
      </c>
      <c r="I39" s="105">
        <f t="shared" si="5"/>
        <v>2.783070118493397E-2</v>
      </c>
      <c r="J39" s="85" t="s">
        <v>357</v>
      </c>
    </row>
    <row r="40" spans="1:10" x14ac:dyDescent="0.35">
      <c r="A40" s="79" t="s">
        <v>35</v>
      </c>
      <c r="B40" s="79" t="s">
        <v>62</v>
      </c>
      <c r="C40" s="79" t="s">
        <v>202</v>
      </c>
      <c r="D40" s="79" t="s">
        <v>162</v>
      </c>
      <c r="E40" s="80"/>
      <c r="F40" s="80"/>
      <c r="G40" s="83">
        <v>4.9967249837238617E-2</v>
      </c>
      <c r="H40" s="79">
        <f t="shared" si="4"/>
        <v>1</v>
      </c>
      <c r="I40" s="81">
        <f t="shared" si="5"/>
        <v>4.9967249837238617E-2</v>
      </c>
      <c r="J40" s="79" t="s">
        <v>357</v>
      </c>
    </row>
    <row r="41" spans="1:10" x14ac:dyDescent="0.35">
      <c r="A41" s="85" t="s">
        <v>28</v>
      </c>
      <c r="B41" s="85" t="s">
        <v>32</v>
      </c>
      <c r="C41" s="85" t="s">
        <v>31</v>
      </c>
      <c r="D41" s="85" t="s">
        <v>162</v>
      </c>
      <c r="E41" s="86">
        <v>0.59701492537313428</v>
      </c>
      <c r="F41" s="86"/>
      <c r="G41" s="86">
        <v>0.66419803657332377</v>
      </c>
      <c r="H41" s="85">
        <f t="shared" si="4"/>
        <v>2</v>
      </c>
      <c r="I41" s="105">
        <f t="shared" si="5"/>
        <v>0.63060648097322902</v>
      </c>
      <c r="J41" s="85" t="s">
        <v>356</v>
      </c>
    </row>
    <row r="42" spans="1:10" x14ac:dyDescent="0.35">
      <c r="A42" s="101" t="s">
        <v>99</v>
      </c>
      <c r="B42" s="101" t="s">
        <v>99</v>
      </c>
      <c r="C42" s="101" t="s">
        <v>350</v>
      </c>
      <c r="D42" s="101" t="s">
        <v>162</v>
      </c>
      <c r="E42" s="106"/>
      <c r="F42" s="96">
        <v>0.92036544623985816</v>
      </c>
      <c r="G42" s="106"/>
      <c r="H42" s="101">
        <f t="shared" si="4"/>
        <v>1</v>
      </c>
      <c r="I42" s="111">
        <f t="shared" si="5"/>
        <v>0.92036544623985816</v>
      </c>
      <c r="J42" s="101" t="s">
        <v>356</v>
      </c>
    </row>
    <row r="43" spans="1:10" x14ac:dyDescent="0.35">
      <c r="D43" s="112"/>
      <c r="E43" s="113"/>
      <c r="F43" s="114"/>
      <c r="G43" s="113"/>
      <c r="I43" s="71"/>
    </row>
    <row r="44" spans="1:10" x14ac:dyDescent="0.35">
      <c r="A44" s="92" t="s">
        <v>71</v>
      </c>
      <c r="B44" s="92" t="s">
        <v>70</v>
      </c>
      <c r="C44" s="92" t="s">
        <v>60</v>
      </c>
      <c r="D44" s="92" t="s">
        <v>148</v>
      </c>
      <c r="E44" s="93">
        <v>5.5865921787709499E-3</v>
      </c>
      <c r="F44" s="93">
        <v>8.1982892903014238E-5</v>
      </c>
      <c r="G44" s="93">
        <v>7.094087523791856E-3</v>
      </c>
      <c r="H44" s="92">
        <f t="shared" ref="H44:H55" si="6">COUNT(E44:G44)</f>
        <v>3</v>
      </c>
      <c r="I44" s="94">
        <f t="shared" ref="I44:I55" si="7">AVERAGE(E44:G44)</f>
        <v>4.2542208651552733E-3</v>
      </c>
      <c r="J44" s="92" t="s">
        <v>355</v>
      </c>
    </row>
    <row r="45" spans="1:10" x14ac:dyDescent="0.35">
      <c r="A45" s="100" t="s">
        <v>66</v>
      </c>
      <c r="B45" s="100" t="s">
        <v>65</v>
      </c>
      <c r="C45" s="100" t="s">
        <v>239</v>
      </c>
      <c r="D45" s="100" t="s">
        <v>148</v>
      </c>
      <c r="E45" s="104"/>
      <c r="F45" s="104"/>
      <c r="G45" s="104">
        <v>5.8672913076928894E-2</v>
      </c>
      <c r="H45" s="100">
        <f t="shared" si="6"/>
        <v>1</v>
      </c>
      <c r="I45" s="110">
        <f t="shared" si="7"/>
        <v>5.8672913076928894E-2</v>
      </c>
      <c r="J45" s="100" t="s">
        <v>357</v>
      </c>
    </row>
    <row r="46" spans="1:10" x14ac:dyDescent="0.35">
      <c r="A46" s="95" t="s">
        <v>66</v>
      </c>
      <c r="B46" s="95" t="s">
        <v>65</v>
      </c>
      <c r="C46" s="95" t="s">
        <v>42</v>
      </c>
      <c r="D46" s="95" t="s">
        <v>148</v>
      </c>
      <c r="E46" s="96">
        <v>0.35754189944134079</v>
      </c>
      <c r="F46" s="96"/>
      <c r="G46" s="96">
        <v>7.1617776449304227E-2</v>
      </c>
      <c r="H46" s="95">
        <f t="shared" si="6"/>
        <v>2</v>
      </c>
      <c r="I46" s="97">
        <f t="shared" si="7"/>
        <v>0.21457983794532251</v>
      </c>
      <c r="J46" s="95" t="s">
        <v>356</v>
      </c>
    </row>
    <row r="47" spans="1:10" x14ac:dyDescent="0.35">
      <c r="A47" s="95" t="s">
        <v>66</v>
      </c>
      <c r="B47" s="95" t="s">
        <v>65</v>
      </c>
      <c r="C47" s="95" t="s">
        <v>47</v>
      </c>
      <c r="D47" s="95" t="s">
        <v>148</v>
      </c>
      <c r="E47" s="96">
        <v>0.17318435754189945</v>
      </c>
      <c r="F47" s="96">
        <v>0.74806657010903721</v>
      </c>
      <c r="G47" s="96">
        <v>0.20181542113548434</v>
      </c>
      <c r="H47" s="95">
        <f t="shared" si="6"/>
        <v>3</v>
      </c>
      <c r="I47" s="97">
        <f t="shared" si="7"/>
        <v>0.37435544959547368</v>
      </c>
      <c r="J47" s="95" t="s">
        <v>356</v>
      </c>
    </row>
    <row r="48" spans="1:10" x14ac:dyDescent="0.35">
      <c r="A48" s="95" t="s">
        <v>5</v>
      </c>
      <c r="B48" s="95" t="s">
        <v>4</v>
      </c>
      <c r="C48" s="95" t="s">
        <v>6</v>
      </c>
      <c r="D48" s="95" t="s">
        <v>148</v>
      </c>
      <c r="E48" s="96">
        <v>3.3519553072625698E-2</v>
      </c>
      <c r="F48" s="96">
        <v>1.9812532451561775E-2</v>
      </c>
      <c r="G48" s="96">
        <v>0.15742663559744383</v>
      </c>
      <c r="H48" s="95">
        <f t="shared" si="6"/>
        <v>3</v>
      </c>
      <c r="I48" s="97">
        <f t="shared" si="7"/>
        <v>7.0252907040543766E-2</v>
      </c>
      <c r="J48" s="95" t="s">
        <v>357</v>
      </c>
    </row>
    <row r="49" spans="1:10" x14ac:dyDescent="0.35">
      <c r="A49" s="95" t="s">
        <v>5</v>
      </c>
      <c r="B49" s="95" t="s">
        <v>4</v>
      </c>
      <c r="C49" s="95" t="s">
        <v>23</v>
      </c>
      <c r="D49" s="95" t="s">
        <v>148</v>
      </c>
      <c r="E49" s="96">
        <v>7.8212290502793297E-2</v>
      </c>
      <c r="F49" s="96"/>
      <c r="G49" s="96">
        <v>9.683641728517255E-3</v>
      </c>
      <c r="H49" s="95">
        <f t="shared" si="6"/>
        <v>2</v>
      </c>
      <c r="I49" s="97">
        <f t="shared" si="7"/>
        <v>4.3947966115655275E-2</v>
      </c>
      <c r="J49" s="95" t="s">
        <v>357</v>
      </c>
    </row>
    <row r="50" spans="1:10" x14ac:dyDescent="0.35">
      <c r="A50" s="100" t="s">
        <v>28</v>
      </c>
      <c r="B50" s="100" t="s">
        <v>32</v>
      </c>
      <c r="C50" s="100" t="s">
        <v>236</v>
      </c>
      <c r="D50" s="100" t="s">
        <v>148</v>
      </c>
      <c r="E50" s="104">
        <v>3.9106145251396648E-2</v>
      </c>
      <c r="F50" s="104"/>
      <c r="G50" s="104"/>
      <c r="H50" s="100">
        <f t="shared" si="6"/>
        <v>1</v>
      </c>
      <c r="I50" s="110">
        <f t="shared" si="7"/>
        <v>3.9106145251396648E-2</v>
      </c>
      <c r="J50" s="100" t="s">
        <v>357</v>
      </c>
    </row>
    <row r="51" spans="1:10" x14ac:dyDescent="0.35">
      <c r="A51" s="100" t="s">
        <v>28</v>
      </c>
      <c r="B51" s="100" t="s">
        <v>32</v>
      </c>
      <c r="C51" s="100" t="s">
        <v>39</v>
      </c>
      <c r="D51" s="100" t="s">
        <v>148</v>
      </c>
      <c r="E51" s="104"/>
      <c r="F51" s="104"/>
      <c r="G51" s="90">
        <v>0.2076789906495751</v>
      </c>
      <c r="H51" s="100">
        <f t="shared" si="6"/>
        <v>1</v>
      </c>
      <c r="I51" s="110">
        <f t="shared" si="7"/>
        <v>0.2076789906495751</v>
      </c>
      <c r="J51" s="100" t="s">
        <v>357</v>
      </c>
    </row>
    <row r="52" spans="1:10" x14ac:dyDescent="0.35">
      <c r="A52" s="95" t="s">
        <v>28</v>
      </c>
      <c r="B52" s="95" t="s">
        <v>32</v>
      </c>
      <c r="C52" s="95" t="s">
        <v>31</v>
      </c>
      <c r="D52" s="95" t="s">
        <v>148</v>
      </c>
      <c r="E52" s="96">
        <v>0.25139664804469275</v>
      </c>
      <c r="F52" s="96"/>
      <c r="G52" s="96">
        <v>0.24618269005426258</v>
      </c>
      <c r="H52" s="95">
        <f t="shared" si="6"/>
        <v>2</v>
      </c>
      <c r="I52" s="97">
        <f t="shared" si="7"/>
        <v>0.24878966904947766</v>
      </c>
      <c r="J52" s="95" t="s">
        <v>356</v>
      </c>
    </row>
    <row r="53" spans="1:10" x14ac:dyDescent="0.35">
      <c r="A53" s="92" t="s">
        <v>28</v>
      </c>
      <c r="B53" s="92" t="s">
        <v>32</v>
      </c>
      <c r="C53" s="92" t="s">
        <v>230</v>
      </c>
      <c r="D53" s="92" t="s">
        <v>148</v>
      </c>
      <c r="E53" s="93">
        <v>5.5865921787709499E-3</v>
      </c>
      <c r="F53" s="93"/>
      <c r="G53" s="93">
        <v>7.6040895533324299E-3</v>
      </c>
      <c r="H53" s="92">
        <f t="shared" si="6"/>
        <v>2</v>
      </c>
      <c r="I53" s="94">
        <f t="shared" si="7"/>
        <v>6.5953408660516903E-3</v>
      </c>
      <c r="J53" s="92" t="s">
        <v>355</v>
      </c>
    </row>
    <row r="54" spans="1:10" x14ac:dyDescent="0.35">
      <c r="A54" s="100" t="s">
        <v>13</v>
      </c>
      <c r="B54" s="100" t="s">
        <v>12</v>
      </c>
      <c r="C54" s="100" t="s">
        <v>145</v>
      </c>
      <c r="D54" s="100" t="s">
        <v>148</v>
      </c>
      <c r="E54" s="104"/>
      <c r="F54" s="104">
        <v>3.4706091328942694E-2</v>
      </c>
      <c r="G54" s="104"/>
      <c r="H54" s="100">
        <f t="shared" si="6"/>
        <v>1</v>
      </c>
      <c r="I54" s="110">
        <f t="shared" si="7"/>
        <v>3.4706091328942694E-2</v>
      </c>
      <c r="J54" s="100" t="s">
        <v>357</v>
      </c>
    </row>
    <row r="55" spans="1:10" x14ac:dyDescent="0.35">
      <c r="A55" s="100" t="s">
        <v>99</v>
      </c>
      <c r="B55" s="100" t="s">
        <v>99</v>
      </c>
      <c r="C55" s="100" t="s">
        <v>350</v>
      </c>
      <c r="D55" s="100" t="s">
        <v>148</v>
      </c>
      <c r="E55" s="104"/>
      <c r="F55" s="90">
        <v>0.19219522859563304</v>
      </c>
      <c r="G55" s="104"/>
      <c r="H55" s="100">
        <f t="shared" si="6"/>
        <v>1</v>
      </c>
      <c r="I55" s="110">
        <f t="shared" si="7"/>
        <v>0.19219522859563304</v>
      </c>
      <c r="J55" s="100" t="s">
        <v>357</v>
      </c>
    </row>
    <row r="56" spans="1:10" x14ac:dyDescent="0.35">
      <c r="D56" s="112"/>
      <c r="E56" s="113"/>
      <c r="F56" s="114"/>
      <c r="G56" s="113"/>
      <c r="I56" s="71"/>
    </row>
    <row r="57" spans="1:10" x14ac:dyDescent="0.35">
      <c r="A57" s="95" t="s">
        <v>66</v>
      </c>
      <c r="B57" s="95" t="s">
        <v>65</v>
      </c>
      <c r="C57" s="95" t="s">
        <v>47</v>
      </c>
      <c r="D57" s="95" t="s">
        <v>142</v>
      </c>
      <c r="E57" s="97">
        <v>1</v>
      </c>
      <c r="F57" s="96">
        <v>0.99302348925918493</v>
      </c>
      <c r="G57" s="96">
        <v>0.38879973989469929</v>
      </c>
      <c r="H57" s="95">
        <f>COUNT(E57:G57)</f>
        <v>3</v>
      </c>
      <c r="I57" s="97">
        <f>AVERAGE(E57:G57)</f>
        <v>0.79394107638462807</v>
      </c>
      <c r="J57" s="95" t="s">
        <v>356</v>
      </c>
    </row>
    <row r="58" spans="1:10" x14ac:dyDescent="0.35">
      <c r="A58" s="95" t="s">
        <v>5</v>
      </c>
      <c r="B58" s="95" t="s">
        <v>4</v>
      </c>
      <c r="C58" s="95" t="s">
        <v>6</v>
      </c>
      <c r="D58" s="95" t="s">
        <v>142</v>
      </c>
      <c r="E58" s="97"/>
      <c r="F58" s="96">
        <v>5.019072475406545E-5</v>
      </c>
      <c r="G58" s="96">
        <v>4.0945608625427392E-2</v>
      </c>
      <c r="H58" s="95">
        <f>COUNT(E58:G58)</f>
        <v>2</v>
      </c>
      <c r="I58" s="97">
        <f>AVERAGE(E58:G58)</f>
        <v>2.049789967509073E-2</v>
      </c>
      <c r="J58" s="95" t="s">
        <v>357</v>
      </c>
    </row>
    <row r="59" spans="1:10" x14ac:dyDescent="0.35">
      <c r="A59" s="100" t="s">
        <v>73</v>
      </c>
      <c r="B59" s="100" t="s">
        <v>72</v>
      </c>
      <c r="C59" s="100" t="s">
        <v>51</v>
      </c>
      <c r="D59" s="100" t="s">
        <v>142</v>
      </c>
      <c r="E59" s="110"/>
      <c r="F59" s="104"/>
      <c r="G59" s="104">
        <v>3.5308245757556686E-2</v>
      </c>
      <c r="H59" s="100">
        <f>COUNT(E59:G59)</f>
        <v>1</v>
      </c>
      <c r="I59" s="110">
        <f>AVERAGE(E59:G59)</f>
        <v>3.5308245757556686E-2</v>
      </c>
      <c r="J59" s="100" t="s">
        <v>357</v>
      </c>
    </row>
    <row r="60" spans="1:10" x14ac:dyDescent="0.35">
      <c r="A60" s="101" t="s">
        <v>28</v>
      </c>
      <c r="B60" s="101" t="s">
        <v>32</v>
      </c>
      <c r="C60" s="101" t="s">
        <v>31</v>
      </c>
      <c r="D60" s="101" t="s">
        <v>142</v>
      </c>
      <c r="E60" s="111"/>
      <c r="F60" s="106"/>
      <c r="G60" s="96">
        <v>0.50402743691397645</v>
      </c>
      <c r="H60" s="101">
        <f>COUNT(E60:G60)</f>
        <v>1</v>
      </c>
      <c r="I60" s="111">
        <f>AVERAGE(E60:G60)</f>
        <v>0.50402743691397645</v>
      </c>
      <c r="J60" s="101" t="s">
        <v>356</v>
      </c>
    </row>
    <row r="61" spans="1:10" x14ac:dyDescent="0.35">
      <c r="D61" s="112"/>
      <c r="E61" s="113"/>
      <c r="F61" s="114"/>
      <c r="G61" s="113"/>
      <c r="I61" s="71"/>
    </row>
    <row r="62" spans="1:10" x14ac:dyDescent="0.35">
      <c r="A62" s="100" t="s">
        <v>71</v>
      </c>
      <c r="B62" s="100" t="s">
        <v>70</v>
      </c>
      <c r="C62" s="100" t="s">
        <v>272</v>
      </c>
      <c r="D62" s="100" t="s">
        <v>136</v>
      </c>
      <c r="E62" s="90">
        <v>0.16666666666666666</v>
      </c>
      <c r="F62" s="104"/>
      <c r="G62" s="104"/>
      <c r="H62" s="100">
        <f>COUNT(E62:G62)</f>
        <v>1</v>
      </c>
      <c r="I62" s="110">
        <f>AVERAGE(E62:G62)</f>
        <v>0.16666666666666666</v>
      </c>
      <c r="J62" s="100" t="s">
        <v>357</v>
      </c>
    </row>
    <row r="63" spans="1:10" x14ac:dyDescent="0.35">
      <c r="A63" s="95" t="s">
        <v>66</v>
      </c>
      <c r="B63" s="95" t="s">
        <v>65</v>
      </c>
      <c r="C63" s="95" t="s">
        <v>42</v>
      </c>
      <c r="D63" s="95" t="s">
        <v>136</v>
      </c>
      <c r="E63" s="96">
        <v>0.83333333333333337</v>
      </c>
      <c r="F63" s="96"/>
      <c r="G63" s="96">
        <v>2.5587509232982156E-2</v>
      </c>
      <c r="H63" s="95">
        <f>COUNT(E63:G63)</f>
        <v>2</v>
      </c>
      <c r="I63" s="97">
        <f>AVERAGE(E63:G63)</f>
        <v>0.42946042128315776</v>
      </c>
      <c r="J63" s="95" t="s">
        <v>356</v>
      </c>
    </row>
    <row r="64" spans="1:10" x14ac:dyDescent="0.35">
      <c r="A64" s="95" t="s">
        <v>66</v>
      </c>
      <c r="B64" s="95" t="s">
        <v>65</v>
      </c>
      <c r="C64" s="95" t="s">
        <v>47</v>
      </c>
      <c r="D64" s="95" t="s">
        <v>136</v>
      </c>
      <c r="E64" s="96"/>
      <c r="F64" s="96">
        <v>0.99994458298697697</v>
      </c>
      <c r="G64" s="96">
        <v>8.5626190568751703E-2</v>
      </c>
      <c r="H64" s="95">
        <f>COUNT(E64:G64)</f>
        <v>2</v>
      </c>
      <c r="I64" s="97">
        <f>AVERAGE(E64:G64)</f>
        <v>0.54278538677786436</v>
      </c>
      <c r="J64" s="95" t="s">
        <v>356</v>
      </c>
    </row>
    <row r="65" spans="1:10" x14ac:dyDescent="0.35">
      <c r="A65" s="101" t="s">
        <v>68</v>
      </c>
      <c r="B65" s="101" t="s">
        <v>67</v>
      </c>
      <c r="C65" s="101" t="s">
        <v>258</v>
      </c>
      <c r="D65" s="101" t="s">
        <v>136</v>
      </c>
      <c r="E65" s="106"/>
      <c r="F65" s="106"/>
      <c r="G65" s="96">
        <v>0.8478137270147339</v>
      </c>
      <c r="H65" s="101">
        <f>COUNT(E65:G65)</f>
        <v>1</v>
      </c>
      <c r="I65" s="111">
        <f>AVERAGE(E65:G65)</f>
        <v>0.8478137270147339</v>
      </c>
      <c r="J65" s="101" t="s">
        <v>356</v>
      </c>
    </row>
    <row r="66" spans="1:10" x14ac:dyDescent="0.35">
      <c r="D66" s="112"/>
      <c r="E66" s="113"/>
      <c r="F66" s="114"/>
      <c r="G66" s="113"/>
      <c r="I66" s="71"/>
    </row>
    <row r="67" spans="1:10" x14ac:dyDescent="0.35">
      <c r="A67" s="100" t="s">
        <v>66</v>
      </c>
      <c r="B67" s="100" t="s">
        <v>65</v>
      </c>
      <c r="C67" s="100" t="s">
        <v>42</v>
      </c>
      <c r="D67" s="100" t="s">
        <v>127</v>
      </c>
      <c r="E67" s="104">
        <v>0.10714285714285714</v>
      </c>
      <c r="F67" s="104"/>
      <c r="G67" s="104"/>
      <c r="H67" s="100">
        <f t="shared" ref="H67:H74" si="8">COUNT(E67:G67)</f>
        <v>1</v>
      </c>
      <c r="I67" s="110">
        <f t="shared" ref="I67:I74" si="9">AVERAGE(E67:G67)</f>
        <v>0.10714285714285714</v>
      </c>
      <c r="J67" s="100" t="s">
        <v>357</v>
      </c>
    </row>
    <row r="68" spans="1:10" x14ac:dyDescent="0.35">
      <c r="A68" s="95" t="s">
        <v>66</v>
      </c>
      <c r="B68" s="95" t="s">
        <v>65</v>
      </c>
      <c r="C68" s="95" t="s">
        <v>47</v>
      </c>
      <c r="D68" s="95" t="s">
        <v>127</v>
      </c>
      <c r="E68" s="96">
        <v>0.10714285714285714</v>
      </c>
      <c r="F68" s="96">
        <v>8.130081300813009E-3</v>
      </c>
      <c r="G68" s="96">
        <v>6.4644920149507304E-2</v>
      </c>
      <c r="H68" s="95">
        <f t="shared" si="8"/>
        <v>3</v>
      </c>
      <c r="I68" s="97">
        <f t="shared" si="9"/>
        <v>5.9972619531059146E-2</v>
      </c>
      <c r="J68" s="95" t="s">
        <v>357</v>
      </c>
    </row>
    <row r="69" spans="1:10" x14ac:dyDescent="0.35">
      <c r="A69" s="100" t="s">
        <v>5</v>
      </c>
      <c r="B69" s="100" t="s">
        <v>4</v>
      </c>
      <c r="C69" s="100" t="s">
        <v>15</v>
      </c>
      <c r="D69" s="100" t="s">
        <v>127</v>
      </c>
      <c r="E69" s="104">
        <v>3.5714285714285712E-2</v>
      </c>
      <c r="F69" s="104"/>
      <c r="G69" s="104"/>
      <c r="H69" s="100">
        <f t="shared" si="8"/>
        <v>1</v>
      </c>
      <c r="I69" s="110">
        <f t="shared" si="9"/>
        <v>3.5714285714285712E-2</v>
      </c>
      <c r="J69" s="100" t="s">
        <v>357</v>
      </c>
    </row>
    <row r="70" spans="1:10" x14ac:dyDescent="0.35">
      <c r="A70" s="95" t="s">
        <v>5</v>
      </c>
      <c r="B70" s="95" t="s">
        <v>4</v>
      </c>
      <c r="C70" s="95" t="s">
        <v>6</v>
      </c>
      <c r="D70" s="95" t="s">
        <v>127</v>
      </c>
      <c r="E70" s="96">
        <v>3.5714285714285712E-2</v>
      </c>
      <c r="F70" s="96">
        <v>0.13414634146341464</v>
      </c>
      <c r="G70" s="96">
        <v>0.36471887429793526</v>
      </c>
      <c r="H70" s="95">
        <f t="shared" si="8"/>
        <v>3</v>
      </c>
      <c r="I70" s="97">
        <f t="shared" si="9"/>
        <v>0.17819316715854519</v>
      </c>
      <c r="J70" s="95" t="s">
        <v>356</v>
      </c>
    </row>
    <row r="71" spans="1:10" x14ac:dyDescent="0.35">
      <c r="A71" s="101" t="s">
        <v>5</v>
      </c>
      <c r="B71" s="101" t="s">
        <v>4</v>
      </c>
      <c r="C71" s="101" t="s">
        <v>349</v>
      </c>
      <c r="D71" s="101" t="s">
        <v>127</v>
      </c>
      <c r="E71" s="106"/>
      <c r="F71" s="96">
        <v>0.85619918699186992</v>
      </c>
      <c r="G71" s="106"/>
      <c r="H71" s="101">
        <f t="shared" si="8"/>
        <v>1</v>
      </c>
      <c r="I71" s="111">
        <f t="shared" si="9"/>
        <v>0.85619918699186992</v>
      </c>
      <c r="J71" s="101" t="s">
        <v>356</v>
      </c>
    </row>
    <row r="72" spans="1:10" x14ac:dyDescent="0.35">
      <c r="A72" s="101" t="s">
        <v>308</v>
      </c>
      <c r="B72" s="101" t="s">
        <v>309</v>
      </c>
      <c r="C72" s="101" t="s">
        <v>214</v>
      </c>
      <c r="D72" s="101" t="s">
        <v>127</v>
      </c>
      <c r="E72" s="106">
        <v>0.32142857142857145</v>
      </c>
      <c r="F72" s="106"/>
      <c r="G72" s="106"/>
      <c r="H72" s="101">
        <f t="shared" si="8"/>
        <v>1</v>
      </c>
      <c r="I72" s="111">
        <f t="shared" si="9"/>
        <v>0.32142857142857145</v>
      </c>
      <c r="J72" s="101" t="s">
        <v>356</v>
      </c>
    </row>
    <row r="73" spans="1:10" x14ac:dyDescent="0.35">
      <c r="A73" s="89" t="s">
        <v>68</v>
      </c>
      <c r="B73" s="89" t="s">
        <v>318</v>
      </c>
      <c r="C73" s="89" t="s">
        <v>234</v>
      </c>
      <c r="D73" s="89" t="s">
        <v>127</v>
      </c>
      <c r="E73" s="90"/>
      <c r="F73" s="90"/>
      <c r="G73" s="90">
        <v>3.6422418100777516E-2</v>
      </c>
      <c r="H73" s="89">
        <f t="shared" si="8"/>
        <v>1</v>
      </c>
      <c r="I73" s="91">
        <f t="shared" si="9"/>
        <v>3.6422418100777516E-2</v>
      </c>
      <c r="J73" s="89" t="s">
        <v>357</v>
      </c>
    </row>
    <row r="74" spans="1:10" x14ac:dyDescent="0.35">
      <c r="A74" s="95" t="s">
        <v>28</v>
      </c>
      <c r="B74" s="95" t="s">
        <v>32</v>
      </c>
      <c r="C74" s="95" t="s">
        <v>31</v>
      </c>
      <c r="D74" s="95" t="s">
        <v>127</v>
      </c>
      <c r="E74" s="96">
        <v>0.39285714285714285</v>
      </c>
      <c r="F74" s="96"/>
      <c r="G74" s="96">
        <v>0.4552427494953129</v>
      </c>
      <c r="H74" s="95">
        <f t="shared" si="8"/>
        <v>2</v>
      </c>
      <c r="I74" s="97">
        <f t="shared" si="9"/>
        <v>0.42404994617622788</v>
      </c>
      <c r="J74" s="95" t="s">
        <v>356</v>
      </c>
    </row>
    <row r="75" spans="1:10" x14ac:dyDescent="0.35">
      <c r="D75" s="112"/>
      <c r="E75" s="113"/>
      <c r="F75" s="114"/>
      <c r="G75" s="113"/>
      <c r="I75" s="71"/>
    </row>
    <row r="76" spans="1:10" x14ac:dyDescent="0.35">
      <c r="A76" s="100" t="s">
        <v>71</v>
      </c>
      <c r="B76" s="100" t="s">
        <v>70</v>
      </c>
      <c r="C76" s="100" t="s">
        <v>59</v>
      </c>
      <c r="D76" s="100" t="s">
        <v>122</v>
      </c>
      <c r="E76" s="104">
        <v>7.3529411764705885E-2</v>
      </c>
      <c r="F76" s="104"/>
      <c r="G76" s="104"/>
      <c r="H76" s="100">
        <f t="shared" ref="H76:H86" si="10">COUNT(E76:G76)</f>
        <v>1</v>
      </c>
      <c r="I76" s="110">
        <f t="shared" ref="I76:I86" si="11">AVERAGE(E76:G76)</f>
        <v>7.3529411764705885E-2</v>
      </c>
      <c r="J76" s="100" t="s">
        <v>357</v>
      </c>
    </row>
    <row r="77" spans="1:10" x14ac:dyDescent="0.35">
      <c r="A77" s="100" t="s">
        <v>71</v>
      </c>
      <c r="B77" s="100" t="s">
        <v>70</v>
      </c>
      <c r="C77" s="100" t="s">
        <v>272</v>
      </c>
      <c r="D77" s="100" t="s">
        <v>122</v>
      </c>
      <c r="E77" s="104">
        <v>2.9411764705882353E-2</v>
      </c>
      <c r="F77" s="104"/>
      <c r="G77" s="104"/>
      <c r="H77" s="100">
        <f t="shared" si="10"/>
        <v>1</v>
      </c>
      <c r="I77" s="110">
        <f t="shared" si="11"/>
        <v>2.9411764705882353E-2</v>
      </c>
      <c r="J77" s="100" t="s">
        <v>357</v>
      </c>
    </row>
    <row r="78" spans="1:10" x14ac:dyDescent="0.35">
      <c r="A78" s="95" t="s">
        <v>71</v>
      </c>
      <c r="B78" s="95" t="s">
        <v>70</v>
      </c>
      <c r="C78" s="95" t="s">
        <v>60</v>
      </c>
      <c r="D78" s="95" t="s">
        <v>122</v>
      </c>
      <c r="E78" s="96">
        <v>2.9411764705882353E-2</v>
      </c>
      <c r="F78" s="96">
        <v>1.2826991098845572E-3</v>
      </c>
      <c r="G78" s="96">
        <v>1.1908920741022686E-3</v>
      </c>
      <c r="H78" s="95">
        <f t="shared" si="10"/>
        <v>3</v>
      </c>
      <c r="I78" s="97">
        <f t="shared" si="11"/>
        <v>1.0628451963289728E-2</v>
      </c>
      <c r="J78" s="95" t="s">
        <v>357</v>
      </c>
    </row>
    <row r="79" spans="1:10" x14ac:dyDescent="0.35">
      <c r="A79" s="100" t="s">
        <v>66</v>
      </c>
      <c r="B79" s="100" t="s">
        <v>65</v>
      </c>
      <c r="C79" s="100" t="s">
        <v>239</v>
      </c>
      <c r="D79" s="100" t="s">
        <v>122</v>
      </c>
      <c r="E79" s="104"/>
      <c r="F79" s="104"/>
      <c r="G79" s="104">
        <v>6.2193347897950349E-2</v>
      </c>
      <c r="H79" s="100">
        <f t="shared" si="10"/>
        <v>1</v>
      </c>
      <c r="I79" s="110">
        <f t="shared" si="11"/>
        <v>6.2193347897950349E-2</v>
      </c>
      <c r="J79" s="100" t="s">
        <v>357</v>
      </c>
    </row>
    <row r="80" spans="1:10" x14ac:dyDescent="0.35">
      <c r="A80" s="95" t="s">
        <v>66</v>
      </c>
      <c r="B80" s="95" t="s">
        <v>65</v>
      </c>
      <c r="C80" s="95" t="s">
        <v>42</v>
      </c>
      <c r="D80" s="95" t="s">
        <v>122</v>
      </c>
      <c r="E80" s="96">
        <v>0.25</v>
      </c>
      <c r="F80" s="96"/>
      <c r="G80" s="96">
        <v>0.2303343778840288</v>
      </c>
      <c r="H80" s="95">
        <f t="shared" si="10"/>
        <v>2</v>
      </c>
      <c r="I80" s="97">
        <f t="shared" si="11"/>
        <v>0.24016718894201439</v>
      </c>
      <c r="J80" s="95" t="s">
        <v>356</v>
      </c>
    </row>
    <row r="81" spans="1:10" x14ac:dyDescent="0.35">
      <c r="A81" s="95" t="s">
        <v>66</v>
      </c>
      <c r="B81" s="95" t="s">
        <v>65</v>
      </c>
      <c r="C81" s="95" t="s">
        <v>47</v>
      </c>
      <c r="D81" s="95" t="s">
        <v>122</v>
      </c>
      <c r="E81" s="96">
        <v>0.14705882352941177</v>
      </c>
      <c r="F81" s="96">
        <v>0.53729544836164345</v>
      </c>
      <c r="G81" s="96">
        <v>0.31544979117676197</v>
      </c>
      <c r="H81" s="95">
        <f t="shared" si="10"/>
        <v>3</v>
      </c>
      <c r="I81" s="97">
        <f t="shared" si="11"/>
        <v>0.33326802102260572</v>
      </c>
      <c r="J81" s="95" t="s">
        <v>356</v>
      </c>
    </row>
    <row r="82" spans="1:10" x14ac:dyDescent="0.35">
      <c r="A82" s="100" t="s">
        <v>99</v>
      </c>
      <c r="B82" s="100" t="s">
        <v>99</v>
      </c>
      <c r="C82" s="100" t="s">
        <v>350</v>
      </c>
      <c r="D82" s="100" t="s">
        <v>122</v>
      </c>
      <c r="E82" s="104"/>
      <c r="F82" s="90">
        <v>0.22388929917984995</v>
      </c>
      <c r="G82" s="104"/>
      <c r="H82" s="100">
        <f t="shared" si="10"/>
        <v>1</v>
      </c>
      <c r="I82" s="110">
        <f t="shared" si="11"/>
        <v>0.22388929917984995</v>
      </c>
      <c r="J82" s="100" t="s">
        <v>357</v>
      </c>
    </row>
    <row r="83" spans="1:10" x14ac:dyDescent="0.35">
      <c r="A83" s="95" t="s">
        <v>5</v>
      </c>
      <c r="B83" s="95" t="s">
        <v>4</v>
      </c>
      <c r="C83" s="95" t="s">
        <v>6</v>
      </c>
      <c r="D83" s="95" t="s">
        <v>122</v>
      </c>
      <c r="E83" s="96">
        <v>0.27941176470588236</v>
      </c>
      <c r="F83" s="96"/>
      <c r="G83" s="96">
        <v>0.2936518778449233</v>
      </c>
      <c r="H83" s="95">
        <f t="shared" si="10"/>
        <v>2</v>
      </c>
      <c r="I83" s="97">
        <f t="shared" si="11"/>
        <v>0.28653182127540283</v>
      </c>
      <c r="J83" s="95" t="s">
        <v>356</v>
      </c>
    </row>
    <row r="84" spans="1:10" x14ac:dyDescent="0.35">
      <c r="A84" s="100" t="s">
        <v>5</v>
      </c>
      <c r="B84" s="100" t="s">
        <v>4</v>
      </c>
      <c r="C84" s="100" t="s">
        <v>349</v>
      </c>
      <c r="D84" s="100" t="s">
        <v>122</v>
      </c>
      <c r="E84" s="104"/>
      <c r="F84" s="104">
        <v>0.23523924281882846</v>
      </c>
      <c r="G84" s="104"/>
      <c r="H84" s="100">
        <f t="shared" si="10"/>
        <v>1</v>
      </c>
      <c r="I84" s="110">
        <f t="shared" si="11"/>
        <v>0.23523924281882846</v>
      </c>
      <c r="J84" s="100" t="s">
        <v>357</v>
      </c>
    </row>
    <row r="85" spans="1:10" x14ac:dyDescent="0.35">
      <c r="A85" s="100" t="s">
        <v>308</v>
      </c>
      <c r="B85" s="100" t="s">
        <v>309</v>
      </c>
      <c r="C85" s="100" t="s">
        <v>214</v>
      </c>
      <c r="D85" s="100" t="s">
        <v>122</v>
      </c>
      <c r="E85" s="104">
        <v>0.16176470588235295</v>
      </c>
      <c r="F85" s="104"/>
      <c r="G85" s="104"/>
      <c r="H85" s="100">
        <f t="shared" si="10"/>
        <v>1</v>
      </c>
      <c r="I85" s="110">
        <f t="shared" si="11"/>
        <v>0.16176470588235295</v>
      </c>
      <c r="J85" s="100" t="s">
        <v>357</v>
      </c>
    </row>
    <row r="86" spans="1:10" x14ac:dyDescent="0.35">
      <c r="A86" s="100" t="s">
        <v>28</v>
      </c>
      <c r="B86" s="100" t="s">
        <v>32</v>
      </c>
      <c r="C86" s="100" t="s">
        <v>31</v>
      </c>
      <c r="D86" s="100" t="s">
        <v>122</v>
      </c>
      <c r="E86" s="104"/>
      <c r="F86" s="104"/>
      <c r="G86" s="104">
        <v>6.4838963652764231E-2</v>
      </c>
      <c r="H86" s="100">
        <f t="shared" si="10"/>
        <v>1</v>
      </c>
      <c r="I86" s="110">
        <f t="shared" si="11"/>
        <v>6.4838963652764231E-2</v>
      </c>
      <c r="J86" s="100" t="s">
        <v>357</v>
      </c>
    </row>
  </sheetData>
  <sortState xmlns:xlrd2="http://schemas.microsoft.com/office/spreadsheetml/2017/richdata2" ref="A2:J86">
    <sortCondition ref="D2:D86"/>
    <sortCondition ref="A2:A86"/>
    <sortCondition ref="B2:B86"/>
    <sortCondition ref="C2:C86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7253D-6C56-4A9F-B494-C54DDB8A8492}">
  <sheetPr codeName="Sheet12"/>
  <dimension ref="A1:AE66"/>
  <sheetViews>
    <sheetView topLeftCell="P2" zoomScale="98" workbookViewId="0">
      <selection activeCell="J11" sqref="J11"/>
    </sheetView>
  </sheetViews>
  <sheetFormatPr defaultRowHeight="14.5" x14ac:dyDescent="0.35"/>
  <cols>
    <col min="1" max="1" width="3.81640625" bestFit="1" customWidth="1"/>
    <col min="2" max="2" width="27.36328125" bestFit="1" customWidth="1"/>
    <col min="3" max="4" width="16.81640625" bestFit="1" customWidth="1"/>
    <col min="5" max="7" width="18.453125" bestFit="1" customWidth="1"/>
    <col min="10" max="10" width="18.81640625" bestFit="1" customWidth="1"/>
    <col min="11" max="11" width="19.36328125" bestFit="1" customWidth="1"/>
    <col min="12" max="12" width="16.81640625" bestFit="1" customWidth="1"/>
    <col min="13" max="13" width="9" bestFit="1" customWidth="1"/>
    <col min="14" max="14" width="11.08984375" bestFit="1" customWidth="1"/>
    <col min="15" max="15" width="9.1796875" bestFit="1" customWidth="1"/>
    <col min="16" max="16" width="9.1796875" customWidth="1"/>
    <col min="21" max="21" width="13.26953125" bestFit="1" customWidth="1"/>
    <col min="22" max="22" width="14.81640625" bestFit="1" customWidth="1"/>
    <col min="23" max="23" width="17.1796875" bestFit="1" customWidth="1"/>
    <col min="24" max="24" width="13" bestFit="1" customWidth="1"/>
    <col min="25" max="25" width="4.81640625" bestFit="1" customWidth="1"/>
    <col min="26" max="26" width="9.36328125" bestFit="1" customWidth="1"/>
    <col min="29" max="29" width="4.81640625" bestFit="1" customWidth="1"/>
    <col min="30" max="30" width="9.36328125" bestFit="1" customWidth="1"/>
  </cols>
  <sheetData>
    <row r="1" spans="1:31" x14ac:dyDescent="0.35">
      <c r="J1" s="36" t="s">
        <v>324</v>
      </c>
      <c r="K1" s="36"/>
      <c r="L1" s="36"/>
      <c r="M1" s="36">
        <f>SUM(E6:E40)</f>
        <v>178</v>
      </c>
      <c r="N1" s="36">
        <f t="shared" ref="N1:O1" si="0">SUM(F6:F40)</f>
        <v>28221</v>
      </c>
      <c r="O1" s="36">
        <f t="shared" si="0"/>
        <v>358612</v>
      </c>
      <c r="P1" s="34"/>
    </row>
    <row r="3" spans="1:31" x14ac:dyDescent="0.35">
      <c r="B3" t="s">
        <v>343</v>
      </c>
      <c r="E3" t="s">
        <v>193</v>
      </c>
      <c r="F3" t="s">
        <v>188</v>
      </c>
      <c r="J3" s="34" t="s">
        <v>343</v>
      </c>
      <c r="K3" s="34"/>
      <c r="L3" s="34"/>
      <c r="M3" s="34" t="s">
        <v>193</v>
      </c>
      <c r="N3" s="34" t="s">
        <v>188</v>
      </c>
      <c r="O3" s="34"/>
      <c r="P3" s="34"/>
    </row>
    <row r="4" spans="1:31" x14ac:dyDescent="0.35">
      <c r="E4" t="s">
        <v>181</v>
      </c>
      <c r="F4" t="s">
        <v>181</v>
      </c>
      <c r="G4" t="s">
        <v>181</v>
      </c>
      <c r="J4" s="34"/>
      <c r="K4" s="34"/>
      <c r="L4" s="34"/>
      <c r="M4" s="34" t="s">
        <v>181</v>
      </c>
      <c r="N4" s="34"/>
      <c r="O4" s="34"/>
      <c r="P4" s="34"/>
      <c r="Y4">
        <f>SUM(Y7:Y44)</f>
        <v>178</v>
      </c>
      <c r="Z4">
        <f>SUM(Z7:Z44)</f>
        <v>355996</v>
      </c>
      <c r="AC4">
        <f>SUM(AC7:AC44)</f>
        <v>1</v>
      </c>
      <c r="AD4">
        <f>SUM(AD7:AD44)</f>
        <v>0.99270520785695959</v>
      </c>
    </row>
    <row r="5" spans="1:31" x14ac:dyDescent="0.35">
      <c r="B5" t="s">
        <v>320</v>
      </c>
      <c r="C5" t="s">
        <v>319</v>
      </c>
      <c r="D5" t="s">
        <v>0</v>
      </c>
      <c r="E5" t="s">
        <v>78</v>
      </c>
      <c r="F5" t="s">
        <v>95</v>
      </c>
      <c r="G5" t="s">
        <v>101</v>
      </c>
      <c r="J5" s="35" t="s">
        <v>320</v>
      </c>
      <c r="K5" s="35" t="s">
        <v>319</v>
      </c>
      <c r="L5" s="35" t="s">
        <v>0</v>
      </c>
      <c r="M5" s="35" t="s">
        <v>78</v>
      </c>
      <c r="N5" s="35" t="s">
        <v>95</v>
      </c>
      <c r="O5" s="35" t="s">
        <v>101</v>
      </c>
      <c r="Q5" s="34" t="s">
        <v>370</v>
      </c>
      <c r="R5" s="34" t="s">
        <v>371</v>
      </c>
      <c r="S5" s="34" t="s">
        <v>372</v>
      </c>
      <c r="T5" s="34"/>
    </row>
    <row r="6" spans="1:31" x14ac:dyDescent="0.35">
      <c r="A6" s="40">
        <v>3</v>
      </c>
      <c r="B6" t="s">
        <v>71</v>
      </c>
      <c r="C6" t="s">
        <v>70</v>
      </c>
      <c r="D6" t="s">
        <v>113</v>
      </c>
      <c r="F6">
        <v>69</v>
      </c>
      <c r="H6">
        <f t="shared" ref="H6:H40" si="1">COUNT(E6:G6)</f>
        <v>1</v>
      </c>
      <c r="J6" t="s">
        <v>71</v>
      </c>
      <c r="K6" t="s">
        <v>70</v>
      </c>
      <c r="L6" t="s">
        <v>113</v>
      </c>
      <c r="M6" s="37">
        <f t="shared" ref="M6:M34" si="2">E6/178</f>
        <v>0</v>
      </c>
      <c r="N6" s="37">
        <f t="shared" ref="N6:N34" si="3">F6/28221</f>
        <v>2.4449877750611247E-3</v>
      </c>
      <c r="O6" s="37">
        <f t="shared" ref="O6:O34" si="4">G6/358612</f>
        <v>0</v>
      </c>
      <c r="P6" s="37" t="s">
        <v>365</v>
      </c>
      <c r="Q6" t="s">
        <v>366</v>
      </c>
      <c r="U6" t="s">
        <v>320</v>
      </c>
      <c r="V6" t="s">
        <v>319</v>
      </c>
      <c r="W6" t="s">
        <v>0</v>
      </c>
      <c r="X6" t="s">
        <v>321</v>
      </c>
      <c r="Y6" t="s">
        <v>78</v>
      </c>
      <c r="Z6" t="s">
        <v>101</v>
      </c>
      <c r="AC6" t="s">
        <v>78</v>
      </c>
      <c r="AD6" t="s">
        <v>101</v>
      </c>
    </row>
    <row r="7" spans="1:31" x14ac:dyDescent="0.35">
      <c r="A7" s="38">
        <v>4</v>
      </c>
      <c r="B7" t="s">
        <v>71</v>
      </c>
      <c r="C7" t="s">
        <v>70</v>
      </c>
      <c r="D7" t="s">
        <v>210</v>
      </c>
      <c r="G7">
        <v>2616</v>
      </c>
      <c r="H7">
        <f t="shared" si="1"/>
        <v>1</v>
      </c>
      <c r="J7" t="s">
        <v>71</v>
      </c>
      <c r="K7" t="s">
        <v>70</v>
      </c>
      <c r="L7" t="s">
        <v>210</v>
      </c>
      <c r="M7" s="37">
        <f t="shared" si="2"/>
        <v>0</v>
      </c>
      <c r="N7" s="37">
        <f t="shared" si="3"/>
        <v>0</v>
      </c>
      <c r="O7" s="37">
        <f t="shared" si="4"/>
        <v>7.294792143040389E-3</v>
      </c>
      <c r="P7" s="37" t="s">
        <v>365</v>
      </c>
      <c r="Q7" t="s">
        <v>367</v>
      </c>
      <c r="U7" t="s">
        <v>71</v>
      </c>
      <c r="V7" t="s">
        <v>70</v>
      </c>
      <c r="W7" t="s">
        <v>54</v>
      </c>
      <c r="X7" t="s">
        <v>206</v>
      </c>
      <c r="Z7">
        <v>3523</v>
      </c>
      <c r="AA7">
        <f t="shared" ref="AA7:AA44" si="5">COUNT(Y7:Z7)</f>
        <v>1</v>
      </c>
      <c r="AC7" s="63">
        <f t="shared" ref="AC7:AC44" si="6">Y7/178</f>
        <v>0</v>
      </c>
      <c r="AD7" s="63">
        <f t="shared" ref="AD7:AD44" si="7">Z7/358612</f>
        <v>9.823988042787191E-3</v>
      </c>
      <c r="AE7">
        <f t="shared" ref="AE7:AE44" si="8">COUNT(AC7:AD7)</f>
        <v>2</v>
      </c>
    </row>
    <row r="8" spans="1:31" x14ac:dyDescent="0.35">
      <c r="A8" s="38">
        <v>5</v>
      </c>
      <c r="B8" s="38" t="s">
        <v>71</v>
      </c>
      <c r="C8" s="38" t="s">
        <v>70</v>
      </c>
      <c r="D8" s="38" t="s">
        <v>54</v>
      </c>
      <c r="E8" s="38">
        <v>1</v>
      </c>
      <c r="F8" s="38" t="s">
        <v>365</v>
      </c>
      <c r="G8" s="38">
        <v>3523</v>
      </c>
      <c r="H8" s="38">
        <v>3</v>
      </c>
      <c r="J8" s="38" t="s">
        <v>71</v>
      </c>
      <c r="K8" s="38" t="s">
        <v>70</v>
      </c>
      <c r="L8" s="38" t="s">
        <v>54</v>
      </c>
      <c r="M8" s="42">
        <f t="shared" si="2"/>
        <v>5.6179775280898875E-3</v>
      </c>
      <c r="N8" s="42">
        <v>0</v>
      </c>
      <c r="O8" s="42">
        <f t="shared" si="4"/>
        <v>9.823988042787191E-3</v>
      </c>
      <c r="P8" s="42"/>
      <c r="R8">
        <v>2</v>
      </c>
      <c r="S8">
        <v>1</v>
      </c>
      <c r="U8" t="s">
        <v>71</v>
      </c>
      <c r="V8" t="s">
        <v>70</v>
      </c>
      <c r="W8" t="s">
        <v>54</v>
      </c>
      <c r="X8" t="s">
        <v>220</v>
      </c>
      <c r="Y8">
        <v>1</v>
      </c>
      <c r="AA8">
        <f t="shared" si="5"/>
        <v>1</v>
      </c>
      <c r="AC8" s="63">
        <f t="shared" si="6"/>
        <v>5.6179775280898875E-3</v>
      </c>
      <c r="AD8" s="63">
        <f t="shared" si="7"/>
        <v>0</v>
      </c>
      <c r="AE8">
        <f t="shared" si="8"/>
        <v>2</v>
      </c>
    </row>
    <row r="9" spans="1:31" x14ac:dyDescent="0.35">
      <c r="A9" s="38">
        <v>7</v>
      </c>
      <c r="B9" t="s">
        <v>71</v>
      </c>
      <c r="C9" t="s">
        <v>70</v>
      </c>
      <c r="D9" t="s">
        <v>59</v>
      </c>
      <c r="E9">
        <v>4</v>
      </c>
      <c r="F9" t="s">
        <v>365</v>
      </c>
      <c r="H9">
        <v>3</v>
      </c>
      <c r="J9" s="38" t="s">
        <v>71</v>
      </c>
      <c r="K9" s="38" t="s">
        <v>70</v>
      </c>
      <c r="L9" s="38" t="s">
        <v>59</v>
      </c>
      <c r="M9" s="42">
        <f t="shared" si="2"/>
        <v>2.247191011235955E-2</v>
      </c>
      <c r="N9" s="42">
        <v>0</v>
      </c>
      <c r="O9" s="42">
        <f t="shared" si="4"/>
        <v>0</v>
      </c>
      <c r="P9" s="42" t="s">
        <v>310</v>
      </c>
      <c r="Q9" t="s">
        <v>310</v>
      </c>
      <c r="U9" t="s">
        <v>71</v>
      </c>
      <c r="V9" t="s">
        <v>70</v>
      </c>
      <c r="W9" t="s">
        <v>59</v>
      </c>
      <c r="X9" t="s">
        <v>216</v>
      </c>
      <c r="Y9">
        <v>4</v>
      </c>
      <c r="AA9">
        <f t="shared" si="5"/>
        <v>1</v>
      </c>
      <c r="AC9" s="63">
        <f t="shared" si="6"/>
        <v>2.247191011235955E-2</v>
      </c>
      <c r="AD9" s="63">
        <f t="shared" si="7"/>
        <v>0</v>
      </c>
      <c r="AE9">
        <f t="shared" si="8"/>
        <v>2</v>
      </c>
    </row>
    <row r="10" spans="1:31" x14ac:dyDescent="0.35">
      <c r="A10" s="38">
        <v>10</v>
      </c>
      <c r="B10" t="s">
        <v>71</v>
      </c>
      <c r="C10" t="s">
        <v>70</v>
      </c>
      <c r="D10" t="s">
        <v>208</v>
      </c>
      <c r="G10">
        <v>3810</v>
      </c>
      <c r="H10">
        <f t="shared" si="1"/>
        <v>1</v>
      </c>
      <c r="J10" t="s">
        <v>71</v>
      </c>
      <c r="K10" t="s">
        <v>70</v>
      </c>
      <c r="L10" t="s">
        <v>208</v>
      </c>
      <c r="M10" s="37">
        <f t="shared" si="2"/>
        <v>0</v>
      </c>
      <c r="N10" s="37">
        <f t="shared" si="3"/>
        <v>0</v>
      </c>
      <c r="O10" s="37">
        <f t="shared" si="4"/>
        <v>1.0624295896400567E-2</v>
      </c>
      <c r="P10" s="37" t="s">
        <v>365</v>
      </c>
      <c r="Q10" t="s">
        <v>367</v>
      </c>
      <c r="U10" t="s">
        <v>71</v>
      </c>
      <c r="V10" t="s">
        <v>70</v>
      </c>
      <c r="W10" t="s">
        <v>208</v>
      </c>
      <c r="X10" t="s">
        <v>209</v>
      </c>
      <c r="Z10">
        <v>3810</v>
      </c>
      <c r="AA10">
        <f t="shared" si="5"/>
        <v>1</v>
      </c>
      <c r="AC10" s="63">
        <f t="shared" si="6"/>
        <v>0</v>
      </c>
      <c r="AD10" s="63">
        <f t="shared" si="7"/>
        <v>1.0624295896400567E-2</v>
      </c>
      <c r="AE10">
        <f t="shared" si="8"/>
        <v>2</v>
      </c>
    </row>
    <row r="11" spans="1:31" x14ac:dyDescent="0.35">
      <c r="A11" s="38">
        <v>13</v>
      </c>
      <c r="B11" t="s">
        <v>71</v>
      </c>
      <c r="C11" t="s">
        <v>70</v>
      </c>
      <c r="D11" t="s">
        <v>57</v>
      </c>
      <c r="G11">
        <v>7581</v>
      </c>
      <c r="H11">
        <f t="shared" si="1"/>
        <v>1</v>
      </c>
      <c r="J11" t="s">
        <v>71</v>
      </c>
      <c r="K11" t="s">
        <v>70</v>
      </c>
      <c r="L11" t="s">
        <v>57</v>
      </c>
      <c r="M11" s="37">
        <f t="shared" si="2"/>
        <v>0</v>
      </c>
      <c r="N11" s="37">
        <f t="shared" si="3"/>
        <v>0</v>
      </c>
      <c r="O11" s="37">
        <f t="shared" si="4"/>
        <v>2.1139839157641126E-2</v>
      </c>
      <c r="P11" s="37" t="s">
        <v>310</v>
      </c>
      <c r="Q11" t="s">
        <v>310</v>
      </c>
      <c r="U11" t="s">
        <v>71</v>
      </c>
      <c r="V11" t="s">
        <v>70</v>
      </c>
      <c r="W11" t="s">
        <v>57</v>
      </c>
      <c r="X11" t="s">
        <v>225</v>
      </c>
      <c r="Z11">
        <v>7581</v>
      </c>
      <c r="AA11">
        <f t="shared" si="5"/>
        <v>1</v>
      </c>
      <c r="AC11" s="63">
        <f t="shared" si="6"/>
        <v>0</v>
      </c>
      <c r="AD11" s="63">
        <f t="shared" si="7"/>
        <v>2.1139839157641126E-2</v>
      </c>
      <c r="AE11">
        <f t="shared" si="8"/>
        <v>2</v>
      </c>
    </row>
    <row r="12" spans="1:31" x14ac:dyDescent="0.35">
      <c r="A12" s="38">
        <v>14</v>
      </c>
      <c r="B12" s="38" t="s">
        <v>71</v>
      </c>
      <c r="C12" s="38" t="s">
        <v>70</v>
      </c>
      <c r="D12" s="38" t="s">
        <v>60</v>
      </c>
      <c r="E12" s="38"/>
      <c r="F12" s="38">
        <v>1</v>
      </c>
      <c r="G12" s="38">
        <v>2819</v>
      </c>
      <c r="H12" s="38">
        <f t="shared" si="1"/>
        <v>2</v>
      </c>
      <c r="J12" s="38" t="s">
        <v>71</v>
      </c>
      <c r="K12" s="38" t="s">
        <v>70</v>
      </c>
      <c r="L12" s="38" t="s">
        <v>60</v>
      </c>
      <c r="M12" s="42">
        <f t="shared" si="2"/>
        <v>0</v>
      </c>
      <c r="N12" s="42">
        <f t="shared" si="3"/>
        <v>3.5434605435668471E-5</v>
      </c>
      <c r="O12" s="42">
        <f t="shared" si="4"/>
        <v>7.8608635516937524E-3</v>
      </c>
      <c r="P12" s="42"/>
      <c r="R12">
        <v>1</v>
      </c>
      <c r="S12">
        <v>1</v>
      </c>
      <c r="U12" t="s">
        <v>71</v>
      </c>
      <c r="V12" t="s">
        <v>70</v>
      </c>
      <c r="W12" t="s">
        <v>60</v>
      </c>
      <c r="X12" t="s">
        <v>207</v>
      </c>
      <c r="Z12">
        <v>2819</v>
      </c>
      <c r="AA12">
        <f t="shared" si="5"/>
        <v>1</v>
      </c>
      <c r="AC12" s="63">
        <f t="shared" si="6"/>
        <v>0</v>
      </c>
      <c r="AD12" s="63">
        <f t="shared" si="7"/>
        <v>7.8608635516937524E-3</v>
      </c>
      <c r="AE12">
        <f t="shared" si="8"/>
        <v>2</v>
      </c>
    </row>
    <row r="13" spans="1:31" x14ac:dyDescent="0.35">
      <c r="A13" s="38">
        <v>15</v>
      </c>
      <c r="B13" t="s">
        <v>71</v>
      </c>
      <c r="C13" t="s">
        <v>70</v>
      </c>
      <c r="D13" t="s">
        <v>230</v>
      </c>
      <c r="G13">
        <v>1316</v>
      </c>
      <c r="H13">
        <f t="shared" si="1"/>
        <v>1</v>
      </c>
      <c r="J13" t="s">
        <v>71</v>
      </c>
      <c r="K13" t="s">
        <v>70</v>
      </c>
      <c r="L13" t="s">
        <v>230</v>
      </c>
      <c r="M13" s="37">
        <f t="shared" si="2"/>
        <v>0</v>
      </c>
      <c r="N13" s="37">
        <f t="shared" si="3"/>
        <v>0</v>
      </c>
      <c r="O13" s="37">
        <f t="shared" si="4"/>
        <v>3.6697043043735292E-3</v>
      </c>
      <c r="P13" s="37" t="s">
        <v>365</v>
      </c>
      <c r="Q13" t="s">
        <v>367</v>
      </c>
      <c r="U13" t="s">
        <v>71</v>
      </c>
      <c r="V13" t="s">
        <v>70</v>
      </c>
      <c r="W13" t="s">
        <v>230</v>
      </c>
      <c r="X13" t="s">
        <v>231</v>
      </c>
      <c r="Z13">
        <v>1316</v>
      </c>
      <c r="AA13">
        <f t="shared" si="5"/>
        <v>1</v>
      </c>
      <c r="AC13" s="63">
        <f t="shared" si="6"/>
        <v>0</v>
      </c>
      <c r="AD13" s="63">
        <f t="shared" si="7"/>
        <v>3.6697043043735292E-3</v>
      </c>
      <c r="AE13">
        <f t="shared" si="8"/>
        <v>2</v>
      </c>
    </row>
    <row r="14" spans="1:31" x14ac:dyDescent="0.35">
      <c r="A14" s="38">
        <v>18</v>
      </c>
      <c r="B14" t="s">
        <v>66</v>
      </c>
      <c r="C14" t="s">
        <v>65</v>
      </c>
      <c r="D14" t="s">
        <v>239</v>
      </c>
      <c r="G14">
        <v>826</v>
      </c>
      <c r="H14">
        <f t="shared" si="1"/>
        <v>1</v>
      </c>
      <c r="J14" t="s">
        <v>66</v>
      </c>
      <c r="K14" t="s">
        <v>65</v>
      </c>
      <c r="L14" t="s">
        <v>239</v>
      </c>
      <c r="M14" s="37">
        <f t="shared" si="2"/>
        <v>0</v>
      </c>
      <c r="N14" s="37">
        <f t="shared" si="3"/>
        <v>0</v>
      </c>
      <c r="O14" s="37">
        <f t="shared" si="4"/>
        <v>2.3033250421067896E-3</v>
      </c>
      <c r="P14" s="37" t="s">
        <v>365</v>
      </c>
      <c r="Q14" t="s">
        <v>367</v>
      </c>
      <c r="U14" t="s">
        <v>66</v>
      </c>
      <c r="V14" t="s">
        <v>65</v>
      </c>
      <c r="W14" t="s">
        <v>239</v>
      </c>
      <c r="X14" t="s">
        <v>240</v>
      </c>
      <c r="Z14">
        <v>826</v>
      </c>
      <c r="AA14">
        <f t="shared" si="5"/>
        <v>1</v>
      </c>
      <c r="AC14" s="63">
        <f t="shared" si="6"/>
        <v>0</v>
      </c>
      <c r="AD14" s="63">
        <f t="shared" si="7"/>
        <v>2.3033250421067896E-3</v>
      </c>
      <c r="AE14">
        <f t="shared" si="8"/>
        <v>2</v>
      </c>
    </row>
    <row r="15" spans="1:31" x14ac:dyDescent="0.35">
      <c r="A15" s="38">
        <v>19</v>
      </c>
      <c r="B15" s="38" t="s">
        <v>66</v>
      </c>
      <c r="C15" s="38" t="s">
        <v>65</v>
      </c>
      <c r="D15" s="38" t="s">
        <v>42</v>
      </c>
      <c r="E15" s="38">
        <v>4</v>
      </c>
      <c r="F15" s="38"/>
      <c r="G15" s="38">
        <v>12027</v>
      </c>
      <c r="H15" s="38">
        <f t="shared" si="1"/>
        <v>2</v>
      </c>
      <c r="J15" s="38" t="s">
        <v>66</v>
      </c>
      <c r="K15" s="38" t="s">
        <v>65</v>
      </c>
      <c r="L15" s="38" t="s">
        <v>42</v>
      </c>
      <c r="M15" s="42">
        <f t="shared" si="2"/>
        <v>2.247191011235955E-2</v>
      </c>
      <c r="N15" s="42">
        <f t="shared" si="3"/>
        <v>0</v>
      </c>
      <c r="O15" s="42">
        <f t="shared" si="4"/>
        <v>3.3537639565881787E-2</v>
      </c>
      <c r="P15" s="42"/>
      <c r="R15">
        <v>2</v>
      </c>
      <c r="S15">
        <v>1</v>
      </c>
      <c r="U15" t="s">
        <v>66</v>
      </c>
      <c r="V15" t="s">
        <v>65</v>
      </c>
      <c r="W15" t="s">
        <v>42</v>
      </c>
      <c r="X15" t="s">
        <v>246</v>
      </c>
      <c r="Z15">
        <v>1335</v>
      </c>
      <c r="AA15">
        <f t="shared" si="5"/>
        <v>1</v>
      </c>
      <c r="AC15" s="63">
        <f t="shared" si="6"/>
        <v>0</v>
      </c>
      <c r="AD15" s="63">
        <f t="shared" si="7"/>
        <v>3.7226863574001986E-3</v>
      </c>
      <c r="AE15">
        <f t="shared" si="8"/>
        <v>2</v>
      </c>
    </row>
    <row r="16" spans="1:31" x14ac:dyDescent="0.35">
      <c r="A16" s="38">
        <v>20</v>
      </c>
      <c r="B16" s="40" t="s">
        <v>66</v>
      </c>
      <c r="C16" s="40" t="s">
        <v>65</v>
      </c>
      <c r="D16" s="40" t="s">
        <v>47</v>
      </c>
      <c r="E16" s="40">
        <v>1</v>
      </c>
      <c r="F16" s="40">
        <v>31</v>
      </c>
      <c r="G16" s="40">
        <v>7472</v>
      </c>
      <c r="H16" s="40">
        <f t="shared" si="1"/>
        <v>3</v>
      </c>
      <c r="J16" s="40" t="s">
        <v>66</v>
      </c>
      <c r="K16" s="40" t="s">
        <v>65</v>
      </c>
      <c r="L16" s="40" t="s">
        <v>47</v>
      </c>
      <c r="M16" s="41">
        <f t="shared" si="2"/>
        <v>5.6179775280898875E-3</v>
      </c>
      <c r="N16" s="41">
        <f t="shared" si="3"/>
        <v>1.0984727685057227E-3</v>
      </c>
      <c r="O16" s="41">
        <f t="shared" si="4"/>
        <v>2.0835889485014445E-2</v>
      </c>
      <c r="P16" s="41"/>
      <c r="R16">
        <v>2</v>
      </c>
      <c r="S16">
        <v>1</v>
      </c>
      <c r="U16" t="s">
        <v>66</v>
      </c>
      <c r="V16" t="s">
        <v>65</v>
      </c>
      <c r="W16" t="s">
        <v>42</v>
      </c>
      <c r="X16" t="s">
        <v>245</v>
      </c>
      <c r="Z16">
        <v>10692</v>
      </c>
      <c r="AA16">
        <f t="shared" si="5"/>
        <v>1</v>
      </c>
      <c r="AC16" s="63">
        <f t="shared" si="6"/>
        <v>0</v>
      </c>
      <c r="AD16" s="63">
        <f t="shared" si="7"/>
        <v>2.9814953208481591E-2</v>
      </c>
      <c r="AE16">
        <f t="shared" si="8"/>
        <v>2</v>
      </c>
    </row>
    <row r="17" spans="1:31" x14ac:dyDescent="0.35">
      <c r="A17" s="38" t="s">
        <v>363</v>
      </c>
      <c r="B17" t="s">
        <v>22</v>
      </c>
      <c r="C17" t="s">
        <v>74</v>
      </c>
      <c r="D17" t="s">
        <v>241</v>
      </c>
      <c r="G17">
        <v>246</v>
      </c>
      <c r="H17">
        <f t="shared" si="1"/>
        <v>1</v>
      </c>
      <c r="J17" t="s">
        <v>22</v>
      </c>
      <c r="K17" t="s">
        <v>74</v>
      </c>
      <c r="L17" t="s">
        <v>241</v>
      </c>
      <c r="M17" s="37">
        <f t="shared" si="2"/>
        <v>0</v>
      </c>
      <c r="N17" s="37">
        <f t="shared" si="3"/>
        <v>0</v>
      </c>
      <c r="O17" s="37">
        <f t="shared" si="4"/>
        <v>6.8597816024003658E-4</v>
      </c>
      <c r="P17" s="37" t="s">
        <v>365</v>
      </c>
      <c r="Q17" t="s">
        <v>367</v>
      </c>
      <c r="U17" t="s">
        <v>66</v>
      </c>
      <c r="V17" t="s">
        <v>65</v>
      </c>
      <c r="W17" t="s">
        <v>42</v>
      </c>
      <c r="X17" t="s">
        <v>198</v>
      </c>
      <c r="Y17">
        <v>4</v>
      </c>
      <c r="AA17">
        <f t="shared" si="5"/>
        <v>1</v>
      </c>
      <c r="AC17" s="63">
        <f t="shared" si="6"/>
        <v>2.247191011235955E-2</v>
      </c>
      <c r="AD17" s="63">
        <f t="shared" si="7"/>
        <v>0</v>
      </c>
      <c r="AE17">
        <f t="shared" si="8"/>
        <v>2</v>
      </c>
    </row>
    <row r="18" spans="1:31" x14ac:dyDescent="0.35">
      <c r="A18" s="38">
        <v>39</v>
      </c>
      <c r="B18" t="s">
        <v>5</v>
      </c>
      <c r="C18" t="s">
        <v>4</v>
      </c>
      <c r="D18" t="s">
        <v>15</v>
      </c>
      <c r="E18">
        <v>7</v>
      </c>
      <c r="H18">
        <f t="shared" si="1"/>
        <v>1</v>
      </c>
      <c r="J18" t="s">
        <v>5</v>
      </c>
      <c r="K18" t="s">
        <v>4</v>
      </c>
      <c r="L18" t="s">
        <v>15</v>
      </c>
      <c r="M18" s="37">
        <f t="shared" si="2"/>
        <v>3.9325842696629212E-2</v>
      </c>
      <c r="N18" s="37">
        <f t="shared" si="3"/>
        <v>0</v>
      </c>
      <c r="O18" s="37">
        <f t="shared" si="4"/>
        <v>0</v>
      </c>
      <c r="P18" s="37" t="s">
        <v>310</v>
      </c>
      <c r="Q18" t="s">
        <v>310</v>
      </c>
      <c r="U18" t="s">
        <v>66</v>
      </c>
      <c r="V18" t="s">
        <v>65</v>
      </c>
      <c r="W18" t="s">
        <v>47</v>
      </c>
      <c r="X18" t="s">
        <v>205</v>
      </c>
      <c r="Z18">
        <v>3584</v>
      </c>
      <c r="AA18">
        <f t="shared" si="5"/>
        <v>1</v>
      </c>
      <c r="AC18" s="63">
        <f t="shared" si="6"/>
        <v>0</v>
      </c>
      <c r="AD18" s="63">
        <f t="shared" si="7"/>
        <v>9.9940883182938669E-3</v>
      </c>
      <c r="AE18">
        <f t="shared" si="8"/>
        <v>2</v>
      </c>
    </row>
    <row r="19" spans="1:31" x14ac:dyDescent="0.35">
      <c r="A19" s="38">
        <v>40</v>
      </c>
      <c r="B19" s="38" t="s">
        <v>5</v>
      </c>
      <c r="C19" s="38" t="s">
        <v>4</v>
      </c>
      <c r="D19" s="38" t="s">
        <v>6</v>
      </c>
      <c r="E19" s="38">
        <v>6</v>
      </c>
      <c r="F19" s="38"/>
      <c r="G19" s="38">
        <v>1864</v>
      </c>
      <c r="H19" s="38">
        <f t="shared" si="1"/>
        <v>2</v>
      </c>
      <c r="J19" s="38" t="s">
        <v>5</v>
      </c>
      <c r="K19" s="38" t="s">
        <v>4</v>
      </c>
      <c r="L19" s="38" t="s">
        <v>6</v>
      </c>
      <c r="M19" s="42">
        <f t="shared" si="2"/>
        <v>3.3707865168539325E-2</v>
      </c>
      <c r="N19" s="42">
        <f t="shared" si="3"/>
        <v>0</v>
      </c>
      <c r="O19" s="42">
        <f t="shared" si="4"/>
        <v>5.1978182548269442E-3</v>
      </c>
      <c r="P19" s="42"/>
      <c r="R19">
        <v>1</v>
      </c>
      <c r="S19">
        <v>1</v>
      </c>
      <c r="U19" s="112" t="s">
        <v>66</v>
      </c>
      <c r="V19" s="112" t="s">
        <v>65</v>
      </c>
      <c r="W19" s="112" t="s">
        <v>47</v>
      </c>
      <c r="X19" s="112" t="s">
        <v>204</v>
      </c>
      <c r="Y19" s="112">
        <v>1</v>
      </c>
      <c r="Z19" s="112">
        <v>3888</v>
      </c>
      <c r="AA19" s="112">
        <f t="shared" si="5"/>
        <v>2</v>
      </c>
      <c r="AB19" s="112"/>
      <c r="AC19" s="116">
        <f t="shared" si="6"/>
        <v>5.6179775280898875E-3</v>
      </c>
      <c r="AD19" s="116">
        <f t="shared" si="7"/>
        <v>1.0841801166720578E-2</v>
      </c>
      <c r="AE19" s="112">
        <f t="shared" si="8"/>
        <v>2</v>
      </c>
    </row>
    <row r="20" spans="1:31" x14ac:dyDescent="0.35">
      <c r="A20" s="38">
        <v>42</v>
      </c>
      <c r="B20" s="38" t="s">
        <v>5</v>
      </c>
      <c r="C20" s="38" t="s">
        <v>4</v>
      </c>
      <c r="D20" s="38" t="s">
        <v>23</v>
      </c>
      <c r="E20" s="38">
        <v>12</v>
      </c>
      <c r="F20" s="38"/>
      <c r="G20" s="38">
        <v>3501</v>
      </c>
      <c r="H20" s="38">
        <f t="shared" si="1"/>
        <v>2</v>
      </c>
      <c r="J20" s="38" t="s">
        <v>5</v>
      </c>
      <c r="K20" s="38" t="s">
        <v>4</v>
      </c>
      <c r="L20" s="38" t="s">
        <v>23</v>
      </c>
      <c r="M20" s="42">
        <f t="shared" si="2"/>
        <v>6.741573033707865E-2</v>
      </c>
      <c r="N20" s="42">
        <f t="shared" si="3"/>
        <v>0</v>
      </c>
      <c r="O20" s="42">
        <f t="shared" si="4"/>
        <v>9.7626404024405214E-3</v>
      </c>
      <c r="P20" s="42"/>
      <c r="R20">
        <v>1</v>
      </c>
      <c r="S20">
        <v>1</v>
      </c>
      <c r="U20" t="s">
        <v>22</v>
      </c>
      <c r="V20" t="s">
        <v>74</v>
      </c>
      <c r="W20" t="s">
        <v>241</v>
      </c>
      <c r="X20" t="s">
        <v>242</v>
      </c>
      <c r="Z20">
        <v>246</v>
      </c>
      <c r="AA20">
        <f t="shared" si="5"/>
        <v>1</v>
      </c>
      <c r="AC20" s="63">
        <f t="shared" si="6"/>
        <v>0</v>
      </c>
      <c r="AD20" s="63">
        <f t="shared" si="7"/>
        <v>6.8597816024003658E-4</v>
      </c>
      <c r="AE20">
        <f t="shared" si="8"/>
        <v>2</v>
      </c>
    </row>
    <row r="21" spans="1:31" x14ac:dyDescent="0.35">
      <c r="A21" s="38">
        <v>44</v>
      </c>
      <c r="B21" t="s">
        <v>5</v>
      </c>
      <c r="C21" t="s">
        <v>4</v>
      </c>
      <c r="D21" t="s">
        <v>349</v>
      </c>
      <c r="F21">
        <v>1643</v>
      </c>
      <c r="H21">
        <f t="shared" si="1"/>
        <v>1</v>
      </c>
      <c r="J21" t="s">
        <v>5</v>
      </c>
      <c r="K21" t="s">
        <v>4</v>
      </c>
      <c r="L21" t="s">
        <v>349</v>
      </c>
      <c r="M21" s="37">
        <f t="shared" si="2"/>
        <v>0</v>
      </c>
      <c r="N21" s="67">
        <f t="shared" si="3"/>
        <v>5.8219056730803305E-2</v>
      </c>
      <c r="O21" s="37">
        <f t="shared" si="4"/>
        <v>0</v>
      </c>
      <c r="P21" s="37"/>
      <c r="Q21" t="s">
        <v>310</v>
      </c>
      <c r="U21" t="s">
        <v>5</v>
      </c>
      <c r="V21" t="s">
        <v>4</v>
      </c>
      <c r="W21" t="s">
        <v>15</v>
      </c>
      <c r="X21" t="s">
        <v>196</v>
      </c>
      <c r="Y21">
        <v>7</v>
      </c>
      <c r="AA21">
        <f t="shared" si="5"/>
        <v>1</v>
      </c>
      <c r="AC21" s="63">
        <f t="shared" si="6"/>
        <v>3.9325842696629212E-2</v>
      </c>
      <c r="AD21" s="63">
        <f t="shared" si="7"/>
        <v>0</v>
      </c>
      <c r="AE21">
        <f t="shared" si="8"/>
        <v>2</v>
      </c>
    </row>
    <row r="22" spans="1:31" x14ac:dyDescent="0.35">
      <c r="A22" s="38">
        <v>45</v>
      </c>
      <c r="B22" t="s">
        <v>308</v>
      </c>
      <c r="C22" t="s">
        <v>309</v>
      </c>
      <c r="D22" t="s">
        <v>214</v>
      </c>
      <c r="E22">
        <v>11</v>
      </c>
      <c r="H22">
        <f t="shared" si="1"/>
        <v>1</v>
      </c>
      <c r="J22" t="s">
        <v>308</v>
      </c>
      <c r="K22" t="s">
        <v>309</v>
      </c>
      <c r="L22" t="s">
        <v>214</v>
      </c>
      <c r="M22" s="37">
        <f t="shared" si="2"/>
        <v>6.1797752808988762E-2</v>
      </c>
      <c r="N22" s="37">
        <f t="shared" si="3"/>
        <v>0</v>
      </c>
      <c r="O22" s="37">
        <f t="shared" si="4"/>
        <v>0</v>
      </c>
      <c r="P22" s="37"/>
      <c r="R22">
        <v>1</v>
      </c>
      <c r="S22">
        <v>1</v>
      </c>
      <c r="U22" s="112" t="s">
        <v>5</v>
      </c>
      <c r="V22" s="112" t="s">
        <v>4</v>
      </c>
      <c r="W22" s="112" t="s">
        <v>6</v>
      </c>
      <c r="X22" s="112" t="s">
        <v>212</v>
      </c>
      <c r="Y22" s="112">
        <v>6</v>
      </c>
      <c r="Z22" s="112">
        <v>1864</v>
      </c>
      <c r="AA22" s="112">
        <f t="shared" si="5"/>
        <v>2</v>
      </c>
      <c r="AB22" s="112"/>
      <c r="AC22" s="116">
        <f t="shared" si="6"/>
        <v>3.3707865168539325E-2</v>
      </c>
      <c r="AD22" s="116">
        <f t="shared" si="7"/>
        <v>5.1978182548269442E-3</v>
      </c>
      <c r="AE22" s="112">
        <f t="shared" si="8"/>
        <v>2</v>
      </c>
    </row>
    <row r="23" spans="1:31" x14ac:dyDescent="0.35">
      <c r="A23" s="38">
        <v>47</v>
      </c>
      <c r="B23" s="38" t="s">
        <v>35</v>
      </c>
      <c r="C23" s="38" t="s">
        <v>62</v>
      </c>
      <c r="D23" s="38" t="s">
        <v>202</v>
      </c>
      <c r="E23" s="38">
        <v>1</v>
      </c>
      <c r="F23" s="38"/>
      <c r="G23" s="38">
        <v>10216</v>
      </c>
      <c r="H23" s="38">
        <f t="shared" si="1"/>
        <v>2</v>
      </c>
      <c r="J23" s="38" t="s">
        <v>35</v>
      </c>
      <c r="K23" s="38" t="s">
        <v>62</v>
      </c>
      <c r="L23" s="38" t="s">
        <v>202</v>
      </c>
      <c r="M23" s="42">
        <f t="shared" si="2"/>
        <v>5.6179775280898875E-3</v>
      </c>
      <c r="N23" s="42">
        <f t="shared" si="3"/>
        <v>0</v>
      </c>
      <c r="O23" s="42">
        <f t="shared" si="4"/>
        <v>2.8487613353708186E-2</v>
      </c>
      <c r="P23" s="42"/>
      <c r="R23">
        <v>2</v>
      </c>
      <c r="S23">
        <v>1</v>
      </c>
      <c r="U23" s="112" t="s">
        <v>5</v>
      </c>
      <c r="V23" s="112" t="s">
        <v>4</v>
      </c>
      <c r="W23" s="112" t="s">
        <v>23</v>
      </c>
      <c r="X23" s="112" t="s">
        <v>199</v>
      </c>
      <c r="Y23" s="112">
        <v>12</v>
      </c>
      <c r="Z23" s="112">
        <v>3501</v>
      </c>
      <c r="AA23" s="112">
        <f t="shared" si="5"/>
        <v>2</v>
      </c>
      <c r="AB23" s="112"/>
      <c r="AC23" s="116">
        <f t="shared" si="6"/>
        <v>6.741573033707865E-2</v>
      </c>
      <c r="AD23" s="116">
        <f t="shared" si="7"/>
        <v>9.7626404024405214E-3</v>
      </c>
      <c r="AE23" s="112">
        <f t="shared" si="8"/>
        <v>2</v>
      </c>
    </row>
    <row r="24" spans="1:31" x14ac:dyDescent="0.35">
      <c r="A24" s="38">
        <v>51</v>
      </c>
      <c r="B24" s="38" t="s">
        <v>35</v>
      </c>
      <c r="C24" s="38" t="s">
        <v>37</v>
      </c>
      <c r="D24" s="38" t="s">
        <v>49</v>
      </c>
      <c r="E24" s="38">
        <v>3</v>
      </c>
      <c r="F24" s="38">
        <v>3454</v>
      </c>
      <c r="G24" s="38"/>
      <c r="H24" s="38">
        <f t="shared" si="1"/>
        <v>2</v>
      </c>
      <c r="J24" s="38" t="s">
        <v>35</v>
      </c>
      <c r="K24" s="38" t="s">
        <v>37</v>
      </c>
      <c r="L24" s="38" t="s">
        <v>49</v>
      </c>
      <c r="M24" s="42">
        <f t="shared" si="2"/>
        <v>1.6853932584269662E-2</v>
      </c>
      <c r="N24" s="42">
        <f t="shared" si="3"/>
        <v>0.12239112717479891</v>
      </c>
      <c r="O24" s="42">
        <f t="shared" si="4"/>
        <v>0</v>
      </c>
      <c r="P24" s="42"/>
      <c r="R24">
        <v>2</v>
      </c>
      <c r="S24">
        <v>1</v>
      </c>
      <c r="U24" t="s">
        <v>308</v>
      </c>
      <c r="V24" t="s">
        <v>309</v>
      </c>
      <c r="W24" t="s">
        <v>214</v>
      </c>
      <c r="X24" t="s">
        <v>215</v>
      </c>
      <c r="Y24">
        <v>11</v>
      </c>
      <c r="AA24">
        <f t="shared" si="5"/>
        <v>1</v>
      </c>
      <c r="AC24" s="63">
        <f t="shared" si="6"/>
        <v>6.1797752808988762E-2</v>
      </c>
      <c r="AD24" s="63">
        <f t="shared" si="7"/>
        <v>0</v>
      </c>
      <c r="AE24">
        <f t="shared" si="8"/>
        <v>2</v>
      </c>
    </row>
    <row r="25" spans="1:31" x14ac:dyDescent="0.35">
      <c r="A25" s="38">
        <v>53</v>
      </c>
      <c r="B25" t="s">
        <v>302</v>
      </c>
      <c r="C25" t="s">
        <v>303</v>
      </c>
      <c r="D25" t="s">
        <v>218</v>
      </c>
      <c r="E25">
        <v>1</v>
      </c>
      <c r="H25">
        <f t="shared" si="1"/>
        <v>1</v>
      </c>
      <c r="J25" t="s">
        <v>302</v>
      </c>
      <c r="K25" t="s">
        <v>303</v>
      </c>
      <c r="L25" t="s">
        <v>218</v>
      </c>
      <c r="M25" s="37">
        <f t="shared" si="2"/>
        <v>5.6179775280898875E-3</v>
      </c>
      <c r="N25" s="37">
        <f t="shared" si="3"/>
        <v>0</v>
      </c>
      <c r="O25" s="37">
        <f t="shared" si="4"/>
        <v>0</v>
      </c>
      <c r="P25" s="37" t="s">
        <v>365</v>
      </c>
      <c r="Q25" t="s">
        <v>368</v>
      </c>
      <c r="U25" t="s">
        <v>35</v>
      </c>
      <c r="V25" t="s">
        <v>62</v>
      </c>
      <c r="W25" t="s">
        <v>202</v>
      </c>
      <c r="X25" t="s">
        <v>203</v>
      </c>
      <c r="Z25">
        <v>10216</v>
      </c>
      <c r="AA25">
        <f t="shared" si="5"/>
        <v>1</v>
      </c>
      <c r="AC25" s="63">
        <f t="shared" si="6"/>
        <v>0</v>
      </c>
      <c r="AD25" s="63">
        <f t="shared" si="7"/>
        <v>2.8487613353708186E-2</v>
      </c>
      <c r="AE25">
        <f t="shared" si="8"/>
        <v>2</v>
      </c>
    </row>
    <row r="26" spans="1:31" x14ac:dyDescent="0.35">
      <c r="A26" s="38">
        <v>54</v>
      </c>
      <c r="B26" s="38" t="s">
        <v>68</v>
      </c>
      <c r="C26" s="38" t="s">
        <v>311</v>
      </c>
      <c r="D26" s="38" t="s">
        <v>222</v>
      </c>
      <c r="E26" s="38">
        <v>2</v>
      </c>
      <c r="F26" s="38"/>
      <c r="G26" s="38"/>
      <c r="H26" s="38">
        <f t="shared" si="1"/>
        <v>1</v>
      </c>
      <c r="J26" s="38" t="s">
        <v>68</v>
      </c>
      <c r="K26" s="38" t="s">
        <v>311</v>
      </c>
      <c r="L26" s="38" t="s">
        <v>222</v>
      </c>
      <c r="M26" s="42">
        <f t="shared" si="2"/>
        <v>1.1235955056179775E-2</v>
      </c>
      <c r="N26" s="42">
        <f t="shared" si="3"/>
        <v>0</v>
      </c>
      <c r="O26" s="42">
        <f t="shared" si="4"/>
        <v>0</v>
      </c>
      <c r="P26" s="42" t="s">
        <v>310</v>
      </c>
      <c r="Q26" s="38" t="s">
        <v>310</v>
      </c>
      <c r="U26" t="s">
        <v>35</v>
      </c>
      <c r="V26" t="s">
        <v>62</v>
      </c>
      <c r="W26" t="s">
        <v>202</v>
      </c>
      <c r="X26" t="s">
        <v>238</v>
      </c>
      <c r="Y26">
        <v>1</v>
      </c>
      <c r="AA26">
        <f t="shared" si="5"/>
        <v>1</v>
      </c>
      <c r="AC26" s="63">
        <f t="shared" si="6"/>
        <v>5.6179775280898875E-3</v>
      </c>
      <c r="AD26" s="63">
        <f t="shared" si="7"/>
        <v>0</v>
      </c>
      <c r="AE26">
        <f t="shared" si="8"/>
        <v>2</v>
      </c>
    </row>
    <row r="27" spans="1:31" x14ac:dyDescent="0.35">
      <c r="A27" s="38">
        <v>57</v>
      </c>
      <c r="B27" t="s">
        <v>68</v>
      </c>
      <c r="C27" t="s">
        <v>67</v>
      </c>
      <c r="D27" t="s">
        <v>44</v>
      </c>
      <c r="F27">
        <v>5</v>
      </c>
      <c r="H27">
        <f t="shared" si="1"/>
        <v>1</v>
      </c>
      <c r="J27" t="s">
        <v>68</v>
      </c>
      <c r="K27" t="s">
        <v>67</v>
      </c>
      <c r="L27" t="s">
        <v>44</v>
      </c>
      <c r="M27" s="37">
        <f t="shared" si="2"/>
        <v>0</v>
      </c>
      <c r="N27" s="37">
        <f t="shared" si="3"/>
        <v>1.7717302717834237E-4</v>
      </c>
      <c r="O27" s="37">
        <f t="shared" si="4"/>
        <v>0</v>
      </c>
      <c r="P27" s="37" t="s">
        <v>365</v>
      </c>
      <c r="Q27" t="s">
        <v>366</v>
      </c>
      <c r="U27" t="s">
        <v>35</v>
      </c>
      <c r="V27" t="s">
        <v>37</v>
      </c>
      <c r="W27" t="s">
        <v>49</v>
      </c>
      <c r="X27" t="s">
        <v>217</v>
      </c>
      <c r="Y27">
        <v>1</v>
      </c>
      <c r="AA27">
        <f t="shared" si="5"/>
        <v>1</v>
      </c>
      <c r="AC27" s="63">
        <f t="shared" si="6"/>
        <v>5.6179775280898875E-3</v>
      </c>
      <c r="AD27" s="63">
        <f t="shared" si="7"/>
        <v>0</v>
      </c>
      <c r="AE27">
        <f t="shared" si="8"/>
        <v>2</v>
      </c>
    </row>
    <row r="28" spans="1:31" x14ac:dyDescent="0.35">
      <c r="A28" s="38">
        <v>58</v>
      </c>
      <c r="B28" t="s">
        <v>68</v>
      </c>
      <c r="C28" t="s">
        <v>318</v>
      </c>
      <c r="D28" t="s">
        <v>234</v>
      </c>
      <c r="G28">
        <v>770</v>
      </c>
      <c r="H28">
        <f t="shared" si="1"/>
        <v>1</v>
      </c>
      <c r="J28" t="s">
        <v>68</v>
      </c>
      <c r="K28" t="s">
        <v>318</v>
      </c>
      <c r="L28" t="s">
        <v>234</v>
      </c>
      <c r="M28" s="37">
        <f t="shared" si="2"/>
        <v>0</v>
      </c>
      <c r="N28" s="37">
        <f t="shared" si="3"/>
        <v>0</v>
      </c>
      <c r="O28" s="37">
        <f t="shared" si="4"/>
        <v>2.1471674121334478E-3</v>
      </c>
      <c r="P28" s="37" t="s">
        <v>365</v>
      </c>
      <c r="Q28" t="s">
        <v>367</v>
      </c>
      <c r="U28" t="s">
        <v>35</v>
      </c>
      <c r="V28" t="s">
        <v>37</v>
      </c>
      <c r="W28" t="s">
        <v>49</v>
      </c>
      <c r="X28" t="s">
        <v>221</v>
      </c>
      <c r="Y28">
        <v>2</v>
      </c>
      <c r="AA28">
        <f t="shared" si="5"/>
        <v>1</v>
      </c>
      <c r="AC28" s="63">
        <f t="shared" si="6"/>
        <v>1.1235955056179775E-2</v>
      </c>
      <c r="AD28" s="63">
        <f t="shared" si="7"/>
        <v>0</v>
      </c>
      <c r="AE28">
        <f t="shared" si="8"/>
        <v>2</v>
      </c>
    </row>
    <row r="29" spans="1:31" x14ac:dyDescent="0.35">
      <c r="A29" s="38">
        <v>60</v>
      </c>
      <c r="B29" t="s">
        <v>73</v>
      </c>
      <c r="C29" t="s">
        <v>72</v>
      </c>
      <c r="D29" t="s">
        <v>51</v>
      </c>
      <c r="G29">
        <v>19744</v>
      </c>
      <c r="H29">
        <f t="shared" si="1"/>
        <v>1</v>
      </c>
      <c r="J29" t="s">
        <v>73</v>
      </c>
      <c r="K29" t="s">
        <v>72</v>
      </c>
      <c r="L29" t="s">
        <v>51</v>
      </c>
      <c r="M29" s="37">
        <f t="shared" si="2"/>
        <v>0</v>
      </c>
      <c r="N29" s="37">
        <f t="shared" si="3"/>
        <v>0</v>
      </c>
      <c r="O29" s="37">
        <f t="shared" si="4"/>
        <v>5.5056718682029604E-2</v>
      </c>
      <c r="P29" s="37" t="s">
        <v>310</v>
      </c>
      <c r="Q29" t="s">
        <v>310</v>
      </c>
      <c r="R29">
        <v>1</v>
      </c>
      <c r="S29">
        <v>1</v>
      </c>
      <c r="U29" t="s">
        <v>302</v>
      </c>
      <c r="V29" t="s">
        <v>303</v>
      </c>
      <c r="W29" t="s">
        <v>218</v>
      </c>
      <c r="X29" t="s">
        <v>219</v>
      </c>
      <c r="Y29">
        <v>1</v>
      </c>
      <c r="AA29">
        <f t="shared" si="5"/>
        <v>1</v>
      </c>
      <c r="AC29" s="63">
        <f t="shared" si="6"/>
        <v>5.6179775280898875E-3</v>
      </c>
      <c r="AD29" s="63">
        <f t="shared" si="7"/>
        <v>0</v>
      </c>
      <c r="AE29">
        <f t="shared" si="8"/>
        <v>2</v>
      </c>
    </row>
    <row r="30" spans="1:31" x14ac:dyDescent="0.35">
      <c r="A30" s="38">
        <v>62</v>
      </c>
      <c r="B30" t="s">
        <v>306</v>
      </c>
      <c r="C30" t="s">
        <v>305</v>
      </c>
      <c r="D30" t="s">
        <v>109</v>
      </c>
      <c r="F30">
        <v>21</v>
      </c>
      <c r="H30">
        <f t="shared" si="1"/>
        <v>1</v>
      </c>
      <c r="J30" t="s">
        <v>306</v>
      </c>
      <c r="K30" t="s">
        <v>305</v>
      </c>
      <c r="L30" t="s">
        <v>109</v>
      </c>
      <c r="M30" s="37">
        <f t="shared" si="2"/>
        <v>0</v>
      </c>
      <c r="N30" s="37">
        <f t="shared" si="3"/>
        <v>7.4412671414903798E-4</v>
      </c>
      <c r="O30" s="37">
        <f t="shared" si="4"/>
        <v>0</v>
      </c>
      <c r="P30" s="37" t="s">
        <v>365</v>
      </c>
      <c r="Q30" t="s">
        <v>366</v>
      </c>
      <c r="U30" t="s">
        <v>68</v>
      </c>
      <c r="V30" t="s">
        <v>311</v>
      </c>
      <c r="W30" t="s">
        <v>222</v>
      </c>
      <c r="X30" t="s">
        <v>223</v>
      </c>
      <c r="Y30">
        <v>2</v>
      </c>
      <c r="AA30">
        <f t="shared" si="5"/>
        <v>1</v>
      </c>
      <c r="AC30" s="63">
        <f t="shared" si="6"/>
        <v>1.1235955056179775E-2</v>
      </c>
      <c r="AD30" s="63">
        <f t="shared" si="7"/>
        <v>0</v>
      </c>
      <c r="AE30">
        <f t="shared" si="8"/>
        <v>2</v>
      </c>
    </row>
    <row r="31" spans="1:31" x14ac:dyDescent="0.35">
      <c r="A31" s="38">
        <v>64</v>
      </c>
      <c r="B31" s="38" t="s">
        <v>28</v>
      </c>
      <c r="C31" s="38" t="s">
        <v>32</v>
      </c>
      <c r="D31" s="38" t="s">
        <v>236</v>
      </c>
      <c r="E31" s="38">
        <v>2</v>
      </c>
      <c r="F31" s="38"/>
      <c r="G31" s="38"/>
      <c r="H31" s="38">
        <f t="shared" si="1"/>
        <v>1</v>
      </c>
      <c r="J31" s="38" t="s">
        <v>28</v>
      </c>
      <c r="K31" s="38" t="s">
        <v>32</v>
      </c>
      <c r="L31" s="38" t="s">
        <v>236</v>
      </c>
      <c r="M31" s="42">
        <f t="shared" si="2"/>
        <v>1.1235955056179775E-2</v>
      </c>
      <c r="N31" s="42">
        <f t="shared" si="3"/>
        <v>0</v>
      </c>
      <c r="O31" s="42">
        <f t="shared" si="4"/>
        <v>0</v>
      </c>
      <c r="P31" s="42"/>
      <c r="Q31" s="38"/>
      <c r="U31" t="s">
        <v>68</v>
      </c>
      <c r="V31" t="s">
        <v>318</v>
      </c>
      <c r="W31" t="s">
        <v>234</v>
      </c>
      <c r="X31" t="s">
        <v>235</v>
      </c>
      <c r="Z31">
        <v>770</v>
      </c>
      <c r="AA31">
        <f t="shared" si="5"/>
        <v>1</v>
      </c>
      <c r="AC31" s="63">
        <f t="shared" si="6"/>
        <v>0</v>
      </c>
      <c r="AD31" s="63">
        <f t="shared" si="7"/>
        <v>2.1471674121334478E-3</v>
      </c>
      <c r="AE31">
        <f t="shared" si="8"/>
        <v>2</v>
      </c>
    </row>
    <row r="32" spans="1:31" x14ac:dyDescent="0.35">
      <c r="A32" s="38">
        <v>65</v>
      </c>
      <c r="B32" s="38" t="s">
        <v>28</v>
      </c>
      <c r="C32" s="38" t="s">
        <v>32</v>
      </c>
      <c r="D32" s="38" t="s">
        <v>39</v>
      </c>
      <c r="E32" s="38">
        <v>1</v>
      </c>
      <c r="F32" s="38"/>
      <c r="G32" s="38">
        <v>1559</v>
      </c>
      <c r="H32" s="38">
        <f t="shared" si="1"/>
        <v>2</v>
      </c>
      <c r="J32" s="38" t="s">
        <v>28</v>
      </c>
      <c r="K32" s="38" t="s">
        <v>32</v>
      </c>
      <c r="L32" s="38" t="s">
        <v>39</v>
      </c>
      <c r="M32" s="42">
        <f t="shared" si="2"/>
        <v>5.6179775280898875E-3</v>
      </c>
      <c r="N32" s="42">
        <f t="shared" si="3"/>
        <v>0</v>
      </c>
      <c r="O32" s="42">
        <f t="shared" si="4"/>
        <v>4.3473168772935654E-3</v>
      </c>
      <c r="P32" s="42"/>
      <c r="R32">
        <v>2</v>
      </c>
      <c r="S32">
        <v>1</v>
      </c>
      <c r="U32" t="s">
        <v>73</v>
      </c>
      <c r="V32" t="s">
        <v>72</v>
      </c>
      <c r="W32" t="s">
        <v>51</v>
      </c>
      <c r="X32" t="s">
        <v>201</v>
      </c>
      <c r="Z32">
        <v>19744</v>
      </c>
      <c r="AA32">
        <f t="shared" si="5"/>
        <v>1</v>
      </c>
      <c r="AC32" s="63">
        <f t="shared" si="6"/>
        <v>0</v>
      </c>
      <c r="AD32" s="63">
        <f t="shared" si="7"/>
        <v>5.5056718682029604E-2</v>
      </c>
      <c r="AE32">
        <f t="shared" si="8"/>
        <v>2</v>
      </c>
    </row>
    <row r="33" spans="1:31" x14ac:dyDescent="0.35">
      <c r="A33" s="38">
        <v>66</v>
      </c>
      <c r="B33" t="s">
        <v>28</v>
      </c>
      <c r="C33" t="s">
        <v>32</v>
      </c>
      <c r="D33" t="s">
        <v>228</v>
      </c>
      <c r="G33">
        <v>3095</v>
      </c>
      <c r="H33">
        <f t="shared" si="1"/>
        <v>1</v>
      </c>
      <c r="J33" t="s">
        <v>28</v>
      </c>
      <c r="K33" t="s">
        <v>32</v>
      </c>
      <c r="L33" t="s">
        <v>228</v>
      </c>
      <c r="M33" s="37">
        <f t="shared" si="2"/>
        <v>0</v>
      </c>
      <c r="N33" s="37">
        <f t="shared" si="3"/>
        <v>0</v>
      </c>
      <c r="O33" s="37">
        <f t="shared" si="4"/>
        <v>8.630497585133793E-3</v>
      </c>
      <c r="P33" s="37" t="s">
        <v>365</v>
      </c>
      <c r="Q33" t="s">
        <v>367</v>
      </c>
      <c r="U33" t="s">
        <v>28</v>
      </c>
      <c r="V33" t="s">
        <v>32</v>
      </c>
      <c r="W33" t="s">
        <v>236</v>
      </c>
      <c r="X33" t="s">
        <v>237</v>
      </c>
      <c r="Y33">
        <v>2</v>
      </c>
      <c r="AA33">
        <f t="shared" si="5"/>
        <v>1</v>
      </c>
      <c r="AC33" s="63">
        <f t="shared" si="6"/>
        <v>1.1235955056179775E-2</v>
      </c>
      <c r="AD33" s="63">
        <f t="shared" si="7"/>
        <v>0</v>
      </c>
      <c r="AE33">
        <f t="shared" si="8"/>
        <v>2</v>
      </c>
    </row>
    <row r="34" spans="1:31" x14ac:dyDescent="0.35">
      <c r="A34" s="38">
        <v>67</v>
      </c>
      <c r="B34" s="38" t="s">
        <v>28</v>
      </c>
      <c r="C34" s="38" t="s">
        <v>32</v>
      </c>
      <c r="D34" s="38" t="s">
        <v>31</v>
      </c>
      <c r="E34" s="38">
        <v>122</v>
      </c>
      <c r="F34" s="38"/>
      <c r="G34" s="38">
        <v>267425</v>
      </c>
      <c r="H34" s="38">
        <f t="shared" si="1"/>
        <v>2</v>
      </c>
      <c r="J34" s="40" t="s">
        <v>28</v>
      </c>
      <c r="K34" s="40" t="s">
        <v>32</v>
      </c>
      <c r="L34" s="40" t="s">
        <v>31</v>
      </c>
      <c r="M34" s="41">
        <f t="shared" si="2"/>
        <v>0.6853932584269663</v>
      </c>
      <c r="N34" s="41">
        <f t="shared" si="3"/>
        <v>0</v>
      </c>
      <c r="O34" s="41">
        <f t="shared" si="4"/>
        <v>0.74572239635037307</v>
      </c>
      <c r="P34" s="41"/>
      <c r="R34">
        <v>3</v>
      </c>
      <c r="S34">
        <v>2</v>
      </c>
      <c r="U34" t="s">
        <v>28</v>
      </c>
      <c r="V34" t="s">
        <v>32</v>
      </c>
      <c r="W34" t="s">
        <v>39</v>
      </c>
      <c r="X34" t="s">
        <v>197</v>
      </c>
      <c r="Y34">
        <v>1</v>
      </c>
      <c r="AA34">
        <f t="shared" si="5"/>
        <v>1</v>
      </c>
      <c r="AC34" s="63">
        <f t="shared" si="6"/>
        <v>5.6179775280898875E-3</v>
      </c>
      <c r="AD34" s="63">
        <f t="shared" si="7"/>
        <v>0</v>
      </c>
      <c r="AE34">
        <f t="shared" si="8"/>
        <v>2</v>
      </c>
    </row>
    <row r="35" spans="1:31" x14ac:dyDescent="0.35">
      <c r="A35" s="38">
        <v>68</v>
      </c>
      <c r="B35" t="s">
        <v>28</v>
      </c>
      <c r="C35" t="s">
        <v>32</v>
      </c>
      <c r="D35" t="s">
        <v>230</v>
      </c>
      <c r="G35">
        <v>1878</v>
      </c>
      <c r="H35">
        <f t="shared" si="1"/>
        <v>1</v>
      </c>
      <c r="J35" t="s">
        <v>99</v>
      </c>
      <c r="K35" t="s">
        <v>99</v>
      </c>
      <c r="L35" t="s">
        <v>350</v>
      </c>
      <c r="M35" s="37">
        <f>E39/178</f>
        <v>0</v>
      </c>
      <c r="N35" s="67">
        <f>F39/28221</f>
        <v>0.8143581021225329</v>
      </c>
      <c r="O35" s="37">
        <f>G39/358612</f>
        <v>0</v>
      </c>
      <c r="P35" s="37" t="s">
        <v>310</v>
      </c>
      <c r="U35" t="s">
        <v>28</v>
      </c>
      <c r="V35" t="s">
        <v>32</v>
      </c>
      <c r="W35" t="s">
        <v>39</v>
      </c>
      <c r="X35" t="s">
        <v>232</v>
      </c>
      <c r="Z35">
        <v>1559</v>
      </c>
      <c r="AA35">
        <f t="shared" si="5"/>
        <v>1</v>
      </c>
      <c r="AC35" s="63">
        <f t="shared" si="6"/>
        <v>0</v>
      </c>
      <c r="AD35" s="63">
        <f t="shared" si="7"/>
        <v>4.3473168772935654E-3</v>
      </c>
      <c r="AE35">
        <f t="shared" si="8"/>
        <v>2</v>
      </c>
    </row>
    <row r="36" spans="1:31" x14ac:dyDescent="0.35">
      <c r="A36" s="38">
        <v>69</v>
      </c>
      <c r="B36" t="s">
        <v>28</v>
      </c>
      <c r="C36" t="s">
        <v>32</v>
      </c>
      <c r="D36" t="s">
        <v>226</v>
      </c>
      <c r="G36">
        <v>3999</v>
      </c>
      <c r="H36">
        <f t="shared" si="1"/>
        <v>1</v>
      </c>
      <c r="J36" t="s">
        <v>28</v>
      </c>
      <c r="K36" t="s">
        <v>32</v>
      </c>
      <c r="L36" t="s">
        <v>230</v>
      </c>
      <c r="M36" s="37">
        <f>E35/178</f>
        <v>0</v>
      </c>
      <c r="N36" s="37">
        <f>F35/28221</f>
        <v>0</v>
      </c>
      <c r="O36" s="37">
        <f>G35/358612</f>
        <v>5.2368576623202795E-3</v>
      </c>
      <c r="P36" s="37" t="s">
        <v>365</v>
      </c>
      <c r="Q36" t="s">
        <v>367</v>
      </c>
      <c r="U36" t="s">
        <v>28</v>
      </c>
      <c r="V36" t="s">
        <v>32</v>
      </c>
      <c r="W36" t="s">
        <v>228</v>
      </c>
      <c r="X36" t="s">
        <v>229</v>
      </c>
      <c r="Z36">
        <v>3095</v>
      </c>
      <c r="AA36">
        <f t="shared" si="5"/>
        <v>1</v>
      </c>
      <c r="AC36" s="63">
        <f t="shared" si="6"/>
        <v>0</v>
      </c>
      <c r="AD36" s="63">
        <f t="shared" si="7"/>
        <v>8.630497585133793E-3</v>
      </c>
      <c r="AE36">
        <f t="shared" si="8"/>
        <v>2</v>
      </c>
    </row>
    <row r="37" spans="1:31" x14ac:dyDescent="0.35">
      <c r="A37" s="38">
        <v>70</v>
      </c>
      <c r="B37" t="s">
        <v>13</v>
      </c>
      <c r="C37" t="s">
        <v>12</v>
      </c>
      <c r="D37" t="s">
        <v>24</v>
      </c>
      <c r="G37">
        <v>2129</v>
      </c>
      <c r="H37">
        <f t="shared" si="1"/>
        <v>1</v>
      </c>
      <c r="J37" t="s">
        <v>28</v>
      </c>
      <c r="K37" t="s">
        <v>32</v>
      </c>
      <c r="L37" t="s">
        <v>226</v>
      </c>
      <c r="M37" s="37">
        <f>E36/178</f>
        <v>0</v>
      </c>
      <c r="N37" s="37">
        <f>F36/28221</f>
        <v>0</v>
      </c>
      <c r="O37" s="37">
        <f>G36/358612</f>
        <v>1.1151327897560594E-2</v>
      </c>
      <c r="P37" s="37" t="s">
        <v>365</v>
      </c>
      <c r="Q37" t="s">
        <v>367</v>
      </c>
      <c r="U37" s="112" t="s">
        <v>28</v>
      </c>
      <c r="V37" s="112" t="s">
        <v>32</v>
      </c>
      <c r="W37" s="112" t="s">
        <v>31</v>
      </c>
      <c r="X37" s="112" t="s">
        <v>200</v>
      </c>
      <c r="Y37" s="112">
        <v>47</v>
      </c>
      <c r="Z37" s="112">
        <v>134909</v>
      </c>
      <c r="AA37" s="112">
        <f t="shared" si="5"/>
        <v>2</v>
      </c>
      <c r="AB37" s="112"/>
      <c r="AC37" s="116">
        <f t="shared" si="6"/>
        <v>0.2640449438202247</v>
      </c>
      <c r="AD37" s="116">
        <f t="shared" si="7"/>
        <v>0.37619767325131342</v>
      </c>
      <c r="AE37" s="112">
        <f t="shared" si="8"/>
        <v>2</v>
      </c>
    </row>
    <row r="38" spans="1:31" x14ac:dyDescent="0.35">
      <c r="A38" s="38">
        <v>73</v>
      </c>
      <c r="B38" t="s">
        <v>13</v>
      </c>
      <c r="C38" t="s">
        <v>12</v>
      </c>
      <c r="D38" t="s">
        <v>243</v>
      </c>
      <c r="G38">
        <v>196</v>
      </c>
      <c r="H38">
        <f t="shared" si="1"/>
        <v>1</v>
      </c>
      <c r="J38" t="s">
        <v>13</v>
      </c>
      <c r="K38" t="s">
        <v>12</v>
      </c>
      <c r="L38" t="s">
        <v>24</v>
      </c>
      <c r="M38" s="37">
        <f>E37/178</f>
        <v>0</v>
      </c>
      <c r="N38" s="37">
        <f>F37/28221</f>
        <v>0</v>
      </c>
      <c r="O38" s="37">
        <f>G37/358612</f>
        <v>5.93677846809365E-3</v>
      </c>
      <c r="P38" s="37" t="s">
        <v>365</v>
      </c>
      <c r="Q38" t="s">
        <v>367</v>
      </c>
      <c r="U38" t="s">
        <v>28</v>
      </c>
      <c r="V38" t="s">
        <v>32</v>
      </c>
      <c r="W38" t="s">
        <v>31</v>
      </c>
      <c r="X38" t="s">
        <v>224</v>
      </c>
      <c r="Z38">
        <v>42885</v>
      </c>
      <c r="AA38">
        <f t="shared" si="5"/>
        <v>1</v>
      </c>
      <c r="AC38" s="63">
        <f t="shared" si="6"/>
        <v>0</v>
      </c>
      <c r="AD38" s="63">
        <f t="shared" si="7"/>
        <v>0.11958607073940637</v>
      </c>
      <c r="AE38">
        <f t="shared" si="8"/>
        <v>2</v>
      </c>
    </row>
    <row r="39" spans="1:31" x14ac:dyDescent="0.35">
      <c r="A39" s="38">
        <v>84</v>
      </c>
      <c r="B39" t="s">
        <v>99</v>
      </c>
      <c r="C39" t="s">
        <v>99</v>
      </c>
      <c r="D39" t="s">
        <v>350</v>
      </c>
      <c r="F39">
        <v>22982</v>
      </c>
      <c r="H39">
        <f t="shared" si="1"/>
        <v>1</v>
      </c>
      <c r="J39" t="s">
        <v>13</v>
      </c>
      <c r="K39" t="s">
        <v>12</v>
      </c>
      <c r="L39" t="s">
        <v>243</v>
      </c>
      <c r="M39" s="37">
        <f>E38/178</f>
        <v>0</v>
      </c>
      <c r="N39" s="37">
        <f>F38/28221</f>
        <v>0</v>
      </c>
      <c r="O39" s="37">
        <f>G38/358612</f>
        <v>5.4655170490669578E-4</v>
      </c>
      <c r="P39" s="37" t="s">
        <v>365</v>
      </c>
      <c r="Q39" t="s">
        <v>366</v>
      </c>
      <c r="U39" s="112" t="s">
        <v>28</v>
      </c>
      <c r="V39" s="112" t="s">
        <v>32</v>
      </c>
      <c r="W39" s="112" t="s">
        <v>31</v>
      </c>
      <c r="X39" s="112" t="s">
        <v>195</v>
      </c>
      <c r="Y39" s="112">
        <v>75</v>
      </c>
      <c r="Z39" s="112">
        <v>89631</v>
      </c>
      <c r="AA39" s="112">
        <f t="shared" si="5"/>
        <v>2</v>
      </c>
      <c r="AB39" s="112"/>
      <c r="AC39" s="116">
        <f t="shared" si="6"/>
        <v>0.42134831460674155</v>
      </c>
      <c r="AD39" s="116">
        <f t="shared" si="7"/>
        <v>0.24993865235965332</v>
      </c>
      <c r="AE39" s="112">
        <f t="shared" si="8"/>
        <v>2</v>
      </c>
    </row>
    <row r="40" spans="1:31" x14ac:dyDescent="0.35">
      <c r="A40" s="38">
        <v>85</v>
      </c>
      <c r="B40" t="s">
        <v>99</v>
      </c>
      <c r="C40" t="s">
        <v>99</v>
      </c>
      <c r="D40" t="s">
        <v>99</v>
      </c>
      <c r="F40">
        <v>15</v>
      </c>
      <c r="H40">
        <f t="shared" si="1"/>
        <v>1</v>
      </c>
      <c r="J40" t="s">
        <v>99</v>
      </c>
      <c r="K40" t="s">
        <v>99</v>
      </c>
      <c r="L40" t="s">
        <v>99</v>
      </c>
      <c r="M40" s="37">
        <f>E40/178</f>
        <v>0</v>
      </c>
      <c r="N40" s="37">
        <f>F40/28221</f>
        <v>5.3151908153502715E-4</v>
      </c>
      <c r="O40" s="37">
        <f>G40/358612</f>
        <v>0</v>
      </c>
      <c r="P40" s="37" t="s">
        <v>365</v>
      </c>
      <c r="Q40" t="s">
        <v>366</v>
      </c>
      <c r="U40" s="115" t="s">
        <v>28</v>
      </c>
      <c r="V40" s="115" t="s">
        <v>32</v>
      </c>
      <c r="W40" s="115" t="s">
        <v>230</v>
      </c>
      <c r="X40" s="115" t="s">
        <v>233</v>
      </c>
      <c r="Y40" s="115"/>
      <c r="Z40" s="115">
        <v>950</v>
      </c>
      <c r="AA40" s="115">
        <f t="shared" si="5"/>
        <v>1</v>
      </c>
      <c r="AB40" s="115"/>
      <c r="AC40" s="117">
        <f t="shared" si="6"/>
        <v>0</v>
      </c>
      <c r="AD40" s="117">
        <f t="shared" si="7"/>
        <v>2.6491026513334745E-3</v>
      </c>
      <c r="AE40" s="115">
        <f t="shared" si="8"/>
        <v>2</v>
      </c>
    </row>
    <row r="41" spans="1:31" x14ac:dyDescent="0.35">
      <c r="M41" s="37"/>
      <c r="N41" s="37"/>
      <c r="O41" s="37"/>
      <c r="P41" s="37"/>
      <c r="U41" s="115" t="s">
        <v>28</v>
      </c>
      <c r="V41" s="115" t="s">
        <v>32</v>
      </c>
      <c r="W41" s="115" t="s">
        <v>230</v>
      </c>
      <c r="X41" s="115" t="s">
        <v>231</v>
      </c>
      <c r="Y41" s="115"/>
      <c r="Z41" s="115">
        <v>928</v>
      </c>
      <c r="AA41" s="115">
        <f t="shared" si="5"/>
        <v>1</v>
      </c>
      <c r="AB41" s="115"/>
      <c r="AC41" s="117">
        <f t="shared" si="6"/>
        <v>0</v>
      </c>
      <c r="AD41" s="117">
        <f t="shared" si="7"/>
        <v>2.5877550109868045E-3</v>
      </c>
      <c r="AE41" s="115">
        <f t="shared" si="8"/>
        <v>2</v>
      </c>
    </row>
    <row r="42" spans="1:31" x14ac:dyDescent="0.35">
      <c r="P42" s="37"/>
      <c r="U42" s="115" t="s">
        <v>28</v>
      </c>
      <c r="V42" s="115" t="s">
        <v>32</v>
      </c>
      <c r="W42" s="115" t="s">
        <v>226</v>
      </c>
      <c r="X42" s="115" t="s">
        <v>227</v>
      </c>
      <c r="Y42" s="115"/>
      <c r="Z42" s="115">
        <v>3999</v>
      </c>
      <c r="AA42" s="115">
        <f t="shared" si="5"/>
        <v>1</v>
      </c>
      <c r="AB42" s="115"/>
      <c r="AC42" s="117">
        <f t="shared" si="6"/>
        <v>0</v>
      </c>
      <c r="AD42" s="117">
        <f t="shared" si="7"/>
        <v>1.1151327897560594E-2</v>
      </c>
      <c r="AE42" s="115">
        <f t="shared" si="8"/>
        <v>2</v>
      </c>
    </row>
    <row r="43" spans="1:31" x14ac:dyDescent="0.35">
      <c r="U43" s="115" t="s">
        <v>13</v>
      </c>
      <c r="V43" s="115" t="s">
        <v>12</v>
      </c>
      <c r="W43" s="115" t="s">
        <v>24</v>
      </c>
      <c r="X43" s="115" t="s">
        <v>213</v>
      </c>
      <c r="Y43" s="115"/>
      <c r="Z43" s="115">
        <v>2129</v>
      </c>
      <c r="AA43" s="115">
        <f t="shared" si="5"/>
        <v>1</v>
      </c>
      <c r="AB43" s="115"/>
      <c r="AC43" s="117">
        <f t="shared" si="6"/>
        <v>0</v>
      </c>
      <c r="AD43" s="117">
        <f t="shared" si="7"/>
        <v>5.93677846809365E-3</v>
      </c>
      <c r="AE43" s="115">
        <f t="shared" si="8"/>
        <v>2</v>
      </c>
    </row>
    <row r="44" spans="1:31" x14ac:dyDescent="0.35">
      <c r="U44" s="115" t="s">
        <v>13</v>
      </c>
      <c r="V44" s="115" t="s">
        <v>12</v>
      </c>
      <c r="W44" s="115" t="s">
        <v>243</v>
      </c>
      <c r="X44" s="115" t="s">
        <v>244</v>
      </c>
      <c r="Y44" s="115"/>
      <c r="Z44" s="115">
        <v>196</v>
      </c>
      <c r="AA44" s="115">
        <f t="shared" si="5"/>
        <v>1</v>
      </c>
      <c r="AB44" s="115"/>
      <c r="AC44" s="117">
        <f t="shared" si="6"/>
        <v>0</v>
      </c>
      <c r="AD44" s="117">
        <f t="shared" si="7"/>
        <v>5.4655170490669578E-4</v>
      </c>
      <c r="AE44" s="115">
        <f t="shared" si="8"/>
        <v>2</v>
      </c>
    </row>
    <row r="61" spans="12:12" x14ac:dyDescent="0.35">
      <c r="L61" t="s">
        <v>310</v>
      </c>
    </row>
    <row r="66" spans="17:17" x14ac:dyDescent="0.35">
      <c r="Q66" t="s">
        <v>364</v>
      </c>
    </row>
  </sheetData>
  <sortState xmlns:xlrd2="http://schemas.microsoft.com/office/spreadsheetml/2017/richdata2" ref="U7:AE44">
    <sortCondition ref="U7:U44"/>
    <sortCondition ref="V7:V44"/>
    <sortCondition ref="W7:W44"/>
    <sortCondition ref="X7:X44"/>
  </sortState>
  <conditionalFormatting sqref="AC7:AD44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D2D0B-BCC9-4D6A-AA0E-2A14089A852F}">
  <sheetPr codeName="Sheet13"/>
  <dimension ref="A1:AA89"/>
  <sheetViews>
    <sheetView workbookViewId="0">
      <selection activeCell="F31" sqref="F31"/>
    </sheetView>
  </sheetViews>
  <sheetFormatPr defaultRowHeight="14.5" x14ac:dyDescent="0.35"/>
  <cols>
    <col min="1" max="1" width="27.36328125" bestFit="1" customWidth="1"/>
    <col min="2" max="3" width="16.81640625" bestFit="1" customWidth="1"/>
    <col min="4" max="6" width="18.453125" bestFit="1" customWidth="1"/>
    <col min="10" max="10" width="13" bestFit="1" customWidth="1"/>
    <col min="11" max="12" width="16.81640625" bestFit="1" customWidth="1"/>
    <col min="13" max="13" width="7.36328125" bestFit="1" customWidth="1"/>
    <col min="14" max="14" width="10.453125" bestFit="1" customWidth="1"/>
    <col min="15" max="15" width="9.36328125" bestFit="1" customWidth="1"/>
    <col min="23" max="23" width="16.81640625" bestFit="1" customWidth="1"/>
    <col min="24" max="24" width="12.7265625" bestFit="1" customWidth="1"/>
    <col min="25" max="25" width="4.7265625" bestFit="1" customWidth="1"/>
    <col min="26" max="26" width="9.1796875" bestFit="1" customWidth="1"/>
    <col min="27" max="27" width="1.81640625" bestFit="1" customWidth="1"/>
  </cols>
  <sheetData>
    <row r="1" spans="1:27" x14ac:dyDescent="0.35">
      <c r="M1">
        <f>SUM(D6:D40)</f>
        <v>146</v>
      </c>
      <c r="N1">
        <f>SUM(E6:E40)</f>
        <v>17030</v>
      </c>
      <c r="O1">
        <f>SUM(F6:F40)</f>
        <v>869953</v>
      </c>
    </row>
    <row r="3" spans="1:27" x14ac:dyDescent="0.35">
      <c r="A3" t="s">
        <v>343</v>
      </c>
    </row>
    <row r="4" spans="1:27" x14ac:dyDescent="0.35">
      <c r="D4" t="s">
        <v>169</v>
      </c>
      <c r="E4" t="s">
        <v>169</v>
      </c>
      <c r="F4" t="s">
        <v>169</v>
      </c>
      <c r="M4" t="s">
        <v>169</v>
      </c>
      <c r="N4" t="s">
        <v>169</v>
      </c>
      <c r="O4" t="s">
        <v>169</v>
      </c>
      <c r="U4" t="s">
        <v>320</v>
      </c>
      <c r="V4" t="s">
        <v>319</v>
      </c>
      <c r="W4" t="s">
        <v>0</v>
      </c>
      <c r="X4" t="s">
        <v>321</v>
      </c>
      <c r="Y4" t="s">
        <v>78</v>
      </c>
      <c r="Z4" t="s">
        <v>101</v>
      </c>
    </row>
    <row r="5" spans="1:27" x14ac:dyDescent="0.35">
      <c r="A5" t="s">
        <v>320</v>
      </c>
      <c r="B5" t="s">
        <v>319</v>
      </c>
      <c r="C5" t="s">
        <v>0</v>
      </c>
      <c r="D5" t="s">
        <v>78</v>
      </c>
      <c r="E5" t="s">
        <v>95</v>
      </c>
      <c r="F5" t="s">
        <v>101</v>
      </c>
      <c r="J5" t="s">
        <v>320</v>
      </c>
      <c r="K5" t="s">
        <v>319</v>
      </c>
      <c r="L5" t="s">
        <v>0</v>
      </c>
      <c r="M5" t="s">
        <v>78</v>
      </c>
      <c r="N5" t="s">
        <v>95</v>
      </c>
      <c r="O5" t="s">
        <v>101</v>
      </c>
      <c r="P5" s="34" t="s">
        <v>370</v>
      </c>
      <c r="Q5" s="34" t="s">
        <v>371</v>
      </c>
      <c r="R5" s="34" t="s">
        <v>372</v>
      </c>
      <c r="S5" s="34"/>
      <c r="U5" t="s">
        <v>71</v>
      </c>
      <c r="V5" t="s">
        <v>70</v>
      </c>
      <c r="W5" t="s">
        <v>210</v>
      </c>
      <c r="X5" t="s">
        <v>211</v>
      </c>
      <c r="Z5">
        <v>260</v>
      </c>
      <c r="AA5">
        <f t="shared" ref="AA5:AA38" si="0">COUNT(Y5:Z5)</f>
        <v>1</v>
      </c>
    </row>
    <row r="6" spans="1:27" x14ac:dyDescent="0.35">
      <c r="A6" t="s">
        <v>71</v>
      </c>
      <c r="B6" t="s">
        <v>70</v>
      </c>
      <c r="C6" t="s">
        <v>113</v>
      </c>
      <c r="E6">
        <v>14</v>
      </c>
      <c r="G6">
        <f t="shared" ref="G6:G38" si="1">COUNT(D6:F6)</f>
        <v>1</v>
      </c>
      <c r="J6" t="s">
        <v>71</v>
      </c>
      <c r="K6" t="s">
        <v>70</v>
      </c>
      <c r="L6" t="s">
        <v>113</v>
      </c>
      <c r="M6" s="37">
        <f>D6/146</f>
        <v>0</v>
      </c>
      <c r="N6" s="37">
        <f>E6/17030</f>
        <v>8.2207868467410448E-4</v>
      </c>
      <c r="O6" s="37">
        <f>F6/869953</f>
        <v>0</v>
      </c>
      <c r="P6" t="s">
        <v>366</v>
      </c>
      <c r="U6" t="s">
        <v>71</v>
      </c>
      <c r="V6" t="s">
        <v>70</v>
      </c>
      <c r="W6" t="s">
        <v>54</v>
      </c>
      <c r="X6" t="s">
        <v>206</v>
      </c>
      <c r="Z6">
        <v>1876</v>
      </c>
      <c r="AA6">
        <f t="shared" si="0"/>
        <v>1</v>
      </c>
    </row>
    <row r="7" spans="1:27" x14ac:dyDescent="0.35">
      <c r="A7" t="s">
        <v>71</v>
      </c>
      <c r="B7" t="s">
        <v>70</v>
      </c>
      <c r="C7" t="s">
        <v>210</v>
      </c>
      <c r="F7">
        <v>260</v>
      </c>
      <c r="G7">
        <f t="shared" si="1"/>
        <v>1</v>
      </c>
      <c r="J7" t="s">
        <v>71</v>
      </c>
      <c r="K7" t="s">
        <v>70</v>
      </c>
      <c r="L7" t="s">
        <v>210</v>
      </c>
      <c r="M7" s="37">
        <f t="shared" ref="M7:M16" si="2">D7/146</f>
        <v>0</v>
      </c>
      <c r="N7" s="37">
        <f t="shared" ref="N7:N16" si="3">E7/17030</f>
        <v>0</v>
      </c>
      <c r="O7" s="37">
        <f t="shared" ref="O7:O16" si="4">F7/869953</f>
        <v>2.9886672038604385E-4</v>
      </c>
      <c r="P7" t="s">
        <v>367</v>
      </c>
      <c r="U7" t="s">
        <v>71</v>
      </c>
      <c r="V7" t="s">
        <v>70</v>
      </c>
      <c r="W7" t="s">
        <v>253</v>
      </c>
      <c r="X7" t="s">
        <v>254</v>
      </c>
      <c r="Y7">
        <v>2</v>
      </c>
      <c r="AA7">
        <f t="shared" si="0"/>
        <v>1</v>
      </c>
    </row>
    <row r="8" spans="1:27" x14ac:dyDescent="0.35">
      <c r="A8" t="s">
        <v>71</v>
      </c>
      <c r="B8" t="s">
        <v>70</v>
      </c>
      <c r="C8" t="s">
        <v>54</v>
      </c>
      <c r="F8">
        <v>1876</v>
      </c>
      <c r="G8">
        <f t="shared" si="1"/>
        <v>1</v>
      </c>
      <c r="J8" t="s">
        <v>71</v>
      </c>
      <c r="K8" t="s">
        <v>70</v>
      </c>
      <c r="L8" t="s">
        <v>54</v>
      </c>
      <c r="M8" s="37">
        <f t="shared" si="2"/>
        <v>0</v>
      </c>
      <c r="N8" s="37">
        <f t="shared" si="3"/>
        <v>0</v>
      </c>
      <c r="O8" s="37">
        <f t="shared" si="4"/>
        <v>2.1564383363239163E-3</v>
      </c>
      <c r="P8" t="s">
        <v>367</v>
      </c>
      <c r="U8" t="s">
        <v>71</v>
      </c>
      <c r="V8" t="s">
        <v>70</v>
      </c>
      <c r="W8" t="s">
        <v>59</v>
      </c>
      <c r="X8" t="s">
        <v>216</v>
      </c>
      <c r="Y8">
        <v>12</v>
      </c>
      <c r="AA8">
        <f t="shared" si="0"/>
        <v>1</v>
      </c>
    </row>
    <row r="9" spans="1:27" x14ac:dyDescent="0.35">
      <c r="A9" s="79" t="s">
        <v>302</v>
      </c>
      <c r="B9" s="79" t="s">
        <v>303</v>
      </c>
      <c r="C9" s="38" t="s">
        <v>253</v>
      </c>
      <c r="D9" s="38">
        <v>2</v>
      </c>
      <c r="E9" s="38" t="s">
        <v>365</v>
      </c>
      <c r="F9" s="38"/>
      <c r="G9" s="38">
        <v>2</v>
      </c>
      <c r="J9" s="79" t="s">
        <v>302</v>
      </c>
      <c r="K9" s="79" t="s">
        <v>303</v>
      </c>
      <c r="L9" t="s">
        <v>253</v>
      </c>
      <c r="M9" s="37">
        <f t="shared" si="2"/>
        <v>1.3698630136986301E-2</v>
      </c>
      <c r="N9" s="37">
        <v>0</v>
      </c>
      <c r="O9" s="37">
        <f t="shared" si="4"/>
        <v>0</v>
      </c>
      <c r="P9" t="s">
        <v>310</v>
      </c>
      <c r="U9" t="s">
        <v>71</v>
      </c>
      <c r="V9" t="s">
        <v>70</v>
      </c>
      <c r="W9" t="s">
        <v>272</v>
      </c>
      <c r="X9" t="s">
        <v>273</v>
      </c>
      <c r="Y9">
        <v>2</v>
      </c>
      <c r="AA9">
        <f t="shared" si="0"/>
        <v>1</v>
      </c>
    </row>
    <row r="10" spans="1:27" x14ac:dyDescent="0.35">
      <c r="A10" s="38" t="s">
        <v>71</v>
      </c>
      <c r="B10" s="38" t="s">
        <v>70</v>
      </c>
      <c r="C10" s="38" t="s">
        <v>59</v>
      </c>
      <c r="D10" s="38">
        <v>12</v>
      </c>
      <c r="E10" s="38" t="s">
        <v>365</v>
      </c>
      <c r="F10" s="38"/>
      <c r="G10" s="38">
        <v>2</v>
      </c>
      <c r="J10" t="s">
        <v>71</v>
      </c>
      <c r="K10" t="s">
        <v>70</v>
      </c>
      <c r="L10" t="s">
        <v>59</v>
      </c>
      <c r="M10" s="67">
        <f t="shared" si="2"/>
        <v>8.2191780821917804E-2</v>
      </c>
      <c r="N10" s="37">
        <v>0</v>
      </c>
      <c r="O10" s="37">
        <f t="shared" si="4"/>
        <v>0</v>
      </c>
      <c r="Q10">
        <v>1</v>
      </c>
      <c r="R10">
        <v>1</v>
      </c>
      <c r="U10" t="s">
        <v>71</v>
      </c>
      <c r="V10" t="s">
        <v>70</v>
      </c>
      <c r="W10" t="s">
        <v>208</v>
      </c>
      <c r="X10" t="s">
        <v>209</v>
      </c>
      <c r="Z10">
        <v>5603</v>
      </c>
      <c r="AA10">
        <f t="shared" si="0"/>
        <v>1</v>
      </c>
    </row>
    <row r="11" spans="1:27" x14ac:dyDescent="0.35">
      <c r="A11" s="38" t="s">
        <v>71</v>
      </c>
      <c r="B11" s="38" t="s">
        <v>70</v>
      </c>
      <c r="C11" s="38" t="s">
        <v>272</v>
      </c>
      <c r="D11" s="38">
        <v>2</v>
      </c>
      <c r="E11" s="38" t="s">
        <v>365</v>
      </c>
      <c r="F11" s="38"/>
      <c r="G11" s="38">
        <v>2</v>
      </c>
      <c r="J11" t="s">
        <v>71</v>
      </c>
      <c r="K11" t="s">
        <v>70</v>
      </c>
      <c r="L11" t="s">
        <v>272</v>
      </c>
      <c r="M11" s="37">
        <f t="shared" si="2"/>
        <v>1.3698630136986301E-2</v>
      </c>
      <c r="N11" s="37">
        <v>0</v>
      </c>
      <c r="O11" s="37">
        <f t="shared" si="4"/>
        <v>0</v>
      </c>
      <c r="P11" t="s">
        <v>310</v>
      </c>
      <c r="U11" t="s">
        <v>71</v>
      </c>
      <c r="V11" t="s">
        <v>70</v>
      </c>
      <c r="W11" t="s">
        <v>56</v>
      </c>
      <c r="X11" t="s">
        <v>250</v>
      </c>
      <c r="Y11">
        <v>2</v>
      </c>
      <c r="AA11">
        <f t="shared" si="0"/>
        <v>1</v>
      </c>
    </row>
    <row r="12" spans="1:27" x14ac:dyDescent="0.35">
      <c r="A12" t="s">
        <v>71</v>
      </c>
      <c r="B12" t="s">
        <v>70</v>
      </c>
      <c r="C12" t="s">
        <v>208</v>
      </c>
      <c r="E12" t="s">
        <v>310</v>
      </c>
      <c r="F12">
        <v>5603</v>
      </c>
      <c r="G12">
        <f t="shared" si="1"/>
        <v>1</v>
      </c>
      <c r="J12" t="s">
        <v>71</v>
      </c>
      <c r="K12" t="s">
        <v>70</v>
      </c>
      <c r="L12" t="s">
        <v>208</v>
      </c>
      <c r="M12" s="37">
        <f t="shared" si="2"/>
        <v>0</v>
      </c>
      <c r="N12" s="37">
        <v>0</v>
      </c>
      <c r="O12" s="37">
        <f t="shared" si="4"/>
        <v>6.4405778243192451E-3</v>
      </c>
      <c r="P12" t="s">
        <v>367</v>
      </c>
      <c r="U12" t="s">
        <v>71</v>
      </c>
      <c r="V12" t="s">
        <v>70</v>
      </c>
      <c r="W12" t="s">
        <v>56</v>
      </c>
      <c r="X12" t="s">
        <v>262</v>
      </c>
      <c r="Y12">
        <v>4</v>
      </c>
      <c r="AA12">
        <f t="shared" si="0"/>
        <v>1</v>
      </c>
    </row>
    <row r="13" spans="1:27" x14ac:dyDescent="0.35">
      <c r="A13" s="38" t="s">
        <v>71</v>
      </c>
      <c r="B13" s="38" t="s">
        <v>70</v>
      </c>
      <c r="C13" s="38" t="s">
        <v>56</v>
      </c>
      <c r="D13" s="38">
        <v>6</v>
      </c>
      <c r="E13" s="38" t="s">
        <v>365</v>
      </c>
      <c r="F13" s="38"/>
      <c r="G13" s="38">
        <v>2</v>
      </c>
      <c r="J13" t="s">
        <v>71</v>
      </c>
      <c r="K13" t="s">
        <v>70</v>
      </c>
      <c r="L13" t="s">
        <v>56</v>
      </c>
      <c r="M13" s="37">
        <f t="shared" si="2"/>
        <v>4.1095890410958902E-2</v>
      </c>
      <c r="N13" s="37">
        <v>0</v>
      </c>
      <c r="O13" s="37">
        <f t="shared" si="4"/>
        <v>0</v>
      </c>
      <c r="Q13">
        <v>2</v>
      </c>
      <c r="U13" t="s">
        <v>71</v>
      </c>
      <c r="V13" t="s">
        <v>70</v>
      </c>
      <c r="W13" t="s">
        <v>57</v>
      </c>
      <c r="X13" t="s">
        <v>225</v>
      </c>
      <c r="Z13">
        <v>2178</v>
      </c>
      <c r="AA13">
        <f t="shared" si="0"/>
        <v>1</v>
      </c>
    </row>
    <row r="14" spans="1:27" x14ac:dyDescent="0.35">
      <c r="A14" t="s">
        <v>71</v>
      </c>
      <c r="B14" t="s">
        <v>70</v>
      </c>
      <c r="C14" t="s">
        <v>57</v>
      </c>
      <c r="F14">
        <v>2178</v>
      </c>
      <c r="G14">
        <f t="shared" si="1"/>
        <v>1</v>
      </c>
      <c r="J14" t="s">
        <v>71</v>
      </c>
      <c r="K14" t="s">
        <v>70</v>
      </c>
      <c r="L14" t="s">
        <v>57</v>
      </c>
      <c r="M14" s="37">
        <f t="shared" si="2"/>
        <v>0</v>
      </c>
      <c r="N14" s="37">
        <f t="shared" si="3"/>
        <v>0</v>
      </c>
      <c r="O14" s="37">
        <f t="shared" si="4"/>
        <v>2.5035835269261674E-3</v>
      </c>
      <c r="P14" t="s">
        <v>367</v>
      </c>
      <c r="U14" t="s">
        <v>71</v>
      </c>
      <c r="V14" t="s">
        <v>70</v>
      </c>
      <c r="W14" t="s">
        <v>60</v>
      </c>
      <c r="X14" t="s">
        <v>207</v>
      </c>
      <c r="Y14">
        <v>21</v>
      </c>
      <c r="Z14">
        <v>14004</v>
      </c>
      <c r="AA14">
        <f t="shared" si="0"/>
        <v>2</v>
      </c>
    </row>
    <row r="15" spans="1:27" x14ac:dyDescent="0.35">
      <c r="A15" s="40" t="s">
        <v>71</v>
      </c>
      <c r="B15" s="40" t="s">
        <v>70</v>
      </c>
      <c r="C15" s="40" t="s">
        <v>60</v>
      </c>
      <c r="D15" s="40">
        <v>21</v>
      </c>
      <c r="E15" s="40">
        <v>639</v>
      </c>
      <c r="F15" s="40">
        <v>14004</v>
      </c>
      <c r="G15" s="40">
        <f t="shared" si="1"/>
        <v>3</v>
      </c>
      <c r="J15" s="40" t="s">
        <v>71</v>
      </c>
      <c r="K15" s="40" t="s">
        <v>70</v>
      </c>
      <c r="L15" s="40" t="s">
        <v>60</v>
      </c>
      <c r="M15" s="41">
        <f t="shared" si="2"/>
        <v>0.14383561643835616</v>
      </c>
      <c r="N15" s="41">
        <f t="shared" si="3"/>
        <v>3.7522019964768054E-2</v>
      </c>
      <c r="O15" s="41">
        <f t="shared" si="4"/>
        <v>1.609742135494676E-2</v>
      </c>
      <c r="Q15">
        <v>1</v>
      </c>
      <c r="R15">
        <v>1</v>
      </c>
      <c r="U15" t="s">
        <v>66</v>
      </c>
      <c r="V15" t="s">
        <v>65</v>
      </c>
      <c r="W15" t="s">
        <v>239</v>
      </c>
      <c r="X15" t="s">
        <v>240</v>
      </c>
      <c r="Z15">
        <v>25882</v>
      </c>
      <c r="AA15">
        <f t="shared" si="0"/>
        <v>1</v>
      </c>
    </row>
    <row r="16" spans="1:27" x14ac:dyDescent="0.35">
      <c r="A16" t="s">
        <v>66</v>
      </c>
      <c r="B16" t="s">
        <v>65</v>
      </c>
      <c r="C16" t="s">
        <v>239</v>
      </c>
      <c r="F16">
        <v>25882</v>
      </c>
      <c r="G16">
        <f t="shared" si="1"/>
        <v>1</v>
      </c>
      <c r="J16" t="s">
        <v>66</v>
      </c>
      <c r="K16" t="s">
        <v>65</v>
      </c>
      <c r="L16" t="s">
        <v>239</v>
      </c>
      <c r="M16" s="37">
        <f t="shared" si="2"/>
        <v>0</v>
      </c>
      <c r="N16" s="37">
        <f t="shared" si="3"/>
        <v>0</v>
      </c>
      <c r="O16" s="37">
        <f t="shared" si="4"/>
        <v>2.9751032527044564E-2</v>
      </c>
      <c r="P16" t="s">
        <v>310</v>
      </c>
      <c r="Q16">
        <v>1</v>
      </c>
      <c r="R16">
        <v>1</v>
      </c>
      <c r="U16" t="s">
        <v>66</v>
      </c>
      <c r="V16" t="s">
        <v>65</v>
      </c>
      <c r="W16" t="s">
        <v>42</v>
      </c>
      <c r="X16" t="s">
        <v>246</v>
      </c>
      <c r="Z16">
        <v>150469</v>
      </c>
      <c r="AA16">
        <f t="shared" si="0"/>
        <v>1</v>
      </c>
    </row>
    <row r="17" spans="1:27" x14ac:dyDescent="0.35">
      <c r="A17" t="s">
        <v>99</v>
      </c>
      <c r="B17" t="s">
        <v>99</v>
      </c>
      <c r="C17" t="s">
        <v>350</v>
      </c>
      <c r="E17">
        <v>9490</v>
      </c>
      <c r="G17">
        <f>COUNT(D17:F17)</f>
        <v>1</v>
      </c>
      <c r="J17" t="s">
        <v>99</v>
      </c>
      <c r="K17" t="s">
        <v>351</v>
      </c>
      <c r="L17" t="s">
        <v>350</v>
      </c>
      <c r="M17" s="37">
        <f>D17/146</f>
        <v>0</v>
      </c>
      <c r="N17" s="67">
        <f>E17/17030</f>
        <v>0.5572519083969466</v>
      </c>
      <c r="O17" s="37">
        <f>F17/869953</f>
        <v>0</v>
      </c>
      <c r="U17" t="s">
        <v>66</v>
      </c>
      <c r="V17" t="s">
        <v>65</v>
      </c>
      <c r="W17" t="s">
        <v>42</v>
      </c>
      <c r="X17" t="s">
        <v>245</v>
      </c>
      <c r="Y17">
        <v>8</v>
      </c>
      <c r="Z17">
        <v>1505</v>
      </c>
      <c r="AA17">
        <f t="shared" si="0"/>
        <v>2</v>
      </c>
    </row>
    <row r="18" spans="1:27" x14ac:dyDescent="0.35">
      <c r="A18" s="38" t="s">
        <v>66</v>
      </c>
      <c r="B18" s="38" t="s">
        <v>65</v>
      </c>
      <c r="C18" s="38" t="s">
        <v>42</v>
      </c>
      <c r="D18" s="38">
        <v>21</v>
      </c>
      <c r="E18" s="38"/>
      <c r="F18" s="38">
        <v>198103</v>
      </c>
      <c r="G18" s="38">
        <f t="shared" si="1"/>
        <v>2</v>
      </c>
      <c r="J18" s="38" t="s">
        <v>66</v>
      </c>
      <c r="K18" s="38" t="s">
        <v>65</v>
      </c>
      <c r="L18" s="38" t="s">
        <v>42</v>
      </c>
      <c r="M18" s="42">
        <f t="shared" ref="M18:M39" si="5">D18/146</f>
        <v>0.14383561643835616</v>
      </c>
      <c r="N18" s="42">
        <f t="shared" ref="N18:N39" si="6">E18/17030</f>
        <v>0</v>
      </c>
      <c r="O18" s="42">
        <f t="shared" ref="O18:O39" si="7">F18/869953</f>
        <v>0.2277168996486017</v>
      </c>
      <c r="Q18">
        <v>3</v>
      </c>
      <c r="R18">
        <v>2</v>
      </c>
      <c r="U18" t="s">
        <v>66</v>
      </c>
      <c r="V18" t="s">
        <v>65</v>
      </c>
      <c r="W18" t="s">
        <v>42</v>
      </c>
      <c r="X18" t="s">
        <v>198</v>
      </c>
      <c r="Y18">
        <v>13</v>
      </c>
      <c r="Z18">
        <v>46129</v>
      </c>
      <c r="AA18">
        <f t="shared" si="0"/>
        <v>2</v>
      </c>
    </row>
    <row r="19" spans="1:27" x14ac:dyDescent="0.35">
      <c r="A19" s="40" t="s">
        <v>66</v>
      </c>
      <c r="B19" s="40" t="s">
        <v>65</v>
      </c>
      <c r="C19" s="40" t="s">
        <v>47</v>
      </c>
      <c r="D19" s="40">
        <v>62</v>
      </c>
      <c r="E19" s="40">
        <v>5008</v>
      </c>
      <c r="F19" s="40">
        <v>171768</v>
      </c>
      <c r="G19" s="40">
        <f t="shared" si="1"/>
        <v>3</v>
      </c>
      <c r="J19" s="40" t="s">
        <v>66</v>
      </c>
      <c r="K19" s="40" t="s">
        <v>65</v>
      </c>
      <c r="L19" s="40" t="s">
        <v>47</v>
      </c>
      <c r="M19" s="41">
        <f t="shared" si="5"/>
        <v>0.42465753424657532</v>
      </c>
      <c r="N19" s="41">
        <f t="shared" si="6"/>
        <v>0.2940692894891368</v>
      </c>
      <c r="O19" s="41">
        <f t="shared" si="7"/>
        <v>0.19744514933565377</v>
      </c>
      <c r="Q19">
        <v>2</v>
      </c>
      <c r="R19">
        <v>2</v>
      </c>
      <c r="U19" t="s">
        <v>66</v>
      </c>
      <c r="V19" t="s">
        <v>65</v>
      </c>
      <c r="W19" t="s">
        <v>47</v>
      </c>
      <c r="X19" t="s">
        <v>205</v>
      </c>
      <c r="Y19">
        <v>2</v>
      </c>
      <c r="Z19">
        <v>52067</v>
      </c>
      <c r="AA19">
        <f t="shared" si="0"/>
        <v>2</v>
      </c>
    </row>
    <row r="20" spans="1:27" x14ac:dyDescent="0.35">
      <c r="A20" t="s">
        <v>66</v>
      </c>
      <c r="B20" t="s">
        <v>65</v>
      </c>
      <c r="C20" t="s">
        <v>265</v>
      </c>
      <c r="F20">
        <v>1216</v>
      </c>
      <c r="G20">
        <f t="shared" si="1"/>
        <v>1</v>
      </c>
      <c r="J20" t="s">
        <v>66</v>
      </c>
      <c r="K20" t="s">
        <v>65</v>
      </c>
      <c r="L20" t="s">
        <v>265</v>
      </c>
      <c r="M20" s="37">
        <f t="shared" si="5"/>
        <v>0</v>
      </c>
      <c r="N20" s="37">
        <f t="shared" si="6"/>
        <v>0</v>
      </c>
      <c r="O20" s="37">
        <f t="shared" si="7"/>
        <v>1.397776661497805E-3</v>
      </c>
      <c r="P20" t="s">
        <v>367</v>
      </c>
      <c r="U20" t="s">
        <v>66</v>
      </c>
      <c r="V20" t="s">
        <v>65</v>
      </c>
      <c r="W20" t="s">
        <v>47</v>
      </c>
      <c r="X20" t="s">
        <v>204</v>
      </c>
      <c r="Y20">
        <v>60</v>
      </c>
      <c r="Z20">
        <v>119701</v>
      </c>
      <c r="AA20">
        <f t="shared" si="0"/>
        <v>2</v>
      </c>
    </row>
    <row r="21" spans="1:27" x14ac:dyDescent="0.35">
      <c r="A21" t="s">
        <v>22</v>
      </c>
      <c r="B21" t="s">
        <v>307</v>
      </c>
      <c r="C21" t="s">
        <v>251</v>
      </c>
      <c r="D21">
        <v>3</v>
      </c>
      <c r="G21">
        <f t="shared" si="1"/>
        <v>1</v>
      </c>
      <c r="J21" t="s">
        <v>22</v>
      </c>
      <c r="K21" t="s">
        <v>307</v>
      </c>
      <c r="L21" t="s">
        <v>251</v>
      </c>
      <c r="M21" s="37">
        <f t="shared" si="5"/>
        <v>2.0547945205479451E-2</v>
      </c>
      <c r="N21" s="37">
        <f t="shared" si="6"/>
        <v>0</v>
      </c>
      <c r="O21" s="37">
        <f t="shared" si="7"/>
        <v>0</v>
      </c>
      <c r="P21" t="s">
        <v>368</v>
      </c>
      <c r="U21" t="s">
        <v>66</v>
      </c>
      <c r="V21" t="s">
        <v>65</v>
      </c>
      <c r="W21" t="s">
        <v>265</v>
      </c>
      <c r="X21" t="s">
        <v>266</v>
      </c>
      <c r="Z21">
        <v>1216</v>
      </c>
      <c r="AA21">
        <f t="shared" si="0"/>
        <v>1</v>
      </c>
    </row>
    <row r="22" spans="1:27" x14ac:dyDescent="0.35">
      <c r="A22" t="s">
        <v>314</v>
      </c>
      <c r="B22" t="s">
        <v>315</v>
      </c>
      <c r="C22" t="s">
        <v>247</v>
      </c>
      <c r="F22">
        <v>5572</v>
      </c>
      <c r="G22">
        <f t="shared" si="1"/>
        <v>1</v>
      </c>
      <c r="J22" t="s">
        <v>314</v>
      </c>
      <c r="K22" t="s">
        <v>315</v>
      </c>
      <c r="L22" t="s">
        <v>247</v>
      </c>
      <c r="M22" s="37">
        <f t="shared" si="5"/>
        <v>0</v>
      </c>
      <c r="N22" s="37">
        <f t="shared" si="6"/>
        <v>0</v>
      </c>
      <c r="O22" s="37">
        <f t="shared" si="7"/>
        <v>6.40494371535014E-3</v>
      </c>
      <c r="P22" t="s">
        <v>367</v>
      </c>
      <c r="U22" t="s">
        <v>22</v>
      </c>
      <c r="V22" t="s">
        <v>307</v>
      </c>
      <c r="W22" t="s">
        <v>251</v>
      </c>
      <c r="X22" t="s">
        <v>252</v>
      </c>
      <c r="Y22">
        <v>3</v>
      </c>
      <c r="AA22">
        <f t="shared" si="0"/>
        <v>1</v>
      </c>
    </row>
    <row r="23" spans="1:27" x14ac:dyDescent="0.35">
      <c r="A23" t="s">
        <v>19</v>
      </c>
      <c r="B23" t="s">
        <v>50</v>
      </c>
      <c r="C23" t="s">
        <v>137</v>
      </c>
      <c r="E23">
        <v>66</v>
      </c>
      <c r="G23">
        <f t="shared" si="1"/>
        <v>1</v>
      </c>
      <c r="J23" t="s">
        <v>19</v>
      </c>
      <c r="K23" t="s">
        <v>50</v>
      </c>
      <c r="L23" t="s">
        <v>137</v>
      </c>
      <c r="M23" s="37">
        <f t="shared" si="5"/>
        <v>0</v>
      </c>
      <c r="N23" s="37">
        <f t="shared" si="6"/>
        <v>3.8755137991779215E-3</v>
      </c>
      <c r="O23" s="37">
        <f t="shared" si="7"/>
        <v>0</v>
      </c>
      <c r="P23" t="s">
        <v>366</v>
      </c>
      <c r="U23" t="s">
        <v>314</v>
      </c>
      <c r="V23" t="s">
        <v>315</v>
      </c>
      <c r="W23" t="s">
        <v>247</v>
      </c>
      <c r="X23" t="s">
        <v>229</v>
      </c>
      <c r="Z23">
        <v>5572</v>
      </c>
      <c r="AA23">
        <f t="shared" si="0"/>
        <v>1</v>
      </c>
    </row>
    <row r="24" spans="1:27" x14ac:dyDescent="0.35">
      <c r="A24" t="s">
        <v>19</v>
      </c>
      <c r="B24" t="s">
        <v>50</v>
      </c>
      <c r="C24" t="s">
        <v>260</v>
      </c>
      <c r="F24">
        <v>7709</v>
      </c>
      <c r="G24">
        <f t="shared" si="1"/>
        <v>1</v>
      </c>
      <c r="J24" t="s">
        <v>19</v>
      </c>
      <c r="K24" t="s">
        <v>50</v>
      </c>
      <c r="L24" t="s">
        <v>260</v>
      </c>
      <c r="M24" s="37">
        <f t="shared" si="5"/>
        <v>0</v>
      </c>
      <c r="N24" s="37">
        <f t="shared" si="6"/>
        <v>0</v>
      </c>
      <c r="O24" s="37">
        <f t="shared" si="7"/>
        <v>8.8613982594462001E-3</v>
      </c>
      <c r="P24" t="s">
        <v>367</v>
      </c>
      <c r="U24" t="s">
        <v>19</v>
      </c>
      <c r="V24" t="s">
        <v>50</v>
      </c>
      <c r="W24" t="s">
        <v>260</v>
      </c>
      <c r="X24" t="s">
        <v>261</v>
      </c>
      <c r="Z24">
        <v>7709</v>
      </c>
      <c r="AA24">
        <f t="shared" si="0"/>
        <v>1</v>
      </c>
    </row>
    <row r="25" spans="1:27" x14ac:dyDescent="0.35">
      <c r="A25" t="s">
        <v>19</v>
      </c>
      <c r="B25" t="s">
        <v>50</v>
      </c>
      <c r="C25" t="s">
        <v>256</v>
      </c>
      <c r="F25">
        <v>89055</v>
      </c>
      <c r="G25">
        <f t="shared" si="1"/>
        <v>1</v>
      </c>
      <c r="J25" t="s">
        <v>19</v>
      </c>
      <c r="K25" t="s">
        <v>50</v>
      </c>
      <c r="L25" t="s">
        <v>256</v>
      </c>
      <c r="M25" s="37">
        <f t="shared" si="5"/>
        <v>0</v>
      </c>
      <c r="N25" s="37">
        <f t="shared" si="6"/>
        <v>0</v>
      </c>
      <c r="O25" s="67">
        <f t="shared" si="7"/>
        <v>0.10236759916915052</v>
      </c>
      <c r="Q25">
        <v>1</v>
      </c>
      <c r="R25">
        <v>1</v>
      </c>
      <c r="U25" t="s">
        <v>19</v>
      </c>
      <c r="V25" t="s">
        <v>50</v>
      </c>
      <c r="W25" t="s">
        <v>256</v>
      </c>
      <c r="X25" t="s">
        <v>257</v>
      </c>
      <c r="Z25">
        <v>89055</v>
      </c>
      <c r="AA25">
        <f t="shared" si="0"/>
        <v>1</v>
      </c>
    </row>
    <row r="26" spans="1:27" x14ac:dyDescent="0.35">
      <c r="A26" t="s">
        <v>19</v>
      </c>
      <c r="B26" t="s">
        <v>18</v>
      </c>
      <c r="C26" t="s">
        <v>270</v>
      </c>
      <c r="D26">
        <v>3</v>
      </c>
      <c r="G26">
        <f t="shared" si="1"/>
        <v>1</v>
      </c>
      <c r="J26" t="s">
        <v>19</v>
      </c>
      <c r="K26" t="s">
        <v>18</v>
      </c>
      <c r="L26" t="s">
        <v>270</v>
      </c>
      <c r="M26" s="37">
        <f t="shared" si="5"/>
        <v>2.0547945205479451E-2</v>
      </c>
      <c r="N26" s="37">
        <f t="shared" si="6"/>
        <v>0</v>
      </c>
      <c r="O26" s="37">
        <f t="shared" si="7"/>
        <v>0</v>
      </c>
      <c r="P26" t="s">
        <v>368</v>
      </c>
      <c r="U26" t="s">
        <v>19</v>
      </c>
      <c r="V26" t="s">
        <v>18</v>
      </c>
      <c r="W26" t="s">
        <v>270</v>
      </c>
      <c r="X26" t="s">
        <v>271</v>
      </c>
      <c r="Y26">
        <v>3</v>
      </c>
      <c r="AA26">
        <f t="shared" si="0"/>
        <v>1</v>
      </c>
    </row>
    <row r="27" spans="1:27" x14ac:dyDescent="0.35">
      <c r="A27" t="s">
        <v>5</v>
      </c>
      <c r="B27" t="s">
        <v>4</v>
      </c>
      <c r="C27" t="s">
        <v>15</v>
      </c>
      <c r="F27">
        <v>12084</v>
      </c>
      <c r="G27">
        <f t="shared" si="1"/>
        <v>1</v>
      </c>
      <c r="J27" t="s">
        <v>5</v>
      </c>
      <c r="K27" t="s">
        <v>4</v>
      </c>
      <c r="L27" t="s">
        <v>15</v>
      </c>
      <c r="M27" s="37">
        <f t="shared" si="5"/>
        <v>0</v>
      </c>
      <c r="N27" s="37">
        <f t="shared" si="6"/>
        <v>0</v>
      </c>
      <c r="O27" s="37">
        <f t="shared" si="7"/>
        <v>1.3890405573634438E-2</v>
      </c>
      <c r="P27" t="s">
        <v>367</v>
      </c>
      <c r="U27" t="s">
        <v>5</v>
      </c>
      <c r="V27" t="s">
        <v>4</v>
      </c>
      <c r="W27" t="s">
        <v>15</v>
      </c>
      <c r="X27" t="s">
        <v>196</v>
      </c>
      <c r="Z27">
        <v>12084</v>
      </c>
      <c r="AA27">
        <f t="shared" si="0"/>
        <v>1</v>
      </c>
    </row>
    <row r="28" spans="1:27" x14ac:dyDescent="0.35">
      <c r="A28" s="40" t="s">
        <v>5</v>
      </c>
      <c r="B28" s="40" t="s">
        <v>4</v>
      </c>
      <c r="C28" s="40" t="s">
        <v>6</v>
      </c>
      <c r="D28" s="40">
        <v>8</v>
      </c>
      <c r="E28" s="40">
        <v>977</v>
      </c>
      <c r="F28" s="40">
        <v>225853</v>
      </c>
      <c r="G28" s="40">
        <f t="shared" si="1"/>
        <v>3</v>
      </c>
      <c r="J28" s="40" t="s">
        <v>5</v>
      </c>
      <c r="K28" s="40" t="s">
        <v>4</v>
      </c>
      <c r="L28" s="40" t="s">
        <v>6</v>
      </c>
      <c r="M28" s="41">
        <f t="shared" si="5"/>
        <v>5.4794520547945202E-2</v>
      </c>
      <c r="N28" s="41">
        <f t="shared" si="6"/>
        <v>5.7369348209042867E-2</v>
      </c>
      <c r="O28" s="41">
        <f t="shared" si="7"/>
        <v>0.25961517461288136</v>
      </c>
      <c r="Q28">
        <v>2</v>
      </c>
      <c r="R28">
        <v>1</v>
      </c>
      <c r="U28" t="s">
        <v>5</v>
      </c>
      <c r="V28" t="s">
        <v>4</v>
      </c>
      <c r="W28" t="s">
        <v>6</v>
      </c>
      <c r="X28" t="s">
        <v>248</v>
      </c>
      <c r="Z28">
        <v>165566</v>
      </c>
      <c r="AA28">
        <f t="shared" si="0"/>
        <v>1</v>
      </c>
    </row>
    <row r="29" spans="1:27" x14ac:dyDescent="0.35">
      <c r="A29" t="s">
        <v>308</v>
      </c>
      <c r="B29" t="s">
        <v>309</v>
      </c>
      <c r="C29" t="s">
        <v>214</v>
      </c>
      <c r="D29">
        <v>3</v>
      </c>
      <c r="G29">
        <f t="shared" si="1"/>
        <v>1</v>
      </c>
      <c r="J29" t="s">
        <v>308</v>
      </c>
      <c r="K29" t="s">
        <v>309</v>
      </c>
      <c r="L29" t="s">
        <v>214</v>
      </c>
      <c r="M29" s="37">
        <f t="shared" si="5"/>
        <v>2.0547945205479451E-2</v>
      </c>
      <c r="N29" s="37">
        <f t="shared" si="6"/>
        <v>0</v>
      </c>
      <c r="O29" s="37">
        <f t="shared" si="7"/>
        <v>0</v>
      </c>
      <c r="P29" t="s">
        <v>368</v>
      </c>
      <c r="U29" t="s">
        <v>5</v>
      </c>
      <c r="V29" t="s">
        <v>4</v>
      </c>
      <c r="W29" t="s">
        <v>6</v>
      </c>
      <c r="X29" t="s">
        <v>212</v>
      </c>
      <c r="Y29">
        <v>8</v>
      </c>
      <c r="Z29">
        <v>60287</v>
      </c>
      <c r="AA29">
        <f t="shared" si="0"/>
        <v>2</v>
      </c>
    </row>
    <row r="30" spans="1:27" x14ac:dyDescent="0.35">
      <c r="A30" t="s">
        <v>68</v>
      </c>
      <c r="B30" t="s">
        <v>67</v>
      </c>
      <c r="C30" t="s">
        <v>258</v>
      </c>
      <c r="F30">
        <v>61979</v>
      </c>
      <c r="G30">
        <f t="shared" si="1"/>
        <v>1</v>
      </c>
      <c r="J30" t="s">
        <v>68</v>
      </c>
      <c r="K30" t="s">
        <v>67</v>
      </c>
      <c r="L30" t="s">
        <v>258</v>
      </c>
      <c r="M30" s="37">
        <f t="shared" si="5"/>
        <v>0</v>
      </c>
      <c r="N30" s="37">
        <f t="shared" si="6"/>
        <v>0</v>
      </c>
      <c r="O30" s="37">
        <f>F30/869953</f>
        <v>7.1244078703102356E-2</v>
      </c>
      <c r="P30" t="s">
        <v>367</v>
      </c>
      <c r="U30" t="s">
        <v>308</v>
      </c>
      <c r="V30" t="s">
        <v>309</v>
      </c>
      <c r="W30" t="s">
        <v>214</v>
      </c>
      <c r="X30" t="s">
        <v>215</v>
      </c>
      <c r="Y30">
        <v>3</v>
      </c>
      <c r="AA30">
        <f t="shared" si="0"/>
        <v>1</v>
      </c>
    </row>
    <row r="31" spans="1:27" x14ac:dyDescent="0.35">
      <c r="A31" s="38" t="s">
        <v>68</v>
      </c>
      <c r="B31" s="38" t="s">
        <v>67</v>
      </c>
      <c r="C31" s="38" t="s">
        <v>44</v>
      </c>
      <c r="D31" s="38">
        <v>2</v>
      </c>
      <c r="E31" s="38">
        <v>7</v>
      </c>
      <c r="F31" s="38"/>
      <c r="G31" s="38">
        <f>COUNT(D31:F31)</f>
        <v>2</v>
      </c>
      <c r="J31" s="38" t="s">
        <v>68</v>
      </c>
      <c r="K31" s="38" t="s">
        <v>67</v>
      </c>
      <c r="L31" s="38" t="s">
        <v>44</v>
      </c>
      <c r="M31" s="42">
        <f t="shared" si="5"/>
        <v>1.3698630136986301E-2</v>
      </c>
      <c r="N31" s="42">
        <f t="shared" si="6"/>
        <v>4.1103934233705224E-4</v>
      </c>
      <c r="O31" s="42">
        <f>F31/869953</f>
        <v>0</v>
      </c>
      <c r="Q31">
        <v>1</v>
      </c>
      <c r="R31">
        <v>1</v>
      </c>
      <c r="U31" t="s">
        <v>68</v>
      </c>
      <c r="V31" t="s">
        <v>67</v>
      </c>
      <c r="W31" t="s">
        <v>258</v>
      </c>
      <c r="X31" t="s">
        <v>259</v>
      </c>
      <c r="Z31">
        <v>61979</v>
      </c>
      <c r="AA31">
        <f t="shared" si="0"/>
        <v>1</v>
      </c>
    </row>
    <row r="32" spans="1:27" x14ac:dyDescent="0.35">
      <c r="A32" t="s">
        <v>73</v>
      </c>
      <c r="B32" t="s">
        <v>72</v>
      </c>
      <c r="C32" t="s">
        <v>263</v>
      </c>
      <c r="F32">
        <v>2076</v>
      </c>
      <c r="G32">
        <f t="shared" si="1"/>
        <v>1</v>
      </c>
      <c r="J32" t="s">
        <v>73</v>
      </c>
      <c r="K32" t="s">
        <v>72</v>
      </c>
      <c r="L32" t="s">
        <v>263</v>
      </c>
      <c r="M32" s="37">
        <f t="shared" si="5"/>
        <v>0</v>
      </c>
      <c r="N32" s="37">
        <f t="shared" si="6"/>
        <v>0</v>
      </c>
      <c r="O32" s="37">
        <f t="shared" si="7"/>
        <v>2.3863358135439499E-3</v>
      </c>
      <c r="P32" t="s">
        <v>367</v>
      </c>
      <c r="U32" t="s">
        <v>68</v>
      </c>
      <c r="V32" t="s">
        <v>67</v>
      </c>
      <c r="W32" t="s">
        <v>44</v>
      </c>
      <c r="X32" t="s">
        <v>267</v>
      </c>
      <c r="Y32">
        <v>2</v>
      </c>
      <c r="AA32">
        <f t="shared" si="0"/>
        <v>1</v>
      </c>
    </row>
    <row r="33" spans="1:27" x14ac:dyDescent="0.35">
      <c r="A33" t="s">
        <v>73</v>
      </c>
      <c r="B33" t="s">
        <v>72</v>
      </c>
      <c r="C33" t="s">
        <v>51</v>
      </c>
      <c r="F33">
        <v>31146</v>
      </c>
      <c r="G33">
        <f t="shared" si="1"/>
        <v>1</v>
      </c>
      <c r="J33" t="s">
        <v>73</v>
      </c>
      <c r="K33" t="s">
        <v>72</v>
      </c>
      <c r="L33" t="s">
        <v>51</v>
      </c>
      <c r="M33" s="37">
        <f t="shared" si="5"/>
        <v>0</v>
      </c>
      <c r="N33" s="37">
        <f t="shared" si="6"/>
        <v>0</v>
      </c>
      <c r="O33" s="37">
        <f t="shared" si="7"/>
        <v>3.580193412747585E-2</v>
      </c>
      <c r="P33" t="s">
        <v>310</v>
      </c>
      <c r="U33" t="s">
        <v>73</v>
      </c>
      <c r="V33" t="s">
        <v>72</v>
      </c>
      <c r="W33" t="s">
        <v>263</v>
      </c>
      <c r="X33" t="s">
        <v>264</v>
      </c>
      <c r="Z33">
        <v>2076</v>
      </c>
      <c r="AA33">
        <f t="shared" si="0"/>
        <v>1</v>
      </c>
    </row>
    <row r="34" spans="1:27" x14ac:dyDescent="0.35">
      <c r="A34" t="s">
        <v>306</v>
      </c>
      <c r="B34" t="s">
        <v>305</v>
      </c>
      <c r="C34" t="s">
        <v>109</v>
      </c>
      <c r="E34">
        <v>3</v>
      </c>
      <c r="G34">
        <f t="shared" si="1"/>
        <v>1</v>
      </c>
      <c r="J34" t="s">
        <v>306</v>
      </c>
      <c r="K34" t="s">
        <v>305</v>
      </c>
      <c r="L34" t="s">
        <v>109</v>
      </c>
      <c r="M34" s="37">
        <f t="shared" si="5"/>
        <v>0</v>
      </c>
      <c r="N34" s="37">
        <f t="shared" si="6"/>
        <v>1.7615971814445098E-4</v>
      </c>
      <c r="O34" s="37">
        <f t="shared" si="7"/>
        <v>0</v>
      </c>
      <c r="P34" t="s">
        <v>366</v>
      </c>
      <c r="U34" t="s">
        <v>73</v>
      </c>
      <c r="V34" t="s">
        <v>72</v>
      </c>
      <c r="W34" t="s">
        <v>51</v>
      </c>
      <c r="X34" t="s">
        <v>201</v>
      </c>
      <c r="Z34">
        <v>31146</v>
      </c>
      <c r="AA34">
        <f t="shared" si="0"/>
        <v>1</v>
      </c>
    </row>
    <row r="35" spans="1:27" x14ac:dyDescent="0.35">
      <c r="A35" s="38" t="s">
        <v>13</v>
      </c>
      <c r="B35" s="38" t="s">
        <v>12</v>
      </c>
      <c r="C35" s="38" t="s">
        <v>11</v>
      </c>
      <c r="D35" s="38">
        <v>1</v>
      </c>
      <c r="E35" s="38"/>
      <c r="F35" s="38">
        <v>1131</v>
      </c>
      <c r="G35" s="38">
        <f t="shared" si="1"/>
        <v>2</v>
      </c>
      <c r="J35" s="38" t="s">
        <v>13</v>
      </c>
      <c r="K35" s="38" t="s">
        <v>12</v>
      </c>
      <c r="L35" s="38" t="s">
        <v>11</v>
      </c>
      <c r="M35" s="42">
        <f t="shared" si="5"/>
        <v>6.8493150684931503E-3</v>
      </c>
      <c r="N35" s="42">
        <f t="shared" si="6"/>
        <v>0</v>
      </c>
      <c r="O35" s="42">
        <f t="shared" si="7"/>
        <v>1.3000702336792907E-3</v>
      </c>
      <c r="Q35">
        <v>2</v>
      </c>
      <c r="R35">
        <v>1</v>
      </c>
      <c r="U35" t="s">
        <v>13</v>
      </c>
      <c r="V35" t="s">
        <v>12</v>
      </c>
      <c r="W35" t="s">
        <v>11</v>
      </c>
      <c r="X35" t="s">
        <v>249</v>
      </c>
      <c r="Z35">
        <v>1131</v>
      </c>
      <c r="AA35">
        <f t="shared" si="0"/>
        <v>1</v>
      </c>
    </row>
    <row r="36" spans="1:27" x14ac:dyDescent="0.35">
      <c r="A36" t="s">
        <v>13</v>
      </c>
      <c r="B36" t="s">
        <v>12</v>
      </c>
      <c r="C36" t="s">
        <v>243</v>
      </c>
      <c r="F36">
        <v>8246</v>
      </c>
      <c r="G36">
        <f t="shared" si="1"/>
        <v>1</v>
      </c>
      <c r="J36" t="s">
        <v>13</v>
      </c>
      <c r="K36" t="s">
        <v>12</v>
      </c>
      <c r="L36" t="s">
        <v>243</v>
      </c>
      <c r="M36" s="37">
        <f t="shared" si="5"/>
        <v>0</v>
      </c>
      <c r="N36" s="37">
        <f t="shared" si="6"/>
        <v>0</v>
      </c>
      <c r="O36" s="37">
        <f t="shared" si="7"/>
        <v>9.4786729857819912E-3</v>
      </c>
      <c r="P36" t="s">
        <v>367</v>
      </c>
      <c r="U36" t="s">
        <v>13</v>
      </c>
      <c r="V36" t="s">
        <v>12</v>
      </c>
      <c r="W36" t="s">
        <v>11</v>
      </c>
      <c r="X36" t="s">
        <v>255</v>
      </c>
      <c r="Y36">
        <v>1</v>
      </c>
      <c r="AA36">
        <f t="shared" si="0"/>
        <v>1</v>
      </c>
    </row>
    <row r="37" spans="1:27" x14ac:dyDescent="0.35">
      <c r="A37" t="s">
        <v>13</v>
      </c>
      <c r="B37" t="s">
        <v>12</v>
      </c>
      <c r="C37" t="s">
        <v>268</v>
      </c>
      <c r="F37">
        <v>4212</v>
      </c>
      <c r="G37">
        <f t="shared" si="1"/>
        <v>1</v>
      </c>
      <c r="J37" t="s">
        <v>13</v>
      </c>
      <c r="K37" t="s">
        <v>12</v>
      </c>
      <c r="L37" t="s">
        <v>268</v>
      </c>
      <c r="M37" s="37">
        <f t="shared" si="5"/>
        <v>0</v>
      </c>
      <c r="N37" s="37">
        <f t="shared" si="6"/>
        <v>0</v>
      </c>
      <c r="O37" s="37">
        <f t="shared" si="7"/>
        <v>4.8416408702539101E-3</v>
      </c>
      <c r="P37" t="s">
        <v>367</v>
      </c>
      <c r="U37" t="s">
        <v>13</v>
      </c>
      <c r="V37" t="s">
        <v>12</v>
      </c>
      <c r="W37" t="s">
        <v>243</v>
      </c>
      <c r="X37" t="s">
        <v>244</v>
      </c>
      <c r="Z37">
        <v>8246</v>
      </c>
      <c r="AA37">
        <f t="shared" si="0"/>
        <v>1</v>
      </c>
    </row>
    <row r="38" spans="1:27" x14ac:dyDescent="0.35">
      <c r="A38" t="s">
        <v>13</v>
      </c>
      <c r="B38" t="s">
        <v>12</v>
      </c>
      <c r="C38" t="s">
        <v>145</v>
      </c>
      <c r="E38">
        <v>603</v>
      </c>
      <c r="G38">
        <f t="shared" si="1"/>
        <v>1</v>
      </c>
      <c r="J38" t="s">
        <v>13</v>
      </c>
      <c r="K38" t="s">
        <v>12</v>
      </c>
      <c r="L38" t="s">
        <v>145</v>
      </c>
      <c r="M38" s="37">
        <f t="shared" si="5"/>
        <v>0</v>
      </c>
      <c r="N38" s="37">
        <f t="shared" si="6"/>
        <v>3.5408103347034647E-2</v>
      </c>
      <c r="O38" s="37">
        <f t="shared" si="7"/>
        <v>0</v>
      </c>
      <c r="P38" t="s">
        <v>366</v>
      </c>
      <c r="U38" t="s">
        <v>13</v>
      </c>
      <c r="V38" t="s">
        <v>12</v>
      </c>
      <c r="W38" t="s">
        <v>268</v>
      </c>
      <c r="X38" t="s">
        <v>269</v>
      </c>
      <c r="Z38">
        <v>4212</v>
      </c>
      <c r="AA38">
        <f t="shared" si="0"/>
        <v>1</v>
      </c>
    </row>
    <row r="39" spans="1:27" x14ac:dyDescent="0.35">
      <c r="A39" t="s">
        <v>10</v>
      </c>
      <c r="B39" t="s">
        <v>175</v>
      </c>
      <c r="C39" t="s">
        <v>175</v>
      </c>
      <c r="E39">
        <v>46</v>
      </c>
      <c r="G39">
        <f t="shared" ref="G39:G69" si="8">COUNT(D39:F39)</f>
        <v>1</v>
      </c>
      <c r="J39" t="s">
        <v>10</v>
      </c>
      <c r="K39" t="s">
        <v>175</v>
      </c>
      <c r="L39" t="s">
        <v>175</v>
      </c>
      <c r="M39" s="37">
        <f t="shared" si="5"/>
        <v>0</v>
      </c>
      <c r="N39" s="37">
        <f t="shared" si="6"/>
        <v>2.7011156782149148E-3</v>
      </c>
      <c r="O39" s="37">
        <f t="shared" si="7"/>
        <v>0</v>
      </c>
      <c r="P39" t="s">
        <v>366</v>
      </c>
    </row>
    <row r="40" spans="1:27" x14ac:dyDescent="0.35">
      <c r="A40" t="s">
        <v>99</v>
      </c>
      <c r="B40" t="s">
        <v>99</v>
      </c>
      <c r="C40" t="s">
        <v>99</v>
      </c>
      <c r="E40">
        <v>177</v>
      </c>
      <c r="G40">
        <f t="shared" si="8"/>
        <v>1</v>
      </c>
      <c r="J40" t="s">
        <v>99</v>
      </c>
      <c r="K40" t="s">
        <v>99</v>
      </c>
      <c r="L40" t="s">
        <v>99</v>
      </c>
      <c r="M40" s="37">
        <f>D40/146</f>
        <v>0</v>
      </c>
      <c r="N40" s="37">
        <f>E40/17030</f>
        <v>1.0393423370522608E-2</v>
      </c>
      <c r="O40" s="37">
        <f>F40/869953</f>
        <v>0</v>
      </c>
      <c r="P40" t="s">
        <v>366</v>
      </c>
    </row>
    <row r="41" spans="1:27" x14ac:dyDescent="0.35">
      <c r="A41" t="s">
        <v>75</v>
      </c>
      <c r="B41" t="s">
        <v>74</v>
      </c>
      <c r="C41" t="s">
        <v>52</v>
      </c>
      <c r="G41">
        <f t="shared" si="8"/>
        <v>0</v>
      </c>
      <c r="J41" t="s">
        <v>376</v>
      </c>
      <c r="M41" t="s">
        <v>375</v>
      </c>
    </row>
    <row r="42" spans="1:27" x14ac:dyDescent="0.35">
      <c r="A42" t="s">
        <v>301</v>
      </c>
      <c r="B42" t="s">
        <v>133</v>
      </c>
      <c r="C42" t="s">
        <v>133</v>
      </c>
      <c r="G42">
        <f t="shared" si="8"/>
        <v>0</v>
      </c>
    </row>
    <row r="43" spans="1:27" x14ac:dyDescent="0.35">
      <c r="A43" t="s">
        <v>71</v>
      </c>
      <c r="B43" t="s">
        <v>70</v>
      </c>
      <c r="C43" t="s">
        <v>295</v>
      </c>
      <c r="G43">
        <f t="shared" si="8"/>
        <v>0</v>
      </c>
    </row>
    <row r="44" spans="1:27" x14ac:dyDescent="0.35">
      <c r="A44" t="s">
        <v>71</v>
      </c>
      <c r="B44" t="s">
        <v>70</v>
      </c>
      <c r="C44" t="s">
        <v>286</v>
      </c>
      <c r="G44">
        <f t="shared" si="8"/>
        <v>0</v>
      </c>
    </row>
    <row r="45" spans="1:27" x14ac:dyDescent="0.35">
      <c r="A45" t="s">
        <v>71</v>
      </c>
      <c r="B45" t="s">
        <v>70</v>
      </c>
      <c r="C45" t="s">
        <v>230</v>
      </c>
      <c r="G45">
        <f t="shared" si="8"/>
        <v>0</v>
      </c>
    </row>
    <row r="46" spans="1:27" x14ac:dyDescent="0.35">
      <c r="A46" t="s">
        <v>71</v>
      </c>
      <c r="B46" t="s">
        <v>70</v>
      </c>
      <c r="C46" t="s">
        <v>58</v>
      </c>
      <c r="G46">
        <f t="shared" si="8"/>
        <v>0</v>
      </c>
    </row>
    <row r="47" spans="1:27" x14ac:dyDescent="0.35">
      <c r="A47" t="s">
        <v>71</v>
      </c>
      <c r="B47" t="s">
        <v>304</v>
      </c>
      <c r="C47" t="s">
        <v>278</v>
      </c>
      <c r="G47">
        <f t="shared" si="8"/>
        <v>0</v>
      </c>
    </row>
    <row r="48" spans="1:27" x14ac:dyDescent="0.35">
      <c r="A48" t="s">
        <v>63</v>
      </c>
      <c r="B48" t="s">
        <v>64</v>
      </c>
      <c r="C48" t="s">
        <v>46</v>
      </c>
      <c r="G48">
        <f t="shared" si="8"/>
        <v>0</v>
      </c>
    </row>
    <row r="49" spans="1:7" x14ac:dyDescent="0.35">
      <c r="A49" t="s">
        <v>63</v>
      </c>
      <c r="B49" t="s">
        <v>64</v>
      </c>
      <c r="C49" t="s">
        <v>41</v>
      </c>
      <c r="G49">
        <f t="shared" si="8"/>
        <v>0</v>
      </c>
    </row>
    <row r="50" spans="1:7" x14ac:dyDescent="0.35">
      <c r="A50" t="s">
        <v>313</v>
      </c>
      <c r="B50" t="s">
        <v>312</v>
      </c>
      <c r="C50" t="s">
        <v>297</v>
      </c>
      <c r="G50">
        <f t="shared" si="8"/>
        <v>0</v>
      </c>
    </row>
    <row r="51" spans="1:7" x14ac:dyDescent="0.35">
      <c r="A51" t="s">
        <v>22</v>
      </c>
      <c r="B51" t="s">
        <v>74</v>
      </c>
      <c r="C51" t="s">
        <v>241</v>
      </c>
      <c r="G51">
        <f t="shared" si="8"/>
        <v>0</v>
      </c>
    </row>
    <row r="52" spans="1:7" x14ac:dyDescent="0.35">
      <c r="A52" t="s">
        <v>22</v>
      </c>
      <c r="B52" t="s">
        <v>74</v>
      </c>
      <c r="C52" t="s">
        <v>293</v>
      </c>
      <c r="G52">
        <f t="shared" si="8"/>
        <v>0</v>
      </c>
    </row>
    <row r="53" spans="1:7" x14ac:dyDescent="0.35">
      <c r="A53" t="s">
        <v>22</v>
      </c>
      <c r="B53" t="s">
        <v>74</v>
      </c>
      <c r="C53" t="s">
        <v>288</v>
      </c>
      <c r="G53">
        <f t="shared" si="8"/>
        <v>0</v>
      </c>
    </row>
    <row r="54" spans="1:7" x14ac:dyDescent="0.35">
      <c r="A54" t="s">
        <v>22</v>
      </c>
      <c r="B54" t="s">
        <v>21</v>
      </c>
      <c r="C54" t="s">
        <v>20</v>
      </c>
      <c r="G54">
        <f t="shared" si="8"/>
        <v>0</v>
      </c>
    </row>
    <row r="55" spans="1:7" x14ac:dyDescent="0.35">
      <c r="A55" t="s">
        <v>312</v>
      </c>
      <c r="B55" t="s">
        <v>313</v>
      </c>
      <c r="C55" t="s">
        <v>283</v>
      </c>
      <c r="G55">
        <f t="shared" si="8"/>
        <v>0</v>
      </c>
    </row>
    <row r="56" spans="1:7" x14ac:dyDescent="0.35">
      <c r="A56" t="s">
        <v>19</v>
      </c>
      <c r="B56" t="s">
        <v>316</v>
      </c>
      <c r="C56" t="s">
        <v>280</v>
      </c>
      <c r="G56">
        <f t="shared" si="8"/>
        <v>0</v>
      </c>
    </row>
    <row r="57" spans="1:7" x14ac:dyDescent="0.35">
      <c r="A57" t="s">
        <v>19</v>
      </c>
      <c r="B57" t="s">
        <v>18</v>
      </c>
      <c r="C57" t="s">
        <v>17</v>
      </c>
      <c r="G57">
        <f t="shared" si="8"/>
        <v>0</v>
      </c>
    </row>
    <row r="58" spans="1:7" x14ac:dyDescent="0.35">
      <c r="A58" t="s">
        <v>5</v>
      </c>
      <c r="B58" t="s">
        <v>4</v>
      </c>
      <c r="C58" t="s">
        <v>7</v>
      </c>
      <c r="G58">
        <f t="shared" si="8"/>
        <v>0</v>
      </c>
    </row>
    <row r="59" spans="1:7" x14ac:dyDescent="0.35">
      <c r="A59" t="s">
        <v>5</v>
      </c>
      <c r="B59" t="s">
        <v>4</v>
      </c>
      <c r="C59" t="s">
        <v>2</v>
      </c>
      <c r="G59">
        <f t="shared" si="8"/>
        <v>0</v>
      </c>
    </row>
    <row r="60" spans="1:7" x14ac:dyDescent="0.35">
      <c r="A60" t="s">
        <v>5</v>
      </c>
      <c r="B60" t="s">
        <v>4</v>
      </c>
      <c r="C60" t="s">
        <v>23</v>
      </c>
      <c r="G60">
        <f t="shared" si="8"/>
        <v>0</v>
      </c>
    </row>
    <row r="61" spans="1:7" x14ac:dyDescent="0.35">
      <c r="A61" t="s">
        <v>5</v>
      </c>
      <c r="B61" t="s">
        <v>4</v>
      </c>
      <c r="C61" t="s">
        <v>349</v>
      </c>
      <c r="G61">
        <f t="shared" si="8"/>
        <v>0</v>
      </c>
    </row>
    <row r="62" spans="1:7" x14ac:dyDescent="0.35">
      <c r="A62" t="s">
        <v>77</v>
      </c>
      <c r="B62" t="s">
        <v>76</v>
      </c>
      <c r="C62" t="s">
        <v>144</v>
      </c>
      <c r="G62">
        <f t="shared" si="8"/>
        <v>0</v>
      </c>
    </row>
    <row r="63" spans="1:7" x14ac:dyDescent="0.35">
      <c r="A63" t="s">
        <v>35</v>
      </c>
      <c r="B63" t="s">
        <v>62</v>
      </c>
      <c r="C63" t="s">
        <v>202</v>
      </c>
      <c r="G63">
        <f t="shared" si="8"/>
        <v>0</v>
      </c>
    </row>
    <row r="64" spans="1:7" x14ac:dyDescent="0.35">
      <c r="A64" t="s">
        <v>35</v>
      </c>
      <c r="B64" t="s">
        <v>62</v>
      </c>
      <c r="C64" t="s">
        <v>38</v>
      </c>
      <c r="G64">
        <f t="shared" si="8"/>
        <v>0</v>
      </c>
    </row>
    <row r="65" spans="1:7" x14ac:dyDescent="0.35">
      <c r="A65" t="s">
        <v>35</v>
      </c>
      <c r="B65" t="s">
        <v>37</v>
      </c>
      <c r="C65" t="s">
        <v>40</v>
      </c>
      <c r="G65">
        <f t="shared" si="8"/>
        <v>0</v>
      </c>
    </row>
    <row r="66" spans="1:7" x14ac:dyDescent="0.35">
      <c r="A66" t="s">
        <v>35</v>
      </c>
      <c r="B66" t="s">
        <v>37</v>
      </c>
      <c r="C66" t="s">
        <v>36</v>
      </c>
      <c r="G66">
        <f t="shared" si="8"/>
        <v>0</v>
      </c>
    </row>
    <row r="67" spans="1:7" x14ac:dyDescent="0.35">
      <c r="A67" t="s">
        <v>35</v>
      </c>
      <c r="B67" t="s">
        <v>37</v>
      </c>
      <c r="C67" t="s">
        <v>49</v>
      </c>
      <c r="G67">
        <f t="shared" si="8"/>
        <v>0</v>
      </c>
    </row>
    <row r="68" spans="1:7" x14ac:dyDescent="0.35">
      <c r="A68" t="s">
        <v>35</v>
      </c>
      <c r="B68" t="s">
        <v>34</v>
      </c>
      <c r="C68" t="s">
        <v>33</v>
      </c>
      <c r="G68">
        <f t="shared" si="8"/>
        <v>0</v>
      </c>
    </row>
    <row r="69" spans="1:7" x14ac:dyDescent="0.35">
      <c r="A69" t="s">
        <v>302</v>
      </c>
      <c r="B69" t="s">
        <v>303</v>
      </c>
      <c r="C69" t="s">
        <v>218</v>
      </c>
      <c r="G69">
        <f t="shared" si="8"/>
        <v>0</v>
      </c>
    </row>
    <row r="70" spans="1:7" x14ac:dyDescent="0.35">
      <c r="A70" t="s">
        <v>68</v>
      </c>
      <c r="B70" t="s">
        <v>311</v>
      </c>
      <c r="C70" t="s">
        <v>222</v>
      </c>
      <c r="G70">
        <f t="shared" ref="G70:G88" si="9">COUNT(D70:F70)</f>
        <v>0</v>
      </c>
    </row>
    <row r="71" spans="1:7" x14ac:dyDescent="0.35">
      <c r="A71" t="s">
        <v>68</v>
      </c>
      <c r="B71" t="s">
        <v>318</v>
      </c>
      <c r="C71" t="s">
        <v>234</v>
      </c>
      <c r="G71">
        <f t="shared" si="9"/>
        <v>0</v>
      </c>
    </row>
    <row r="72" spans="1:7" x14ac:dyDescent="0.35">
      <c r="A72" t="s">
        <v>73</v>
      </c>
      <c r="B72" t="s">
        <v>72</v>
      </c>
      <c r="C72" t="s">
        <v>163</v>
      </c>
      <c r="G72">
        <f t="shared" si="9"/>
        <v>0</v>
      </c>
    </row>
    <row r="73" spans="1:7" x14ac:dyDescent="0.35">
      <c r="A73" t="s">
        <v>28</v>
      </c>
      <c r="B73" t="s">
        <v>27</v>
      </c>
      <c r="C73" t="s">
        <v>25</v>
      </c>
      <c r="G73">
        <f t="shared" si="9"/>
        <v>0</v>
      </c>
    </row>
    <row r="74" spans="1:7" x14ac:dyDescent="0.35">
      <c r="A74" t="s">
        <v>28</v>
      </c>
      <c r="B74" t="s">
        <v>32</v>
      </c>
      <c r="C74" t="s">
        <v>236</v>
      </c>
      <c r="G74">
        <f t="shared" si="9"/>
        <v>0</v>
      </c>
    </row>
    <row r="75" spans="1:7" x14ac:dyDescent="0.35">
      <c r="A75" t="s">
        <v>28</v>
      </c>
      <c r="B75" t="s">
        <v>32</v>
      </c>
      <c r="C75" t="s">
        <v>39</v>
      </c>
      <c r="G75">
        <f t="shared" si="9"/>
        <v>0</v>
      </c>
    </row>
    <row r="76" spans="1:7" x14ac:dyDescent="0.35">
      <c r="A76" t="s">
        <v>28</v>
      </c>
      <c r="B76" t="s">
        <v>32</v>
      </c>
      <c r="C76" t="s">
        <v>228</v>
      </c>
      <c r="G76">
        <f t="shared" si="9"/>
        <v>0</v>
      </c>
    </row>
    <row r="77" spans="1:7" x14ac:dyDescent="0.35">
      <c r="A77" t="s">
        <v>28</v>
      </c>
      <c r="B77" t="s">
        <v>32</v>
      </c>
      <c r="C77" t="s">
        <v>31</v>
      </c>
      <c r="G77">
        <f t="shared" si="9"/>
        <v>0</v>
      </c>
    </row>
    <row r="78" spans="1:7" x14ac:dyDescent="0.35">
      <c r="A78" t="s">
        <v>28</v>
      </c>
      <c r="B78" t="s">
        <v>32</v>
      </c>
      <c r="C78" t="s">
        <v>230</v>
      </c>
      <c r="G78">
        <f t="shared" si="9"/>
        <v>0</v>
      </c>
    </row>
    <row r="79" spans="1:7" x14ac:dyDescent="0.35">
      <c r="A79" t="s">
        <v>28</v>
      </c>
      <c r="B79" t="s">
        <v>32</v>
      </c>
      <c r="C79" t="s">
        <v>226</v>
      </c>
      <c r="G79">
        <f t="shared" si="9"/>
        <v>0</v>
      </c>
    </row>
    <row r="80" spans="1:7" x14ac:dyDescent="0.35">
      <c r="A80" t="s">
        <v>13</v>
      </c>
      <c r="B80" t="s">
        <v>12</v>
      </c>
      <c r="C80" t="s">
        <v>24</v>
      </c>
      <c r="G80">
        <f t="shared" si="9"/>
        <v>0</v>
      </c>
    </row>
    <row r="81" spans="1:7" x14ac:dyDescent="0.35">
      <c r="A81" t="s">
        <v>13</v>
      </c>
      <c r="B81" t="s">
        <v>12</v>
      </c>
      <c r="C81" t="s">
        <v>285</v>
      </c>
      <c r="G81">
        <f t="shared" si="9"/>
        <v>0</v>
      </c>
    </row>
    <row r="82" spans="1:7" x14ac:dyDescent="0.35">
      <c r="A82" t="s">
        <v>13</v>
      </c>
      <c r="B82" t="s">
        <v>12</v>
      </c>
      <c r="C82" t="s">
        <v>16</v>
      </c>
      <c r="G82">
        <f t="shared" si="9"/>
        <v>0</v>
      </c>
    </row>
    <row r="83" spans="1:7" x14ac:dyDescent="0.35">
      <c r="A83" t="s">
        <v>13</v>
      </c>
      <c r="B83" t="s">
        <v>12</v>
      </c>
      <c r="C83" t="s">
        <v>30</v>
      </c>
      <c r="G83">
        <f t="shared" si="9"/>
        <v>0</v>
      </c>
    </row>
    <row r="84" spans="1:7" x14ac:dyDescent="0.35">
      <c r="A84" t="s">
        <v>10</v>
      </c>
      <c r="B84" t="s">
        <v>317</v>
      </c>
      <c r="C84" t="s">
        <v>290</v>
      </c>
      <c r="G84">
        <f t="shared" si="9"/>
        <v>0</v>
      </c>
    </row>
    <row r="85" spans="1:7" x14ac:dyDescent="0.35">
      <c r="A85" t="s">
        <v>10</v>
      </c>
      <c r="B85" t="s">
        <v>175</v>
      </c>
      <c r="C85" t="s">
        <v>48</v>
      </c>
      <c r="G85">
        <f t="shared" si="9"/>
        <v>0</v>
      </c>
    </row>
    <row r="86" spans="1:7" x14ac:dyDescent="0.35">
      <c r="A86" t="s">
        <v>10</v>
      </c>
      <c r="B86" t="s">
        <v>9</v>
      </c>
      <c r="C86" t="s">
        <v>43</v>
      </c>
      <c r="G86">
        <f t="shared" si="9"/>
        <v>0</v>
      </c>
    </row>
    <row r="87" spans="1:7" x14ac:dyDescent="0.35">
      <c r="A87" t="s">
        <v>10</v>
      </c>
      <c r="B87" t="s">
        <v>9</v>
      </c>
      <c r="C87" t="s">
        <v>29</v>
      </c>
      <c r="G87">
        <f t="shared" si="9"/>
        <v>0</v>
      </c>
    </row>
    <row r="88" spans="1:7" x14ac:dyDescent="0.35">
      <c r="A88" t="s">
        <v>10</v>
      </c>
      <c r="B88" t="s">
        <v>9</v>
      </c>
      <c r="C88" t="s">
        <v>8</v>
      </c>
      <c r="G88">
        <f t="shared" si="9"/>
        <v>0</v>
      </c>
    </row>
    <row r="89" spans="1:7" x14ac:dyDescent="0.35">
      <c r="G89">
        <f t="shared" ref="G89" si="10">COUNT(D89:F89)</f>
        <v>0</v>
      </c>
    </row>
  </sheetData>
  <sortState xmlns:xlrd2="http://schemas.microsoft.com/office/spreadsheetml/2017/richdata2" ref="U5:AA38">
    <sortCondition ref="U5:U38"/>
    <sortCondition ref="V5:V38"/>
    <sortCondition ref="W5:W38"/>
  </sortState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F4AF0-F910-413E-8B01-9113F154D352}">
  <sheetPr codeName="Sheet14"/>
  <dimension ref="A1:AA89"/>
  <sheetViews>
    <sheetView topLeftCell="B3" workbookViewId="0">
      <selection activeCell="C42" sqref="C42"/>
    </sheetView>
  </sheetViews>
  <sheetFormatPr defaultRowHeight="14.5" x14ac:dyDescent="0.35"/>
  <cols>
    <col min="1" max="1" width="27.36328125" bestFit="1" customWidth="1"/>
    <col min="2" max="3" width="16.81640625" bestFit="1" customWidth="1"/>
    <col min="4" max="6" width="18.453125" bestFit="1" customWidth="1"/>
    <col min="10" max="10" width="11.81640625" bestFit="1" customWidth="1"/>
    <col min="11" max="11" width="14.1796875" bestFit="1" customWidth="1"/>
    <col min="12" max="12" width="13" bestFit="1" customWidth="1"/>
    <col min="13" max="13" width="4.7265625" bestFit="1" customWidth="1"/>
    <col min="14" max="14" width="10.36328125" bestFit="1" customWidth="1"/>
    <col min="15" max="15" width="9.1796875" bestFit="1" customWidth="1"/>
    <col min="16" max="16" width="1.81640625" bestFit="1" customWidth="1"/>
  </cols>
  <sheetData>
    <row r="1" spans="1:27" x14ac:dyDescent="0.35">
      <c r="M1">
        <f>SUM(D6:D40)</f>
        <v>67</v>
      </c>
      <c r="N1">
        <f>SUM(E6:E40)</f>
        <v>14667</v>
      </c>
      <c r="O1">
        <f>SUM(F6:F40)</f>
        <v>1010682</v>
      </c>
    </row>
    <row r="3" spans="1:27" x14ac:dyDescent="0.35">
      <c r="A3" t="s">
        <v>343</v>
      </c>
    </row>
    <row r="4" spans="1:27" x14ac:dyDescent="0.35">
      <c r="D4" t="s">
        <v>162</v>
      </c>
      <c r="E4" t="s">
        <v>162</v>
      </c>
      <c r="F4" t="s">
        <v>162</v>
      </c>
      <c r="M4" t="s">
        <v>162</v>
      </c>
      <c r="N4" t="s">
        <v>162</v>
      </c>
      <c r="O4" t="s">
        <v>162</v>
      </c>
      <c r="U4" t="s">
        <v>320</v>
      </c>
      <c r="V4" t="s">
        <v>319</v>
      </c>
      <c r="W4" t="s">
        <v>0</v>
      </c>
      <c r="X4" t="s">
        <v>321</v>
      </c>
      <c r="Y4" t="s">
        <v>78</v>
      </c>
      <c r="Z4" t="s">
        <v>101</v>
      </c>
    </row>
    <row r="5" spans="1:27" x14ac:dyDescent="0.35">
      <c r="A5" t="s">
        <v>320</v>
      </c>
      <c r="B5" t="s">
        <v>319</v>
      </c>
      <c r="C5" t="s">
        <v>0</v>
      </c>
      <c r="D5" t="s">
        <v>78</v>
      </c>
      <c r="E5" t="s">
        <v>95</v>
      </c>
      <c r="F5" t="s">
        <v>101</v>
      </c>
      <c r="J5" t="s">
        <v>320</v>
      </c>
      <c r="K5" t="s">
        <v>319</v>
      </c>
      <c r="L5" t="s">
        <v>0</v>
      </c>
      <c r="M5" t="s">
        <v>78</v>
      </c>
      <c r="N5" t="s">
        <v>95</v>
      </c>
      <c r="O5" t="s">
        <v>101</v>
      </c>
      <c r="Q5" t="s">
        <v>373</v>
      </c>
      <c r="R5" t="s">
        <v>369</v>
      </c>
      <c r="S5" t="s">
        <v>374</v>
      </c>
      <c r="U5" t="s">
        <v>71</v>
      </c>
      <c r="V5" t="s">
        <v>70</v>
      </c>
      <c r="W5" t="s">
        <v>54</v>
      </c>
      <c r="X5" t="s">
        <v>206</v>
      </c>
      <c r="Z5">
        <v>7517</v>
      </c>
      <c r="AA5">
        <f t="shared" ref="AA5:AA38" si="0">COUNT(Y5:Z5)</f>
        <v>1</v>
      </c>
    </row>
    <row r="6" spans="1:27" x14ac:dyDescent="0.35">
      <c r="A6" t="s">
        <v>71</v>
      </c>
      <c r="B6" t="s">
        <v>70</v>
      </c>
      <c r="C6" t="s">
        <v>54</v>
      </c>
      <c r="F6">
        <v>7517</v>
      </c>
      <c r="G6">
        <f t="shared" ref="G6:G37" si="1">COUNT(D6:F6)</f>
        <v>1</v>
      </c>
      <c r="J6" t="s">
        <v>71</v>
      </c>
      <c r="K6" t="s">
        <v>70</v>
      </c>
      <c r="L6" t="s">
        <v>54</v>
      </c>
      <c r="M6" s="63">
        <f>D6/67</f>
        <v>0</v>
      </c>
      <c r="N6" s="63">
        <f>E6/14667</f>
        <v>0</v>
      </c>
      <c r="O6" s="63">
        <f>F6/1010682</f>
        <v>7.4375520688010673E-3</v>
      </c>
      <c r="P6">
        <f t="shared" ref="P6:P35" si="2">COUNT(M6:O6)</f>
        <v>3</v>
      </c>
      <c r="Q6" t="s">
        <v>367</v>
      </c>
      <c r="U6" t="s">
        <v>71</v>
      </c>
      <c r="V6" t="s">
        <v>70</v>
      </c>
      <c r="W6" t="s">
        <v>253</v>
      </c>
      <c r="X6" t="s">
        <v>254</v>
      </c>
      <c r="Y6">
        <v>2</v>
      </c>
      <c r="AA6">
        <f t="shared" si="0"/>
        <v>1</v>
      </c>
    </row>
    <row r="7" spans="1:27" x14ac:dyDescent="0.35">
      <c r="A7" s="79" t="s">
        <v>302</v>
      </c>
      <c r="B7" s="79" t="s">
        <v>303</v>
      </c>
      <c r="C7" t="s">
        <v>253</v>
      </c>
      <c r="D7">
        <v>2</v>
      </c>
      <c r="G7">
        <f t="shared" si="1"/>
        <v>1</v>
      </c>
      <c r="J7" s="79" t="s">
        <v>302</v>
      </c>
      <c r="K7" s="79" t="s">
        <v>303</v>
      </c>
      <c r="L7" t="s">
        <v>253</v>
      </c>
      <c r="M7" s="63">
        <f t="shared" ref="M7:M27" si="3">D7/67</f>
        <v>2.9850746268656716E-2</v>
      </c>
      <c r="N7" s="63">
        <f t="shared" ref="N7:N27" si="4">E7/14667</f>
        <v>0</v>
      </c>
      <c r="O7" s="63">
        <f t="shared" ref="O7:O27" si="5">F7/1010682</f>
        <v>0</v>
      </c>
      <c r="P7">
        <f t="shared" si="2"/>
        <v>3</v>
      </c>
      <c r="Q7" t="s">
        <v>368</v>
      </c>
      <c r="U7" t="s">
        <v>71</v>
      </c>
      <c r="V7" t="s">
        <v>70</v>
      </c>
      <c r="W7" t="s">
        <v>59</v>
      </c>
      <c r="X7" t="s">
        <v>216</v>
      </c>
      <c r="Z7">
        <v>2908</v>
      </c>
      <c r="AA7">
        <f t="shared" si="0"/>
        <v>1</v>
      </c>
    </row>
    <row r="8" spans="1:27" x14ac:dyDescent="0.35">
      <c r="A8" t="s">
        <v>71</v>
      </c>
      <c r="B8" t="s">
        <v>70</v>
      </c>
      <c r="C8" t="s">
        <v>59</v>
      </c>
      <c r="F8">
        <v>2908</v>
      </c>
      <c r="G8">
        <f t="shared" si="1"/>
        <v>1</v>
      </c>
      <c r="J8" t="s">
        <v>71</v>
      </c>
      <c r="K8" t="s">
        <v>70</v>
      </c>
      <c r="L8" t="s">
        <v>59</v>
      </c>
      <c r="M8" s="63">
        <f t="shared" si="3"/>
        <v>0</v>
      </c>
      <c r="N8" s="63">
        <f t="shared" si="4"/>
        <v>0</v>
      </c>
      <c r="O8" s="63">
        <f t="shared" si="5"/>
        <v>2.8772650546858456E-3</v>
      </c>
      <c r="P8">
        <f t="shared" si="2"/>
        <v>3</v>
      </c>
      <c r="Q8" t="s">
        <v>367</v>
      </c>
      <c r="U8" t="s">
        <v>71</v>
      </c>
      <c r="V8" t="s">
        <v>70</v>
      </c>
      <c r="W8" t="s">
        <v>60</v>
      </c>
      <c r="X8" t="s">
        <v>274</v>
      </c>
      <c r="Z8">
        <v>85</v>
      </c>
      <c r="AA8">
        <f t="shared" si="0"/>
        <v>1</v>
      </c>
    </row>
    <row r="9" spans="1:27" x14ac:dyDescent="0.35">
      <c r="A9" s="40" t="s">
        <v>71</v>
      </c>
      <c r="B9" s="40" t="s">
        <v>70</v>
      </c>
      <c r="C9" s="40" t="s">
        <v>60</v>
      </c>
      <c r="D9" s="40">
        <v>1</v>
      </c>
      <c r="E9" s="40">
        <v>37</v>
      </c>
      <c r="F9" s="40">
        <v>9427</v>
      </c>
      <c r="G9" s="40">
        <f t="shared" si="1"/>
        <v>3</v>
      </c>
      <c r="J9" s="40" t="s">
        <v>71</v>
      </c>
      <c r="K9" s="40" t="s">
        <v>70</v>
      </c>
      <c r="L9" s="40" t="s">
        <v>60</v>
      </c>
      <c r="M9" s="64">
        <f t="shared" si="3"/>
        <v>1.4925373134328358E-2</v>
      </c>
      <c r="N9" s="64">
        <f t="shared" si="4"/>
        <v>2.5226699393195609E-3</v>
      </c>
      <c r="O9" s="64">
        <f t="shared" si="5"/>
        <v>9.3273650861497477E-3</v>
      </c>
      <c r="P9" s="40">
        <f t="shared" si="2"/>
        <v>3</v>
      </c>
      <c r="R9">
        <v>2</v>
      </c>
      <c r="S9">
        <v>1</v>
      </c>
      <c r="U9" t="s">
        <v>71</v>
      </c>
      <c r="V9" t="s">
        <v>70</v>
      </c>
      <c r="W9" t="s">
        <v>60</v>
      </c>
      <c r="X9" t="s">
        <v>207</v>
      </c>
      <c r="Y9">
        <v>1</v>
      </c>
      <c r="Z9">
        <v>9342</v>
      </c>
      <c r="AA9">
        <f t="shared" si="0"/>
        <v>2</v>
      </c>
    </row>
    <row r="10" spans="1:27" x14ac:dyDescent="0.35">
      <c r="A10" t="s">
        <v>71</v>
      </c>
      <c r="B10" t="s">
        <v>304</v>
      </c>
      <c r="C10" t="s">
        <v>278</v>
      </c>
      <c r="F10">
        <v>2703</v>
      </c>
      <c r="G10">
        <f t="shared" si="1"/>
        <v>1</v>
      </c>
      <c r="J10" t="s">
        <v>71</v>
      </c>
      <c r="K10" t="s">
        <v>304</v>
      </c>
      <c r="L10" t="s">
        <v>278</v>
      </c>
      <c r="M10" s="63">
        <f t="shared" si="3"/>
        <v>0</v>
      </c>
      <c r="N10" s="63">
        <f t="shared" si="4"/>
        <v>0</v>
      </c>
      <c r="O10" s="63">
        <f t="shared" si="5"/>
        <v>2.6744317203630814E-3</v>
      </c>
      <c r="P10">
        <f t="shared" si="2"/>
        <v>3</v>
      </c>
      <c r="Q10" t="s">
        <v>367</v>
      </c>
      <c r="U10" t="s">
        <v>71</v>
      </c>
      <c r="V10" t="s">
        <v>304</v>
      </c>
      <c r="W10" t="s">
        <v>278</v>
      </c>
      <c r="X10" t="s">
        <v>279</v>
      </c>
      <c r="Z10">
        <v>2703</v>
      </c>
      <c r="AA10">
        <f t="shared" si="0"/>
        <v>1</v>
      </c>
    </row>
    <row r="11" spans="1:27" x14ac:dyDescent="0.35">
      <c r="A11" t="s">
        <v>66</v>
      </c>
      <c r="B11" t="s">
        <v>65</v>
      </c>
      <c r="C11" t="s">
        <v>239</v>
      </c>
      <c r="F11">
        <v>44654</v>
      </c>
      <c r="G11">
        <f t="shared" si="1"/>
        <v>1</v>
      </c>
      <c r="J11" t="s">
        <v>66</v>
      </c>
      <c r="K11" t="s">
        <v>65</v>
      </c>
      <c r="L11" t="s">
        <v>239</v>
      </c>
      <c r="M11" s="63">
        <f t="shared" si="3"/>
        <v>0</v>
      </c>
      <c r="N11" s="63">
        <f t="shared" si="4"/>
        <v>0</v>
      </c>
      <c r="O11" s="68">
        <f t="shared" si="5"/>
        <v>4.4182047369993725E-2</v>
      </c>
      <c r="P11">
        <f t="shared" si="2"/>
        <v>3</v>
      </c>
      <c r="Q11" t="s">
        <v>310</v>
      </c>
      <c r="R11">
        <v>3</v>
      </c>
      <c r="S11">
        <v>1</v>
      </c>
      <c r="U11" t="s">
        <v>66</v>
      </c>
      <c r="V11" t="s">
        <v>65</v>
      </c>
      <c r="W11" t="s">
        <v>239</v>
      </c>
      <c r="X11" t="s">
        <v>277</v>
      </c>
      <c r="Z11">
        <v>6290</v>
      </c>
      <c r="AA11">
        <f t="shared" si="0"/>
        <v>1</v>
      </c>
    </row>
    <row r="12" spans="1:27" x14ac:dyDescent="0.35">
      <c r="A12" s="38" t="s">
        <v>66</v>
      </c>
      <c r="B12" s="38" t="s">
        <v>65</v>
      </c>
      <c r="C12" s="38" t="s">
        <v>42</v>
      </c>
      <c r="D12" s="38">
        <v>2</v>
      </c>
      <c r="E12" s="38"/>
      <c r="F12" s="38">
        <v>2648</v>
      </c>
      <c r="G12" s="38">
        <f t="shared" si="1"/>
        <v>2</v>
      </c>
      <c r="J12" s="38" t="s">
        <v>66</v>
      </c>
      <c r="K12" s="38" t="s">
        <v>65</v>
      </c>
      <c r="L12" s="38" t="s">
        <v>42</v>
      </c>
      <c r="M12" s="65">
        <f t="shared" si="3"/>
        <v>2.9850746268656716E-2</v>
      </c>
      <c r="N12" s="65">
        <f t="shared" si="4"/>
        <v>0</v>
      </c>
      <c r="O12" s="65">
        <f t="shared" si="5"/>
        <v>2.6200130209106326E-3</v>
      </c>
      <c r="P12" s="38">
        <f t="shared" si="2"/>
        <v>3</v>
      </c>
      <c r="R12">
        <v>2</v>
      </c>
      <c r="S12">
        <v>1</v>
      </c>
      <c r="U12" t="s">
        <v>66</v>
      </c>
      <c r="V12" t="s">
        <v>65</v>
      </c>
      <c r="W12" t="s">
        <v>239</v>
      </c>
      <c r="X12" t="s">
        <v>282</v>
      </c>
      <c r="Z12">
        <v>12904</v>
      </c>
      <c r="AA12">
        <f t="shared" si="0"/>
        <v>1</v>
      </c>
    </row>
    <row r="13" spans="1:27" x14ac:dyDescent="0.35">
      <c r="A13" s="40" t="s">
        <v>66</v>
      </c>
      <c r="B13" s="40" t="s">
        <v>65</v>
      </c>
      <c r="C13" s="40" t="s">
        <v>47</v>
      </c>
      <c r="D13" s="40">
        <v>12</v>
      </c>
      <c r="E13" s="40">
        <v>1095</v>
      </c>
      <c r="F13" s="40">
        <v>126352</v>
      </c>
      <c r="G13" s="40">
        <f t="shared" si="1"/>
        <v>3</v>
      </c>
      <c r="J13" s="40" t="s">
        <v>66</v>
      </c>
      <c r="K13" s="40" t="s">
        <v>65</v>
      </c>
      <c r="L13" s="40" t="s">
        <v>47</v>
      </c>
      <c r="M13" s="64">
        <f t="shared" si="3"/>
        <v>0.17910447761194029</v>
      </c>
      <c r="N13" s="64">
        <f t="shared" si="4"/>
        <v>7.465739415013295E-2</v>
      </c>
      <c r="O13" s="64">
        <f t="shared" si="5"/>
        <v>0.12501657296756052</v>
      </c>
      <c r="P13" s="40">
        <f t="shared" si="2"/>
        <v>3</v>
      </c>
      <c r="R13">
        <v>2</v>
      </c>
      <c r="S13">
        <v>1</v>
      </c>
      <c r="U13" t="s">
        <v>66</v>
      </c>
      <c r="V13" t="s">
        <v>65</v>
      </c>
      <c r="W13" t="s">
        <v>239</v>
      </c>
      <c r="X13" t="s">
        <v>240</v>
      </c>
      <c r="Z13">
        <v>25460</v>
      </c>
      <c r="AA13">
        <f t="shared" si="0"/>
        <v>1</v>
      </c>
    </row>
    <row r="14" spans="1:27" x14ac:dyDescent="0.35">
      <c r="A14" t="s">
        <v>314</v>
      </c>
      <c r="B14" t="s">
        <v>315</v>
      </c>
      <c r="C14" t="s">
        <v>247</v>
      </c>
      <c r="F14">
        <v>1196</v>
      </c>
      <c r="G14">
        <f t="shared" si="1"/>
        <v>1</v>
      </c>
      <c r="J14" t="s">
        <v>314</v>
      </c>
      <c r="K14" t="s">
        <v>315</v>
      </c>
      <c r="L14" t="s">
        <v>247</v>
      </c>
      <c r="M14" s="63">
        <f t="shared" si="3"/>
        <v>0</v>
      </c>
      <c r="N14" s="63">
        <f t="shared" si="4"/>
        <v>0</v>
      </c>
      <c r="O14" s="63">
        <f t="shared" si="5"/>
        <v>1.1833593553659805E-3</v>
      </c>
      <c r="P14">
        <f t="shared" si="2"/>
        <v>3</v>
      </c>
      <c r="Q14" t="s">
        <v>367</v>
      </c>
      <c r="U14" t="s">
        <v>66</v>
      </c>
      <c r="V14" t="s">
        <v>65</v>
      </c>
      <c r="W14" t="s">
        <v>42</v>
      </c>
      <c r="X14" t="s">
        <v>198</v>
      </c>
      <c r="Y14">
        <v>1</v>
      </c>
      <c r="AA14">
        <f t="shared" si="0"/>
        <v>1</v>
      </c>
    </row>
    <row r="15" spans="1:27" x14ac:dyDescent="0.35">
      <c r="A15" t="s">
        <v>19</v>
      </c>
      <c r="B15" t="s">
        <v>50</v>
      </c>
      <c r="C15" t="s">
        <v>137</v>
      </c>
      <c r="E15">
        <v>2</v>
      </c>
      <c r="G15">
        <f t="shared" si="1"/>
        <v>1</v>
      </c>
      <c r="J15" t="s">
        <v>19</v>
      </c>
      <c r="K15" t="s">
        <v>50</v>
      </c>
      <c r="L15" t="s">
        <v>137</v>
      </c>
      <c r="M15" s="63">
        <f t="shared" si="3"/>
        <v>0</v>
      </c>
      <c r="N15" s="63">
        <f t="shared" si="4"/>
        <v>1.3636053726051681E-4</v>
      </c>
      <c r="O15" s="63">
        <f t="shared" si="5"/>
        <v>0</v>
      </c>
      <c r="P15">
        <f t="shared" si="2"/>
        <v>3</v>
      </c>
      <c r="U15" t="s">
        <v>66</v>
      </c>
      <c r="V15" t="s">
        <v>65</v>
      </c>
      <c r="W15" t="s">
        <v>42</v>
      </c>
      <c r="X15" t="s">
        <v>245</v>
      </c>
      <c r="Y15">
        <v>1</v>
      </c>
      <c r="Z15">
        <v>2648</v>
      </c>
      <c r="AA15">
        <f t="shared" si="0"/>
        <v>2</v>
      </c>
    </row>
    <row r="16" spans="1:27" x14ac:dyDescent="0.35">
      <c r="A16" t="s">
        <v>19</v>
      </c>
      <c r="B16" t="s">
        <v>316</v>
      </c>
      <c r="C16" t="s">
        <v>280</v>
      </c>
      <c r="F16">
        <v>2701</v>
      </c>
      <c r="G16">
        <f t="shared" si="1"/>
        <v>1</v>
      </c>
      <c r="J16" t="s">
        <v>19</v>
      </c>
      <c r="K16" t="s">
        <v>316</v>
      </c>
      <c r="L16" t="s">
        <v>280</v>
      </c>
      <c r="M16" s="63">
        <f t="shared" si="3"/>
        <v>0</v>
      </c>
      <c r="N16" s="63">
        <f t="shared" si="4"/>
        <v>0</v>
      </c>
      <c r="O16" s="63">
        <f t="shared" si="5"/>
        <v>2.6724528585648109E-3</v>
      </c>
      <c r="P16">
        <f t="shared" si="2"/>
        <v>3</v>
      </c>
      <c r="Q16" t="s">
        <v>367</v>
      </c>
      <c r="U16" t="s">
        <v>66</v>
      </c>
      <c r="V16" t="s">
        <v>65</v>
      </c>
      <c r="W16" t="s">
        <v>47</v>
      </c>
      <c r="X16" t="s">
        <v>205</v>
      </c>
      <c r="Z16">
        <v>48791</v>
      </c>
      <c r="AA16">
        <f t="shared" si="0"/>
        <v>1</v>
      </c>
    </row>
    <row r="17" spans="1:27" x14ac:dyDescent="0.35">
      <c r="A17" t="s">
        <v>5</v>
      </c>
      <c r="B17" t="s">
        <v>4</v>
      </c>
      <c r="C17" t="s">
        <v>15</v>
      </c>
      <c r="D17">
        <v>6</v>
      </c>
      <c r="G17">
        <f t="shared" si="1"/>
        <v>1</v>
      </c>
      <c r="J17" t="s">
        <v>5</v>
      </c>
      <c r="K17" t="s">
        <v>4</v>
      </c>
      <c r="L17" t="s">
        <v>15</v>
      </c>
      <c r="M17" s="63">
        <f t="shared" si="3"/>
        <v>8.9552238805970144E-2</v>
      </c>
      <c r="N17" s="63">
        <f t="shared" si="4"/>
        <v>0</v>
      </c>
      <c r="O17" s="63">
        <f t="shared" si="5"/>
        <v>0</v>
      </c>
      <c r="P17">
        <f t="shared" si="2"/>
        <v>3</v>
      </c>
      <c r="R17">
        <v>1</v>
      </c>
      <c r="S17">
        <v>1</v>
      </c>
      <c r="U17" t="s">
        <v>66</v>
      </c>
      <c r="V17" t="s">
        <v>65</v>
      </c>
      <c r="W17" t="s">
        <v>47</v>
      </c>
      <c r="X17" t="s">
        <v>204</v>
      </c>
      <c r="Y17">
        <v>12</v>
      </c>
      <c r="Z17">
        <v>77561</v>
      </c>
      <c r="AA17">
        <f t="shared" si="0"/>
        <v>2</v>
      </c>
    </row>
    <row r="18" spans="1:27" x14ac:dyDescent="0.35">
      <c r="A18" s="40" t="s">
        <v>5</v>
      </c>
      <c r="B18" s="40" t="s">
        <v>4</v>
      </c>
      <c r="C18" s="40" t="s">
        <v>6</v>
      </c>
      <c r="D18" s="40">
        <v>2</v>
      </c>
      <c r="E18" s="40">
        <v>18</v>
      </c>
      <c r="F18" s="40">
        <v>52974</v>
      </c>
      <c r="G18" s="40">
        <f t="shared" si="1"/>
        <v>3</v>
      </c>
      <c r="J18" s="40" t="s">
        <v>5</v>
      </c>
      <c r="K18" s="40" t="s">
        <v>4</v>
      </c>
      <c r="L18" s="40" t="s">
        <v>6</v>
      </c>
      <c r="M18" s="64">
        <f t="shared" si="3"/>
        <v>2.9850746268656716E-2</v>
      </c>
      <c r="N18" s="64">
        <f t="shared" si="4"/>
        <v>1.2272448353446513E-3</v>
      </c>
      <c r="O18" s="64">
        <f t="shared" si="5"/>
        <v>5.2414112450800548E-2</v>
      </c>
      <c r="P18" s="40">
        <f t="shared" si="2"/>
        <v>3</v>
      </c>
      <c r="R18">
        <v>2</v>
      </c>
      <c r="S18">
        <v>2</v>
      </c>
      <c r="U18" t="s">
        <v>314</v>
      </c>
      <c r="V18" t="s">
        <v>315</v>
      </c>
      <c r="W18" t="s">
        <v>247</v>
      </c>
      <c r="X18" t="s">
        <v>229</v>
      </c>
      <c r="Z18">
        <v>1196</v>
      </c>
      <c r="AA18">
        <f t="shared" si="0"/>
        <v>1</v>
      </c>
    </row>
    <row r="19" spans="1:27" x14ac:dyDescent="0.35">
      <c r="A19" t="s">
        <v>5</v>
      </c>
      <c r="B19" t="s">
        <v>4</v>
      </c>
      <c r="C19" t="s">
        <v>23</v>
      </c>
      <c r="D19">
        <v>1</v>
      </c>
      <c r="G19">
        <f t="shared" si="1"/>
        <v>1</v>
      </c>
      <c r="J19" t="s">
        <v>5</v>
      </c>
      <c r="K19" t="s">
        <v>4</v>
      </c>
      <c r="L19" t="s">
        <v>23</v>
      </c>
      <c r="M19" s="63">
        <f t="shared" si="3"/>
        <v>1.4925373134328358E-2</v>
      </c>
      <c r="N19" s="63">
        <f t="shared" si="4"/>
        <v>0</v>
      </c>
      <c r="O19" s="63">
        <f t="shared" si="5"/>
        <v>0</v>
      </c>
      <c r="P19">
        <f t="shared" si="2"/>
        <v>3</v>
      </c>
      <c r="Q19" t="s">
        <v>368</v>
      </c>
      <c r="U19" t="s">
        <v>19</v>
      </c>
      <c r="V19" t="s">
        <v>316</v>
      </c>
      <c r="W19" t="s">
        <v>280</v>
      </c>
      <c r="X19" t="s">
        <v>281</v>
      </c>
      <c r="Z19">
        <v>2701</v>
      </c>
      <c r="AA19">
        <f t="shared" si="0"/>
        <v>1</v>
      </c>
    </row>
    <row r="20" spans="1:27" x14ac:dyDescent="0.35">
      <c r="A20" t="s">
        <v>5</v>
      </c>
      <c r="B20" t="s">
        <v>4</v>
      </c>
      <c r="C20" t="s">
        <v>349</v>
      </c>
      <c r="E20">
        <v>1</v>
      </c>
      <c r="G20">
        <f t="shared" si="1"/>
        <v>1</v>
      </c>
      <c r="J20" t="s">
        <v>5</v>
      </c>
      <c r="K20" t="s">
        <v>4</v>
      </c>
      <c r="L20" t="s">
        <v>349</v>
      </c>
      <c r="M20" s="63">
        <f t="shared" si="3"/>
        <v>0</v>
      </c>
      <c r="N20" s="63">
        <f t="shared" si="4"/>
        <v>6.8180268630258406E-5</v>
      </c>
      <c r="O20" s="63">
        <f t="shared" si="5"/>
        <v>0</v>
      </c>
      <c r="P20">
        <f t="shared" si="2"/>
        <v>3</v>
      </c>
      <c r="U20" t="s">
        <v>5</v>
      </c>
      <c r="V20" t="s">
        <v>4</v>
      </c>
      <c r="W20" t="s">
        <v>15</v>
      </c>
      <c r="X20" t="s">
        <v>196</v>
      </c>
      <c r="Y20">
        <v>6</v>
      </c>
      <c r="AA20">
        <f t="shared" si="0"/>
        <v>1</v>
      </c>
    </row>
    <row r="21" spans="1:27" x14ac:dyDescent="0.35">
      <c r="A21" t="s">
        <v>35</v>
      </c>
      <c r="B21" t="s">
        <v>62</v>
      </c>
      <c r="C21" t="s">
        <v>202</v>
      </c>
      <c r="F21">
        <v>50501</v>
      </c>
      <c r="G21">
        <f t="shared" si="1"/>
        <v>1</v>
      </c>
      <c r="J21" t="s">
        <v>35</v>
      </c>
      <c r="K21" t="s">
        <v>62</v>
      </c>
      <c r="L21" t="s">
        <v>202</v>
      </c>
      <c r="M21" s="63">
        <f t="shared" si="3"/>
        <v>0</v>
      </c>
      <c r="N21" s="63">
        <f t="shared" si="4"/>
        <v>0</v>
      </c>
      <c r="O21" s="68">
        <f t="shared" si="5"/>
        <v>4.9967249837238617E-2</v>
      </c>
      <c r="P21">
        <f t="shared" si="2"/>
        <v>3</v>
      </c>
      <c r="Q21" t="s">
        <v>310</v>
      </c>
      <c r="R21">
        <v>1</v>
      </c>
      <c r="S21">
        <v>1</v>
      </c>
      <c r="U21" t="s">
        <v>5</v>
      </c>
      <c r="V21" t="s">
        <v>4</v>
      </c>
      <c r="W21" t="s">
        <v>6</v>
      </c>
      <c r="X21" t="s">
        <v>248</v>
      </c>
      <c r="Z21">
        <v>52974</v>
      </c>
      <c r="AA21">
        <f t="shared" si="0"/>
        <v>1</v>
      </c>
    </row>
    <row r="22" spans="1:27" x14ac:dyDescent="0.35">
      <c r="A22" t="s">
        <v>35</v>
      </c>
      <c r="B22" t="s">
        <v>37</v>
      </c>
      <c r="C22" t="s">
        <v>49</v>
      </c>
      <c r="D22">
        <v>1</v>
      </c>
      <c r="G22">
        <f t="shared" si="1"/>
        <v>1</v>
      </c>
      <c r="J22" t="s">
        <v>35</v>
      </c>
      <c r="K22" t="s">
        <v>37</v>
      </c>
      <c r="L22" t="s">
        <v>49</v>
      </c>
      <c r="M22" s="63">
        <f t="shared" si="3"/>
        <v>1.4925373134328358E-2</v>
      </c>
      <c r="N22" s="63">
        <f t="shared" si="4"/>
        <v>0</v>
      </c>
      <c r="O22" s="63">
        <f t="shared" si="5"/>
        <v>0</v>
      </c>
      <c r="P22">
        <f t="shared" si="2"/>
        <v>3</v>
      </c>
      <c r="Q22" t="s">
        <v>368</v>
      </c>
      <c r="U22" t="s">
        <v>5</v>
      </c>
      <c r="V22" t="s">
        <v>4</v>
      </c>
      <c r="W22" t="s">
        <v>6</v>
      </c>
      <c r="X22" t="s">
        <v>212</v>
      </c>
      <c r="Y22">
        <v>2</v>
      </c>
      <c r="AA22">
        <f t="shared" si="0"/>
        <v>1</v>
      </c>
    </row>
    <row r="23" spans="1:27" x14ac:dyDescent="0.35">
      <c r="A23" t="s">
        <v>68</v>
      </c>
      <c r="B23" t="s">
        <v>67</v>
      </c>
      <c r="C23" t="s">
        <v>258</v>
      </c>
      <c r="F23">
        <v>3021</v>
      </c>
      <c r="G23">
        <f t="shared" si="1"/>
        <v>1</v>
      </c>
      <c r="J23" t="s">
        <v>68</v>
      </c>
      <c r="K23" t="s">
        <v>67</v>
      </c>
      <c r="L23" t="s">
        <v>258</v>
      </c>
      <c r="M23" s="63">
        <f t="shared" si="3"/>
        <v>0</v>
      </c>
      <c r="N23" s="63">
        <f t="shared" si="4"/>
        <v>0</v>
      </c>
      <c r="O23" s="63">
        <f t="shared" si="5"/>
        <v>2.9890707462881501E-3</v>
      </c>
      <c r="P23">
        <f t="shared" si="2"/>
        <v>3</v>
      </c>
      <c r="Q23" t="s">
        <v>367</v>
      </c>
      <c r="U23" t="s">
        <v>5</v>
      </c>
      <c r="V23" t="s">
        <v>4</v>
      </c>
      <c r="W23" t="s">
        <v>23</v>
      </c>
      <c r="X23" t="s">
        <v>199</v>
      </c>
      <c r="Y23">
        <v>1</v>
      </c>
      <c r="AA23">
        <f t="shared" si="0"/>
        <v>1</v>
      </c>
    </row>
    <row r="24" spans="1:27" x14ac:dyDescent="0.35">
      <c r="A24" t="s">
        <v>68</v>
      </c>
      <c r="B24" t="s">
        <v>318</v>
      </c>
      <c r="C24" t="s">
        <v>234</v>
      </c>
      <c r="F24">
        <v>3796</v>
      </c>
      <c r="G24">
        <f t="shared" si="1"/>
        <v>1</v>
      </c>
      <c r="J24" t="s">
        <v>68</v>
      </c>
      <c r="K24" t="s">
        <v>318</v>
      </c>
      <c r="L24" t="s">
        <v>234</v>
      </c>
      <c r="M24" s="63">
        <f t="shared" si="3"/>
        <v>0</v>
      </c>
      <c r="N24" s="63">
        <f t="shared" si="4"/>
        <v>0</v>
      </c>
      <c r="O24" s="63">
        <f t="shared" si="5"/>
        <v>3.7558796931181121E-3</v>
      </c>
      <c r="P24">
        <f t="shared" si="2"/>
        <v>3</v>
      </c>
      <c r="Q24" t="s">
        <v>367</v>
      </c>
      <c r="U24" t="s">
        <v>35</v>
      </c>
      <c r="V24" t="s">
        <v>62</v>
      </c>
      <c r="W24" t="s">
        <v>202</v>
      </c>
      <c r="X24" t="s">
        <v>203</v>
      </c>
      <c r="Z24">
        <v>50501</v>
      </c>
      <c r="AA24">
        <f t="shared" si="0"/>
        <v>1</v>
      </c>
    </row>
    <row r="25" spans="1:27" x14ac:dyDescent="0.35">
      <c r="A25" t="s">
        <v>73</v>
      </c>
      <c r="B25" t="s">
        <v>72</v>
      </c>
      <c r="C25" t="s">
        <v>163</v>
      </c>
      <c r="E25">
        <v>2</v>
      </c>
      <c r="G25">
        <f t="shared" si="1"/>
        <v>1</v>
      </c>
      <c r="J25" t="s">
        <v>73</v>
      </c>
      <c r="K25" t="s">
        <v>72</v>
      </c>
      <c r="L25" t="s">
        <v>163</v>
      </c>
      <c r="M25" s="63">
        <f t="shared" si="3"/>
        <v>0</v>
      </c>
      <c r="N25" s="63">
        <f t="shared" si="4"/>
        <v>1.3636053726051681E-4</v>
      </c>
      <c r="O25" s="63">
        <f t="shared" si="5"/>
        <v>0</v>
      </c>
      <c r="P25">
        <f t="shared" si="2"/>
        <v>3</v>
      </c>
      <c r="Q25" t="s">
        <v>366</v>
      </c>
      <c r="U25" t="s">
        <v>35</v>
      </c>
      <c r="V25" t="s">
        <v>37</v>
      </c>
      <c r="W25" t="s">
        <v>49</v>
      </c>
      <c r="X25" t="s">
        <v>221</v>
      </c>
      <c r="Y25">
        <v>1</v>
      </c>
      <c r="AA25">
        <f t="shared" si="0"/>
        <v>1</v>
      </c>
    </row>
    <row r="26" spans="1:27" x14ac:dyDescent="0.35">
      <c r="A26" t="s">
        <v>28</v>
      </c>
      <c r="B26" t="s">
        <v>32</v>
      </c>
      <c r="C26" t="s">
        <v>39</v>
      </c>
      <c r="F26">
        <v>3871</v>
      </c>
      <c r="G26">
        <f t="shared" si="1"/>
        <v>1</v>
      </c>
      <c r="J26" t="s">
        <v>28</v>
      </c>
      <c r="K26" t="s">
        <v>32</v>
      </c>
      <c r="L26" t="s">
        <v>39</v>
      </c>
      <c r="M26" s="63">
        <f t="shared" si="3"/>
        <v>0</v>
      </c>
      <c r="N26" s="63">
        <f t="shared" si="4"/>
        <v>0</v>
      </c>
      <c r="O26" s="63">
        <f t="shared" si="5"/>
        <v>3.8300870105532699E-3</v>
      </c>
      <c r="P26">
        <f t="shared" si="2"/>
        <v>3</v>
      </c>
      <c r="Q26" t="s">
        <v>367</v>
      </c>
      <c r="U26" t="s">
        <v>68</v>
      </c>
      <c r="V26" t="s">
        <v>67</v>
      </c>
      <c r="W26" t="s">
        <v>258</v>
      </c>
      <c r="X26" t="s">
        <v>259</v>
      </c>
      <c r="Z26">
        <v>3021</v>
      </c>
      <c r="AA26">
        <f t="shared" si="0"/>
        <v>1</v>
      </c>
    </row>
    <row r="27" spans="1:27" x14ac:dyDescent="0.35">
      <c r="A27" t="s">
        <v>28</v>
      </c>
      <c r="B27" t="s">
        <v>32</v>
      </c>
      <c r="C27" t="s">
        <v>228</v>
      </c>
      <c r="F27">
        <v>6571</v>
      </c>
      <c r="G27">
        <f t="shared" si="1"/>
        <v>1</v>
      </c>
      <c r="J27" t="s">
        <v>28</v>
      </c>
      <c r="K27" t="s">
        <v>32</v>
      </c>
      <c r="L27" t="s">
        <v>228</v>
      </c>
      <c r="M27" s="63">
        <f t="shared" si="3"/>
        <v>0</v>
      </c>
      <c r="N27" s="63">
        <f t="shared" si="4"/>
        <v>0</v>
      </c>
      <c r="O27" s="63">
        <f t="shared" si="5"/>
        <v>6.5015504382189455E-3</v>
      </c>
      <c r="P27">
        <f t="shared" si="2"/>
        <v>3</v>
      </c>
      <c r="Q27" t="s">
        <v>367</v>
      </c>
      <c r="U27" t="s">
        <v>68</v>
      </c>
      <c r="V27" t="s">
        <v>318</v>
      </c>
      <c r="W27" t="s">
        <v>234</v>
      </c>
      <c r="X27" t="s">
        <v>235</v>
      </c>
      <c r="Z27">
        <v>3796</v>
      </c>
      <c r="AA27">
        <f t="shared" si="0"/>
        <v>1</v>
      </c>
    </row>
    <row r="28" spans="1:27" x14ac:dyDescent="0.35">
      <c r="A28" t="s">
        <v>99</v>
      </c>
      <c r="B28" t="s">
        <v>99</v>
      </c>
      <c r="C28" t="s">
        <v>350</v>
      </c>
      <c r="E28">
        <v>13499</v>
      </c>
      <c r="G28">
        <f>COUNT(D28:F28)</f>
        <v>1</v>
      </c>
      <c r="J28" t="s">
        <v>99</v>
      </c>
      <c r="K28" t="s">
        <v>99</v>
      </c>
      <c r="L28" t="s">
        <v>350</v>
      </c>
      <c r="M28" s="63">
        <f>D28/67</f>
        <v>0</v>
      </c>
      <c r="N28" s="68">
        <f>E28/14667</f>
        <v>0.92036544623985816</v>
      </c>
      <c r="O28" s="63">
        <f>F28/1010682</f>
        <v>0</v>
      </c>
      <c r="P28">
        <f t="shared" si="2"/>
        <v>3</v>
      </c>
      <c r="U28" t="s">
        <v>28</v>
      </c>
      <c r="V28" t="s">
        <v>32</v>
      </c>
      <c r="W28" t="s">
        <v>39</v>
      </c>
      <c r="X28" t="s">
        <v>232</v>
      </c>
      <c r="Z28">
        <v>3871</v>
      </c>
      <c r="AA28">
        <f t="shared" si="0"/>
        <v>1</v>
      </c>
    </row>
    <row r="29" spans="1:27" x14ac:dyDescent="0.35">
      <c r="A29" s="38" t="s">
        <v>28</v>
      </c>
      <c r="B29" s="38" t="s">
        <v>32</v>
      </c>
      <c r="C29" s="38" t="s">
        <v>31</v>
      </c>
      <c r="D29" s="38">
        <v>40</v>
      </c>
      <c r="E29" s="38"/>
      <c r="F29" s="38">
        <v>671293</v>
      </c>
      <c r="G29" s="38">
        <f t="shared" si="1"/>
        <v>2</v>
      </c>
      <c r="J29" s="38" t="s">
        <v>28</v>
      </c>
      <c r="K29" s="38" t="s">
        <v>32</v>
      </c>
      <c r="L29" s="38" t="s">
        <v>31</v>
      </c>
      <c r="M29" s="65">
        <f t="shared" ref="M29:M34" si="6">D29/67</f>
        <v>0.59701492537313428</v>
      </c>
      <c r="N29" s="65">
        <f t="shared" ref="N29:N34" si="7">E29/14667</f>
        <v>0</v>
      </c>
      <c r="O29" s="65">
        <f t="shared" ref="O29:O34" si="8">F29/1010682</f>
        <v>0.66419803657332377</v>
      </c>
      <c r="P29" s="38">
        <f t="shared" si="2"/>
        <v>3</v>
      </c>
      <c r="Q29" t="s">
        <v>310</v>
      </c>
      <c r="R29">
        <v>3</v>
      </c>
      <c r="S29">
        <v>2</v>
      </c>
      <c r="U29" t="s">
        <v>28</v>
      </c>
      <c r="V29" t="s">
        <v>32</v>
      </c>
      <c r="W29" t="s">
        <v>228</v>
      </c>
      <c r="X29" t="s">
        <v>229</v>
      </c>
      <c r="Z29">
        <v>6571</v>
      </c>
      <c r="AA29">
        <f t="shared" si="0"/>
        <v>1</v>
      </c>
    </row>
    <row r="30" spans="1:27" x14ac:dyDescent="0.35">
      <c r="A30" t="s">
        <v>28</v>
      </c>
      <c r="B30" t="s">
        <v>32</v>
      </c>
      <c r="C30" t="s">
        <v>230</v>
      </c>
      <c r="F30">
        <v>6909</v>
      </c>
      <c r="G30">
        <f t="shared" si="1"/>
        <v>1</v>
      </c>
      <c r="J30" t="s">
        <v>28</v>
      </c>
      <c r="K30" t="s">
        <v>32</v>
      </c>
      <c r="L30" t="s">
        <v>230</v>
      </c>
      <c r="M30" s="63">
        <f t="shared" si="6"/>
        <v>0</v>
      </c>
      <c r="N30" s="63">
        <f t="shared" si="7"/>
        <v>0</v>
      </c>
      <c r="O30" s="63">
        <f t="shared" si="8"/>
        <v>6.8359780821267225E-3</v>
      </c>
      <c r="P30">
        <f t="shared" si="2"/>
        <v>3</v>
      </c>
      <c r="Q30" t="s">
        <v>367</v>
      </c>
      <c r="U30" t="s">
        <v>28</v>
      </c>
      <c r="V30" t="s">
        <v>32</v>
      </c>
      <c r="W30" t="s">
        <v>31</v>
      </c>
      <c r="X30" t="s">
        <v>224</v>
      </c>
      <c r="Z30">
        <v>103969</v>
      </c>
      <c r="AA30">
        <f t="shared" si="0"/>
        <v>1</v>
      </c>
    </row>
    <row r="31" spans="1:27" x14ac:dyDescent="0.35">
      <c r="A31" t="s">
        <v>28</v>
      </c>
      <c r="B31" t="s">
        <v>32</v>
      </c>
      <c r="C31" t="s">
        <v>226</v>
      </c>
      <c r="F31">
        <v>10235</v>
      </c>
      <c r="G31">
        <f t="shared" si="1"/>
        <v>1</v>
      </c>
      <c r="J31" t="s">
        <v>28</v>
      </c>
      <c r="K31" t="s">
        <v>32</v>
      </c>
      <c r="L31" t="s">
        <v>226</v>
      </c>
      <c r="M31" s="63">
        <f t="shared" si="6"/>
        <v>0</v>
      </c>
      <c r="N31" s="63">
        <f t="shared" si="7"/>
        <v>0</v>
      </c>
      <c r="O31" s="63">
        <f t="shared" si="8"/>
        <v>1.012682525265118E-2</v>
      </c>
      <c r="P31">
        <f t="shared" si="2"/>
        <v>3</v>
      </c>
      <c r="Q31" t="s">
        <v>367</v>
      </c>
      <c r="U31" t="s">
        <v>28</v>
      </c>
      <c r="V31" t="s">
        <v>32</v>
      </c>
      <c r="W31" t="s">
        <v>31</v>
      </c>
      <c r="X31" t="s">
        <v>200</v>
      </c>
      <c r="Y31">
        <v>5</v>
      </c>
      <c r="Z31">
        <v>363882</v>
      </c>
      <c r="AA31">
        <f t="shared" si="0"/>
        <v>2</v>
      </c>
    </row>
    <row r="32" spans="1:27" x14ac:dyDescent="0.35">
      <c r="A32" t="s">
        <v>13</v>
      </c>
      <c r="B32" t="s">
        <v>12</v>
      </c>
      <c r="C32" t="s">
        <v>24</v>
      </c>
      <c r="F32">
        <v>425</v>
      </c>
      <c r="G32">
        <f t="shared" si="1"/>
        <v>1</v>
      </c>
      <c r="J32" t="s">
        <v>13</v>
      </c>
      <c r="K32" t="s">
        <v>12</v>
      </c>
      <c r="L32" t="s">
        <v>24</v>
      </c>
      <c r="M32" s="63">
        <f t="shared" si="6"/>
        <v>0</v>
      </c>
      <c r="N32" s="63">
        <f t="shared" si="7"/>
        <v>0</v>
      </c>
      <c r="O32" s="63">
        <f t="shared" si="8"/>
        <v>4.2050813213255999E-4</v>
      </c>
      <c r="P32">
        <f t="shared" si="2"/>
        <v>3</v>
      </c>
      <c r="Q32" t="s">
        <v>367</v>
      </c>
      <c r="U32" t="s">
        <v>28</v>
      </c>
      <c r="V32" t="s">
        <v>32</v>
      </c>
      <c r="W32" t="s">
        <v>31</v>
      </c>
      <c r="X32" t="s">
        <v>195</v>
      </c>
      <c r="Y32">
        <v>35</v>
      </c>
      <c r="Z32">
        <v>203442</v>
      </c>
      <c r="AA32">
        <f t="shared" si="0"/>
        <v>2</v>
      </c>
    </row>
    <row r="33" spans="1:27" x14ac:dyDescent="0.35">
      <c r="A33" t="s">
        <v>13</v>
      </c>
      <c r="B33" t="s">
        <v>12</v>
      </c>
      <c r="C33" t="s">
        <v>16</v>
      </c>
      <c r="F33">
        <v>498</v>
      </c>
      <c r="G33">
        <f t="shared" si="1"/>
        <v>1</v>
      </c>
      <c r="J33" t="s">
        <v>13</v>
      </c>
      <c r="K33" t="s">
        <v>12</v>
      </c>
      <c r="L33" t="s">
        <v>16</v>
      </c>
      <c r="M33" s="63">
        <f t="shared" si="6"/>
        <v>0</v>
      </c>
      <c r="N33" s="63">
        <f t="shared" si="7"/>
        <v>0</v>
      </c>
      <c r="O33" s="63">
        <f t="shared" si="8"/>
        <v>4.9273658776944674E-4</v>
      </c>
      <c r="P33">
        <f t="shared" si="2"/>
        <v>3</v>
      </c>
      <c r="Q33" t="s">
        <v>367</v>
      </c>
      <c r="U33" t="s">
        <v>28</v>
      </c>
      <c r="V33" t="s">
        <v>32</v>
      </c>
      <c r="W33" t="s">
        <v>230</v>
      </c>
      <c r="X33" t="s">
        <v>233</v>
      </c>
      <c r="Z33">
        <v>2250</v>
      </c>
      <c r="AA33">
        <f t="shared" si="0"/>
        <v>1</v>
      </c>
    </row>
    <row r="34" spans="1:27" x14ac:dyDescent="0.35">
      <c r="A34" t="s">
        <v>10</v>
      </c>
      <c r="B34" t="s">
        <v>9</v>
      </c>
      <c r="C34" t="s">
        <v>43</v>
      </c>
      <c r="F34">
        <v>482</v>
      </c>
      <c r="G34">
        <f t="shared" si="1"/>
        <v>1</v>
      </c>
      <c r="J34" t="s">
        <v>10</v>
      </c>
      <c r="K34" t="s">
        <v>9</v>
      </c>
      <c r="L34" t="s">
        <v>43</v>
      </c>
      <c r="M34" s="63">
        <f t="shared" si="6"/>
        <v>0</v>
      </c>
      <c r="N34" s="63">
        <f t="shared" si="7"/>
        <v>0</v>
      </c>
      <c r="O34" s="63">
        <f t="shared" si="8"/>
        <v>4.7690569338327979E-4</v>
      </c>
      <c r="P34">
        <f t="shared" si="2"/>
        <v>3</v>
      </c>
      <c r="Q34" t="s">
        <v>367</v>
      </c>
      <c r="U34" t="s">
        <v>28</v>
      </c>
      <c r="V34" t="s">
        <v>32</v>
      </c>
      <c r="W34" t="s">
        <v>230</v>
      </c>
      <c r="X34" t="s">
        <v>231</v>
      </c>
      <c r="Z34">
        <v>4659</v>
      </c>
      <c r="AA34">
        <f t="shared" si="0"/>
        <v>1</v>
      </c>
    </row>
    <row r="35" spans="1:27" x14ac:dyDescent="0.35">
      <c r="A35" t="s">
        <v>99</v>
      </c>
      <c r="B35" t="s">
        <v>99</v>
      </c>
      <c r="C35" t="s">
        <v>99</v>
      </c>
      <c r="E35">
        <v>13</v>
      </c>
      <c r="G35">
        <f t="shared" si="1"/>
        <v>1</v>
      </c>
      <c r="J35" t="s">
        <v>99</v>
      </c>
      <c r="K35" t="s">
        <v>99</v>
      </c>
      <c r="L35" t="s">
        <v>99</v>
      </c>
      <c r="M35" s="63">
        <f>D35/67</f>
        <v>0</v>
      </c>
      <c r="N35" s="63">
        <f>E35/14667</f>
        <v>8.8634349219335925E-4</v>
      </c>
      <c r="O35" s="63">
        <f>F35/1010682</f>
        <v>0</v>
      </c>
      <c r="P35">
        <f t="shared" si="2"/>
        <v>3</v>
      </c>
      <c r="Q35" t="s">
        <v>366</v>
      </c>
      <c r="U35" t="s">
        <v>28</v>
      </c>
      <c r="V35" t="s">
        <v>32</v>
      </c>
      <c r="W35" t="s">
        <v>226</v>
      </c>
      <c r="X35" t="s">
        <v>227</v>
      </c>
      <c r="Z35">
        <v>10235</v>
      </c>
      <c r="AA35">
        <f t="shared" si="0"/>
        <v>1</v>
      </c>
    </row>
    <row r="36" spans="1:27" x14ac:dyDescent="0.35">
      <c r="A36" t="s">
        <v>75</v>
      </c>
      <c r="B36" t="s">
        <v>74</v>
      </c>
      <c r="C36" t="s">
        <v>52</v>
      </c>
      <c r="G36">
        <f t="shared" si="1"/>
        <v>0</v>
      </c>
      <c r="U36" t="s">
        <v>13</v>
      </c>
      <c r="V36" t="s">
        <v>12</v>
      </c>
      <c r="W36" t="s">
        <v>24</v>
      </c>
      <c r="X36" t="s">
        <v>213</v>
      </c>
      <c r="Z36">
        <v>425</v>
      </c>
      <c r="AA36">
        <f t="shared" si="0"/>
        <v>1</v>
      </c>
    </row>
    <row r="37" spans="1:27" x14ac:dyDescent="0.35">
      <c r="A37" t="s">
        <v>301</v>
      </c>
      <c r="B37" t="s">
        <v>133</v>
      </c>
      <c r="C37" t="s">
        <v>133</v>
      </c>
      <c r="G37">
        <f t="shared" si="1"/>
        <v>0</v>
      </c>
      <c r="U37" t="s">
        <v>13</v>
      </c>
      <c r="V37" t="s">
        <v>12</v>
      </c>
      <c r="W37" t="s">
        <v>16</v>
      </c>
      <c r="X37" t="s">
        <v>275</v>
      </c>
      <c r="Z37">
        <v>498</v>
      </c>
      <c r="AA37">
        <f t="shared" si="0"/>
        <v>1</v>
      </c>
    </row>
    <row r="38" spans="1:27" x14ac:dyDescent="0.35">
      <c r="A38" t="s">
        <v>71</v>
      </c>
      <c r="B38" t="s">
        <v>70</v>
      </c>
      <c r="C38" t="s">
        <v>113</v>
      </c>
      <c r="G38">
        <f t="shared" ref="G38:G69" si="9">COUNT(D38:F38)</f>
        <v>0</v>
      </c>
      <c r="U38" t="s">
        <v>10</v>
      </c>
      <c r="V38" t="s">
        <v>9</v>
      </c>
      <c r="W38" t="s">
        <v>43</v>
      </c>
      <c r="X38" t="s">
        <v>276</v>
      </c>
      <c r="Z38">
        <v>482</v>
      </c>
      <c r="AA38">
        <f t="shared" si="0"/>
        <v>1</v>
      </c>
    </row>
    <row r="39" spans="1:27" x14ac:dyDescent="0.35">
      <c r="A39" t="s">
        <v>71</v>
      </c>
      <c r="B39" t="s">
        <v>70</v>
      </c>
      <c r="C39" t="s">
        <v>210</v>
      </c>
      <c r="G39">
        <f t="shared" si="9"/>
        <v>0</v>
      </c>
    </row>
    <row r="40" spans="1:27" x14ac:dyDescent="0.35">
      <c r="A40" t="s">
        <v>71</v>
      </c>
      <c r="B40" t="s">
        <v>70</v>
      </c>
      <c r="C40" t="s">
        <v>295</v>
      </c>
      <c r="G40">
        <f t="shared" si="9"/>
        <v>0</v>
      </c>
    </row>
    <row r="41" spans="1:27" x14ac:dyDescent="0.35">
      <c r="A41" t="s">
        <v>71</v>
      </c>
      <c r="B41" t="s">
        <v>70</v>
      </c>
      <c r="C41" t="s">
        <v>272</v>
      </c>
      <c r="G41">
        <f t="shared" si="9"/>
        <v>0</v>
      </c>
    </row>
    <row r="42" spans="1:27" x14ac:dyDescent="0.35">
      <c r="A42" t="s">
        <v>71</v>
      </c>
      <c r="B42" t="s">
        <v>70</v>
      </c>
      <c r="C42" t="s">
        <v>208</v>
      </c>
      <c r="G42" s="40">
        <f t="shared" si="9"/>
        <v>0</v>
      </c>
    </row>
    <row r="43" spans="1:27" x14ac:dyDescent="0.35">
      <c r="A43" t="s">
        <v>71</v>
      </c>
      <c r="B43" t="s">
        <v>70</v>
      </c>
      <c r="C43" t="s">
        <v>286</v>
      </c>
      <c r="G43">
        <f t="shared" si="9"/>
        <v>0</v>
      </c>
    </row>
    <row r="44" spans="1:27" x14ac:dyDescent="0.35">
      <c r="A44" t="s">
        <v>71</v>
      </c>
      <c r="B44" t="s">
        <v>70</v>
      </c>
      <c r="C44" t="s">
        <v>56</v>
      </c>
      <c r="G44" s="38">
        <f t="shared" si="9"/>
        <v>0</v>
      </c>
    </row>
    <row r="45" spans="1:27" x14ac:dyDescent="0.35">
      <c r="A45" t="s">
        <v>71</v>
      </c>
      <c r="B45" t="s">
        <v>70</v>
      </c>
      <c r="C45" t="s">
        <v>57</v>
      </c>
      <c r="G45" s="40">
        <f t="shared" si="9"/>
        <v>0</v>
      </c>
    </row>
    <row r="46" spans="1:27" x14ac:dyDescent="0.35">
      <c r="A46" t="s">
        <v>71</v>
      </c>
      <c r="B46" t="s">
        <v>70</v>
      </c>
      <c r="C46" t="s">
        <v>230</v>
      </c>
      <c r="G46">
        <f t="shared" si="9"/>
        <v>0</v>
      </c>
    </row>
    <row r="47" spans="1:27" x14ac:dyDescent="0.35">
      <c r="A47" t="s">
        <v>71</v>
      </c>
      <c r="B47" t="s">
        <v>70</v>
      </c>
      <c r="C47" t="s">
        <v>58</v>
      </c>
      <c r="G47">
        <f t="shared" si="9"/>
        <v>0</v>
      </c>
    </row>
    <row r="48" spans="1:27" x14ac:dyDescent="0.35">
      <c r="A48" t="s">
        <v>66</v>
      </c>
      <c r="B48" t="s">
        <v>65</v>
      </c>
      <c r="C48" t="s">
        <v>265</v>
      </c>
      <c r="G48">
        <f t="shared" si="9"/>
        <v>0</v>
      </c>
    </row>
    <row r="49" spans="1:7" x14ac:dyDescent="0.35">
      <c r="A49" t="s">
        <v>63</v>
      </c>
      <c r="B49" t="s">
        <v>64</v>
      </c>
      <c r="C49" t="s">
        <v>46</v>
      </c>
      <c r="G49" s="40">
        <f t="shared" si="9"/>
        <v>0</v>
      </c>
    </row>
    <row r="50" spans="1:7" x14ac:dyDescent="0.35">
      <c r="A50" t="s">
        <v>63</v>
      </c>
      <c r="B50" t="s">
        <v>64</v>
      </c>
      <c r="C50" t="s">
        <v>41</v>
      </c>
      <c r="G50">
        <f t="shared" si="9"/>
        <v>0</v>
      </c>
    </row>
    <row r="51" spans="1:7" x14ac:dyDescent="0.35">
      <c r="A51" t="s">
        <v>313</v>
      </c>
      <c r="B51" t="s">
        <v>312</v>
      </c>
      <c r="C51" t="s">
        <v>297</v>
      </c>
      <c r="G51">
        <f t="shared" si="9"/>
        <v>0</v>
      </c>
    </row>
    <row r="52" spans="1:7" x14ac:dyDescent="0.35">
      <c r="A52" t="s">
        <v>22</v>
      </c>
      <c r="B52" t="s">
        <v>74</v>
      </c>
      <c r="C52" t="s">
        <v>241</v>
      </c>
      <c r="G52" s="38">
        <f t="shared" si="9"/>
        <v>0</v>
      </c>
    </row>
    <row r="53" spans="1:7" x14ac:dyDescent="0.35">
      <c r="A53" t="s">
        <v>22</v>
      </c>
      <c r="B53" t="s">
        <v>74</v>
      </c>
      <c r="C53" t="s">
        <v>293</v>
      </c>
      <c r="G53">
        <f t="shared" si="9"/>
        <v>0</v>
      </c>
    </row>
    <row r="54" spans="1:7" x14ac:dyDescent="0.35">
      <c r="A54" t="s">
        <v>22</v>
      </c>
      <c r="B54" t="s">
        <v>74</v>
      </c>
      <c r="C54" t="s">
        <v>288</v>
      </c>
      <c r="G54">
        <f t="shared" si="9"/>
        <v>0</v>
      </c>
    </row>
    <row r="55" spans="1:7" x14ac:dyDescent="0.35">
      <c r="A55" t="s">
        <v>22</v>
      </c>
      <c r="B55" t="s">
        <v>307</v>
      </c>
      <c r="C55" t="s">
        <v>251</v>
      </c>
      <c r="G55">
        <f t="shared" si="9"/>
        <v>0</v>
      </c>
    </row>
    <row r="56" spans="1:7" x14ac:dyDescent="0.35">
      <c r="A56" t="s">
        <v>22</v>
      </c>
      <c r="B56" t="s">
        <v>21</v>
      </c>
      <c r="C56" t="s">
        <v>20</v>
      </c>
      <c r="G56" s="38">
        <f t="shared" si="9"/>
        <v>0</v>
      </c>
    </row>
    <row r="57" spans="1:7" x14ac:dyDescent="0.35">
      <c r="A57" t="s">
        <v>312</v>
      </c>
      <c r="B57" t="s">
        <v>313</v>
      </c>
      <c r="C57" t="s">
        <v>283</v>
      </c>
      <c r="G57">
        <f t="shared" si="9"/>
        <v>0</v>
      </c>
    </row>
    <row r="58" spans="1:7" x14ac:dyDescent="0.35">
      <c r="A58" t="s">
        <v>19</v>
      </c>
      <c r="B58" t="s">
        <v>50</v>
      </c>
      <c r="C58" t="s">
        <v>260</v>
      </c>
      <c r="G58">
        <f t="shared" si="9"/>
        <v>0</v>
      </c>
    </row>
    <row r="59" spans="1:7" x14ac:dyDescent="0.35">
      <c r="A59" t="s">
        <v>19</v>
      </c>
      <c r="B59" t="s">
        <v>50</v>
      </c>
      <c r="C59" t="s">
        <v>256</v>
      </c>
      <c r="G59">
        <f t="shared" si="9"/>
        <v>0</v>
      </c>
    </row>
    <row r="60" spans="1:7" x14ac:dyDescent="0.35">
      <c r="A60" t="s">
        <v>19</v>
      </c>
      <c r="B60" t="s">
        <v>18</v>
      </c>
      <c r="C60" t="s">
        <v>17</v>
      </c>
      <c r="G60">
        <f t="shared" si="9"/>
        <v>0</v>
      </c>
    </row>
    <row r="61" spans="1:7" x14ac:dyDescent="0.35">
      <c r="A61" t="s">
        <v>19</v>
      </c>
      <c r="B61" t="s">
        <v>18</v>
      </c>
      <c r="C61" t="s">
        <v>270</v>
      </c>
      <c r="G61">
        <f t="shared" si="9"/>
        <v>0</v>
      </c>
    </row>
    <row r="62" spans="1:7" x14ac:dyDescent="0.35">
      <c r="A62" t="s">
        <v>5</v>
      </c>
      <c r="B62" t="s">
        <v>4</v>
      </c>
      <c r="C62" t="s">
        <v>7</v>
      </c>
      <c r="G62">
        <f t="shared" si="9"/>
        <v>0</v>
      </c>
    </row>
    <row r="63" spans="1:7" x14ac:dyDescent="0.35">
      <c r="A63" t="s">
        <v>5</v>
      </c>
      <c r="B63" t="s">
        <v>4</v>
      </c>
      <c r="C63" t="s">
        <v>2</v>
      </c>
      <c r="G63">
        <f t="shared" si="9"/>
        <v>0</v>
      </c>
    </row>
    <row r="64" spans="1:7" x14ac:dyDescent="0.35">
      <c r="A64" t="s">
        <v>308</v>
      </c>
      <c r="B64" t="s">
        <v>309</v>
      </c>
      <c r="C64" t="s">
        <v>214</v>
      </c>
      <c r="G64">
        <f t="shared" si="9"/>
        <v>0</v>
      </c>
    </row>
    <row r="65" spans="1:7" x14ac:dyDescent="0.35">
      <c r="A65" t="s">
        <v>77</v>
      </c>
      <c r="B65" t="s">
        <v>76</v>
      </c>
      <c r="C65" t="s">
        <v>144</v>
      </c>
      <c r="G65">
        <f t="shared" si="9"/>
        <v>0</v>
      </c>
    </row>
    <row r="66" spans="1:7" x14ac:dyDescent="0.35">
      <c r="A66" t="s">
        <v>35</v>
      </c>
      <c r="B66" t="s">
        <v>62</v>
      </c>
      <c r="C66" t="s">
        <v>38</v>
      </c>
      <c r="G66">
        <f t="shared" si="9"/>
        <v>0</v>
      </c>
    </row>
    <row r="67" spans="1:7" x14ac:dyDescent="0.35">
      <c r="A67" t="s">
        <v>35</v>
      </c>
      <c r="B67" t="s">
        <v>37</v>
      </c>
      <c r="C67" t="s">
        <v>40</v>
      </c>
      <c r="G67">
        <f t="shared" si="9"/>
        <v>0</v>
      </c>
    </row>
    <row r="68" spans="1:7" x14ac:dyDescent="0.35">
      <c r="A68" t="s">
        <v>35</v>
      </c>
      <c r="B68" t="s">
        <v>37</v>
      </c>
      <c r="C68" t="s">
        <v>36</v>
      </c>
      <c r="G68">
        <f t="shared" si="9"/>
        <v>0</v>
      </c>
    </row>
    <row r="69" spans="1:7" x14ac:dyDescent="0.35">
      <c r="A69" t="s">
        <v>35</v>
      </c>
      <c r="B69" t="s">
        <v>34</v>
      </c>
      <c r="C69" t="s">
        <v>33</v>
      </c>
      <c r="G69">
        <f t="shared" si="9"/>
        <v>0</v>
      </c>
    </row>
    <row r="70" spans="1:7" x14ac:dyDescent="0.35">
      <c r="A70" t="s">
        <v>302</v>
      </c>
      <c r="B70" t="s">
        <v>303</v>
      </c>
      <c r="C70" t="s">
        <v>218</v>
      </c>
      <c r="G70">
        <f t="shared" ref="G70:G88" si="10">COUNT(D70:F70)</f>
        <v>0</v>
      </c>
    </row>
    <row r="71" spans="1:7" x14ac:dyDescent="0.35">
      <c r="A71" t="s">
        <v>68</v>
      </c>
      <c r="B71" t="s">
        <v>311</v>
      </c>
      <c r="C71" t="s">
        <v>222</v>
      </c>
      <c r="G71">
        <f t="shared" si="10"/>
        <v>0</v>
      </c>
    </row>
    <row r="72" spans="1:7" x14ac:dyDescent="0.35">
      <c r="A72" t="s">
        <v>68</v>
      </c>
      <c r="B72" t="s">
        <v>67</v>
      </c>
      <c r="C72" t="s">
        <v>44</v>
      </c>
      <c r="G72">
        <f t="shared" si="10"/>
        <v>0</v>
      </c>
    </row>
    <row r="73" spans="1:7" x14ac:dyDescent="0.35">
      <c r="A73" t="s">
        <v>73</v>
      </c>
      <c r="B73" t="s">
        <v>72</v>
      </c>
      <c r="C73" t="s">
        <v>263</v>
      </c>
      <c r="G73">
        <f t="shared" si="10"/>
        <v>0</v>
      </c>
    </row>
    <row r="74" spans="1:7" x14ac:dyDescent="0.35">
      <c r="A74" t="s">
        <v>73</v>
      </c>
      <c r="B74" t="s">
        <v>72</v>
      </c>
      <c r="C74" t="s">
        <v>51</v>
      </c>
      <c r="G74">
        <f t="shared" si="10"/>
        <v>0</v>
      </c>
    </row>
    <row r="75" spans="1:7" x14ac:dyDescent="0.35">
      <c r="A75" t="s">
        <v>306</v>
      </c>
      <c r="B75" t="s">
        <v>305</v>
      </c>
      <c r="C75" t="s">
        <v>109</v>
      </c>
      <c r="G75">
        <f t="shared" si="10"/>
        <v>0</v>
      </c>
    </row>
    <row r="76" spans="1:7" x14ac:dyDescent="0.35">
      <c r="A76" t="s">
        <v>28</v>
      </c>
      <c r="B76" t="s">
        <v>27</v>
      </c>
      <c r="C76" t="s">
        <v>25</v>
      </c>
      <c r="G76">
        <f t="shared" si="10"/>
        <v>0</v>
      </c>
    </row>
    <row r="77" spans="1:7" x14ac:dyDescent="0.35">
      <c r="A77" t="s">
        <v>28</v>
      </c>
      <c r="B77" t="s">
        <v>32</v>
      </c>
      <c r="C77" t="s">
        <v>236</v>
      </c>
      <c r="G77">
        <f t="shared" si="10"/>
        <v>0</v>
      </c>
    </row>
    <row r="78" spans="1:7" x14ac:dyDescent="0.35">
      <c r="A78" t="s">
        <v>13</v>
      </c>
      <c r="B78" t="s">
        <v>12</v>
      </c>
      <c r="C78" t="s">
        <v>11</v>
      </c>
      <c r="G78">
        <f t="shared" si="10"/>
        <v>0</v>
      </c>
    </row>
    <row r="79" spans="1:7" x14ac:dyDescent="0.35">
      <c r="A79" t="s">
        <v>13</v>
      </c>
      <c r="B79" t="s">
        <v>12</v>
      </c>
      <c r="C79" t="s">
        <v>285</v>
      </c>
      <c r="G79">
        <f t="shared" si="10"/>
        <v>0</v>
      </c>
    </row>
    <row r="80" spans="1:7" x14ac:dyDescent="0.35">
      <c r="A80" t="s">
        <v>13</v>
      </c>
      <c r="B80" t="s">
        <v>12</v>
      </c>
      <c r="C80" t="s">
        <v>243</v>
      </c>
      <c r="G80">
        <f t="shared" si="10"/>
        <v>0</v>
      </c>
    </row>
    <row r="81" spans="1:7" x14ac:dyDescent="0.35">
      <c r="A81" t="s">
        <v>13</v>
      </c>
      <c r="B81" t="s">
        <v>12</v>
      </c>
      <c r="C81" t="s">
        <v>268</v>
      </c>
      <c r="G81">
        <f t="shared" si="10"/>
        <v>0</v>
      </c>
    </row>
    <row r="82" spans="1:7" x14ac:dyDescent="0.35">
      <c r="A82" t="s">
        <v>13</v>
      </c>
      <c r="B82" t="s">
        <v>12</v>
      </c>
      <c r="C82" t="s">
        <v>30</v>
      </c>
      <c r="G82">
        <f t="shared" si="10"/>
        <v>0</v>
      </c>
    </row>
    <row r="83" spans="1:7" x14ac:dyDescent="0.35">
      <c r="A83" t="s">
        <v>13</v>
      </c>
      <c r="B83" t="s">
        <v>12</v>
      </c>
      <c r="C83" t="s">
        <v>145</v>
      </c>
      <c r="G83">
        <f t="shared" si="10"/>
        <v>0</v>
      </c>
    </row>
    <row r="84" spans="1:7" x14ac:dyDescent="0.35">
      <c r="A84" t="s">
        <v>10</v>
      </c>
      <c r="B84" t="s">
        <v>317</v>
      </c>
      <c r="C84" t="s">
        <v>290</v>
      </c>
      <c r="G84">
        <f t="shared" si="10"/>
        <v>0</v>
      </c>
    </row>
    <row r="85" spans="1:7" x14ac:dyDescent="0.35">
      <c r="A85" t="s">
        <v>10</v>
      </c>
      <c r="B85" t="s">
        <v>175</v>
      </c>
      <c r="C85" t="s">
        <v>175</v>
      </c>
      <c r="G85">
        <f t="shared" si="10"/>
        <v>0</v>
      </c>
    </row>
    <row r="86" spans="1:7" x14ac:dyDescent="0.35">
      <c r="A86" t="s">
        <v>10</v>
      </c>
      <c r="B86" t="s">
        <v>175</v>
      </c>
      <c r="C86" t="s">
        <v>48</v>
      </c>
      <c r="G86">
        <f t="shared" si="10"/>
        <v>0</v>
      </c>
    </row>
    <row r="87" spans="1:7" x14ac:dyDescent="0.35">
      <c r="A87" t="s">
        <v>10</v>
      </c>
      <c r="B87" t="s">
        <v>9</v>
      </c>
      <c r="C87" t="s">
        <v>29</v>
      </c>
      <c r="G87">
        <f t="shared" si="10"/>
        <v>0</v>
      </c>
    </row>
    <row r="88" spans="1:7" x14ac:dyDescent="0.35">
      <c r="A88" t="s">
        <v>10</v>
      </c>
      <c r="B88" t="s">
        <v>9</v>
      </c>
      <c r="C88" t="s">
        <v>8</v>
      </c>
      <c r="G88">
        <f t="shared" si="10"/>
        <v>0</v>
      </c>
    </row>
    <row r="89" spans="1:7" x14ac:dyDescent="0.35">
      <c r="G89">
        <f t="shared" ref="G89" si="11">COUNT(D89:F89)</f>
        <v>0</v>
      </c>
    </row>
  </sheetData>
  <sortState xmlns:xlrd2="http://schemas.microsoft.com/office/spreadsheetml/2017/richdata2" ref="U5:AA38">
    <sortCondition ref="U5:U38"/>
    <sortCondition ref="V5:V38"/>
    <sortCondition ref="W5:W38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E0091-A3D5-4B9E-BE4C-84D6D8D81BFF}">
  <sheetPr codeName="Sheet15"/>
  <dimension ref="A1:Z89"/>
  <sheetViews>
    <sheetView topLeftCell="E1" zoomScale="95" workbookViewId="0">
      <selection activeCell="P28" sqref="P28"/>
    </sheetView>
  </sheetViews>
  <sheetFormatPr defaultRowHeight="14.5" x14ac:dyDescent="0.35"/>
  <cols>
    <col min="1" max="1" width="27.36328125" bestFit="1" customWidth="1"/>
    <col min="2" max="3" width="16.81640625" bestFit="1" customWidth="1"/>
    <col min="4" max="6" width="18.453125" bestFit="1" customWidth="1"/>
    <col min="10" max="10" width="11.81640625" bestFit="1" customWidth="1"/>
    <col min="11" max="11" width="14.1796875" bestFit="1" customWidth="1"/>
    <col min="12" max="12" width="13" bestFit="1" customWidth="1"/>
    <col min="13" max="13" width="4.81640625" style="66" bestFit="1" customWidth="1"/>
    <col min="14" max="14" width="10.453125" style="66" bestFit="1" customWidth="1"/>
    <col min="15" max="15" width="9.26953125" style="66" bestFit="1" customWidth="1"/>
    <col min="16" max="18" width="9.26953125" style="66" customWidth="1"/>
  </cols>
  <sheetData>
    <row r="1" spans="1:26" x14ac:dyDescent="0.35">
      <c r="M1" s="66">
        <f>SUM(D6:D44)</f>
        <v>179</v>
      </c>
      <c r="N1" s="66">
        <f>SUM(E6:E44)</f>
        <v>36593</v>
      </c>
      <c r="O1" s="66">
        <f>SUM(F6:F44)</f>
        <v>1719601</v>
      </c>
    </row>
    <row r="3" spans="1:26" x14ac:dyDescent="0.35">
      <c r="A3" t="s">
        <v>343</v>
      </c>
    </row>
    <row r="4" spans="1:26" x14ac:dyDescent="0.35">
      <c r="D4" t="s">
        <v>148</v>
      </c>
      <c r="E4" t="s">
        <v>148</v>
      </c>
      <c r="F4" t="s">
        <v>148</v>
      </c>
      <c r="M4" t="s">
        <v>148</v>
      </c>
    </row>
    <row r="5" spans="1:26" x14ac:dyDescent="0.35">
      <c r="A5" t="s">
        <v>320</v>
      </c>
      <c r="B5" t="s">
        <v>319</v>
      </c>
      <c r="C5" t="s">
        <v>0</v>
      </c>
      <c r="D5" t="s">
        <v>78</v>
      </c>
      <c r="E5" t="s">
        <v>95</v>
      </c>
      <c r="F5" t="s">
        <v>101</v>
      </c>
      <c r="J5" t="s">
        <v>320</v>
      </c>
      <c r="K5" t="s">
        <v>319</v>
      </c>
      <c r="L5" t="s">
        <v>0</v>
      </c>
      <c r="M5" s="66" t="s">
        <v>78</v>
      </c>
      <c r="N5" s="66" t="s">
        <v>95</v>
      </c>
      <c r="O5" s="66" t="s">
        <v>101</v>
      </c>
      <c r="P5" s="66" t="s">
        <v>377</v>
      </c>
      <c r="Q5" s="66" t="s">
        <v>378</v>
      </c>
      <c r="R5" s="66" t="s">
        <v>379</v>
      </c>
      <c r="X5" t="s">
        <v>148</v>
      </c>
      <c r="Y5" t="s">
        <v>148</v>
      </c>
    </row>
    <row r="6" spans="1:26" x14ac:dyDescent="0.35">
      <c r="A6" t="s">
        <v>71</v>
      </c>
      <c r="B6" t="s">
        <v>70</v>
      </c>
      <c r="C6" t="s">
        <v>113</v>
      </c>
      <c r="E6">
        <v>1</v>
      </c>
      <c r="G6">
        <f t="shared" ref="G6:G38" si="0">COUNT(D6:F6)</f>
        <v>1</v>
      </c>
      <c r="J6" t="s">
        <v>71</v>
      </c>
      <c r="K6" t="s">
        <v>70</v>
      </c>
      <c r="L6" t="s">
        <v>113</v>
      </c>
      <c r="M6" s="63">
        <f>D6/179</f>
        <v>0</v>
      </c>
      <c r="N6" s="63">
        <f>E6/36593</f>
        <v>2.7327630967671413E-5</v>
      </c>
      <c r="O6" s="63">
        <f>F6/1719601</f>
        <v>0</v>
      </c>
      <c r="P6" s="63" t="s">
        <v>366</v>
      </c>
      <c r="Q6" s="119"/>
      <c r="R6" s="119"/>
      <c r="T6" t="s">
        <v>320</v>
      </c>
      <c r="U6" t="s">
        <v>319</v>
      </c>
      <c r="V6" t="s">
        <v>0</v>
      </c>
      <c r="W6" t="s">
        <v>321</v>
      </c>
      <c r="X6" t="s">
        <v>78</v>
      </c>
      <c r="Y6" t="s">
        <v>101</v>
      </c>
    </row>
    <row r="7" spans="1:26" x14ac:dyDescent="0.35">
      <c r="A7" t="s">
        <v>71</v>
      </c>
      <c r="B7" t="s">
        <v>70</v>
      </c>
      <c r="C7" t="s">
        <v>210</v>
      </c>
      <c r="D7">
        <v>1</v>
      </c>
      <c r="G7" s="40">
        <f t="shared" si="0"/>
        <v>1</v>
      </c>
      <c r="J7" t="s">
        <v>71</v>
      </c>
      <c r="K7" t="s">
        <v>70</v>
      </c>
      <c r="L7" t="s">
        <v>210</v>
      </c>
      <c r="M7" s="63">
        <f t="shared" ref="M7:M20" si="1">D7/179</f>
        <v>5.5865921787709499E-3</v>
      </c>
      <c r="N7" s="63">
        <f t="shared" ref="N7:N20" si="2">E7/36593</f>
        <v>0</v>
      </c>
      <c r="O7" s="63">
        <f t="shared" ref="O7:O20" si="3">F7/1719601</f>
        <v>0</v>
      </c>
      <c r="P7" s="63" t="s">
        <v>368</v>
      </c>
      <c r="Q7" s="119"/>
      <c r="R7" s="119"/>
      <c r="T7" t="s">
        <v>71</v>
      </c>
      <c r="U7" t="s">
        <v>70</v>
      </c>
      <c r="V7" t="s">
        <v>60</v>
      </c>
      <c r="W7" t="s">
        <v>207</v>
      </c>
      <c r="X7">
        <v>1</v>
      </c>
      <c r="Y7">
        <v>12199</v>
      </c>
      <c r="Z7">
        <f t="shared" ref="Z7:Z30" si="4">COUNT(X7:Y7)</f>
        <v>2</v>
      </c>
    </row>
    <row r="8" spans="1:26" x14ac:dyDescent="0.35">
      <c r="A8" t="s">
        <v>71</v>
      </c>
      <c r="B8" t="s">
        <v>70</v>
      </c>
      <c r="C8" t="s">
        <v>54</v>
      </c>
      <c r="F8">
        <v>20335</v>
      </c>
      <c r="G8">
        <f t="shared" si="0"/>
        <v>1</v>
      </c>
      <c r="J8" t="s">
        <v>71</v>
      </c>
      <c r="K8" t="s">
        <v>70</v>
      </c>
      <c r="L8" t="s">
        <v>54</v>
      </c>
      <c r="M8" s="63">
        <f t="shared" si="1"/>
        <v>0</v>
      </c>
      <c r="N8" s="63">
        <f t="shared" si="2"/>
        <v>0</v>
      </c>
      <c r="O8" s="63">
        <f t="shared" si="3"/>
        <v>1.1825417640487532E-2</v>
      </c>
      <c r="P8" s="63" t="s">
        <v>367</v>
      </c>
      <c r="Q8" s="119"/>
      <c r="R8" s="119"/>
      <c r="T8" t="s">
        <v>66</v>
      </c>
      <c r="U8" t="s">
        <v>65</v>
      </c>
      <c r="V8" t="s">
        <v>239</v>
      </c>
      <c r="W8" t="s">
        <v>277</v>
      </c>
      <c r="Y8">
        <v>27910</v>
      </c>
      <c r="Z8">
        <f t="shared" si="4"/>
        <v>1</v>
      </c>
    </row>
    <row r="9" spans="1:26" x14ac:dyDescent="0.35">
      <c r="A9" s="79" t="s">
        <v>302</v>
      </c>
      <c r="B9" s="79" t="s">
        <v>303</v>
      </c>
      <c r="C9" t="s">
        <v>253</v>
      </c>
      <c r="D9">
        <v>1</v>
      </c>
      <c r="G9">
        <f t="shared" si="0"/>
        <v>1</v>
      </c>
      <c r="J9" s="79" t="s">
        <v>302</v>
      </c>
      <c r="K9" s="79" t="s">
        <v>303</v>
      </c>
      <c r="L9" t="s">
        <v>253</v>
      </c>
      <c r="M9" s="63">
        <f t="shared" si="1"/>
        <v>5.5865921787709499E-3</v>
      </c>
      <c r="N9" s="63">
        <f t="shared" si="2"/>
        <v>0</v>
      </c>
      <c r="O9" s="63">
        <f t="shared" si="3"/>
        <v>0</v>
      </c>
      <c r="P9" s="63" t="s">
        <v>368</v>
      </c>
      <c r="Q9" s="119"/>
      <c r="R9" s="119"/>
      <c r="T9" t="s">
        <v>66</v>
      </c>
      <c r="U9" t="s">
        <v>65</v>
      </c>
      <c r="V9" t="s">
        <v>239</v>
      </c>
      <c r="W9" t="s">
        <v>282</v>
      </c>
      <c r="Y9">
        <v>26930</v>
      </c>
      <c r="Z9">
        <f t="shared" si="4"/>
        <v>1</v>
      </c>
    </row>
    <row r="10" spans="1:26" x14ac:dyDescent="0.35">
      <c r="A10" t="s">
        <v>71</v>
      </c>
      <c r="B10" s="38" t="s">
        <v>70</v>
      </c>
      <c r="C10" s="38" t="s">
        <v>59</v>
      </c>
      <c r="D10" s="38">
        <v>2</v>
      </c>
      <c r="E10" s="38" t="s">
        <v>365</v>
      </c>
      <c r="F10" s="38"/>
      <c r="G10" s="38">
        <f t="shared" si="0"/>
        <v>1</v>
      </c>
      <c r="J10" s="38" t="s">
        <v>71</v>
      </c>
      <c r="K10" s="38" t="s">
        <v>70</v>
      </c>
      <c r="L10" s="38" t="s">
        <v>59</v>
      </c>
      <c r="M10" s="65">
        <f t="shared" si="1"/>
        <v>1.11731843575419E-2</v>
      </c>
      <c r="N10" s="65">
        <v>0</v>
      </c>
      <c r="O10" s="65">
        <f t="shared" si="3"/>
        <v>0</v>
      </c>
      <c r="P10" s="65" t="s">
        <v>310</v>
      </c>
      <c r="Q10" s="119"/>
      <c r="R10" s="119"/>
      <c r="T10" t="s">
        <v>66</v>
      </c>
      <c r="U10" t="s">
        <v>65</v>
      </c>
      <c r="V10" t="s">
        <v>239</v>
      </c>
      <c r="W10" t="s">
        <v>240</v>
      </c>
      <c r="Y10">
        <v>46054</v>
      </c>
      <c r="Z10">
        <f t="shared" si="4"/>
        <v>1</v>
      </c>
    </row>
    <row r="11" spans="1:26" x14ac:dyDescent="0.35">
      <c r="A11" t="s">
        <v>71</v>
      </c>
      <c r="B11" t="s">
        <v>70</v>
      </c>
      <c r="C11" t="s">
        <v>272</v>
      </c>
      <c r="D11">
        <v>1</v>
      </c>
      <c r="G11">
        <f t="shared" si="0"/>
        <v>1</v>
      </c>
      <c r="J11" t="s">
        <v>71</v>
      </c>
      <c r="K11" t="s">
        <v>70</v>
      </c>
      <c r="L11" t="s">
        <v>272</v>
      </c>
      <c r="M11" s="63">
        <f t="shared" si="1"/>
        <v>5.5865921787709499E-3</v>
      </c>
      <c r="N11" s="63">
        <f t="shared" si="2"/>
        <v>0</v>
      </c>
      <c r="O11" s="63">
        <f t="shared" si="3"/>
        <v>0</v>
      </c>
      <c r="P11" s="63" t="s">
        <v>368</v>
      </c>
      <c r="Q11" s="119"/>
      <c r="R11" s="119"/>
      <c r="T11" t="s">
        <v>66</v>
      </c>
      <c r="U11" t="s">
        <v>65</v>
      </c>
      <c r="V11" t="s">
        <v>42</v>
      </c>
      <c r="W11" t="s">
        <v>246</v>
      </c>
      <c r="Y11">
        <v>88616</v>
      </c>
      <c r="Z11">
        <f t="shared" si="4"/>
        <v>1</v>
      </c>
    </row>
    <row r="12" spans="1:26" x14ac:dyDescent="0.35">
      <c r="A12" t="s">
        <v>71</v>
      </c>
      <c r="B12" t="s">
        <v>70</v>
      </c>
      <c r="C12" t="s">
        <v>286</v>
      </c>
      <c r="F12">
        <v>2890</v>
      </c>
      <c r="G12">
        <f t="shared" si="0"/>
        <v>1</v>
      </c>
      <c r="J12" t="s">
        <v>71</v>
      </c>
      <c r="K12" t="s">
        <v>70</v>
      </c>
      <c r="L12" t="s">
        <v>286</v>
      </c>
      <c r="M12" s="63">
        <f t="shared" si="1"/>
        <v>0</v>
      </c>
      <c r="N12" s="63">
        <f t="shared" si="2"/>
        <v>0</v>
      </c>
      <c r="O12" s="63">
        <f t="shared" si="3"/>
        <v>1.6806224234575346E-3</v>
      </c>
      <c r="P12" s="63" t="s">
        <v>367</v>
      </c>
      <c r="Q12" s="119"/>
      <c r="R12" s="119"/>
      <c r="T12" t="s">
        <v>66</v>
      </c>
      <c r="U12" t="s">
        <v>65</v>
      </c>
      <c r="V12" t="s">
        <v>42</v>
      </c>
      <c r="W12" t="s">
        <v>245</v>
      </c>
      <c r="X12">
        <v>4</v>
      </c>
      <c r="Z12">
        <f t="shared" si="4"/>
        <v>1</v>
      </c>
    </row>
    <row r="13" spans="1:26" x14ac:dyDescent="0.35">
      <c r="A13" t="s">
        <v>71</v>
      </c>
      <c r="B13" t="s">
        <v>70</v>
      </c>
      <c r="C13" t="s">
        <v>56</v>
      </c>
      <c r="D13">
        <v>1</v>
      </c>
      <c r="G13">
        <f t="shared" si="0"/>
        <v>1</v>
      </c>
      <c r="J13" t="s">
        <v>71</v>
      </c>
      <c r="K13" t="s">
        <v>70</v>
      </c>
      <c r="L13" t="s">
        <v>56</v>
      </c>
      <c r="M13" s="63">
        <f t="shared" si="1"/>
        <v>5.5865921787709499E-3</v>
      </c>
      <c r="N13" s="63">
        <f t="shared" si="2"/>
        <v>0</v>
      </c>
      <c r="O13" s="63">
        <f t="shared" si="3"/>
        <v>0</v>
      </c>
      <c r="P13" s="63" t="s">
        <v>368</v>
      </c>
      <c r="Q13" s="119"/>
      <c r="R13" s="119"/>
      <c r="T13" t="s">
        <v>66</v>
      </c>
      <c r="U13" t="s">
        <v>65</v>
      </c>
      <c r="V13" t="s">
        <v>42</v>
      </c>
      <c r="W13" t="s">
        <v>198</v>
      </c>
      <c r="X13">
        <v>60</v>
      </c>
      <c r="Y13">
        <v>34538</v>
      </c>
      <c r="Z13">
        <f t="shared" si="4"/>
        <v>2</v>
      </c>
    </row>
    <row r="14" spans="1:26" x14ac:dyDescent="0.35">
      <c r="A14" t="s">
        <v>71</v>
      </c>
      <c r="B14" t="s">
        <v>70</v>
      </c>
      <c r="C14" t="s">
        <v>57</v>
      </c>
      <c r="F14">
        <v>10</v>
      </c>
      <c r="G14" s="40">
        <f t="shared" si="0"/>
        <v>1</v>
      </c>
      <c r="J14" t="s">
        <v>71</v>
      </c>
      <c r="K14" t="s">
        <v>70</v>
      </c>
      <c r="L14" t="s">
        <v>57</v>
      </c>
      <c r="M14" s="63">
        <f t="shared" si="1"/>
        <v>0</v>
      </c>
      <c r="N14" s="63">
        <f t="shared" si="2"/>
        <v>0</v>
      </c>
      <c r="O14" s="63">
        <f t="shared" si="3"/>
        <v>5.8153025033132687E-6</v>
      </c>
      <c r="P14" s="63" t="s">
        <v>367</v>
      </c>
      <c r="Q14" s="119"/>
      <c r="R14" s="119"/>
      <c r="T14" t="s">
        <v>66</v>
      </c>
      <c r="U14" t="s">
        <v>65</v>
      </c>
      <c r="V14" t="s">
        <v>47</v>
      </c>
      <c r="W14" t="s">
        <v>326</v>
      </c>
      <c r="Z14">
        <f t="shared" si="4"/>
        <v>0</v>
      </c>
    </row>
    <row r="15" spans="1:26" x14ac:dyDescent="0.35">
      <c r="A15" s="40" t="s">
        <v>71</v>
      </c>
      <c r="B15" s="40" t="s">
        <v>70</v>
      </c>
      <c r="C15" s="40" t="s">
        <v>60</v>
      </c>
      <c r="D15" s="40">
        <v>1</v>
      </c>
      <c r="E15" s="40">
        <v>3</v>
      </c>
      <c r="F15" s="40">
        <v>12199</v>
      </c>
      <c r="G15" s="40">
        <f t="shared" si="0"/>
        <v>3</v>
      </c>
      <c r="J15" s="40" t="s">
        <v>71</v>
      </c>
      <c r="K15" s="40" t="s">
        <v>70</v>
      </c>
      <c r="L15" s="40" t="s">
        <v>60</v>
      </c>
      <c r="M15" s="64">
        <f t="shared" si="1"/>
        <v>5.5865921787709499E-3</v>
      </c>
      <c r="N15" s="64">
        <f t="shared" si="2"/>
        <v>8.1982892903014238E-5</v>
      </c>
      <c r="O15" s="64">
        <f t="shared" si="3"/>
        <v>7.094087523791856E-3</v>
      </c>
      <c r="P15" s="64"/>
      <c r="Q15" s="118">
        <v>1</v>
      </c>
      <c r="R15" s="118">
        <v>1</v>
      </c>
      <c r="T15" t="s">
        <v>66</v>
      </c>
      <c r="U15" t="s">
        <v>65</v>
      </c>
      <c r="V15" t="s">
        <v>47</v>
      </c>
      <c r="W15" t="s">
        <v>204</v>
      </c>
      <c r="X15">
        <v>19</v>
      </c>
      <c r="Y15">
        <v>184682</v>
      </c>
      <c r="Z15">
        <f t="shared" si="4"/>
        <v>2</v>
      </c>
    </row>
    <row r="16" spans="1:26" x14ac:dyDescent="0.35">
      <c r="A16" t="s">
        <v>66</v>
      </c>
      <c r="B16" t="s">
        <v>65</v>
      </c>
      <c r="C16" t="s">
        <v>239</v>
      </c>
      <c r="F16">
        <v>100894</v>
      </c>
      <c r="G16">
        <f t="shared" si="0"/>
        <v>1</v>
      </c>
      <c r="J16" t="s">
        <v>66</v>
      </c>
      <c r="K16" t="s">
        <v>65</v>
      </c>
      <c r="L16" t="s">
        <v>239</v>
      </c>
      <c r="M16" s="63">
        <f t="shared" si="1"/>
        <v>0</v>
      </c>
      <c r="N16" s="63">
        <f t="shared" si="2"/>
        <v>0</v>
      </c>
      <c r="O16" s="63">
        <f t="shared" si="3"/>
        <v>5.8672913076928894E-2</v>
      </c>
      <c r="P16" s="63"/>
      <c r="Q16" s="119">
        <v>3</v>
      </c>
      <c r="R16" s="119" t="s">
        <v>381</v>
      </c>
      <c r="T16" t="s">
        <v>66</v>
      </c>
      <c r="U16" t="s">
        <v>65</v>
      </c>
      <c r="V16" t="s">
        <v>47</v>
      </c>
      <c r="W16" t="s">
        <v>205</v>
      </c>
      <c r="X16">
        <v>12</v>
      </c>
      <c r="Y16">
        <v>162360</v>
      </c>
      <c r="Z16">
        <f t="shared" si="4"/>
        <v>2</v>
      </c>
    </row>
    <row r="17" spans="1:26" x14ac:dyDescent="0.35">
      <c r="A17" s="38" t="s">
        <v>66</v>
      </c>
      <c r="B17" s="38" t="s">
        <v>65</v>
      </c>
      <c r="C17" s="38" t="s">
        <v>42</v>
      </c>
      <c r="D17" s="38">
        <v>64</v>
      </c>
      <c r="E17" s="38"/>
      <c r="F17" s="38">
        <v>123154</v>
      </c>
      <c r="G17" s="38">
        <f t="shared" si="0"/>
        <v>2</v>
      </c>
      <c r="J17" s="38" t="s">
        <v>66</v>
      </c>
      <c r="K17" s="38" t="s">
        <v>65</v>
      </c>
      <c r="L17" s="38" t="s">
        <v>42</v>
      </c>
      <c r="M17" s="65">
        <f t="shared" si="1"/>
        <v>0.35754189944134079</v>
      </c>
      <c r="N17" s="65">
        <f t="shared" si="2"/>
        <v>0</v>
      </c>
      <c r="O17" s="65">
        <f t="shared" si="3"/>
        <v>7.1617776449304227E-2</v>
      </c>
      <c r="P17" s="65"/>
      <c r="Q17" s="120"/>
      <c r="R17" s="120"/>
      <c r="T17" t="s">
        <v>5</v>
      </c>
      <c r="U17" t="s">
        <v>4</v>
      </c>
      <c r="V17" t="s">
        <v>6</v>
      </c>
      <c r="W17" t="s">
        <v>248</v>
      </c>
      <c r="Y17">
        <v>212193</v>
      </c>
      <c r="Z17">
        <f t="shared" si="4"/>
        <v>1</v>
      </c>
    </row>
    <row r="18" spans="1:26" x14ac:dyDescent="0.35">
      <c r="A18" s="40" t="s">
        <v>66</v>
      </c>
      <c r="B18" s="40" t="s">
        <v>65</v>
      </c>
      <c r="C18" s="40" t="s">
        <v>47</v>
      </c>
      <c r="D18" s="40">
        <v>31</v>
      </c>
      <c r="E18" s="40">
        <v>27374</v>
      </c>
      <c r="F18" s="40">
        <v>347042</v>
      </c>
      <c r="G18" s="40">
        <f t="shared" si="0"/>
        <v>3</v>
      </c>
      <c r="J18" s="40" t="s">
        <v>66</v>
      </c>
      <c r="K18" s="40" t="s">
        <v>65</v>
      </c>
      <c r="L18" s="40" t="s">
        <v>47</v>
      </c>
      <c r="M18" s="64">
        <f t="shared" si="1"/>
        <v>0.17318435754189945</v>
      </c>
      <c r="N18" s="64">
        <f t="shared" si="2"/>
        <v>0.74806657010903721</v>
      </c>
      <c r="O18" s="64">
        <f t="shared" si="3"/>
        <v>0.20181542113548434</v>
      </c>
      <c r="P18" s="64"/>
      <c r="Q18" s="118">
        <v>2</v>
      </c>
      <c r="R18" s="118">
        <v>2</v>
      </c>
      <c r="T18" t="s">
        <v>5</v>
      </c>
      <c r="U18" t="s">
        <v>4</v>
      </c>
      <c r="V18" t="s">
        <v>6</v>
      </c>
      <c r="W18" t="s">
        <v>212</v>
      </c>
      <c r="X18">
        <v>6</v>
      </c>
      <c r="Y18">
        <v>58518</v>
      </c>
      <c r="Z18">
        <f t="shared" si="4"/>
        <v>2</v>
      </c>
    </row>
    <row r="19" spans="1:26" x14ac:dyDescent="0.35">
      <c r="A19" t="s">
        <v>22</v>
      </c>
      <c r="B19" t="s">
        <v>74</v>
      </c>
      <c r="C19" t="s">
        <v>241</v>
      </c>
      <c r="F19">
        <v>2036</v>
      </c>
      <c r="G19">
        <f t="shared" si="0"/>
        <v>1</v>
      </c>
      <c r="J19" t="s">
        <v>22</v>
      </c>
      <c r="K19" t="s">
        <v>74</v>
      </c>
      <c r="L19" t="s">
        <v>241</v>
      </c>
      <c r="M19" s="63">
        <f t="shared" si="1"/>
        <v>0</v>
      </c>
      <c r="N19" s="63">
        <f t="shared" si="2"/>
        <v>0</v>
      </c>
      <c r="O19" s="63">
        <f t="shared" si="3"/>
        <v>1.1839955896745815E-3</v>
      </c>
      <c r="P19" s="63" t="s">
        <v>367</v>
      </c>
      <c r="Q19" s="119"/>
      <c r="R19" s="119"/>
      <c r="T19" t="s">
        <v>5</v>
      </c>
      <c r="U19" t="s">
        <v>4</v>
      </c>
      <c r="V19" t="s">
        <v>23</v>
      </c>
      <c r="W19" t="s">
        <v>199</v>
      </c>
      <c r="X19">
        <v>14</v>
      </c>
      <c r="Y19">
        <v>16652</v>
      </c>
      <c r="Z19">
        <f t="shared" si="4"/>
        <v>2</v>
      </c>
    </row>
    <row r="20" spans="1:26" x14ac:dyDescent="0.35">
      <c r="A20" t="s">
        <v>22</v>
      </c>
      <c r="B20" t="s">
        <v>74</v>
      </c>
      <c r="C20" t="s">
        <v>288</v>
      </c>
      <c r="F20">
        <v>1343</v>
      </c>
      <c r="G20">
        <f t="shared" si="0"/>
        <v>1</v>
      </c>
      <c r="J20" t="s">
        <v>22</v>
      </c>
      <c r="K20" t="s">
        <v>74</v>
      </c>
      <c r="L20" t="s">
        <v>288</v>
      </c>
      <c r="M20" s="63">
        <f t="shared" si="1"/>
        <v>0</v>
      </c>
      <c r="N20" s="63">
        <f t="shared" si="2"/>
        <v>0</v>
      </c>
      <c r="O20" s="63">
        <f t="shared" si="3"/>
        <v>7.8099512619497194E-4</v>
      </c>
      <c r="P20" s="63" t="s">
        <v>367</v>
      </c>
      <c r="Q20" s="119"/>
      <c r="R20" s="119"/>
      <c r="T20" t="s">
        <v>5</v>
      </c>
      <c r="U20" t="s">
        <v>4</v>
      </c>
      <c r="V20" t="s">
        <v>349</v>
      </c>
      <c r="W20" t="s">
        <v>99</v>
      </c>
      <c r="Z20">
        <f t="shared" si="4"/>
        <v>0</v>
      </c>
    </row>
    <row r="21" spans="1:26" x14ac:dyDescent="0.35">
      <c r="A21" t="s">
        <v>312</v>
      </c>
      <c r="B21" t="s">
        <v>313</v>
      </c>
      <c r="C21" t="s">
        <v>283</v>
      </c>
      <c r="D21">
        <v>1</v>
      </c>
      <c r="G21">
        <f t="shared" si="0"/>
        <v>1</v>
      </c>
      <c r="J21" t="s">
        <v>312</v>
      </c>
      <c r="K21" t="s">
        <v>313</v>
      </c>
      <c r="L21" t="s">
        <v>283</v>
      </c>
      <c r="M21" s="63">
        <f t="shared" ref="M21:M31" si="5">D21/179</f>
        <v>5.5865921787709499E-3</v>
      </c>
      <c r="N21" s="63">
        <f t="shared" ref="N21:N31" si="6">E21/36593</f>
        <v>0</v>
      </c>
      <c r="O21" s="63">
        <f t="shared" ref="O21:O31" si="7">F21/1719601</f>
        <v>0</v>
      </c>
      <c r="P21" s="63" t="s">
        <v>368</v>
      </c>
      <c r="Q21" s="119"/>
      <c r="R21" s="119"/>
      <c r="T21" t="s">
        <v>28</v>
      </c>
      <c r="U21" t="s">
        <v>32</v>
      </c>
      <c r="V21" t="s">
        <v>236</v>
      </c>
      <c r="W21" t="s">
        <v>237</v>
      </c>
      <c r="X21">
        <v>7</v>
      </c>
      <c r="Z21">
        <f t="shared" si="4"/>
        <v>1</v>
      </c>
    </row>
    <row r="22" spans="1:26" x14ac:dyDescent="0.35">
      <c r="A22" s="40" t="s">
        <v>5</v>
      </c>
      <c r="B22" s="40" t="s">
        <v>4</v>
      </c>
      <c r="C22" s="40" t="s">
        <v>6</v>
      </c>
      <c r="D22" s="40">
        <v>6</v>
      </c>
      <c r="E22" s="40">
        <v>725</v>
      </c>
      <c r="F22" s="40">
        <v>270711</v>
      </c>
      <c r="G22" s="40">
        <f t="shared" si="0"/>
        <v>3</v>
      </c>
      <c r="J22" s="40" t="s">
        <v>5</v>
      </c>
      <c r="K22" s="40" t="s">
        <v>4</v>
      </c>
      <c r="L22" s="40" t="s">
        <v>6</v>
      </c>
      <c r="M22" s="64">
        <f t="shared" si="5"/>
        <v>3.3519553072625698E-2</v>
      </c>
      <c r="N22" s="64">
        <f t="shared" si="6"/>
        <v>1.9812532451561775E-2</v>
      </c>
      <c r="O22" s="64">
        <f t="shared" si="7"/>
        <v>0.15742663559744383</v>
      </c>
      <c r="P22" s="64"/>
      <c r="Q22" s="118">
        <v>2</v>
      </c>
      <c r="R22" s="118">
        <v>1</v>
      </c>
      <c r="T22" t="s">
        <v>28</v>
      </c>
      <c r="U22" t="s">
        <v>32</v>
      </c>
      <c r="V22" t="s">
        <v>39</v>
      </c>
      <c r="W22" t="s">
        <v>232</v>
      </c>
      <c r="Y22">
        <v>357125</v>
      </c>
      <c r="Z22">
        <f t="shared" si="4"/>
        <v>1</v>
      </c>
    </row>
    <row r="23" spans="1:26" x14ac:dyDescent="0.35">
      <c r="A23" s="38" t="s">
        <v>5</v>
      </c>
      <c r="B23" s="38" t="s">
        <v>4</v>
      </c>
      <c r="C23" s="38" t="s">
        <v>23</v>
      </c>
      <c r="D23" s="38">
        <v>14</v>
      </c>
      <c r="E23" s="38"/>
      <c r="F23" s="38">
        <v>16652</v>
      </c>
      <c r="G23" s="38">
        <f t="shared" si="0"/>
        <v>2</v>
      </c>
      <c r="J23" s="38" t="s">
        <v>5</v>
      </c>
      <c r="K23" s="38" t="s">
        <v>4</v>
      </c>
      <c r="L23" s="38" t="s">
        <v>23</v>
      </c>
      <c r="M23" s="65">
        <f t="shared" si="5"/>
        <v>7.8212290502793297E-2</v>
      </c>
      <c r="N23" s="65">
        <f t="shared" si="6"/>
        <v>0</v>
      </c>
      <c r="O23" s="65">
        <f t="shared" si="7"/>
        <v>9.683641728517255E-3</v>
      </c>
      <c r="P23" s="65"/>
      <c r="Q23" s="120">
        <v>1</v>
      </c>
      <c r="R23" s="120">
        <v>1</v>
      </c>
      <c r="T23" t="s">
        <v>28</v>
      </c>
      <c r="U23" t="s">
        <v>32</v>
      </c>
      <c r="V23" t="s">
        <v>228</v>
      </c>
      <c r="W23" t="s">
        <v>229</v>
      </c>
      <c r="Y23">
        <v>3688</v>
      </c>
      <c r="Z23">
        <f t="shared" si="4"/>
        <v>1</v>
      </c>
    </row>
    <row r="24" spans="1:26" x14ac:dyDescent="0.35">
      <c r="A24" s="38" t="s">
        <v>5</v>
      </c>
      <c r="B24" s="38" t="s">
        <v>4</v>
      </c>
      <c r="C24" s="38" t="s">
        <v>349</v>
      </c>
      <c r="D24" s="38"/>
      <c r="E24" s="38">
        <v>3</v>
      </c>
      <c r="F24" s="38"/>
      <c r="G24" s="38">
        <f t="shared" si="0"/>
        <v>1</v>
      </c>
      <c r="J24" s="38" t="s">
        <v>5</v>
      </c>
      <c r="K24" s="38" t="s">
        <v>4</v>
      </c>
      <c r="L24" s="38" t="s">
        <v>349</v>
      </c>
      <c r="M24" s="65">
        <f t="shared" si="5"/>
        <v>0</v>
      </c>
      <c r="N24" s="65">
        <f t="shared" si="6"/>
        <v>8.1982892903014238E-5</v>
      </c>
      <c r="O24" s="65">
        <f t="shared" si="7"/>
        <v>0</v>
      </c>
      <c r="P24" s="65" t="s">
        <v>310</v>
      </c>
      <c r="Q24" s="120"/>
      <c r="R24" s="120"/>
      <c r="T24" t="s">
        <v>28</v>
      </c>
      <c r="U24" t="s">
        <v>32</v>
      </c>
      <c r="V24" t="s">
        <v>31</v>
      </c>
      <c r="W24" t="s">
        <v>224</v>
      </c>
      <c r="Y24">
        <v>58884</v>
      </c>
      <c r="Z24">
        <f t="shared" si="4"/>
        <v>1</v>
      </c>
    </row>
    <row r="25" spans="1:26" x14ac:dyDescent="0.35">
      <c r="A25" t="s">
        <v>308</v>
      </c>
      <c r="B25" t="s">
        <v>309</v>
      </c>
      <c r="C25" t="s">
        <v>214</v>
      </c>
      <c r="D25">
        <v>1</v>
      </c>
      <c r="G25" s="40">
        <f t="shared" si="0"/>
        <v>1</v>
      </c>
      <c r="J25" t="s">
        <v>308</v>
      </c>
      <c r="K25" t="s">
        <v>309</v>
      </c>
      <c r="L25" t="s">
        <v>214</v>
      </c>
      <c r="M25" s="63">
        <f t="shared" si="5"/>
        <v>5.5865921787709499E-3</v>
      </c>
      <c r="N25" s="63">
        <f t="shared" si="6"/>
        <v>0</v>
      </c>
      <c r="O25" s="63">
        <f t="shared" si="7"/>
        <v>0</v>
      </c>
      <c r="P25" s="63" t="s">
        <v>368</v>
      </c>
      <c r="Q25" s="119"/>
      <c r="R25" s="119"/>
      <c r="T25" t="s">
        <v>28</v>
      </c>
      <c r="U25" t="s">
        <v>32</v>
      </c>
      <c r="V25" t="s">
        <v>31</v>
      </c>
      <c r="W25" t="s">
        <v>200</v>
      </c>
      <c r="X25">
        <v>18</v>
      </c>
      <c r="Y25">
        <v>218322</v>
      </c>
      <c r="Z25">
        <f t="shared" si="4"/>
        <v>2</v>
      </c>
    </row>
    <row r="26" spans="1:26" x14ac:dyDescent="0.35">
      <c r="A26" t="s">
        <v>77</v>
      </c>
      <c r="B26" t="s">
        <v>76</v>
      </c>
      <c r="C26" t="s">
        <v>144</v>
      </c>
      <c r="E26">
        <v>138</v>
      </c>
      <c r="G26">
        <f t="shared" si="0"/>
        <v>1</v>
      </c>
      <c r="J26" t="s">
        <v>77</v>
      </c>
      <c r="K26" t="s">
        <v>76</v>
      </c>
      <c r="L26" t="s">
        <v>144</v>
      </c>
      <c r="M26" s="63">
        <f t="shared" si="5"/>
        <v>0</v>
      </c>
      <c r="N26" s="63">
        <f t="shared" si="6"/>
        <v>3.771213073538655E-3</v>
      </c>
      <c r="O26" s="63">
        <f t="shared" si="7"/>
        <v>0</v>
      </c>
      <c r="P26" s="63" t="s">
        <v>366</v>
      </c>
      <c r="Q26" s="119"/>
      <c r="R26" s="119"/>
      <c r="T26" t="s">
        <v>28</v>
      </c>
      <c r="U26" t="s">
        <v>32</v>
      </c>
      <c r="V26" t="s">
        <v>31</v>
      </c>
      <c r="W26" t="s">
        <v>195</v>
      </c>
      <c r="X26">
        <v>27</v>
      </c>
      <c r="Y26">
        <v>146130</v>
      </c>
      <c r="Z26">
        <f t="shared" si="4"/>
        <v>2</v>
      </c>
    </row>
    <row r="27" spans="1:26" x14ac:dyDescent="0.35">
      <c r="A27" t="s">
        <v>68</v>
      </c>
      <c r="B27" t="s">
        <v>67</v>
      </c>
      <c r="C27" t="s">
        <v>258</v>
      </c>
      <c r="F27">
        <v>2516</v>
      </c>
      <c r="G27">
        <f t="shared" si="0"/>
        <v>1</v>
      </c>
      <c r="J27" t="s">
        <v>68</v>
      </c>
      <c r="K27" t="s">
        <v>67</v>
      </c>
      <c r="L27" t="s">
        <v>258</v>
      </c>
      <c r="M27" s="63">
        <f t="shared" si="5"/>
        <v>0</v>
      </c>
      <c r="N27" s="63">
        <f t="shared" si="6"/>
        <v>0</v>
      </c>
      <c r="O27" s="63">
        <f t="shared" si="7"/>
        <v>1.4631301098336183E-3</v>
      </c>
      <c r="P27" s="63" t="s">
        <v>310</v>
      </c>
      <c r="Q27" s="119"/>
      <c r="R27" s="119"/>
      <c r="T27" t="s">
        <v>28</v>
      </c>
      <c r="U27" t="s">
        <v>32</v>
      </c>
      <c r="V27" t="s">
        <v>230</v>
      </c>
      <c r="W27" t="s">
        <v>198</v>
      </c>
      <c r="X27">
        <v>1</v>
      </c>
      <c r="Z27">
        <f t="shared" si="4"/>
        <v>1</v>
      </c>
    </row>
    <row r="28" spans="1:26" x14ac:dyDescent="0.35">
      <c r="A28" t="s">
        <v>68</v>
      </c>
      <c r="B28" t="s">
        <v>67</v>
      </c>
      <c r="C28" t="s">
        <v>44</v>
      </c>
      <c r="E28">
        <v>5</v>
      </c>
      <c r="G28">
        <f t="shared" si="0"/>
        <v>1</v>
      </c>
      <c r="J28" t="s">
        <v>68</v>
      </c>
      <c r="K28" t="s">
        <v>67</v>
      </c>
      <c r="L28" t="s">
        <v>44</v>
      </c>
      <c r="M28" s="63">
        <f t="shared" si="5"/>
        <v>0</v>
      </c>
      <c r="N28" s="63">
        <f t="shared" si="6"/>
        <v>1.3663815483835705E-4</v>
      </c>
      <c r="O28" s="63">
        <f t="shared" si="7"/>
        <v>0</v>
      </c>
      <c r="P28" s="63" t="s">
        <v>310</v>
      </c>
      <c r="Q28" s="119"/>
      <c r="R28" s="119"/>
      <c r="T28" t="s">
        <v>28</v>
      </c>
      <c r="U28" t="s">
        <v>32</v>
      </c>
      <c r="V28" t="s">
        <v>230</v>
      </c>
      <c r="W28" t="s">
        <v>233</v>
      </c>
      <c r="Y28">
        <v>5006</v>
      </c>
      <c r="Z28">
        <f t="shared" si="4"/>
        <v>1</v>
      </c>
    </row>
    <row r="29" spans="1:26" x14ac:dyDescent="0.35">
      <c r="A29" t="s">
        <v>68</v>
      </c>
      <c r="B29" t="s">
        <v>318</v>
      </c>
      <c r="C29" t="s">
        <v>234</v>
      </c>
      <c r="F29">
        <v>8841</v>
      </c>
      <c r="G29">
        <f t="shared" si="0"/>
        <v>1</v>
      </c>
      <c r="J29" t="s">
        <v>68</v>
      </c>
      <c r="K29" t="s">
        <v>318</v>
      </c>
      <c r="L29" t="s">
        <v>234</v>
      </c>
      <c r="M29" s="63">
        <f t="shared" si="5"/>
        <v>0</v>
      </c>
      <c r="N29" s="63">
        <f t="shared" si="6"/>
        <v>0</v>
      </c>
      <c r="O29" s="63">
        <f t="shared" si="7"/>
        <v>5.1413089431792611E-3</v>
      </c>
      <c r="P29" s="63" t="s">
        <v>367</v>
      </c>
      <c r="Q29" s="119"/>
      <c r="R29" s="119"/>
      <c r="T29" t="s">
        <v>28</v>
      </c>
      <c r="U29" t="s">
        <v>32</v>
      </c>
      <c r="V29" t="s">
        <v>230</v>
      </c>
      <c r="W29" t="s">
        <v>231</v>
      </c>
      <c r="Y29">
        <v>8070</v>
      </c>
      <c r="Z29">
        <f t="shared" si="4"/>
        <v>1</v>
      </c>
    </row>
    <row r="30" spans="1:26" x14ac:dyDescent="0.35">
      <c r="A30" t="s">
        <v>73</v>
      </c>
      <c r="B30" t="s">
        <v>72</v>
      </c>
      <c r="C30" t="s">
        <v>51</v>
      </c>
      <c r="F30">
        <v>3260</v>
      </c>
      <c r="G30">
        <f t="shared" si="0"/>
        <v>1</v>
      </c>
      <c r="J30" t="s">
        <v>73</v>
      </c>
      <c r="K30" t="s">
        <v>72</v>
      </c>
      <c r="L30" t="s">
        <v>51</v>
      </c>
      <c r="M30" s="63">
        <f t="shared" si="5"/>
        <v>0</v>
      </c>
      <c r="N30" s="63">
        <f t="shared" si="6"/>
        <v>0</v>
      </c>
      <c r="O30" s="63">
        <f t="shared" si="7"/>
        <v>1.8957886160801255E-3</v>
      </c>
      <c r="P30" s="63" t="s">
        <v>367</v>
      </c>
      <c r="Q30" s="119"/>
      <c r="R30" s="119"/>
      <c r="T30" t="s">
        <v>13</v>
      </c>
      <c r="U30" t="s">
        <v>12</v>
      </c>
      <c r="V30" t="s">
        <v>16</v>
      </c>
      <c r="W30" t="s">
        <v>275</v>
      </c>
      <c r="X30">
        <v>2</v>
      </c>
      <c r="Z30">
        <f t="shared" si="4"/>
        <v>1</v>
      </c>
    </row>
    <row r="31" spans="1:26" x14ac:dyDescent="0.35">
      <c r="A31" t="s">
        <v>306</v>
      </c>
      <c r="B31" t="s">
        <v>305</v>
      </c>
      <c r="C31" t="s">
        <v>109</v>
      </c>
      <c r="E31">
        <v>3</v>
      </c>
      <c r="G31">
        <f t="shared" si="0"/>
        <v>1</v>
      </c>
      <c r="J31" t="s">
        <v>306</v>
      </c>
      <c r="K31" t="s">
        <v>305</v>
      </c>
      <c r="L31" t="s">
        <v>109</v>
      </c>
      <c r="M31" s="63">
        <f t="shared" si="5"/>
        <v>0</v>
      </c>
      <c r="N31" s="63">
        <f t="shared" si="6"/>
        <v>8.1982892903014238E-5</v>
      </c>
      <c r="O31" s="63">
        <f t="shared" si="7"/>
        <v>0</v>
      </c>
      <c r="P31" s="63" t="s">
        <v>366</v>
      </c>
      <c r="Q31" s="119"/>
      <c r="R31" s="119"/>
    </row>
    <row r="32" spans="1:26" x14ac:dyDescent="0.35">
      <c r="A32" t="s">
        <v>99</v>
      </c>
      <c r="B32" t="s">
        <v>99</v>
      </c>
      <c r="C32" t="s">
        <v>350</v>
      </c>
      <c r="E32">
        <v>7033</v>
      </c>
      <c r="G32">
        <f>COUNT(D32:F32)</f>
        <v>1</v>
      </c>
      <c r="J32" t="s">
        <v>99</v>
      </c>
      <c r="K32" t="s">
        <v>99</v>
      </c>
      <c r="L32" t="s">
        <v>350</v>
      </c>
      <c r="M32" s="63">
        <f>D32/179</f>
        <v>0</v>
      </c>
      <c r="N32" s="68">
        <f>E32/36593</f>
        <v>0.19219522859563304</v>
      </c>
      <c r="O32" s="63">
        <f>F32/1719601</f>
        <v>0</v>
      </c>
      <c r="P32" s="63"/>
      <c r="Q32" s="119"/>
      <c r="R32" s="119"/>
    </row>
    <row r="33" spans="1:18" x14ac:dyDescent="0.35">
      <c r="A33" s="38" t="s">
        <v>28</v>
      </c>
      <c r="B33" s="38" t="s">
        <v>32</v>
      </c>
      <c r="C33" s="38" t="s">
        <v>236</v>
      </c>
      <c r="D33" s="38">
        <v>7</v>
      </c>
      <c r="E33" s="38"/>
      <c r="F33" s="38"/>
      <c r="G33" s="38">
        <f t="shared" si="0"/>
        <v>1</v>
      </c>
      <c r="J33" t="s">
        <v>28</v>
      </c>
      <c r="K33" t="s">
        <v>32</v>
      </c>
      <c r="L33" t="s">
        <v>236</v>
      </c>
      <c r="M33" s="63">
        <f t="shared" ref="M33:M43" si="8">D33/179</f>
        <v>3.9106145251396648E-2</v>
      </c>
      <c r="N33" s="63">
        <f t="shared" ref="N33:N43" si="9">E33/36593</f>
        <v>0</v>
      </c>
      <c r="O33" s="63">
        <f t="shared" ref="O33:O43" si="10">F33/1719601</f>
        <v>0</v>
      </c>
      <c r="P33" s="63"/>
      <c r="Q33" s="119"/>
      <c r="R33" s="119"/>
    </row>
    <row r="34" spans="1:18" x14ac:dyDescent="0.35">
      <c r="A34" t="s">
        <v>28</v>
      </c>
      <c r="B34" t="s">
        <v>32</v>
      </c>
      <c r="C34" t="s">
        <v>39</v>
      </c>
      <c r="F34">
        <v>357125</v>
      </c>
      <c r="G34">
        <f t="shared" si="0"/>
        <v>1</v>
      </c>
      <c r="J34" t="s">
        <v>28</v>
      </c>
      <c r="K34" t="s">
        <v>32</v>
      </c>
      <c r="L34" t="s">
        <v>39</v>
      </c>
      <c r="M34" s="63">
        <f t="shared" si="8"/>
        <v>0</v>
      </c>
      <c r="N34" s="63">
        <f t="shared" si="9"/>
        <v>0</v>
      </c>
      <c r="O34" s="68">
        <f t="shared" si="10"/>
        <v>0.2076789906495751</v>
      </c>
      <c r="P34" s="68"/>
      <c r="Q34" s="121">
        <v>1</v>
      </c>
      <c r="R34" s="121">
        <v>1</v>
      </c>
    </row>
    <row r="35" spans="1:18" x14ac:dyDescent="0.35">
      <c r="A35" t="s">
        <v>28</v>
      </c>
      <c r="B35" t="s">
        <v>32</v>
      </c>
      <c r="C35" t="s">
        <v>228</v>
      </c>
      <c r="F35">
        <v>3688</v>
      </c>
      <c r="G35">
        <f t="shared" si="0"/>
        <v>1</v>
      </c>
      <c r="J35" t="s">
        <v>28</v>
      </c>
      <c r="K35" t="s">
        <v>32</v>
      </c>
      <c r="L35" t="s">
        <v>228</v>
      </c>
      <c r="M35" s="63">
        <f t="shared" si="8"/>
        <v>0</v>
      </c>
      <c r="N35" s="63">
        <f t="shared" si="9"/>
        <v>0</v>
      </c>
      <c r="O35" s="63">
        <f t="shared" si="10"/>
        <v>2.1446835632219336E-3</v>
      </c>
      <c r="P35" s="63" t="s">
        <v>367</v>
      </c>
      <c r="Q35" s="119"/>
      <c r="R35" s="119"/>
    </row>
    <row r="36" spans="1:18" x14ac:dyDescent="0.35">
      <c r="A36" s="38" t="s">
        <v>28</v>
      </c>
      <c r="B36" s="38" t="s">
        <v>32</v>
      </c>
      <c r="C36" s="38" t="s">
        <v>31</v>
      </c>
      <c r="D36" s="38">
        <v>45</v>
      </c>
      <c r="E36" s="38"/>
      <c r="F36" s="38">
        <v>423336</v>
      </c>
      <c r="G36" s="38">
        <f t="shared" si="0"/>
        <v>2</v>
      </c>
      <c r="J36" s="38" t="s">
        <v>28</v>
      </c>
      <c r="K36" s="38" t="s">
        <v>32</v>
      </c>
      <c r="L36" s="38" t="s">
        <v>31</v>
      </c>
      <c r="M36" s="65">
        <f t="shared" si="8"/>
        <v>0.25139664804469275</v>
      </c>
      <c r="N36" s="65">
        <f t="shared" si="9"/>
        <v>0</v>
      </c>
      <c r="O36" s="65">
        <f t="shared" si="10"/>
        <v>0.24618269005426258</v>
      </c>
      <c r="P36" s="65"/>
      <c r="Q36" s="120">
        <v>3</v>
      </c>
      <c r="R36" s="120">
        <v>2</v>
      </c>
    </row>
    <row r="37" spans="1:18" x14ac:dyDescent="0.35">
      <c r="A37" s="38" t="s">
        <v>28</v>
      </c>
      <c r="B37" s="38" t="s">
        <v>32</v>
      </c>
      <c r="C37" s="38" t="s">
        <v>230</v>
      </c>
      <c r="D37" s="38">
        <v>1</v>
      </c>
      <c r="E37" s="38"/>
      <c r="F37" s="38">
        <v>13076</v>
      </c>
      <c r="G37" s="38">
        <f t="shared" si="0"/>
        <v>2</v>
      </c>
      <c r="J37" s="38" t="s">
        <v>28</v>
      </c>
      <c r="K37" s="38" t="s">
        <v>32</v>
      </c>
      <c r="L37" s="38" t="s">
        <v>230</v>
      </c>
      <c r="M37" s="65">
        <f t="shared" si="8"/>
        <v>5.5865921787709499E-3</v>
      </c>
      <c r="N37" s="65">
        <f t="shared" si="9"/>
        <v>0</v>
      </c>
      <c r="O37" s="65">
        <f t="shared" si="10"/>
        <v>7.6040895533324299E-3</v>
      </c>
      <c r="P37" s="65"/>
      <c r="Q37" s="120">
        <v>3</v>
      </c>
      <c r="R37" s="120">
        <v>2</v>
      </c>
    </row>
    <row r="38" spans="1:18" x14ac:dyDescent="0.35">
      <c r="A38" t="s">
        <v>28</v>
      </c>
      <c r="B38" t="s">
        <v>32</v>
      </c>
      <c r="C38" t="s">
        <v>226</v>
      </c>
      <c r="F38">
        <v>5730</v>
      </c>
      <c r="G38">
        <f t="shared" si="0"/>
        <v>1</v>
      </c>
      <c r="J38" t="s">
        <v>28</v>
      </c>
      <c r="K38" t="s">
        <v>32</v>
      </c>
      <c r="L38" t="s">
        <v>226</v>
      </c>
      <c r="M38" s="63">
        <f t="shared" si="8"/>
        <v>0</v>
      </c>
      <c r="N38" s="63">
        <f t="shared" si="9"/>
        <v>0</v>
      </c>
      <c r="O38" s="63">
        <f t="shared" si="10"/>
        <v>3.3321683343985027E-3</v>
      </c>
      <c r="P38" s="63" t="s">
        <v>367</v>
      </c>
      <c r="Q38" s="119"/>
      <c r="R38" s="119"/>
    </row>
    <row r="39" spans="1:18" x14ac:dyDescent="0.35">
      <c r="A39" t="s">
        <v>13</v>
      </c>
      <c r="B39" t="s">
        <v>12</v>
      </c>
      <c r="C39" t="s">
        <v>24</v>
      </c>
      <c r="F39">
        <v>2133</v>
      </c>
      <c r="G39">
        <f t="shared" ref="G39:G69" si="11">COUNT(D39:F39)</f>
        <v>1</v>
      </c>
      <c r="J39" t="s">
        <v>13</v>
      </c>
      <c r="K39" t="s">
        <v>12</v>
      </c>
      <c r="L39" t="s">
        <v>24</v>
      </c>
      <c r="M39" s="63">
        <f t="shared" si="8"/>
        <v>0</v>
      </c>
      <c r="N39" s="63">
        <f t="shared" si="9"/>
        <v>0</v>
      </c>
      <c r="O39" s="63">
        <f t="shared" si="10"/>
        <v>1.2404040239567201E-3</v>
      </c>
      <c r="P39" s="63" t="s">
        <v>367</v>
      </c>
      <c r="Q39" s="119"/>
      <c r="R39" s="119"/>
    </row>
    <row r="40" spans="1:18" x14ac:dyDescent="0.35">
      <c r="A40" t="s">
        <v>13</v>
      </c>
      <c r="B40" t="s">
        <v>12</v>
      </c>
      <c r="C40" t="s">
        <v>285</v>
      </c>
      <c r="F40">
        <v>1577</v>
      </c>
      <c r="G40">
        <f t="shared" si="11"/>
        <v>1</v>
      </c>
      <c r="J40" t="s">
        <v>13</v>
      </c>
      <c r="K40" t="s">
        <v>12</v>
      </c>
      <c r="L40" t="s">
        <v>285</v>
      </c>
      <c r="M40" s="63">
        <f t="shared" si="8"/>
        <v>0</v>
      </c>
      <c r="N40" s="63">
        <f t="shared" si="9"/>
        <v>0</v>
      </c>
      <c r="O40" s="63">
        <f t="shared" si="10"/>
        <v>9.1707320477250247E-4</v>
      </c>
      <c r="P40" s="63" t="s">
        <v>367</v>
      </c>
      <c r="Q40" s="119"/>
      <c r="R40" s="119"/>
    </row>
    <row r="41" spans="1:18" x14ac:dyDescent="0.35">
      <c r="A41" t="s">
        <v>13</v>
      </c>
      <c r="B41" t="s">
        <v>12</v>
      </c>
      <c r="C41" t="s">
        <v>16</v>
      </c>
      <c r="D41">
        <v>2</v>
      </c>
      <c r="G41">
        <f t="shared" si="11"/>
        <v>1</v>
      </c>
      <c r="J41" s="38" t="s">
        <v>13</v>
      </c>
      <c r="K41" s="38" t="s">
        <v>12</v>
      </c>
      <c r="L41" s="38" t="s">
        <v>16</v>
      </c>
      <c r="M41" s="68">
        <f t="shared" si="8"/>
        <v>1.11731843575419E-2</v>
      </c>
      <c r="N41" s="65">
        <f t="shared" si="9"/>
        <v>0</v>
      </c>
      <c r="O41" s="65">
        <f t="shared" si="10"/>
        <v>0</v>
      </c>
      <c r="P41" s="65" t="s">
        <v>310</v>
      </c>
      <c r="Q41" s="120"/>
      <c r="R41" s="120"/>
    </row>
    <row r="42" spans="1:18" x14ac:dyDescent="0.35">
      <c r="A42" t="s">
        <v>13</v>
      </c>
      <c r="B42" t="s">
        <v>12</v>
      </c>
      <c r="C42" t="s">
        <v>145</v>
      </c>
      <c r="E42">
        <v>1270</v>
      </c>
      <c r="G42">
        <f t="shared" si="11"/>
        <v>1</v>
      </c>
      <c r="J42" s="38" t="s">
        <v>13</v>
      </c>
      <c r="K42" s="38" t="s">
        <v>12</v>
      </c>
      <c r="L42" s="38" t="s">
        <v>145</v>
      </c>
      <c r="M42" s="65">
        <f t="shared" si="8"/>
        <v>0</v>
      </c>
      <c r="N42" s="68">
        <f t="shared" si="9"/>
        <v>3.4706091328942694E-2</v>
      </c>
      <c r="O42" s="65">
        <f t="shared" si="10"/>
        <v>0</v>
      </c>
      <c r="P42" s="65" t="s">
        <v>310</v>
      </c>
      <c r="Q42" s="120"/>
      <c r="R42" s="120"/>
    </row>
    <row r="43" spans="1:18" x14ac:dyDescent="0.35">
      <c r="A43" t="s">
        <v>10</v>
      </c>
      <c r="B43" t="s">
        <v>317</v>
      </c>
      <c r="C43" t="s">
        <v>290</v>
      </c>
      <c r="F43">
        <v>1053</v>
      </c>
      <c r="G43">
        <f t="shared" si="11"/>
        <v>1</v>
      </c>
      <c r="J43" t="s">
        <v>10</v>
      </c>
      <c r="K43" t="s">
        <v>317</v>
      </c>
      <c r="L43" t="s">
        <v>290</v>
      </c>
      <c r="M43" s="63">
        <f t="shared" si="8"/>
        <v>0</v>
      </c>
      <c r="N43" s="63">
        <f t="shared" si="9"/>
        <v>0</v>
      </c>
      <c r="O43" s="63">
        <f t="shared" si="10"/>
        <v>6.1235135359888717E-4</v>
      </c>
      <c r="P43" s="63" t="s">
        <v>367</v>
      </c>
      <c r="Q43" s="119"/>
      <c r="R43" s="119"/>
    </row>
    <row r="44" spans="1:18" x14ac:dyDescent="0.35">
      <c r="A44" t="s">
        <v>99</v>
      </c>
      <c r="B44" t="s">
        <v>99</v>
      </c>
      <c r="C44" t="s">
        <v>99</v>
      </c>
      <c r="E44">
        <v>38</v>
      </c>
      <c r="G44">
        <f t="shared" si="11"/>
        <v>1</v>
      </c>
      <c r="J44" t="s">
        <v>99</v>
      </c>
      <c r="K44" t="s">
        <v>99</v>
      </c>
      <c r="L44" t="s">
        <v>99</v>
      </c>
      <c r="M44" s="63">
        <f>D44/179</f>
        <v>0</v>
      </c>
      <c r="N44" s="63">
        <f>E44/36593</f>
        <v>1.0384499767715136E-3</v>
      </c>
      <c r="O44" s="63">
        <f>F44/1719601</f>
        <v>0</v>
      </c>
      <c r="P44" s="63" t="s">
        <v>366</v>
      </c>
      <c r="Q44" s="119"/>
      <c r="R44" s="119"/>
    </row>
    <row r="45" spans="1:18" x14ac:dyDescent="0.35">
      <c r="A45" t="s">
        <v>75</v>
      </c>
      <c r="B45" t="s">
        <v>74</v>
      </c>
      <c r="C45" t="s">
        <v>52</v>
      </c>
      <c r="G45">
        <f t="shared" si="11"/>
        <v>0</v>
      </c>
    </row>
    <row r="46" spans="1:18" x14ac:dyDescent="0.35">
      <c r="A46" t="s">
        <v>301</v>
      </c>
      <c r="B46" t="s">
        <v>133</v>
      </c>
      <c r="C46" t="s">
        <v>133</v>
      </c>
      <c r="G46">
        <f t="shared" si="11"/>
        <v>0</v>
      </c>
    </row>
    <row r="47" spans="1:18" x14ac:dyDescent="0.35">
      <c r="A47" t="s">
        <v>71</v>
      </c>
      <c r="B47" t="s">
        <v>70</v>
      </c>
      <c r="C47" t="s">
        <v>295</v>
      </c>
      <c r="G47" s="40">
        <f t="shared" si="11"/>
        <v>0</v>
      </c>
    </row>
    <row r="48" spans="1:18" x14ac:dyDescent="0.35">
      <c r="A48" t="s">
        <v>71</v>
      </c>
      <c r="B48" t="s">
        <v>70</v>
      </c>
      <c r="C48" t="s">
        <v>208</v>
      </c>
      <c r="G48">
        <f t="shared" si="11"/>
        <v>0</v>
      </c>
    </row>
    <row r="49" spans="1:7" x14ac:dyDescent="0.35">
      <c r="A49" t="s">
        <v>71</v>
      </c>
      <c r="B49" t="s">
        <v>70</v>
      </c>
      <c r="C49" t="s">
        <v>230</v>
      </c>
      <c r="G49">
        <f t="shared" si="11"/>
        <v>0</v>
      </c>
    </row>
    <row r="50" spans="1:7" x14ac:dyDescent="0.35">
      <c r="A50" t="s">
        <v>71</v>
      </c>
      <c r="B50" t="s">
        <v>70</v>
      </c>
      <c r="C50" t="s">
        <v>58</v>
      </c>
      <c r="G50">
        <f t="shared" si="11"/>
        <v>0</v>
      </c>
    </row>
    <row r="51" spans="1:7" x14ac:dyDescent="0.35">
      <c r="A51" t="s">
        <v>71</v>
      </c>
      <c r="B51" t="s">
        <v>304</v>
      </c>
      <c r="C51" t="s">
        <v>278</v>
      </c>
      <c r="G51">
        <f t="shared" si="11"/>
        <v>0</v>
      </c>
    </row>
    <row r="52" spans="1:7" x14ac:dyDescent="0.35">
      <c r="A52" t="s">
        <v>66</v>
      </c>
      <c r="B52" t="s">
        <v>65</v>
      </c>
      <c r="C52" t="s">
        <v>265</v>
      </c>
      <c r="G52">
        <f t="shared" si="11"/>
        <v>0</v>
      </c>
    </row>
    <row r="53" spans="1:7" x14ac:dyDescent="0.35">
      <c r="A53" t="s">
        <v>63</v>
      </c>
      <c r="B53" t="s">
        <v>64</v>
      </c>
      <c r="C53" t="s">
        <v>46</v>
      </c>
      <c r="G53">
        <f t="shared" si="11"/>
        <v>0</v>
      </c>
    </row>
    <row r="54" spans="1:7" x14ac:dyDescent="0.35">
      <c r="A54" t="s">
        <v>63</v>
      </c>
      <c r="B54" t="s">
        <v>64</v>
      </c>
      <c r="C54" t="s">
        <v>41</v>
      </c>
      <c r="G54" s="38">
        <f t="shared" si="11"/>
        <v>0</v>
      </c>
    </row>
    <row r="55" spans="1:7" x14ac:dyDescent="0.35">
      <c r="A55" t="s">
        <v>313</v>
      </c>
      <c r="B55" t="s">
        <v>312</v>
      </c>
      <c r="C55" t="s">
        <v>297</v>
      </c>
      <c r="G55">
        <f t="shared" si="11"/>
        <v>0</v>
      </c>
    </row>
    <row r="56" spans="1:7" x14ac:dyDescent="0.35">
      <c r="A56" t="s">
        <v>22</v>
      </c>
      <c r="B56" t="s">
        <v>74</v>
      </c>
      <c r="C56" t="s">
        <v>293</v>
      </c>
      <c r="G56">
        <f t="shared" si="11"/>
        <v>0</v>
      </c>
    </row>
    <row r="57" spans="1:7" x14ac:dyDescent="0.35">
      <c r="A57" t="s">
        <v>22</v>
      </c>
      <c r="B57" t="s">
        <v>307</v>
      </c>
      <c r="C57" t="s">
        <v>251</v>
      </c>
      <c r="G57">
        <f t="shared" si="11"/>
        <v>0</v>
      </c>
    </row>
    <row r="58" spans="1:7" x14ac:dyDescent="0.35">
      <c r="A58" t="s">
        <v>22</v>
      </c>
      <c r="B58" t="s">
        <v>21</v>
      </c>
      <c r="C58" t="s">
        <v>20</v>
      </c>
      <c r="G58">
        <f t="shared" si="11"/>
        <v>0</v>
      </c>
    </row>
    <row r="59" spans="1:7" x14ac:dyDescent="0.35">
      <c r="A59" t="s">
        <v>314</v>
      </c>
      <c r="B59" t="s">
        <v>315</v>
      </c>
      <c r="C59" t="s">
        <v>247</v>
      </c>
      <c r="G59">
        <f t="shared" si="11"/>
        <v>0</v>
      </c>
    </row>
    <row r="60" spans="1:7" x14ac:dyDescent="0.35">
      <c r="A60" t="s">
        <v>19</v>
      </c>
      <c r="B60" t="s">
        <v>50</v>
      </c>
      <c r="C60" t="s">
        <v>137</v>
      </c>
      <c r="G60">
        <f t="shared" si="11"/>
        <v>0</v>
      </c>
    </row>
    <row r="61" spans="1:7" x14ac:dyDescent="0.35">
      <c r="A61" t="s">
        <v>19</v>
      </c>
      <c r="B61" t="s">
        <v>50</v>
      </c>
      <c r="C61" t="s">
        <v>260</v>
      </c>
      <c r="G61">
        <f t="shared" si="11"/>
        <v>0</v>
      </c>
    </row>
    <row r="62" spans="1:7" x14ac:dyDescent="0.35">
      <c r="A62" t="s">
        <v>19</v>
      </c>
      <c r="B62" t="s">
        <v>50</v>
      </c>
      <c r="C62" t="s">
        <v>256</v>
      </c>
      <c r="G62">
        <f t="shared" si="11"/>
        <v>0</v>
      </c>
    </row>
    <row r="63" spans="1:7" x14ac:dyDescent="0.35">
      <c r="A63" t="s">
        <v>19</v>
      </c>
      <c r="B63" t="s">
        <v>316</v>
      </c>
      <c r="C63" t="s">
        <v>280</v>
      </c>
      <c r="G63">
        <f t="shared" si="11"/>
        <v>0</v>
      </c>
    </row>
    <row r="64" spans="1:7" x14ac:dyDescent="0.35">
      <c r="A64" t="s">
        <v>19</v>
      </c>
      <c r="B64" t="s">
        <v>18</v>
      </c>
      <c r="C64" t="s">
        <v>17</v>
      </c>
      <c r="G64">
        <f t="shared" si="11"/>
        <v>0</v>
      </c>
    </row>
    <row r="65" spans="1:7" x14ac:dyDescent="0.35">
      <c r="A65" t="s">
        <v>19</v>
      </c>
      <c r="B65" t="s">
        <v>18</v>
      </c>
      <c r="C65" t="s">
        <v>270</v>
      </c>
      <c r="G65" s="40">
        <f t="shared" si="11"/>
        <v>0</v>
      </c>
    </row>
    <row r="66" spans="1:7" x14ac:dyDescent="0.35">
      <c r="A66" t="s">
        <v>5</v>
      </c>
      <c r="B66" t="s">
        <v>4</v>
      </c>
      <c r="C66" t="s">
        <v>7</v>
      </c>
      <c r="G66">
        <f t="shared" si="11"/>
        <v>0</v>
      </c>
    </row>
    <row r="67" spans="1:7" x14ac:dyDescent="0.35">
      <c r="A67" t="s">
        <v>5</v>
      </c>
      <c r="B67" t="s">
        <v>4</v>
      </c>
      <c r="C67" t="s">
        <v>15</v>
      </c>
      <c r="G67" s="38">
        <f t="shared" si="11"/>
        <v>0</v>
      </c>
    </row>
    <row r="68" spans="1:7" x14ac:dyDescent="0.35">
      <c r="A68" t="s">
        <v>5</v>
      </c>
      <c r="B68" t="s">
        <v>4</v>
      </c>
      <c r="C68" t="s">
        <v>2</v>
      </c>
      <c r="G68">
        <f t="shared" si="11"/>
        <v>0</v>
      </c>
    </row>
    <row r="69" spans="1:7" x14ac:dyDescent="0.35">
      <c r="A69" t="s">
        <v>35</v>
      </c>
      <c r="B69" t="s">
        <v>62</v>
      </c>
      <c r="C69" t="s">
        <v>202</v>
      </c>
      <c r="G69">
        <f t="shared" si="11"/>
        <v>0</v>
      </c>
    </row>
    <row r="70" spans="1:7" x14ac:dyDescent="0.35">
      <c r="A70" t="s">
        <v>35</v>
      </c>
      <c r="B70" t="s">
        <v>62</v>
      </c>
      <c r="C70" t="s">
        <v>38</v>
      </c>
      <c r="G70" s="38">
        <f t="shared" ref="G70:G89" si="12">COUNT(D70:F70)</f>
        <v>0</v>
      </c>
    </row>
    <row r="71" spans="1:7" x14ac:dyDescent="0.35">
      <c r="A71" t="s">
        <v>35</v>
      </c>
      <c r="B71" t="s">
        <v>37</v>
      </c>
      <c r="C71" t="s">
        <v>40</v>
      </c>
      <c r="G71">
        <f t="shared" si="12"/>
        <v>0</v>
      </c>
    </row>
    <row r="72" spans="1:7" x14ac:dyDescent="0.35">
      <c r="A72" t="s">
        <v>35</v>
      </c>
      <c r="B72" t="s">
        <v>37</v>
      </c>
      <c r="C72" t="s">
        <v>36</v>
      </c>
      <c r="G72">
        <f t="shared" si="12"/>
        <v>0</v>
      </c>
    </row>
    <row r="73" spans="1:7" x14ac:dyDescent="0.35">
      <c r="A73" t="s">
        <v>35</v>
      </c>
      <c r="B73" t="s">
        <v>37</v>
      </c>
      <c r="C73" t="s">
        <v>49</v>
      </c>
      <c r="G73">
        <f t="shared" si="12"/>
        <v>0</v>
      </c>
    </row>
    <row r="74" spans="1:7" x14ac:dyDescent="0.35">
      <c r="A74" t="s">
        <v>35</v>
      </c>
      <c r="B74" t="s">
        <v>34</v>
      </c>
      <c r="C74" t="s">
        <v>33</v>
      </c>
      <c r="G74" s="38">
        <f t="shared" si="12"/>
        <v>0</v>
      </c>
    </row>
    <row r="75" spans="1:7" x14ac:dyDescent="0.35">
      <c r="A75" t="s">
        <v>302</v>
      </c>
      <c r="B75" t="s">
        <v>303</v>
      </c>
      <c r="C75" t="s">
        <v>218</v>
      </c>
      <c r="G75">
        <f t="shared" si="12"/>
        <v>0</v>
      </c>
    </row>
    <row r="76" spans="1:7" x14ac:dyDescent="0.35">
      <c r="A76" t="s">
        <v>68</v>
      </c>
      <c r="B76" t="s">
        <v>311</v>
      </c>
      <c r="C76" t="s">
        <v>222</v>
      </c>
      <c r="G76">
        <f t="shared" si="12"/>
        <v>0</v>
      </c>
    </row>
    <row r="77" spans="1:7" x14ac:dyDescent="0.35">
      <c r="A77" t="s">
        <v>73</v>
      </c>
      <c r="B77" t="s">
        <v>72</v>
      </c>
      <c r="C77" t="s">
        <v>263</v>
      </c>
      <c r="G77">
        <f t="shared" si="12"/>
        <v>0</v>
      </c>
    </row>
    <row r="78" spans="1:7" x14ac:dyDescent="0.35">
      <c r="A78" t="s">
        <v>73</v>
      </c>
      <c r="B78" t="s">
        <v>72</v>
      </c>
      <c r="C78" t="s">
        <v>163</v>
      </c>
      <c r="G78">
        <f t="shared" si="12"/>
        <v>0</v>
      </c>
    </row>
    <row r="79" spans="1:7" x14ac:dyDescent="0.35">
      <c r="A79" t="s">
        <v>28</v>
      </c>
      <c r="B79" t="s">
        <v>27</v>
      </c>
      <c r="C79" t="s">
        <v>25</v>
      </c>
      <c r="G79">
        <f t="shared" si="12"/>
        <v>0</v>
      </c>
    </row>
    <row r="80" spans="1:7" x14ac:dyDescent="0.35">
      <c r="A80" t="s">
        <v>13</v>
      </c>
      <c r="B80" t="s">
        <v>12</v>
      </c>
      <c r="C80" t="s">
        <v>11</v>
      </c>
      <c r="G80">
        <f t="shared" si="12"/>
        <v>0</v>
      </c>
    </row>
    <row r="81" spans="1:7" x14ac:dyDescent="0.35">
      <c r="A81" t="s">
        <v>13</v>
      </c>
      <c r="B81" t="s">
        <v>12</v>
      </c>
      <c r="C81" t="s">
        <v>243</v>
      </c>
      <c r="G81">
        <f t="shared" si="12"/>
        <v>0</v>
      </c>
    </row>
    <row r="82" spans="1:7" x14ac:dyDescent="0.35">
      <c r="A82" t="s">
        <v>13</v>
      </c>
      <c r="B82" t="s">
        <v>12</v>
      </c>
      <c r="C82" t="s">
        <v>268</v>
      </c>
      <c r="G82">
        <f t="shared" si="12"/>
        <v>0</v>
      </c>
    </row>
    <row r="83" spans="1:7" x14ac:dyDescent="0.35">
      <c r="A83" t="s">
        <v>13</v>
      </c>
      <c r="B83" t="s">
        <v>12</v>
      </c>
      <c r="C83" t="s">
        <v>30</v>
      </c>
      <c r="G83">
        <f t="shared" si="12"/>
        <v>0</v>
      </c>
    </row>
    <row r="84" spans="1:7" x14ac:dyDescent="0.35">
      <c r="A84" t="s">
        <v>10</v>
      </c>
      <c r="B84" t="s">
        <v>175</v>
      </c>
      <c r="C84" t="s">
        <v>175</v>
      </c>
      <c r="G84">
        <f t="shared" si="12"/>
        <v>0</v>
      </c>
    </row>
    <row r="85" spans="1:7" x14ac:dyDescent="0.35">
      <c r="A85" t="s">
        <v>10</v>
      </c>
      <c r="B85" t="s">
        <v>175</v>
      </c>
      <c r="C85" t="s">
        <v>48</v>
      </c>
      <c r="G85">
        <f t="shared" si="12"/>
        <v>0</v>
      </c>
    </row>
    <row r="86" spans="1:7" x14ac:dyDescent="0.35">
      <c r="A86" t="s">
        <v>10</v>
      </c>
      <c r="B86" t="s">
        <v>9</v>
      </c>
      <c r="C86" t="s">
        <v>43</v>
      </c>
      <c r="G86">
        <f t="shared" si="12"/>
        <v>0</v>
      </c>
    </row>
    <row r="87" spans="1:7" x14ac:dyDescent="0.35">
      <c r="A87" t="s">
        <v>10</v>
      </c>
      <c r="B87" t="s">
        <v>9</v>
      </c>
      <c r="C87" t="s">
        <v>29</v>
      </c>
      <c r="G87">
        <f t="shared" si="12"/>
        <v>0</v>
      </c>
    </row>
    <row r="88" spans="1:7" x14ac:dyDescent="0.35">
      <c r="A88" t="s">
        <v>10</v>
      </c>
      <c r="B88" t="s">
        <v>9</v>
      </c>
      <c r="C88" t="s">
        <v>8</v>
      </c>
      <c r="G88">
        <f t="shared" si="12"/>
        <v>0</v>
      </c>
    </row>
    <row r="89" spans="1:7" x14ac:dyDescent="0.35">
      <c r="G89">
        <f t="shared" si="12"/>
        <v>0</v>
      </c>
    </row>
  </sheetData>
  <sortState xmlns:xlrd2="http://schemas.microsoft.com/office/spreadsheetml/2017/richdata2" ref="T7:Z30">
    <sortCondition ref="T7:T30"/>
    <sortCondition ref="U7:U30"/>
    <sortCondition ref="V7:V30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AAD2C-928E-4C27-917E-6C7F28172011}">
  <sheetPr codeName="Sheet16"/>
  <dimension ref="A1:Y89"/>
  <sheetViews>
    <sheetView topLeftCell="E1" workbookViewId="0">
      <selection activeCell="P6" sqref="P6"/>
    </sheetView>
  </sheetViews>
  <sheetFormatPr defaultRowHeight="14.5" x14ac:dyDescent="0.35"/>
  <cols>
    <col min="1" max="1" width="27.36328125" bestFit="1" customWidth="1"/>
    <col min="2" max="3" width="16.81640625" bestFit="1" customWidth="1"/>
    <col min="4" max="6" width="18.453125" bestFit="1" customWidth="1"/>
    <col min="10" max="10" width="11.81640625" bestFit="1" customWidth="1"/>
    <col min="11" max="11" width="14.1796875" bestFit="1" customWidth="1"/>
    <col min="12" max="12" width="13" bestFit="1" customWidth="1"/>
    <col min="13" max="13" width="4.81640625" style="66" bestFit="1" customWidth="1"/>
    <col min="14" max="14" width="11.81640625" style="66" bestFit="1" customWidth="1"/>
    <col min="15" max="15" width="9.26953125" style="66" bestFit="1" customWidth="1"/>
    <col min="20" max="20" width="13" bestFit="1" customWidth="1"/>
  </cols>
  <sheetData>
    <row r="1" spans="1:25" x14ac:dyDescent="0.35">
      <c r="M1" s="66">
        <f>SUM(D6:D44)</f>
        <v>1</v>
      </c>
      <c r="N1" s="66">
        <f>SUM(E6:E44)</f>
        <v>19924</v>
      </c>
      <c r="O1" s="66">
        <f>SUM(F6:F44)</f>
        <v>190692</v>
      </c>
    </row>
    <row r="3" spans="1:25" x14ac:dyDescent="0.35">
      <c r="A3" t="s">
        <v>343</v>
      </c>
    </row>
    <row r="4" spans="1:25" x14ac:dyDescent="0.35">
      <c r="D4" t="s">
        <v>142</v>
      </c>
      <c r="E4" t="s">
        <v>142</v>
      </c>
      <c r="F4" t="s">
        <v>142</v>
      </c>
      <c r="M4" t="s">
        <v>142</v>
      </c>
    </row>
    <row r="5" spans="1:25" x14ac:dyDescent="0.35">
      <c r="A5" t="s">
        <v>320</v>
      </c>
      <c r="B5" t="s">
        <v>319</v>
      </c>
      <c r="C5" t="s">
        <v>0</v>
      </c>
      <c r="D5" t="s">
        <v>78</v>
      </c>
      <c r="E5" t="s">
        <v>95</v>
      </c>
      <c r="F5" t="s">
        <v>101</v>
      </c>
      <c r="J5" t="s">
        <v>320</v>
      </c>
      <c r="K5" t="s">
        <v>319</v>
      </c>
      <c r="L5" t="s">
        <v>0</v>
      </c>
      <c r="M5" s="66" t="s">
        <v>78</v>
      </c>
      <c r="N5" s="66" t="s">
        <v>95</v>
      </c>
      <c r="O5" s="66" t="s">
        <v>101</v>
      </c>
      <c r="T5" t="s">
        <v>320</v>
      </c>
      <c r="U5" t="s">
        <v>319</v>
      </c>
      <c r="V5" t="s">
        <v>0</v>
      </c>
      <c r="W5" t="s">
        <v>321</v>
      </c>
      <c r="X5" t="s">
        <v>78</v>
      </c>
      <c r="Y5" t="s">
        <v>101</v>
      </c>
    </row>
    <row r="6" spans="1:25" x14ac:dyDescent="0.35">
      <c r="A6" t="s">
        <v>71</v>
      </c>
      <c r="B6" t="s">
        <v>70</v>
      </c>
      <c r="C6" t="s">
        <v>113</v>
      </c>
      <c r="E6">
        <v>1</v>
      </c>
      <c r="G6">
        <f t="shared" ref="G6:G37" si="0">COUNT(D6:F6)</f>
        <v>1</v>
      </c>
      <c r="J6" t="s">
        <v>71</v>
      </c>
      <c r="K6" t="s">
        <v>70</v>
      </c>
      <c r="L6" t="s">
        <v>113</v>
      </c>
      <c r="M6"/>
      <c r="N6" s="37">
        <f>E6/19924</f>
        <v>5.019072475406545E-5</v>
      </c>
      <c r="O6" s="37">
        <f>F6/190692</f>
        <v>0</v>
      </c>
      <c r="T6" t="s">
        <v>71</v>
      </c>
      <c r="U6" t="s">
        <v>70</v>
      </c>
      <c r="V6" t="s">
        <v>54</v>
      </c>
      <c r="W6" t="s">
        <v>206</v>
      </c>
      <c r="Y6">
        <v>4438</v>
      </c>
    </row>
    <row r="7" spans="1:25" x14ac:dyDescent="0.35">
      <c r="A7" s="38" t="s">
        <v>71</v>
      </c>
      <c r="B7" s="38" t="s">
        <v>70</v>
      </c>
      <c r="C7" s="38" t="s">
        <v>54</v>
      </c>
      <c r="D7" s="38"/>
      <c r="E7" s="38" t="s">
        <v>365</v>
      </c>
      <c r="F7" s="38">
        <v>4438</v>
      </c>
      <c r="G7" s="38">
        <v>2</v>
      </c>
      <c r="J7" t="s">
        <v>71</v>
      </c>
      <c r="K7" t="s">
        <v>70</v>
      </c>
      <c r="L7" t="s">
        <v>54</v>
      </c>
      <c r="M7"/>
      <c r="N7" s="37">
        <v>0</v>
      </c>
      <c r="O7" s="37">
        <f t="shared" ref="O7:O17" si="1">F7/190692</f>
        <v>2.3273131541962956E-2</v>
      </c>
      <c r="P7" t="s">
        <v>310</v>
      </c>
      <c r="T7" t="s">
        <v>71</v>
      </c>
      <c r="U7" t="s">
        <v>70</v>
      </c>
      <c r="V7" t="s">
        <v>60</v>
      </c>
      <c r="W7" t="s">
        <v>207</v>
      </c>
      <c r="Y7">
        <v>1458</v>
      </c>
    </row>
    <row r="8" spans="1:25" x14ac:dyDescent="0.35">
      <c r="A8" t="s">
        <v>71</v>
      </c>
      <c r="B8" t="s">
        <v>70</v>
      </c>
      <c r="C8" t="s">
        <v>60</v>
      </c>
      <c r="F8">
        <v>1458</v>
      </c>
      <c r="G8">
        <f t="shared" si="0"/>
        <v>1</v>
      </c>
      <c r="J8" t="s">
        <v>71</v>
      </c>
      <c r="K8" t="s">
        <v>70</v>
      </c>
      <c r="L8" t="s">
        <v>60</v>
      </c>
      <c r="M8"/>
      <c r="N8" s="37">
        <f t="shared" ref="N8:N17" si="2">E8/19924</f>
        <v>0</v>
      </c>
      <c r="O8" s="37">
        <f t="shared" si="1"/>
        <v>7.6458372663771946E-3</v>
      </c>
      <c r="P8" t="s">
        <v>367</v>
      </c>
      <c r="T8" t="s">
        <v>66</v>
      </c>
      <c r="U8" t="s">
        <v>65</v>
      </c>
      <c r="V8" t="s">
        <v>47</v>
      </c>
      <c r="W8" t="s">
        <v>204</v>
      </c>
      <c r="Y8">
        <v>26976</v>
      </c>
    </row>
    <row r="9" spans="1:25" x14ac:dyDescent="0.35">
      <c r="A9" s="40" t="s">
        <v>66</v>
      </c>
      <c r="B9" s="40" t="s">
        <v>65</v>
      </c>
      <c r="C9" s="40" t="s">
        <v>47</v>
      </c>
      <c r="D9" s="40">
        <v>1</v>
      </c>
      <c r="E9" s="40">
        <v>19785</v>
      </c>
      <c r="F9" s="40">
        <v>74141</v>
      </c>
      <c r="G9" s="40">
        <f t="shared" si="0"/>
        <v>3</v>
      </c>
      <c r="J9" s="40" t="s">
        <v>66</v>
      </c>
      <c r="K9" s="40" t="s">
        <v>65</v>
      </c>
      <c r="L9" s="40" t="s">
        <v>47</v>
      </c>
      <c r="M9" s="40">
        <v>1</v>
      </c>
      <c r="N9" s="41">
        <f t="shared" si="2"/>
        <v>0.99302348925918493</v>
      </c>
      <c r="O9" s="41">
        <f t="shared" si="1"/>
        <v>0.38879973989469929</v>
      </c>
      <c r="P9" t="s">
        <v>310</v>
      </c>
      <c r="Q9">
        <v>2</v>
      </c>
      <c r="R9">
        <v>1</v>
      </c>
      <c r="T9" t="s">
        <v>66</v>
      </c>
      <c r="U9" t="s">
        <v>65</v>
      </c>
      <c r="V9" t="s">
        <v>47</v>
      </c>
      <c r="W9" t="s">
        <v>205</v>
      </c>
      <c r="X9">
        <v>1</v>
      </c>
      <c r="Y9">
        <v>47165</v>
      </c>
    </row>
    <row r="10" spans="1:25" x14ac:dyDescent="0.35">
      <c r="A10" t="s">
        <v>19</v>
      </c>
      <c r="B10" t="s">
        <v>50</v>
      </c>
      <c r="C10" t="s">
        <v>137</v>
      </c>
      <c r="E10">
        <v>4</v>
      </c>
      <c r="G10">
        <f t="shared" si="0"/>
        <v>1</v>
      </c>
      <c r="J10" t="s">
        <v>19</v>
      </c>
      <c r="K10" t="s">
        <v>50</v>
      </c>
      <c r="L10" t="s">
        <v>137</v>
      </c>
      <c r="M10"/>
      <c r="N10" s="37">
        <f t="shared" si="2"/>
        <v>2.007628990162618E-4</v>
      </c>
      <c r="O10" s="37">
        <f t="shared" si="1"/>
        <v>0</v>
      </c>
      <c r="P10" t="s">
        <v>382</v>
      </c>
      <c r="T10" t="s">
        <v>5</v>
      </c>
      <c r="U10" t="s">
        <v>4</v>
      </c>
      <c r="V10" t="s">
        <v>6</v>
      </c>
      <c r="W10" t="s">
        <v>248</v>
      </c>
      <c r="Y10">
        <v>5601</v>
      </c>
    </row>
    <row r="11" spans="1:25" x14ac:dyDescent="0.35">
      <c r="A11" s="38" t="s">
        <v>5</v>
      </c>
      <c r="B11" s="38" t="s">
        <v>4</v>
      </c>
      <c r="C11" s="38" t="s">
        <v>6</v>
      </c>
      <c r="D11" s="38"/>
      <c r="E11" s="38">
        <v>1</v>
      </c>
      <c r="F11" s="38">
        <v>7808</v>
      </c>
      <c r="G11" s="38">
        <f t="shared" si="0"/>
        <v>2</v>
      </c>
      <c r="J11" s="38" t="s">
        <v>5</v>
      </c>
      <c r="K11" s="38" t="s">
        <v>4</v>
      </c>
      <c r="L11" s="38" t="s">
        <v>6</v>
      </c>
      <c r="M11" s="38"/>
      <c r="N11" s="42">
        <f t="shared" si="2"/>
        <v>5.019072475406545E-5</v>
      </c>
      <c r="O11" s="42">
        <f t="shared" si="1"/>
        <v>4.0945608625427392E-2</v>
      </c>
      <c r="T11" t="s">
        <v>5</v>
      </c>
      <c r="U11" t="s">
        <v>4</v>
      </c>
      <c r="V11" t="s">
        <v>6</v>
      </c>
      <c r="W11" t="s">
        <v>212</v>
      </c>
      <c r="Y11">
        <v>2207</v>
      </c>
    </row>
    <row r="12" spans="1:25" x14ac:dyDescent="0.35">
      <c r="A12" t="s">
        <v>77</v>
      </c>
      <c r="B12" t="s">
        <v>76</v>
      </c>
      <c r="C12" t="s">
        <v>144</v>
      </c>
      <c r="E12">
        <v>13</v>
      </c>
      <c r="G12">
        <f t="shared" si="0"/>
        <v>1</v>
      </c>
      <c r="J12" t="s">
        <v>77</v>
      </c>
      <c r="K12" t="s">
        <v>76</v>
      </c>
      <c r="L12" t="s">
        <v>144</v>
      </c>
      <c r="M12"/>
      <c r="N12" s="37">
        <f t="shared" si="2"/>
        <v>6.5247942180285087E-4</v>
      </c>
      <c r="O12" s="37">
        <f t="shared" si="1"/>
        <v>0</v>
      </c>
      <c r="P12" t="s">
        <v>382</v>
      </c>
      <c r="T12" t="s">
        <v>73</v>
      </c>
      <c r="U12" t="s">
        <v>72</v>
      </c>
      <c r="V12" t="s">
        <v>51</v>
      </c>
      <c r="W12" t="s">
        <v>201</v>
      </c>
      <c r="Y12">
        <v>6733</v>
      </c>
    </row>
    <row r="13" spans="1:25" x14ac:dyDescent="0.35">
      <c r="A13" s="38" t="s">
        <v>73</v>
      </c>
      <c r="B13" s="38" t="s">
        <v>72</v>
      </c>
      <c r="C13" s="38" t="s">
        <v>51</v>
      </c>
      <c r="D13" s="38"/>
      <c r="E13" s="38"/>
      <c r="F13" s="38">
        <v>6733</v>
      </c>
      <c r="G13" s="38">
        <f t="shared" si="0"/>
        <v>1</v>
      </c>
      <c r="J13" s="38" t="s">
        <v>73</v>
      </c>
      <c r="K13" s="38" t="s">
        <v>72</v>
      </c>
      <c r="L13" s="38" t="s">
        <v>51</v>
      </c>
      <c r="M13" s="38"/>
      <c r="N13" s="42">
        <f t="shared" si="2"/>
        <v>0</v>
      </c>
      <c r="O13" s="42">
        <f t="shared" si="1"/>
        <v>3.5308245757556686E-2</v>
      </c>
      <c r="Q13">
        <v>1</v>
      </c>
      <c r="R13">
        <v>1</v>
      </c>
      <c r="T13" t="s">
        <v>28</v>
      </c>
      <c r="U13" t="s">
        <v>32</v>
      </c>
      <c r="V13" t="s">
        <v>31</v>
      </c>
      <c r="W13" t="s">
        <v>224</v>
      </c>
      <c r="Y13">
        <v>12683</v>
      </c>
    </row>
    <row r="14" spans="1:25" x14ac:dyDescent="0.35">
      <c r="A14" s="38" t="s">
        <v>99</v>
      </c>
      <c r="B14" s="38" t="s">
        <v>99</v>
      </c>
      <c r="C14" s="38" t="s">
        <v>350</v>
      </c>
      <c r="D14" s="38"/>
      <c r="E14" s="38">
        <v>117</v>
      </c>
      <c r="F14" s="38"/>
      <c r="G14" s="38">
        <f>COUNT(D14:F14)</f>
        <v>1</v>
      </c>
      <c r="J14" s="38" t="s">
        <v>99</v>
      </c>
      <c r="K14" s="38" t="s">
        <v>99</v>
      </c>
      <c r="L14" s="38" t="s">
        <v>350</v>
      </c>
      <c r="M14" s="38"/>
      <c r="N14" s="42">
        <f>E14/19924</f>
        <v>5.8723147962256575E-3</v>
      </c>
      <c r="O14" s="42">
        <f>F14/190692</f>
        <v>0</v>
      </c>
      <c r="T14" t="s">
        <v>28</v>
      </c>
      <c r="U14" t="s">
        <v>32</v>
      </c>
      <c r="V14" t="s">
        <v>31</v>
      </c>
      <c r="W14" t="s">
        <v>200</v>
      </c>
      <c r="Y14">
        <v>49565</v>
      </c>
    </row>
    <row r="15" spans="1:25" x14ac:dyDescent="0.35">
      <c r="A15" s="38" t="s">
        <v>28</v>
      </c>
      <c r="B15" s="38" t="s">
        <v>32</v>
      </c>
      <c r="C15" s="38" t="s">
        <v>31</v>
      </c>
      <c r="D15" s="38"/>
      <c r="E15" s="38"/>
      <c r="F15" s="38">
        <v>96114</v>
      </c>
      <c r="G15" s="38">
        <f t="shared" si="0"/>
        <v>1</v>
      </c>
      <c r="J15" s="38" t="s">
        <v>28</v>
      </c>
      <c r="K15" s="38" t="s">
        <v>32</v>
      </c>
      <c r="L15" s="38" t="s">
        <v>31</v>
      </c>
      <c r="M15" s="38"/>
      <c r="N15" s="42">
        <f t="shared" si="2"/>
        <v>0</v>
      </c>
      <c r="O15" s="67">
        <f t="shared" si="1"/>
        <v>0.50402743691397645</v>
      </c>
      <c r="Q15">
        <v>3</v>
      </c>
      <c r="R15">
        <v>2</v>
      </c>
      <c r="T15" t="s">
        <v>28</v>
      </c>
      <c r="U15" t="s">
        <v>32</v>
      </c>
      <c r="V15" t="s">
        <v>31</v>
      </c>
      <c r="W15" t="s">
        <v>195</v>
      </c>
      <c r="Y15">
        <v>33866</v>
      </c>
    </row>
    <row r="16" spans="1:25" x14ac:dyDescent="0.35">
      <c r="A16" t="s">
        <v>13</v>
      </c>
      <c r="B16" t="s">
        <v>12</v>
      </c>
      <c r="C16" t="s">
        <v>145</v>
      </c>
      <c r="E16">
        <v>1</v>
      </c>
      <c r="G16">
        <f t="shared" si="0"/>
        <v>1</v>
      </c>
      <c r="J16" t="s">
        <v>13</v>
      </c>
      <c r="K16" t="s">
        <v>12</v>
      </c>
      <c r="L16" t="s">
        <v>145</v>
      </c>
      <c r="M16"/>
      <c r="N16" s="37">
        <f t="shared" si="2"/>
        <v>5.019072475406545E-5</v>
      </c>
      <c r="O16" s="37">
        <f t="shared" si="1"/>
        <v>0</v>
      </c>
      <c r="P16" t="s">
        <v>382</v>
      </c>
    </row>
    <row r="17" spans="1:16" x14ac:dyDescent="0.35">
      <c r="A17" t="s">
        <v>99</v>
      </c>
      <c r="B17" t="s">
        <v>99</v>
      </c>
      <c r="C17" t="s">
        <v>99</v>
      </c>
      <c r="E17">
        <v>2</v>
      </c>
      <c r="G17">
        <f t="shared" si="0"/>
        <v>1</v>
      </c>
      <c r="J17" t="s">
        <v>99</v>
      </c>
      <c r="K17" t="s">
        <v>99</v>
      </c>
      <c r="L17" t="s">
        <v>99</v>
      </c>
      <c r="M17"/>
      <c r="N17" s="37">
        <f t="shared" si="2"/>
        <v>1.003814495081309E-4</v>
      </c>
      <c r="O17" s="37">
        <f t="shared" si="1"/>
        <v>0</v>
      </c>
      <c r="P17" t="s">
        <v>382</v>
      </c>
    </row>
    <row r="18" spans="1:16" x14ac:dyDescent="0.35">
      <c r="A18" t="s">
        <v>75</v>
      </c>
      <c r="B18" t="s">
        <v>74</v>
      </c>
      <c r="C18" t="s">
        <v>52</v>
      </c>
      <c r="G18">
        <f t="shared" si="0"/>
        <v>0</v>
      </c>
      <c r="M18"/>
      <c r="N18"/>
      <c r="O18"/>
    </row>
    <row r="19" spans="1:16" x14ac:dyDescent="0.35">
      <c r="A19" t="s">
        <v>301</v>
      </c>
      <c r="B19" t="s">
        <v>133</v>
      </c>
      <c r="C19" t="s">
        <v>133</v>
      </c>
      <c r="G19" s="40">
        <f t="shared" si="0"/>
        <v>0</v>
      </c>
      <c r="M19"/>
      <c r="N19"/>
      <c r="O19"/>
    </row>
    <row r="20" spans="1:16" x14ac:dyDescent="0.35">
      <c r="A20" t="s">
        <v>71</v>
      </c>
      <c r="B20" t="s">
        <v>70</v>
      </c>
      <c r="C20" t="s">
        <v>210</v>
      </c>
      <c r="G20">
        <f t="shared" si="0"/>
        <v>0</v>
      </c>
      <c r="M20"/>
      <c r="N20"/>
      <c r="O20"/>
    </row>
    <row r="21" spans="1:16" x14ac:dyDescent="0.35">
      <c r="A21" t="s">
        <v>71</v>
      </c>
      <c r="B21" t="s">
        <v>70</v>
      </c>
      <c r="C21" t="s">
        <v>253</v>
      </c>
      <c r="G21">
        <f t="shared" si="0"/>
        <v>0</v>
      </c>
      <c r="M21"/>
      <c r="N21"/>
      <c r="O21"/>
    </row>
    <row r="22" spans="1:16" x14ac:dyDescent="0.35">
      <c r="A22" t="s">
        <v>71</v>
      </c>
      <c r="B22" t="s">
        <v>70</v>
      </c>
      <c r="C22" t="s">
        <v>59</v>
      </c>
      <c r="G22">
        <f t="shared" si="0"/>
        <v>0</v>
      </c>
      <c r="M22"/>
      <c r="N22"/>
      <c r="O22"/>
    </row>
    <row r="23" spans="1:16" x14ac:dyDescent="0.35">
      <c r="A23" t="s">
        <v>71</v>
      </c>
      <c r="B23" t="s">
        <v>70</v>
      </c>
      <c r="C23" t="s">
        <v>295</v>
      </c>
      <c r="G23">
        <f t="shared" si="0"/>
        <v>0</v>
      </c>
      <c r="M23"/>
      <c r="N23"/>
      <c r="O23"/>
    </row>
    <row r="24" spans="1:16" x14ac:dyDescent="0.35">
      <c r="A24" t="s">
        <v>71</v>
      </c>
      <c r="B24" t="s">
        <v>70</v>
      </c>
      <c r="C24" t="s">
        <v>272</v>
      </c>
      <c r="G24" s="40">
        <f t="shared" si="0"/>
        <v>0</v>
      </c>
      <c r="M24"/>
      <c r="N24"/>
      <c r="O24"/>
    </row>
    <row r="25" spans="1:16" x14ac:dyDescent="0.35">
      <c r="A25" t="s">
        <v>71</v>
      </c>
      <c r="B25" t="s">
        <v>70</v>
      </c>
      <c r="C25" t="s">
        <v>208</v>
      </c>
      <c r="G25" s="40">
        <f t="shared" si="0"/>
        <v>0</v>
      </c>
      <c r="M25"/>
      <c r="N25"/>
      <c r="O25"/>
    </row>
    <row r="26" spans="1:16" x14ac:dyDescent="0.35">
      <c r="A26" t="s">
        <v>71</v>
      </c>
      <c r="B26" t="s">
        <v>70</v>
      </c>
      <c r="C26" t="s">
        <v>286</v>
      </c>
      <c r="G26">
        <f t="shared" si="0"/>
        <v>0</v>
      </c>
      <c r="M26"/>
      <c r="N26"/>
      <c r="O26"/>
    </row>
    <row r="27" spans="1:16" x14ac:dyDescent="0.35">
      <c r="A27" t="s">
        <v>71</v>
      </c>
      <c r="B27" t="s">
        <v>70</v>
      </c>
      <c r="C27" t="s">
        <v>56</v>
      </c>
      <c r="G27" s="38">
        <f t="shared" si="0"/>
        <v>0</v>
      </c>
      <c r="M27"/>
      <c r="N27"/>
      <c r="O27"/>
    </row>
    <row r="28" spans="1:16" x14ac:dyDescent="0.35">
      <c r="A28" t="s">
        <v>71</v>
      </c>
      <c r="B28" t="s">
        <v>70</v>
      </c>
      <c r="C28" t="s">
        <v>57</v>
      </c>
      <c r="G28" s="40">
        <f t="shared" si="0"/>
        <v>0</v>
      </c>
      <c r="M28"/>
      <c r="N28"/>
      <c r="O28"/>
    </row>
    <row r="29" spans="1:16" x14ac:dyDescent="0.35">
      <c r="A29" t="s">
        <v>71</v>
      </c>
      <c r="B29" t="s">
        <v>70</v>
      </c>
      <c r="C29" t="s">
        <v>230</v>
      </c>
      <c r="G29">
        <f t="shared" si="0"/>
        <v>0</v>
      </c>
      <c r="M29"/>
      <c r="N29"/>
      <c r="O29"/>
    </row>
    <row r="30" spans="1:16" x14ac:dyDescent="0.35">
      <c r="A30" t="s">
        <v>71</v>
      </c>
      <c r="B30" t="s">
        <v>70</v>
      </c>
      <c r="C30" t="s">
        <v>58</v>
      </c>
      <c r="G30">
        <f t="shared" si="0"/>
        <v>0</v>
      </c>
      <c r="M30"/>
      <c r="N30"/>
      <c r="O30"/>
    </row>
    <row r="31" spans="1:16" x14ac:dyDescent="0.35">
      <c r="A31" t="s">
        <v>71</v>
      </c>
      <c r="B31" t="s">
        <v>304</v>
      </c>
      <c r="C31" t="s">
        <v>278</v>
      </c>
      <c r="G31" s="40">
        <f t="shared" si="0"/>
        <v>0</v>
      </c>
      <c r="M31"/>
      <c r="N31"/>
      <c r="O31"/>
    </row>
    <row r="32" spans="1:16" x14ac:dyDescent="0.35">
      <c r="A32" t="s">
        <v>66</v>
      </c>
      <c r="B32" t="s">
        <v>65</v>
      </c>
      <c r="C32" t="s">
        <v>239</v>
      </c>
      <c r="G32" s="38">
        <f t="shared" si="0"/>
        <v>0</v>
      </c>
      <c r="M32"/>
      <c r="N32"/>
      <c r="O32"/>
    </row>
    <row r="33" spans="1:15" x14ac:dyDescent="0.35">
      <c r="A33" t="s">
        <v>66</v>
      </c>
      <c r="B33" t="s">
        <v>65</v>
      </c>
      <c r="C33" t="s">
        <v>42</v>
      </c>
      <c r="G33">
        <f t="shared" si="0"/>
        <v>0</v>
      </c>
      <c r="M33"/>
      <c r="N33"/>
      <c r="O33"/>
    </row>
    <row r="34" spans="1:15" x14ac:dyDescent="0.35">
      <c r="A34" t="s">
        <v>66</v>
      </c>
      <c r="B34" t="s">
        <v>65</v>
      </c>
      <c r="C34" t="s">
        <v>265</v>
      </c>
      <c r="G34">
        <f t="shared" si="0"/>
        <v>0</v>
      </c>
      <c r="M34"/>
      <c r="N34"/>
      <c r="O34"/>
    </row>
    <row r="35" spans="1:15" x14ac:dyDescent="0.35">
      <c r="A35" t="s">
        <v>63</v>
      </c>
      <c r="B35" t="s">
        <v>64</v>
      </c>
      <c r="C35" t="s">
        <v>46</v>
      </c>
      <c r="G35">
        <f t="shared" si="0"/>
        <v>0</v>
      </c>
      <c r="M35"/>
      <c r="N35"/>
      <c r="O35"/>
    </row>
    <row r="36" spans="1:15" x14ac:dyDescent="0.35">
      <c r="A36" t="s">
        <v>63</v>
      </c>
      <c r="B36" t="s">
        <v>64</v>
      </c>
      <c r="C36" t="s">
        <v>41</v>
      </c>
      <c r="G36">
        <f t="shared" si="0"/>
        <v>0</v>
      </c>
      <c r="M36"/>
      <c r="N36"/>
      <c r="O36"/>
    </row>
    <row r="37" spans="1:15" x14ac:dyDescent="0.35">
      <c r="A37" t="s">
        <v>313</v>
      </c>
      <c r="B37" t="s">
        <v>312</v>
      </c>
      <c r="C37" t="s">
        <v>297</v>
      </c>
      <c r="G37">
        <f t="shared" si="0"/>
        <v>0</v>
      </c>
      <c r="M37"/>
      <c r="N37"/>
      <c r="O37"/>
    </row>
    <row r="38" spans="1:15" x14ac:dyDescent="0.35">
      <c r="A38" t="s">
        <v>22</v>
      </c>
      <c r="B38" t="s">
        <v>74</v>
      </c>
      <c r="C38" t="s">
        <v>241</v>
      </c>
      <c r="G38">
        <f t="shared" ref="G38:G69" si="3">COUNT(D38:F38)</f>
        <v>0</v>
      </c>
      <c r="M38"/>
      <c r="N38"/>
      <c r="O38"/>
    </row>
    <row r="39" spans="1:15" x14ac:dyDescent="0.35">
      <c r="A39" t="s">
        <v>22</v>
      </c>
      <c r="B39" t="s">
        <v>74</v>
      </c>
      <c r="C39" t="s">
        <v>293</v>
      </c>
      <c r="G39">
        <f t="shared" si="3"/>
        <v>0</v>
      </c>
      <c r="M39"/>
      <c r="N39"/>
      <c r="O39"/>
    </row>
    <row r="40" spans="1:15" x14ac:dyDescent="0.35">
      <c r="A40" t="s">
        <v>22</v>
      </c>
      <c r="B40" t="s">
        <v>74</v>
      </c>
      <c r="C40" t="s">
        <v>288</v>
      </c>
      <c r="G40">
        <f t="shared" si="3"/>
        <v>0</v>
      </c>
      <c r="M40"/>
      <c r="N40"/>
      <c r="O40"/>
    </row>
    <row r="41" spans="1:15" x14ac:dyDescent="0.35">
      <c r="A41" t="s">
        <v>22</v>
      </c>
      <c r="B41" t="s">
        <v>307</v>
      </c>
      <c r="C41" t="s">
        <v>251</v>
      </c>
      <c r="G41">
        <f t="shared" si="3"/>
        <v>0</v>
      </c>
      <c r="M41"/>
      <c r="N41"/>
      <c r="O41"/>
    </row>
    <row r="42" spans="1:15" x14ac:dyDescent="0.35">
      <c r="A42" t="s">
        <v>22</v>
      </c>
      <c r="B42" t="s">
        <v>21</v>
      </c>
      <c r="C42" t="s">
        <v>20</v>
      </c>
      <c r="G42">
        <f t="shared" si="3"/>
        <v>0</v>
      </c>
      <c r="M42"/>
      <c r="N42"/>
      <c r="O42"/>
    </row>
    <row r="43" spans="1:15" x14ac:dyDescent="0.35">
      <c r="A43" t="s">
        <v>314</v>
      </c>
      <c r="B43" t="s">
        <v>315</v>
      </c>
      <c r="C43" t="s">
        <v>247</v>
      </c>
      <c r="G43" s="38">
        <f t="shared" si="3"/>
        <v>0</v>
      </c>
      <c r="M43"/>
      <c r="N43"/>
      <c r="O43"/>
    </row>
    <row r="44" spans="1:15" x14ac:dyDescent="0.35">
      <c r="A44" t="s">
        <v>312</v>
      </c>
      <c r="B44" t="s">
        <v>313</v>
      </c>
      <c r="C44" t="s">
        <v>283</v>
      </c>
      <c r="G44" s="38">
        <f t="shared" si="3"/>
        <v>0</v>
      </c>
      <c r="M44"/>
      <c r="N44"/>
      <c r="O44"/>
    </row>
    <row r="45" spans="1:15" x14ac:dyDescent="0.35">
      <c r="A45" t="s">
        <v>19</v>
      </c>
      <c r="B45" t="s">
        <v>50</v>
      </c>
      <c r="C45" t="s">
        <v>260</v>
      </c>
      <c r="G45">
        <f t="shared" si="3"/>
        <v>0</v>
      </c>
    </row>
    <row r="46" spans="1:15" x14ac:dyDescent="0.35">
      <c r="A46" t="s">
        <v>19</v>
      </c>
      <c r="B46" t="s">
        <v>50</v>
      </c>
      <c r="C46" t="s">
        <v>256</v>
      </c>
      <c r="G46">
        <f t="shared" si="3"/>
        <v>0</v>
      </c>
    </row>
    <row r="47" spans="1:15" x14ac:dyDescent="0.35">
      <c r="A47" t="s">
        <v>19</v>
      </c>
      <c r="B47" t="s">
        <v>316</v>
      </c>
      <c r="C47" t="s">
        <v>280</v>
      </c>
      <c r="G47">
        <f t="shared" si="3"/>
        <v>0</v>
      </c>
    </row>
    <row r="48" spans="1:15" x14ac:dyDescent="0.35">
      <c r="A48" t="s">
        <v>19</v>
      </c>
      <c r="B48" t="s">
        <v>18</v>
      </c>
      <c r="C48" t="s">
        <v>17</v>
      </c>
      <c r="G48">
        <f t="shared" si="3"/>
        <v>0</v>
      </c>
    </row>
    <row r="49" spans="1:7" x14ac:dyDescent="0.35">
      <c r="A49" t="s">
        <v>19</v>
      </c>
      <c r="B49" t="s">
        <v>18</v>
      </c>
      <c r="C49" t="s">
        <v>270</v>
      </c>
      <c r="G49">
        <f t="shared" si="3"/>
        <v>0</v>
      </c>
    </row>
    <row r="50" spans="1:7" x14ac:dyDescent="0.35">
      <c r="A50" t="s">
        <v>5</v>
      </c>
      <c r="B50" t="s">
        <v>4</v>
      </c>
      <c r="C50" t="s">
        <v>7</v>
      </c>
      <c r="G50">
        <f t="shared" si="3"/>
        <v>0</v>
      </c>
    </row>
    <row r="51" spans="1:7" x14ac:dyDescent="0.35">
      <c r="A51" t="s">
        <v>5</v>
      </c>
      <c r="B51" t="s">
        <v>4</v>
      </c>
      <c r="C51" t="s">
        <v>15</v>
      </c>
      <c r="G51">
        <f t="shared" si="3"/>
        <v>0</v>
      </c>
    </row>
    <row r="52" spans="1:7" x14ac:dyDescent="0.35">
      <c r="A52" t="s">
        <v>5</v>
      </c>
      <c r="B52" t="s">
        <v>4</v>
      </c>
      <c r="C52" t="s">
        <v>2</v>
      </c>
      <c r="G52">
        <f t="shared" si="3"/>
        <v>0</v>
      </c>
    </row>
    <row r="53" spans="1:7" x14ac:dyDescent="0.35">
      <c r="A53" t="s">
        <v>5</v>
      </c>
      <c r="B53" t="s">
        <v>4</v>
      </c>
      <c r="C53" t="s">
        <v>23</v>
      </c>
      <c r="G53" s="40">
        <f t="shared" si="3"/>
        <v>0</v>
      </c>
    </row>
    <row r="54" spans="1:7" x14ac:dyDescent="0.35">
      <c r="A54" t="s">
        <v>5</v>
      </c>
      <c r="B54" t="s">
        <v>4</v>
      </c>
      <c r="C54" t="s">
        <v>349</v>
      </c>
      <c r="G54">
        <f t="shared" si="3"/>
        <v>0</v>
      </c>
    </row>
    <row r="55" spans="1:7" x14ac:dyDescent="0.35">
      <c r="A55" t="s">
        <v>308</v>
      </c>
      <c r="B55" t="s">
        <v>309</v>
      </c>
      <c r="C55" t="s">
        <v>214</v>
      </c>
      <c r="G55">
        <f t="shared" si="3"/>
        <v>0</v>
      </c>
    </row>
    <row r="56" spans="1:7" x14ac:dyDescent="0.35">
      <c r="A56" t="s">
        <v>35</v>
      </c>
      <c r="B56" t="s">
        <v>62</v>
      </c>
      <c r="C56" t="s">
        <v>202</v>
      </c>
      <c r="G56">
        <f t="shared" si="3"/>
        <v>0</v>
      </c>
    </row>
    <row r="57" spans="1:7" x14ac:dyDescent="0.35">
      <c r="A57" t="s">
        <v>35</v>
      </c>
      <c r="B57" t="s">
        <v>62</v>
      </c>
      <c r="C57" t="s">
        <v>38</v>
      </c>
      <c r="G57">
        <f t="shared" si="3"/>
        <v>0</v>
      </c>
    </row>
    <row r="58" spans="1:7" x14ac:dyDescent="0.35">
      <c r="A58" t="s">
        <v>35</v>
      </c>
      <c r="B58" t="s">
        <v>37</v>
      </c>
      <c r="C58" t="s">
        <v>40</v>
      </c>
      <c r="G58">
        <f t="shared" si="3"/>
        <v>0</v>
      </c>
    </row>
    <row r="59" spans="1:7" x14ac:dyDescent="0.35">
      <c r="A59" t="s">
        <v>35</v>
      </c>
      <c r="B59" t="s">
        <v>37</v>
      </c>
      <c r="C59" t="s">
        <v>36</v>
      </c>
      <c r="G59" s="38">
        <f t="shared" si="3"/>
        <v>0</v>
      </c>
    </row>
    <row r="60" spans="1:7" x14ac:dyDescent="0.35">
      <c r="A60" t="s">
        <v>35</v>
      </c>
      <c r="B60" t="s">
        <v>37</v>
      </c>
      <c r="C60" t="s">
        <v>49</v>
      </c>
      <c r="G60">
        <f t="shared" si="3"/>
        <v>0</v>
      </c>
    </row>
    <row r="61" spans="1:7" x14ac:dyDescent="0.35">
      <c r="A61" t="s">
        <v>35</v>
      </c>
      <c r="B61" t="s">
        <v>34</v>
      </c>
      <c r="C61" t="s">
        <v>33</v>
      </c>
      <c r="G61">
        <f t="shared" si="3"/>
        <v>0</v>
      </c>
    </row>
    <row r="62" spans="1:7" x14ac:dyDescent="0.35">
      <c r="A62" t="s">
        <v>302</v>
      </c>
      <c r="B62" t="s">
        <v>303</v>
      </c>
      <c r="C62" t="s">
        <v>218</v>
      </c>
      <c r="G62">
        <f t="shared" si="3"/>
        <v>0</v>
      </c>
    </row>
    <row r="63" spans="1:7" x14ac:dyDescent="0.35">
      <c r="A63" t="s">
        <v>68</v>
      </c>
      <c r="B63" t="s">
        <v>311</v>
      </c>
      <c r="C63" t="s">
        <v>222</v>
      </c>
      <c r="G63">
        <f t="shared" si="3"/>
        <v>0</v>
      </c>
    </row>
    <row r="64" spans="1:7" x14ac:dyDescent="0.35">
      <c r="A64" t="s">
        <v>68</v>
      </c>
      <c r="B64" t="s">
        <v>67</v>
      </c>
      <c r="C64" t="s">
        <v>258</v>
      </c>
      <c r="G64">
        <f t="shared" si="3"/>
        <v>0</v>
      </c>
    </row>
    <row r="65" spans="1:7" x14ac:dyDescent="0.35">
      <c r="A65" t="s">
        <v>68</v>
      </c>
      <c r="B65" t="s">
        <v>67</v>
      </c>
      <c r="C65" t="s">
        <v>44</v>
      </c>
      <c r="G65">
        <f t="shared" si="3"/>
        <v>0</v>
      </c>
    </row>
    <row r="66" spans="1:7" x14ac:dyDescent="0.35">
      <c r="A66" t="s">
        <v>68</v>
      </c>
      <c r="B66" t="s">
        <v>318</v>
      </c>
      <c r="C66" t="s">
        <v>234</v>
      </c>
      <c r="G66">
        <f t="shared" si="3"/>
        <v>0</v>
      </c>
    </row>
    <row r="67" spans="1:7" x14ac:dyDescent="0.35">
      <c r="A67" t="s">
        <v>73</v>
      </c>
      <c r="B67" t="s">
        <v>72</v>
      </c>
      <c r="C67" t="s">
        <v>263</v>
      </c>
      <c r="G67">
        <f t="shared" si="3"/>
        <v>0</v>
      </c>
    </row>
    <row r="68" spans="1:7" x14ac:dyDescent="0.35">
      <c r="A68" t="s">
        <v>73</v>
      </c>
      <c r="B68" t="s">
        <v>72</v>
      </c>
      <c r="C68" t="s">
        <v>163</v>
      </c>
      <c r="G68">
        <f t="shared" si="3"/>
        <v>0</v>
      </c>
    </row>
    <row r="69" spans="1:7" x14ac:dyDescent="0.35">
      <c r="A69" t="s">
        <v>306</v>
      </c>
      <c r="B69" t="s">
        <v>305</v>
      </c>
      <c r="C69" t="s">
        <v>109</v>
      </c>
      <c r="G69" s="40">
        <f t="shared" si="3"/>
        <v>0</v>
      </c>
    </row>
    <row r="70" spans="1:7" x14ac:dyDescent="0.35">
      <c r="A70" t="s">
        <v>28</v>
      </c>
      <c r="B70" t="s">
        <v>27</v>
      </c>
      <c r="C70" t="s">
        <v>25</v>
      </c>
      <c r="G70">
        <f t="shared" ref="G70:G89" si="4">COUNT(D70:F70)</f>
        <v>0</v>
      </c>
    </row>
    <row r="71" spans="1:7" x14ac:dyDescent="0.35">
      <c r="A71" t="s">
        <v>28</v>
      </c>
      <c r="B71" t="s">
        <v>32</v>
      </c>
      <c r="C71" t="s">
        <v>236</v>
      </c>
      <c r="G71" s="38">
        <f t="shared" si="4"/>
        <v>0</v>
      </c>
    </row>
    <row r="72" spans="1:7" x14ac:dyDescent="0.35">
      <c r="A72" t="s">
        <v>28</v>
      </c>
      <c r="B72" t="s">
        <v>32</v>
      </c>
      <c r="C72" t="s">
        <v>39</v>
      </c>
      <c r="G72">
        <f t="shared" si="4"/>
        <v>0</v>
      </c>
    </row>
    <row r="73" spans="1:7" x14ac:dyDescent="0.35">
      <c r="A73" t="s">
        <v>28</v>
      </c>
      <c r="B73" t="s">
        <v>32</v>
      </c>
      <c r="C73" t="s">
        <v>228</v>
      </c>
      <c r="G73">
        <f t="shared" si="4"/>
        <v>0</v>
      </c>
    </row>
    <row r="74" spans="1:7" x14ac:dyDescent="0.35">
      <c r="A74" t="s">
        <v>28</v>
      </c>
      <c r="B74" t="s">
        <v>32</v>
      </c>
      <c r="C74" t="s">
        <v>230</v>
      </c>
      <c r="G74">
        <f t="shared" si="4"/>
        <v>0</v>
      </c>
    </row>
    <row r="75" spans="1:7" x14ac:dyDescent="0.35">
      <c r="A75" t="s">
        <v>28</v>
      </c>
      <c r="B75" t="s">
        <v>32</v>
      </c>
      <c r="C75" t="s">
        <v>226</v>
      </c>
      <c r="G75">
        <f t="shared" si="4"/>
        <v>0</v>
      </c>
    </row>
    <row r="76" spans="1:7" x14ac:dyDescent="0.35">
      <c r="A76" t="s">
        <v>13</v>
      </c>
      <c r="B76" t="s">
        <v>12</v>
      </c>
      <c r="C76" t="s">
        <v>24</v>
      </c>
      <c r="G76">
        <f t="shared" si="4"/>
        <v>0</v>
      </c>
    </row>
    <row r="77" spans="1:7" x14ac:dyDescent="0.35">
      <c r="A77" t="s">
        <v>13</v>
      </c>
      <c r="B77" t="s">
        <v>12</v>
      </c>
      <c r="C77" t="s">
        <v>11</v>
      </c>
      <c r="G77" s="38">
        <f t="shared" si="4"/>
        <v>0</v>
      </c>
    </row>
    <row r="78" spans="1:7" x14ac:dyDescent="0.35">
      <c r="A78" t="s">
        <v>13</v>
      </c>
      <c r="B78" t="s">
        <v>12</v>
      </c>
      <c r="C78" t="s">
        <v>285</v>
      </c>
      <c r="G78">
        <f t="shared" si="4"/>
        <v>0</v>
      </c>
    </row>
    <row r="79" spans="1:7" x14ac:dyDescent="0.35">
      <c r="A79" t="s">
        <v>13</v>
      </c>
      <c r="B79" t="s">
        <v>12</v>
      </c>
      <c r="C79" t="s">
        <v>243</v>
      </c>
      <c r="G79">
        <f t="shared" si="4"/>
        <v>0</v>
      </c>
    </row>
    <row r="80" spans="1:7" x14ac:dyDescent="0.35">
      <c r="A80" t="s">
        <v>13</v>
      </c>
      <c r="B80" t="s">
        <v>12</v>
      </c>
      <c r="C80" t="s">
        <v>268</v>
      </c>
      <c r="G80">
        <f t="shared" si="4"/>
        <v>0</v>
      </c>
    </row>
    <row r="81" spans="1:7" x14ac:dyDescent="0.35">
      <c r="A81" t="s">
        <v>13</v>
      </c>
      <c r="B81" t="s">
        <v>12</v>
      </c>
      <c r="C81" t="s">
        <v>16</v>
      </c>
      <c r="G81">
        <f t="shared" si="4"/>
        <v>0</v>
      </c>
    </row>
    <row r="82" spans="1:7" x14ac:dyDescent="0.35">
      <c r="A82" t="s">
        <v>13</v>
      </c>
      <c r="B82" t="s">
        <v>12</v>
      </c>
      <c r="C82" t="s">
        <v>30</v>
      </c>
      <c r="G82">
        <f t="shared" si="4"/>
        <v>0</v>
      </c>
    </row>
    <row r="83" spans="1:7" x14ac:dyDescent="0.35">
      <c r="A83" t="s">
        <v>10</v>
      </c>
      <c r="B83" t="s">
        <v>317</v>
      </c>
      <c r="C83" t="s">
        <v>290</v>
      </c>
      <c r="G83">
        <f t="shared" si="4"/>
        <v>0</v>
      </c>
    </row>
    <row r="84" spans="1:7" x14ac:dyDescent="0.35">
      <c r="A84" t="s">
        <v>10</v>
      </c>
      <c r="B84" t="s">
        <v>175</v>
      </c>
      <c r="C84" t="s">
        <v>175</v>
      </c>
      <c r="G84">
        <f t="shared" si="4"/>
        <v>0</v>
      </c>
    </row>
    <row r="85" spans="1:7" x14ac:dyDescent="0.35">
      <c r="A85" t="s">
        <v>10</v>
      </c>
      <c r="B85" t="s">
        <v>175</v>
      </c>
      <c r="C85" t="s">
        <v>48</v>
      </c>
      <c r="G85">
        <f t="shared" si="4"/>
        <v>0</v>
      </c>
    </row>
    <row r="86" spans="1:7" x14ac:dyDescent="0.35">
      <c r="A86" t="s">
        <v>10</v>
      </c>
      <c r="B86" t="s">
        <v>9</v>
      </c>
      <c r="C86" t="s">
        <v>43</v>
      </c>
      <c r="G86">
        <f t="shared" si="4"/>
        <v>0</v>
      </c>
    </row>
    <row r="87" spans="1:7" x14ac:dyDescent="0.35">
      <c r="A87" t="s">
        <v>10</v>
      </c>
      <c r="B87" t="s">
        <v>9</v>
      </c>
      <c r="C87" t="s">
        <v>29</v>
      </c>
      <c r="G87">
        <f t="shared" si="4"/>
        <v>0</v>
      </c>
    </row>
    <row r="88" spans="1:7" x14ac:dyDescent="0.35">
      <c r="A88" t="s">
        <v>10</v>
      </c>
      <c r="B88" t="s">
        <v>9</v>
      </c>
      <c r="C88" t="s">
        <v>8</v>
      </c>
      <c r="G88">
        <f t="shared" si="4"/>
        <v>0</v>
      </c>
    </row>
    <row r="89" spans="1:7" x14ac:dyDescent="0.35">
      <c r="G89">
        <f t="shared" si="4"/>
        <v>0</v>
      </c>
    </row>
  </sheetData>
  <sortState xmlns:xlrd2="http://schemas.microsoft.com/office/spreadsheetml/2017/richdata2" ref="T6:Y15">
    <sortCondition ref="T6:T15"/>
    <sortCondition ref="U6:U15"/>
    <sortCondition ref="V6:V15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9BCE7-C49A-40B2-B72E-D3DB68948CEF}">
  <sheetPr codeName="Sheet17"/>
  <dimension ref="A1:AA89"/>
  <sheetViews>
    <sheetView topLeftCell="E1" workbookViewId="0">
      <selection activeCell="H26" sqref="H26"/>
    </sheetView>
  </sheetViews>
  <sheetFormatPr defaultRowHeight="14.5" x14ac:dyDescent="0.35"/>
  <cols>
    <col min="1" max="1" width="14" bestFit="1" customWidth="1"/>
    <col min="2" max="2" width="14.54296875" bestFit="1" customWidth="1"/>
    <col min="3" max="3" width="16.81640625" bestFit="1" customWidth="1"/>
    <col min="4" max="4" width="6.36328125" bestFit="1" customWidth="1"/>
    <col min="5" max="5" width="10.36328125" bestFit="1" customWidth="1"/>
    <col min="6" max="6" width="9.1796875" bestFit="1" customWidth="1"/>
    <col min="7" max="7" width="1.81640625" bestFit="1" customWidth="1"/>
    <col min="10" max="10" width="13" bestFit="1" customWidth="1"/>
    <col min="11" max="11" width="14.54296875" bestFit="1" customWidth="1"/>
    <col min="12" max="12" width="15" bestFit="1" customWidth="1"/>
    <col min="13" max="13" width="4.7265625" style="66" bestFit="1" customWidth="1"/>
    <col min="14" max="14" width="10.36328125" style="66" bestFit="1" customWidth="1"/>
    <col min="15" max="15" width="9.1796875" style="66" bestFit="1" customWidth="1"/>
    <col min="21" max="21" width="13" bestFit="1" customWidth="1"/>
    <col min="22" max="22" width="14.54296875" bestFit="1" customWidth="1"/>
    <col min="23" max="23" width="15" bestFit="1" customWidth="1"/>
    <col min="24" max="24" width="12.7265625" bestFit="1" customWidth="1"/>
    <col min="25" max="25" width="4.7265625" bestFit="1" customWidth="1"/>
    <col min="26" max="26" width="9.1796875" bestFit="1" customWidth="1"/>
  </cols>
  <sheetData>
    <row r="1" spans="1:27" x14ac:dyDescent="0.35">
      <c r="M1" s="66">
        <f>SUM(D6:D44)</f>
        <v>6</v>
      </c>
      <c r="N1" s="66">
        <f t="shared" ref="N1:O1" si="0">SUM(E6:E44)</f>
        <v>18045</v>
      </c>
      <c r="O1" s="66">
        <f t="shared" si="0"/>
        <v>823136</v>
      </c>
    </row>
    <row r="3" spans="1:27" x14ac:dyDescent="0.35">
      <c r="A3" t="s">
        <v>343</v>
      </c>
    </row>
    <row r="4" spans="1:27" x14ac:dyDescent="0.35">
      <c r="D4" t="s">
        <v>136</v>
      </c>
      <c r="E4" t="s">
        <v>136</v>
      </c>
      <c r="F4" t="s">
        <v>136</v>
      </c>
      <c r="M4" t="s">
        <v>136</v>
      </c>
      <c r="U4" t="s">
        <v>320</v>
      </c>
      <c r="V4" t="s">
        <v>319</v>
      </c>
      <c r="W4" t="s">
        <v>0</v>
      </c>
      <c r="X4" t="s">
        <v>321</v>
      </c>
      <c r="Y4" t="s">
        <v>78</v>
      </c>
      <c r="Z4" t="s">
        <v>101</v>
      </c>
    </row>
    <row r="5" spans="1:27" x14ac:dyDescent="0.35">
      <c r="A5" t="s">
        <v>320</v>
      </c>
      <c r="B5" t="s">
        <v>319</v>
      </c>
      <c r="C5" t="s">
        <v>0</v>
      </c>
      <c r="D5" t="s">
        <v>78</v>
      </c>
      <c r="E5" t="s">
        <v>95</v>
      </c>
      <c r="F5" t="s">
        <v>101</v>
      </c>
      <c r="J5" t="s">
        <v>320</v>
      </c>
      <c r="K5" t="s">
        <v>319</v>
      </c>
      <c r="L5" t="s">
        <v>0</v>
      </c>
      <c r="M5" s="66" t="s">
        <v>78</v>
      </c>
      <c r="N5" s="66" t="s">
        <v>95</v>
      </c>
      <c r="O5" s="66" t="s">
        <v>101</v>
      </c>
      <c r="U5" t="s">
        <v>71</v>
      </c>
      <c r="V5" t="s">
        <v>70</v>
      </c>
      <c r="W5" t="s">
        <v>54</v>
      </c>
      <c r="X5" t="s">
        <v>206</v>
      </c>
      <c r="Z5">
        <v>4300</v>
      </c>
      <c r="AA5">
        <f t="shared" ref="AA5:AA20" si="1">COUNT(Y5:Z5)</f>
        <v>1</v>
      </c>
    </row>
    <row r="6" spans="1:27" x14ac:dyDescent="0.35">
      <c r="A6" t="s">
        <v>71</v>
      </c>
      <c r="B6" t="s">
        <v>70</v>
      </c>
      <c r="C6" t="s">
        <v>54</v>
      </c>
      <c r="F6">
        <v>4300</v>
      </c>
      <c r="G6" s="38">
        <f t="shared" ref="G6:G37" si="2">COUNT(D6:F6)</f>
        <v>1</v>
      </c>
      <c r="J6" t="s">
        <v>71</v>
      </c>
      <c r="K6" t="s">
        <v>70</v>
      </c>
      <c r="L6" t="s">
        <v>54</v>
      </c>
      <c r="M6" s="37">
        <f>D6/6</f>
        <v>0</v>
      </c>
      <c r="N6" s="37">
        <f>E6/18045</f>
        <v>0</v>
      </c>
      <c r="O6" s="37">
        <f>F6/823136</f>
        <v>5.2239241146056058E-3</v>
      </c>
      <c r="P6" s="38" t="s">
        <v>367</v>
      </c>
      <c r="U6" t="s">
        <v>71</v>
      </c>
      <c r="V6" t="s">
        <v>70</v>
      </c>
      <c r="W6" t="s">
        <v>295</v>
      </c>
      <c r="X6" t="s">
        <v>296</v>
      </c>
      <c r="Z6">
        <v>3</v>
      </c>
      <c r="AA6">
        <f t="shared" si="1"/>
        <v>1</v>
      </c>
    </row>
    <row r="7" spans="1:27" x14ac:dyDescent="0.35">
      <c r="A7" t="s">
        <v>71</v>
      </c>
      <c r="B7" t="s">
        <v>70</v>
      </c>
      <c r="C7" t="s">
        <v>295</v>
      </c>
      <c r="F7">
        <v>3</v>
      </c>
      <c r="G7">
        <f t="shared" si="2"/>
        <v>1</v>
      </c>
      <c r="J7" t="s">
        <v>71</v>
      </c>
      <c r="K7" t="s">
        <v>70</v>
      </c>
      <c r="L7" t="s">
        <v>295</v>
      </c>
      <c r="M7" s="37">
        <f t="shared" ref="M7:M18" si="3">D7/6</f>
        <v>0</v>
      </c>
      <c r="N7" s="37">
        <f t="shared" ref="N7:N18" si="4">E7/18045</f>
        <v>0</v>
      </c>
      <c r="O7" s="37">
        <f t="shared" ref="O7:O18" si="5">F7/823136</f>
        <v>3.6445982194922831E-6</v>
      </c>
      <c r="P7" t="s">
        <v>367</v>
      </c>
      <c r="U7" t="s">
        <v>71</v>
      </c>
      <c r="V7" t="s">
        <v>70</v>
      </c>
      <c r="W7" t="s">
        <v>272</v>
      </c>
      <c r="X7" t="s">
        <v>273</v>
      </c>
      <c r="Y7">
        <v>1</v>
      </c>
      <c r="AA7">
        <f t="shared" si="1"/>
        <v>1</v>
      </c>
    </row>
    <row r="8" spans="1:27" x14ac:dyDescent="0.35">
      <c r="A8" t="s">
        <v>71</v>
      </c>
      <c r="B8" t="s">
        <v>70</v>
      </c>
      <c r="C8" t="s">
        <v>272</v>
      </c>
      <c r="D8">
        <v>1</v>
      </c>
      <c r="G8" s="40">
        <f t="shared" si="2"/>
        <v>1</v>
      </c>
      <c r="J8" t="s">
        <v>71</v>
      </c>
      <c r="K8" t="s">
        <v>70</v>
      </c>
      <c r="L8" t="s">
        <v>272</v>
      </c>
      <c r="M8" s="69">
        <f t="shared" si="3"/>
        <v>0.16666666666666666</v>
      </c>
      <c r="N8" s="37">
        <f t="shared" si="4"/>
        <v>0</v>
      </c>
      <c r="O8" s="37">
        <f t="shared" si="5"/>
        <v>0</v>
      </c>
      <c r="P8" s="40" t="s">
        <v>429</v>
      </c>
      <c r="U8" t="s">
        <v>71</v>
      </c>
      <c r="V8" t="s">
        <v>70</v>
      </c>
      <c r="W8" t="s">
        <v>57</v>
      </c>
      <c r="X8" t="s">
        <v>225</v>
      </c>
      <c r="Z8">
        <v>3</v>
      </c>
      <c r="AA8">
        <f t="shared" si="1"/>
        <v>1</v>
      </c>
    </row>
    <row r="9" spans="1:27" x14ac:dyDescent="0.35">
      <c r="A9" t="s">
        <v>71</v>
      </c>
      <c r="B9" t="s">
        <v>70</v>
      </c>
      <c r="C9" t="s">
        <v>57</v>
      </c>
      <c r="F9">
        <v>3</v>
      </c>
      <c r="G9" s="40">
        <f t="shared" si="2"/>
        <v>1</v>
      </c>
      <c r="J9" t="s">
        <v>71</v>
      </c>
      <c r="K9" t="s">
        <v>70</v>
      </c>
      <c r="L9" t="s">
        <v>57</v>
      </c>
      <c r="M9" s="37">
        <f t="shared" si="3"/>
        <v>0</v>
      </c>
      <c r="N9" s="37">
        <f t="shared" si="4"/>
        <v>0</v>
      </c>
      <c r="O9" s="37">
        <f t="shared" si="5"/>
        <v>3.6445982194922831E-6</v>
      </c>
      <c r="P9" s="40" t="s">
        <v>367</v>
      </c>
      <c r="U9" t="s">
        <v>71</v>
      </c>
      <c r="V9" t="s">
        <v>70</v>
      </c>
      <c r="W9" t="s">
        <v>60</v>
      </c>
      <c r="X9" t="s">
        <v>207</v>
      </c>
      <c r="Z9">
        <v>3</v>
      </c>
      <c r="AA9">
        <f t="shared" si="1"/>
        <v>1</v>
      </c>
    </row>
    <row r="10" spans="1:27" x14ac:dyDescent="0.35">
      <c r="A10" t="s">
        <v>71</v>
      </c>
      <c r="B10" t="s">
        <v>70</v>
      </c>
      <c r="C10" t="s">
        <v>60</v>
      </c>
      <c r="F10">
        <v>3</v>
      </c>
      <c r="G10">
        <f t="shared" si="2"/>
        <v>1</v>
      </c>
      <c r="J10" t="s">
        <v>71</v>
      </c>
      <c r="K10" t="s">
        <v>70</v>
      </c>
      <c r="L10" t="s">
        <v>60</v>
      </c>
      <c r="M10" s="37">
        <f t="shared" si="3"/>
        <v>0</v>
      </c>
      <c r="N10" s="37">
        <f t="shared" si="4"/>
        <v>0</v>
      </c>
      <c r="O10" s="37">
        <f t="shared" si="5"/>
        <v>3.6445982194922831E-6</v>
      </c>
      <c r="P10" t="s">
        <v>380</v>
      </c>
      <c r="U10" t="s">
        <v>66</v>
      </c>
      <c r="V10" t="s">
        <v>65</v>
      </c>
      <c r="W10" t="s">
        <v>239</v>
      </c>
      <c r="X10" t="s">
        <v>282</v>
      </c>
      <c r="Z10">
        <v>5398</v>
      </c>
      <c r="AA10">
        <f t="shared" si="1"/>
        <v>1</v>
      </c>
    </row>
    <row r="11" spans="1:27" x14ac:dyDescent="0.35">
      <c r="A11" t="s">
        <v>66</v>
      </c>
      <c r="B11" t="s">
        <v>65</v>
      </c>
      <c r="C11" t="s">
        <v>239</v>
      </c>
      <c r="F11">
        <v>13050</v>
      </c>
      <c r="G11" s="38">
        <f t="shared" si="2"/>
        <v>1</v>
      </c>
      <c r="J11" t="s">
        <v>66</v>
      </c>
      <c r="K11" t="s">
        <v>65</v>
      </c>
      <c r="L11" t="s">
        <v>239</v>
      </c>
      <c r="M11" s="37">
        <f t="shared" si="3"/>
        <v>0</v>
      </c>
      <c r="N11" s="37">
        <f t="shared" si="4"/>
        <v>0</v>
      </c>
      <c r="O11" s="37">
        <f t="shared" si="5"/>
        <v>1.5854002254791433E-2</v>
      </c>
      <c r="P11" s="38"/>
      <c r="U11" t="s">
        <v>66</v>
      </c>
      <c r="V11" t="s">
        <v>65</v>
      </c>
      <c r="W11" t="s">
        <v>239</v>
      </c>
      <c r="X11" t="s">
        <v>240</v>
      </c>
      <c r="Z11">
        <v>7652</v>
      </c>
      <c r="AA11">
        <f t="shared" si="1"/>
        <v>1</v>
      </c>
    </row>
    <row r="12" spans="1:27" x14ac:dyDescent="0.35">
      <c r="A12" t="s">
        <v>66</v>
      </c>
      <c r="B12" t="s">
        <v>65</v>
      </c>
      <c r="C12" t="s">
        <v>42</v>
      </c>
      <c r="D12">
        <v>5</v>
      </c>
      <c r="F12">
        <v>21062</v>
      </c>
      <c r="G12">
        <f t="shared" si="2"/>
        <v>2</v>
      </c>
      <c r="J12" s="40" t="s">
        <v>66</v>
      </c>
      <c r="K12" s="40" t="s">
        <v>65</v>
      </c>
      <c r="L12" s="40" t="s">
        <v>42</v>
      </c>
      <c r="M12" s="41">
        <f t="shared" si="3"/>
        <v>0.83333333333333337</v>
      </c>
      <c r="N12" s="41">
        <f t="shared" si="4"/>
        <v>0</v>
      </c>
      <c r="O12" s="41">
        <f t="shared" si="5"/>
        <v>2.5587509232982156E-2</v>
      </c>
      <c r="P12" s="40"/>
      <c r="Q12">
        <v>3</v>
      </c>
      <c r="R12">
        <v>2</v>
      </c>
      <c r="U12" t="s">
        <v>66</v>
      </c>
      <c r="V12" t="s">
        <v>65</v>
      </c>
      <c r="W12" t="s">
        <v>42</v>
      </c>
      <c r="X12" t="s">
        <v>246</v>
      </c>
      <c r="Z12">
        <v>12924</v>
      </c>
      <c r="AA12">
        <f t="shared" si="1"/>
        <v>1</v>
      </c>
    </row>
    <row r="13" spans="1:27" x14ac:dyDescent="0.35">
      <c r="A13" t="s">
        <v>66</v>
      </c>
      <c r="B13" t="s">
        <v>65</v>
      </c>
      <c r="C13" t="s">
        <v>47</v>
      </c>
      <c r="E13">
        <v>18044</v>
      </c>
      <c r="F13">
        <v>70482</v>
      </c>
      <c r="G13" s="40">
        <f t="shared" si="2"/>
        <v>2</v>
      </c>
      <c r="J13" s="40" t="s">
        <v>66</v>
      </c>
      <c r="K13" s="40" t="s">
        <v>65</v>
      </c>
      <c r="L13" s="40" t="s">
        <v>47</v>
      </c>
      <c r="M13" s="41">
        <f t="shared" si="3"/>
        <v>0</v>
      </c>
      <c r="N13" s="41">
        <f t="shared" si="4"/>
        <v>0.99994458298697697</v>
      </c>
      <c r="O13" s="41">
        <f t="shared" si="5"/>
        <v>8.5626190568751703E-2</v>
      </c>
      <c r="P13" s="40"/>
      <c r="Q13">
        <v>2</v>
      </c>
      <c r="R13">
        <v>2</v>
      </c>
      <c r="U13" t="s">
        <v>66</v>
      </c>
      <c r="V13" t="s">
        <v>65</v>
      </c>
      <c r="W13" t="s">
        <v>42</v>
      </c>
      <c r="X13" t="s">
        <v>245</v>
      </c>
      <c r="Y13">
        <v>1</v>
      </c>
      <c r="AA13">
        <f t="shared" si="1"/>
        <v>1</v>
      </c>
    </row>
    <row r="14" spans="1:27" x14ac:dyDescent="0.35">
      <c r="A14" t="s">
        <v>22</v>
      </c>
      <c r="B14" t="s">
        <v>74</v>
      </c>
      <c r="C14" t="s">
        <v>293</v>
      </c>
      <c r="F14">
        <v>14</v>
      </c>
      <c r="G14">
        <f t="shared" si="2"/>
        <v>1</v>
      </c>
      <c r="J14" t="s">
        <v>22</v>
      </c>
      <c r="K14" t="s">
        <v>74</v>
      </c>
      <c r="L14" t="s">
        <v>293</v>
      </c>
      <c r="M14" s="37">
        <f t="shared" si="3"/>
        <v>0</v>
      </c>
      <c r="N14" s="37">
        <f t="shared" si="4"/>
        <v>0</v>
      </c>
      <c r="O14" s="37">
        <f t="shared" si="5"/>
        <v>1.7008125024297322E-5</v>
      </c>
      <c r="P14" t="s">
        <v>367</v>
      </c>
      <c r="U14" t="s">
        <v>66</v>
      </c>
      <c r="V14" t="s">
        <v>65</v>
      </c>
      <c r="W14" t="s">
        <v>42</v>
      </c>
      <c r="X14" t="s">
        <v>198</v>
      </c>
      <c r="Y14">
        <v>4</v>
      </c>
      <c r="Z14">
        <v>8138</v>
      </c>
      <c r="AA14">
        <f t="shared" si="1"/>
        <v>2</v>
      </c>
    </row>
    <row r="15" spans="1:27" x14ac:dyDescent="0.35">
      <c r="A15" t="s">
        <v>19</v>
      </c>
      <c r="B15" t="s">
        <v>50</v>
      </c>
      <c r="C15" t="s">
        <v>137</v>
      </c>
      <c r="E15">
        <v>1</v>
      </c>
      <c r="G15">
        <f t="shared" si="2"/>
        <v>1</v>
      </c>
      <c r="J15" t="s">
        <v>19</v>
      </c>
      <c r="K15" t="s">
        <v>50</v>
      </c>
      <c r="L15" t="s">
        <v>137</v>
      </c>
      <c r="M15" s="37">
        <f t="shared" si="3"/>
        <v>0</v>
      </c>
      <c r="N15" s="37">
        <f t="shared" si="4"/>
        <v>5.541701302299806E-5</v>
      </c>
      <c r="O15" s="37">
        <f t="shared" si="5"/>
        <v>0</v>
      </c>
      <c r="P15" t="s">
        <v>366</v>
      </c>
      <c r="U15" t="s">
        <v>66</v>
      </c>
      <c r="V15" t="s">
        <v>65</v>
      </c>
      <c r="W15" t="s">
        <v>47</v>
      </c>
      <c r="X15" t="s">
        <v>205</v>
      </c>
      <c r="Z15">
        <v>19891</v>
      </c>
      <c r="AA15">
        <f t="shared" si="1"/>
        <v>1</v>
      </c>
    </row>
    <row r="16" spans="1:27" x14ac:dyDescent="0.35">
      <c r="A16" t="s">
        <v>5</v>
      </c>
      <c r="B16" t="s">
        <v>4</v>
      </c>
      <c r="C16" t="s">
        <v>6</v>
      </c>
      <c r="F16">
        <v>16350</v>
      </c>
      <c r="G16">
        <f t="shared" si="2"/>
        <v>1</v>
      </c>
      <c r="J16" t="s">
        <v>5</v>
      </c>
      <c r="K16" t="s">
        <v>4</v>
      </c>
      <c r="L16" t="s">
        <v>6</v>
      </c>
      <c r="M16" s="37">
        <f t="shared" si="3"/>
        <v>0</v>
      </c>
      <c r="N16" s="37">
        <f t="shared" si="4"/>
        <v>0</v>
      </c>
      <c r="O16" s="37">
        <f t="shared" si="5"/>
        <v>1.9863060296232943E-2</v>
      </c>
      <c r="P16" t="s">
        <v>310</v>
      </c>
      <c r="U16" t="s">
        <v>66</v>
      </c>
      <c r="V16" t="s">
        <v>65</v>
      </c>
      <c r="W16" t="s">
        <v>47</v>
      </c>
      <c r="X16" t="s">
        <v>204</v>
      </c>
      <c r="Z16">
        <v>50591</v>
      </c>
      <c r="AA16">
        <f t="shared" si="1"/>
        <v>1</v>
      </c>
    </row>
    <row r="17" spans="1:27" x14ac:dyDescent="0.35">
      <c r="A17" t="s">
        <v>35</v>
      </c>
      <c r="B17" t="s">
        <v>62</v>
      </c>
      <c r="C17" t="s">
        <v>202</v>
      </c>
      <c r="F17">
        <v>3</v>
      </c>
      <c r="G17">
        <f t="shared" si="2"/>
        <v>1</v>
      </c>
      <c r="J17" t="s">
        <v>35</v>
      </c>
      <c r="K17" t="s">
        <v>62</v>
      </c>
      <c r="L17" t="s">
        <v>202</v>
      </c>
      <c r="M17" s="37">
        <f t="shared" si="3"/>
        <v>0</v>
      </c>
      <c r="N17" s="37">
        <f t="shared" si="4"/>
        <v>0</v>
      </c>
      <c r="O17" s="37">
        <f t="shared" si="5"/>
        <v>3.6445982194922831E-6</v>
      </c>
      <c r="P17" t="s">
        <v>367</v>
      </c>
      <c r="U17" t="s">
        <v>22</v>
      </c>
      <c r="V17" t="s">
        <v>74</v>
      </c>
      <c r="W17" t="s">
        <v>293</v>
      </c>
      <c r="X17" t="s">
        <v>294</v>
      </c>
      <c r="Z17">
        <v>14</v>
      </c>
      <c r="AA17">
        <f t="shared" si="1"/>
        <v>1</v>
      </c>
    </row>
    <row r="18" spans="1:27" x14ac:dyDescent="0.35">
      <c r="A18" t="s">
        <v>68</v>
      </c>
      <c r="B18" t="s">
        <v>67</v>
      </c>
      <c r="C18" t="s">
        <v>258</v>
      </c>
      <c r="F18">
        <v>697866</v>
      </c>
      <c r="G18">
        <f t="shared" si="2"/>
        <v>1</v>
      </c>
      <c r="J18" t="s">
        <v>68</v>
      </c>
      <c r="K18" t="s">
        <v>67</v>
      </c>
      <c r="L18" t="s">
        <v>258</v>
      </c>
      <c r="M18" s="37">
        <f t="shared" si="3"/>
        <v>0</v>
      </c>
      <c r="N18" s="37">
        <f t="shared" si="4"/>
        <v>0</v>
      </c>
      <c r="O18" s="69">
        <f t="shared" si="5"/>
        <v>0.8478137270147339</v>
      </c>
      <c r="Q18">
        <v>1</v>
      </c>
      <c r="R18">
        <v>1</v>
      </c>
      <c r="U18" t="s">
        <v>5</v>
      </c>
      <c r="V18" t="s">
        <v>4</v>
      </c>
      <c r="W18" t="s">
        <v>6</v>
      </c>
      <c r="X18" t="s">
        <v>248</v>
      </c>
      <c r="Z18">
        <v>16350</v>
      </c>
      <c r="AA18">
        <f t="shared" si="1"/>
        <v>1</v>
      </c>
    </row>
    <row r="19" spans="1:27" x14ac:dyDescent="0.35">
      <c r="A19" t="s">
        <v>75</v>
      </c>
      <c r="B19" t="s">
        <v>74</v>
      </c>
      <c r="C19" t="s">
        <v>52</v>
      </c>
      <c r="G19">
        <f t="shared" si="2"/>
        <v>0</v>
      </c>
      <c r="M19"/>
      <c r="N19"/>
      <c r="O19"/>
      <c r="U19" t="s">
        <v>35</v>
      </c>
      <c r="V19" t="s">
        <v>62</v>
      </c>
      <c r="W19" t="s">
        <v>202</v>
      </c>
      <c r="X19" t="s">
        <v>203</v>
      </c>
      <c r="Z19">
        <v>3</v>
      </c>
      <c r="AA19">
        <f t="shared" si="1"/>
        <v>1</v>
      </c>
    </row>
    <row r="20" spans="1:27" x14ac:dyDescent="0.35">
      <c r="A20" t="s">
        <v>301</v>
      </c>
      <c r="B20" t="s">
        <v>133</v>
      </c>
      <c r="C20" t="s">
        <v>133</v>
      </c>
      <c r="G20" s="40">
        <f t="shared" si="2"/>
        <v>0</v>
      </c>
      <c r="M20"/>
      <c r="N20"/>
      <c r="O20"/>
      <c r="U20" t="s">
        <v>68</v>
      </c>
      <c r="V20" t="s">
        <v>67</v>
      </c>
      <c r="W20" t="s">
        <v>258</v>
      </c>
      <c r="X20" t="s">
        <v>259</v>
      </c>
      <c r="Z20">
        <v>697866</v>
      </c>
      <c r="AA20">
        <f t="shared" si="1"/>
        <v>1</v>
      </c>
    </row>
    <row r="21" spans="1:27" x14ac:dyDescent="0.35">
      <c r="A21" t="s">
        <v>71</v>
      </c>
      <c r="B21" t="s">
        <v>70</v>
      </c>
      <c r="C21" t="s">
        <v>113</v>
      </c>
      <c r="G21">
        <f t="shared" si="2"/>
        <v>0</v>
      </c>
      <c r="M21"/>
      <c r="N21"/>
      <c r="O21"/>
    </row>
    <row r="22" spans="1:27" x14ac:dyDescent="0.35">
      <c r="A22" t="s">
        <v>71</v>
      </c>
      <c r="B22" t="s">
        <v>70</v>
      </c>
      <c r="C22" t="s">
        <v>210</v>
      </c>
      <c r="G22">
        <f t="shared" si="2"/>
        <v>0</v>
      </c>
      <c r="M22"/>
      <c r="N22"/>
      <c r="O22"/>
    </row>
    <row r="23" spans="1:27" x14ac:dyDescent="0.35">
      <c r="A23" t="s">
        <v>71</v>
      </c>
      <c r="B23" t="s">
        <v>70</v>
      </c>
      <c r="C23" t="s">
        <v>253</v>
      </c>
      <c r="G23">
        <f t="shared" si="2"/>
        <v>0</v>
      </c>
      <c r="M23"/>
      <c r="N23"/>
      <c r="O23"/>
    </row>
    <row r="24" spans="1:27" x14ac:dyDescent="0.35">
      <c r="A24" t="s">
        <v>71</v>
      </c>
      <c r="B24" t="s">
        <v>70</v>
      </c>
      <c r="C24" t="s">
        <v>59</v>
      </c>
      <c r="G24">
        <f t="shared" si="2"/>
        <v>0</v>
      </c>
      <c r="M24"/>
      <c r="N24"/>
      <c r="O24"/>
    </row>
    <row r="25" spans="1:27" x14ac:dyDescent="0.35">
      <c r="A25" t="s">
        <v>71</v>
      </c>
      <c r="B25" t="s">
        <v>70</v>
      </c>
      <c r="C25" t="s">
        <v>208</v>
      </c>
      <c r="G25" s="40">
        <f t="shared" si="2"/>
        <v>0</v>
      </c>
      <c r="M25"/>
      <c r="N25"/>
      <c r="O25"/>
    </row>
    <row r="26" spans="1:27" x14ac:dyDescent="0.35">
      <c r="A26" t="s">
        <v>71</v>
      </c>
      <c r="B26" t="s">
        <v>70</v>
      </c>
      <c r="C26" t="s">
        <v>286</v>
      </c>
      <c r="G26">
        <f t="shared" si="2"/>
        <v>0</v>
      </c>
      <c r="M26"/>
      <c r="N26"/>
      <c r="O26"/>
    </row>
    <row r="27" spans="1:27" x14ac:dyDescent="0.35">
      <c r="A27" t="s">
        <v>71</v>
      </c>
      <c r="B27" t="s">
        <v>70</v>
      </c>
      <c r="C27" t="s">
        <v>56</v>
      </c>
      <c r="G27" s="38">
        <f t="shared" si="2"/>
        <v>0</v>
      </c>
      <c r="M27"/>
      <c r="N27"/>
      <c r="O27"/>
    </row>
    <row r="28" spans="1:27" x14ac:dyDescent="0.35">
      <c r="A28" t="s">
        <v>71</v>
      </c>
      <c r="B28" t="s">
        <v>70</v>
      </c>
      <c r="C28" t="s">
        <v>230</v>
      </c>
      <c r="G28">
        <f t="shared" si="2"/>
        <v>0</v>
      </c>
      <c r="M28"/>
      <c r="N28"/>
      <c r="O28"/>
    </row>
    <row r="29" spans="1:27" x14ac:dyDescent="0.35">
      <c r="A29" t="s">
        <v>71</v>
      </c>
      <c r="B29" t="s">
        <v>70</v>
      </c>
      <c r="C29" t="s">
        <v>58</v>
      </c>
      <c r="G29">
        <f t="shared" si="2"/>
        <v>0</v>
      </c>
      <c r="M29"/>
      <c r="N29"/>
      <c r="O29"/>
    </row>
    <row r="30" spans="1:27" x14ac:dyDescent="0.35">
      <c r="A30" t="s">
        <v>71</v>
      </c>
      <c r="B30" t="s">
        <v>304</v>
      </c>
      <c r="C30" t="s">
        <v>278</v>
      </c>
      <c r="G30" s="40">
        <f t="shared" si="2"/>
        <v>0</v>
      </c>
      <c r="M30"/>
      <c r="N30"/>
      <c r="O30"/>
    </row>
    <row r="31" spans="1:27" x14ac:dyDescent="0.35">
      <c r="A31" t="s">
        <v>66</v>
      </c>
      <c r="B31" t="s">
        <v>65</v>
      </c>
      <c r="C31" t="s">
        <v>265</v>
      </c>
      <c r="G31">
        <f t="shared" si="2"/>
        <v>0</v>
      </c>
      <c r="M31"/>
      <c r="N31"/>
      <c r="O31"/>
    </row>
    <row r="32" spans="1:27" x14ac:dyDescent="0.35">
      <c r="A32" t="s">
        <v>63</v>
      </c>
      <c r="B32" t="s">
        <v>64</v>
      </c>
      <c r="C32" t="s">
        <v>46</v>
      </c>
      <c r="G32">
        <f t="shared" si="2"/>
        <v>0</v>
      </c>
      <c r="M32"/>
      <c r="N32"/>
      <c r="O32"/>
    </row>
    <row r="33" spans="1:15" x14ac:dyDescent="0.35">
      <c r="A33" t="s">
        <v>63</v>
      </c>
      <c r="B33" t="s">
        <v>64</v>
      </c>
      <c r="C33" t="s">
        <v>41</v>
      </c>
      <c r="G33">
        <f t="shared" si="2"/>
        <v>0</v>
      </c>
      <c r="M33"/>
      <c r="N33"/>
      <c r="O33"/>
    </row>
    <row r="34" spans="1:15" x14ac:dyDescent="0.35">
      <c r="A34" t="s">
        <v>313</v>
      </c>
      <c r="B34" t="s">
        <v>312</v>
      </c>
      <c r="C34" t="s">
        <v>297</v>
      </c>
      <c r="G34">
        <f t="shared" si="2"/>
        <v>0</v>
      </c>
      <c r="M34"/>
      <c r="N34"/>
      <c r="O34"/>
    </row>
    <row r="35" spans="1:15" x14ac:dyDescent="0.35">
      <c r="A35" t="s">
        <v>22</v>
      </c>
      <c r="B35" t="s">
        <v>74</v>
      </c>
      <c r="C35" t="s">
        <v>241</v>
      </c>
      <c r="G35">
        <f t="shared" si="2"/>
        <v>0</v>
      </c>
      <c r="M35"/>
      <c r="N35"/>
      <c r="O35"/>
    </row>
    <row r="36" spans="1:15" x14ac:dyDescent="0.35">
      <c r="A36" t="s">
        <v>22</v>
      </c>
      <c r="B36" t="s">
        <v>74</v>
      </c>
      <c r="C36" t="s">
        <v>288</v>
      </c>
      <c r="G36">
        <f t="shared" si="2"/>
        <v>0</v>
      </c>
      <c r="M36"/>
      <c r="N36"/>
      <c r="O36"/>
    </row>
    <row r="37" spans="1:15" x14ac:dyDescent="0.35">
      <c r="A37" t="s">
        <v>22</v>
      </c>
      <c r="B37" t="s">
        <v>307</v>
      </c>
      <c r="C37" t="s">
        <v>251</v>
      </c>
      <c r="G37">
        <f t="shared" si="2"/>
        <v>0</v>
      </c>
      <c r="M37"/>
      <c r="N37"/>
      <c r="O37"/>
    </row>
    <row r="38" spans="1:15" x14ac:dyDescent="0.35">
      <c r="A38" t="s">
        <v>22</v>
      </c>
      <c r="B38" t="s">
        <v>21</v>
      </c>
      <c r="C38" t="s">
        <v>20</v>
      </c>
      <c r="G38">
        <f t="shared" ref="G38:G69" si="6">COUNT(D38:F38)</f>
        <v>0</v>
      </c>
      <c r="M38"/>
      <c r="N38"/>
      <c r="O38"/>
    </row>
    <row r="39" spans="1:15" x14ac:dyDescent="0.35">
      <c r="A39" t="s">
        <v>314</v>
      </c>
      <c r="B39" t="s">
        <v>315</v>
      </c>
      <c r="C39" t="s">
        <v>247</v>
      </c>
      <c r="G39" s="38">
        <f t="shared" si="6"/>
        <v>0</v>
      </c>
      <c r="M39"/>
      <c r="N39"/>
      <c r="O39"/>
    </row>
    <row r="40" spans="1:15" x14ac:dyDescent="0.35">
      <c r="A40" t="s">
        <v>312</v>
      </c>
      <c r="B40" t="s">
        <v>313</v>
      </c>
      <c r="C40" t="s">
        <v>283</v>
      </c>
      <c r="G40" s="38">
        <f t="shared" si="6"/>
        <v>0</v>
      </c>
      <c r="M40"/>
      <c r="N40"/>
      <c r="O40"/>
    </row>
    <row r="41" spans="1:15" x14ac:dyDescent="0.35">
      <c r="A41" t="s">
        <v>19</v>
      </c>
      <c r="B41" t="s">
        <v>50</v>
      </c>
      <c r="C41" t="s">
        <v>260</v>
      </c>
      <c r="G41">
        <f t="shared" si="6"/>
        <v>0</v>
      </c>
      <c r="M41"/>
      <c r="N41"/>
      <c r="O41"/>
    </row>
    <row r="42" spans="1:15" x14ac:dyDescent="0.35">
      <c r="A42" t="s">
        <v>19</v>
      </c>
      <c r="B42" t="s">
        <v>50</v>
      </c>
      <c r="C42" t="s">
        <v>256</v>
      </c>
      <c r="G42">
        <f t="shared" si="6"/>
        <v>0</v>
      </c>
      <c r="M42"/>
      <c r="N42"/>
      <c r="O42"/>
    </row>
    <row r="43" spans="1:15" x14ac:dyDescent="0.35">
      <c r="A43" t="s">
        <v>19</v>
      </c>
      <c r="B43" t="s">
        <v>316</v>
      </c>
      <c r="C43" t="s">
        <v>280</v>
      </c>
      <c r="G43">
        <f t="shared" si="6"/>
        <v>0</v>
      </c>
      <c r="M43"/>
      <c r="N43"/>
      <c r="O43"/>
    </row>
    <row r="44" spans="1:15" x14ac:dyDescent="0.35">
      <c r="A44" t="s">
        <v>19</v>
      </c>
      <c r="B44" t="s">
        <v>18</v>
      </c>
      <c r="C44" t="s">
        <v>17</v>
      </c>
      <c r="G44">
        <f t="shared" si="6"/>
        <v>0</v>
      </c>
      <c r="M44"/>
      <c r="N44"/>
      <c r="O44"/>
    </row>
    <row r="45" spans="1:15" x14ac:dyDescent="0.35">
      <c r="A45" t="s">
        <v>19</v>
      </c>
      <c r="B45" t="s">
        <v>18</v>
      </c>
      <c r="C45" t="s">
        <v>270</v>
      </c>
      <c r="G45">
        <f t="shared" si="6"/>
        <v>0</v>
      </c>
    </row>
    <row r="46" spans="1:15" x14ac:dyDescent="0.35">
      <c r="A46" t="s">
        <v>5</v>
      </c>
      <c r="B46" t="s">
        <v>4</v>
      </c>
      <c r="C46" t="s">
        <v>7</v>
      </c>
      <c r="G46">
        <f t="shared" si="6"/>
        <v>0</v>
      </c>
    </row>
    <row r="47" spans="1:15" x14ac:dyDescent="0.35">
      <c r="A47" t="s">
        <v>5</v>
      </c>
      <c r="B47" t="s">
        <v>4</v>
      </c>
      <c r="C47" t="s">
        <v>15</v>
      </c>
      <c r="G47">
        <f t="shared" si="6"/>
        <v>0</v>
      </c>
    </row>
    <row r="48" spans="1:15" x14ac:dyDescent="0.35">
      <c r="A48" t="s">
        <v>5</v>
      </c>
      <c r="B48" t="s">
        <v>4</v>
      </c>
      <c r="C48" t="s">
        <v>2</v>
      </c>
      <c r="G48">
        <f t="shared" si="6"/>
        <v>0</v>
      </c>
    </row>
    <row r="49" spans="1:7" x14ac:dyDescent="0.35">
      <c r="A49" t="s">
        <v>5</v>
      </c>
      <c r="B49" t="s">
        <v>4</v>
      </c>
      <c r="C49" t="s">
        <v>23</v>
      </c>
      <c r="G49" s="40">
        <f t="shared" si="6"/>
        <v>0</v>
      </c>
    </row>
    <row r="50" spans="1:7" x14ac:dyDescent="0.35">
      <c r="A50" t="s">
        <v>5</v>
      </c>
      <c r="B50" t="s">
        <v>4</v>
      </c>
      <c r="C50" t="s">
        <v>349</v>
      </c>
      <c r="G50">
        <f t="shared" si="6"/>
        <v>0</v>
      </c>
    </row>
    <row r="51" spans="1:7" x14ac:dyDescent="0.35">
      <c r="A51" t="s">
        <v>308</v>
      </c>
      <c r="B51" t="s">
        <v>309</v>
      </c>
      <c r="C51" t="s">
        <v>214</v>
      </c>
      <c r="G51">
        <f t="shared" si="6"/>
        <v>0</v>
      </c>
    </row>
    <row r="52" spans="1:7" x14ac:dyDescent="0.35">
      <c r="A52" t="s">
        <v>77</v>
      </c>
      <c r="B52" t="s">
        <v>76</v>
      </c>
      <c r="C52" t="s">
        <v>144</v>
      </c>
      <c r="G52">
        <f t="shared" si="6"/>
        <v>0</v>
      </c>
    </row>
    <row r="53" spans="1:7" x14ac:dyDescent="0.35">
      <c r="A53" t="s">
        <v>35</v>
      </c>
      <c r="B53" t="s">
        <v>62</v>
      </c>
      <c r="C53" t="s">
        <v>38</v>
      </c>
      <c r="G53">
        <f t="shared" si="6"/>
        <v>0</v>
      </c>
    </row>
    <row r="54" spans="1:7" x14ac:dyDescent="0.35">
      <c r="A54" t="s">
        <v>35</v>
      </c>
      <c r="B54" t="s">
        <v>37</v>
      </c>
      <c r="C54" t="s">
        <v>40</v>
      </c>
      <c r="G54">
        <f t="shared" si="6"/>
        <v>0</v>
      </c>
    </row>
    <row r="55" spans="1:7" x14ac:dyDescent="0.35">
      <c r="A55" t="s">
        <v>35</v>
      </c>
      <c r="B55" t="s">
        <v>37</v>
      </c>
      <c r="C55" t="s">
        <v>36</v>
      </c>
      <c r="G55" s="38">
        <f t="shared" si="6"/>
        <v>0</v>
      </c>
    </row>
    <row r="56" spans="1:7" x14ac:dyDescent="0.35">
      <c r="A56" t="s">
        <v>35</v>
      </c>
      <c r="B56" t="s">
        <v>37</v>
      </c>
      <c r="C56" t="s">
        <v>49</v>
      </c>
      <c r="G56">
        <f t="shared" si="6"/>
        <v>0</v>
      </c>
    </row>
    <row r="57" spans="1:7" x14ac:dyDescent="0.35">
      <c r="A57" t="s">
        <v>35</v>
      </c>
      <c r="B57" t="s">
        <v>34</v>
      </c>
      <c r="C57" t="s">
        <v>33</v>
      </c>
      <c r="G57">
        <f t="shared" si="6"/>
        <v>0</v>
      </c>
    </row>
    <row r="58" spans="1:7" x14ac:dyDescent="0.35">
      <c r="A58" t="s">
        <v>302</v>
      </c>
      <c r="B58" t="s">
        <v>303</v>
      </c>
      <c r="C58" t="s">
        <v>218</v>
      </c>
      <c r="G58">
        <f t="shared" si="6"/>
        <v>0</v>
      </c>
    </row>
    <row r="59" spans="1:7" x14ac:dyDescent="0.35">
      <c r="A59" t="s">
        <v>68</v>
      </c>
      <c r="B59" t="s">
        <v>311</v>
      </c>
      <c r="C59" t="s">
        <v>222</v>
      </c>
      <c r="G59">
        <f t="shared" si="6"/>
        <v>0</v>
      </c>
    </row>
    <row r="60" spans="1:7" x14ac:dyDescent="0.35">
      <c r="G60">
        <f t="shared" si="6"/>
        <v>0</v>
      </c>
    </row>
    <row r="61" spans="1:7" x14ac:dyDescent="0.35">
      <c r="G61">
        <f t="shared" si="6"/>
        <v>0</v>
      </c>
    </row>
    <row r="62" spans="1:7" x14ac:dyDescent="0.35">
      <c r="G62">
        <f t="shared" si="6"/>
        <v>0</v>
      </c>
    </row>
    <row r="63" spans="1:7" x14ac:dyDescent="0.35">
      <c r="G63">
        <f t="shared" si="6"/>
        <v>0</v>
      </c>
    </row>
    <row r="64" spans="1:7" x14ac:dyDescent="0.35">
      <c r="G64">
        <f t="shared" si="6"/>
        <v>0</v>
      </c>
    </row>
    <row r="65" spans="7:7" x14ac:dyDescent="0.35">
      <c r="G65" s="40">
        <f t="shared" si="6"/>
        <v>0</v>
      </c>
    </row>
    <row r="66" spans="7:7" x14ac:dyDescent="0.35">
      <c r="G66">
        <f t="shared" si="6"/>
        <v>0</v>
      </c>
    </row>
    <row r="67" spans="7:7" x14ac:dyDescent="0.35">
      <c r="G67" s="38">
        <f t="shared" si="6"/>
        <v>0</v>
      </c>
    </row>
    <row r="68" spans="7:7" x14ac:dyDescent="0.35">
      <c r="G68">
        <f t="shared" si="6"/>
        <v>0</v>
      </c>
    </row>
    <row r="69" spans="7:7" x14ac:dyDescent="0.35">
      <c r="G69">
        <f t="shared" si="6"/>
        <v>0</v>
      </c>
    </row>
    <row r="70" spans="7:7" x14ac:dyDescent="0.35">
      <c r="G70" s="38">
        <f t="shared" ref="G70:G89" si="7">COUNT(D70:F70)</f>
        <v>0</v>
      </c>
    </row>
    <row r="71" spans="7:7" x14ac:dyDescent="0.35">
      <c r="G71">
        <f t="shared" si="7"/>
        <v>0</v>
      </c>
    </row>
    <row r="72" spans="7:7" x14ac:dyDescent="0.35">
      <c r="G72">
        <f t="shared" si="7"/>
        <v>0</v>
      </c>
    </row>
    <row r="73" spans="7:7" x14ac:dyDescent="0.35">
      <c r="G73">
        <f t="shared" si="7"/>
        <v>0</v>
      </c>
    </row>
    <row r="74" spans="7:7" x14ac:dyDescent="0.35">
      <c r="G74" s="38">
        <f t="shared" si="7"/>
        <v>0</v>
      </c>
    </row>
    <row r="75" spans="7:7" x14ac:dyDescent="0.35">
      <c r="G75">
        <f t="shared" si="7"/>
        <v>0</v>
      </c>
    </row>
    <row r="76" spans="7:7" x14ac:dyDescent="0.35">
      <c r="G76">
        <f t="shared" si="7"/>
        <v>0</v>
      </c>
    </row>
    <row r="77" spans="7:7" x14ac:dyDescent="0.35">
      <c r="G77">
        <f t="shared" si="7"/>
        <v>0</v>
      </c>
    </row>
    <row r="78" spans="7:7" x14ac:dyDescent="0.35">
      <c r="G78">
        <f t="shared" si="7"/>
        <v>0</v>
      </c>
    </row>
    <row r="79" spans="7:7" x14ac:dyDescent="0.35">
      <c r="G79">
        <f t="shared" si="7"/>
        <v>0</v>
      </c>
    </row>
    <row r="80" spans="7:7" x14ac:dyDescent="0.35">
      <c r="G80">
        <f t="shared" si="7"/>
        <v>0</v>
      </c>
    </row>
    <row r="81" spans="7:7" x14ac:dyDescent="0.35">
      <c r="G81">
        <f t="shared" si="7"/>
        <v>0</v>
      </c>
    </row>
    <row r="82" spans="7:7" x14ac:dyDescent="0.35">
      <c r="G82">
        <f t="shared" si="7"/>
        <v>0</v>
      </c>
    </row>
    <row r="83" spans="7:7" x14ac:dyDescent="0.35">
      <c r="G83">
        <f t="shared" si="7"/>
        <v>0</v>
      </c>
    </row>
    <row r="84" spans="7:7" x14ac:dyDescent="0.35">
      <c r="G84">
        <f t="shared" si="7"/>
        <v>0</v>
      </c>
    </row>
    <row r="85" spans="7:7" x14ac:dyDescent="0.35">
      <c r="G85">
        <f t="shared" si="7"/>
        <v>0</v>
      </c>
    </row>
    <row r="86" spans="7:7" x14ac:dyDescent="0.35">
      <c r="G86">
        <f t="shared" si="7"/>
        <v>0</v>
      </c>
    </row>
    <row r="87" spans="7:7" x14ac:dyDescent="0.35">
      <c r="G87">
        <f t="shared" si="7"/>
        <v>0</v>
      </c>
    </row>
    <row r="88" spans="7:7" x14ac:dyDescent="0.35">
      <c r="G88">
        <f t="shared" si="7"/>
        <v>0</v>
      </c>
    </row>
    <row r="89" spans="7:7" x14ac:dyDescent="0.35">
      <c r="G89">
        <f t="shared" si="7"/>
        <v>0</v>
      </c>
    </row>
  </sheetData>
  <sortState xmlns:xlrd2="http://schemas.microsoft.com/office/spreadsheetml/2017/richdata2" ref="U5:AA20">
    <sortCondition ref="U5:U20"/>
    <sortCondition ref="V5:V20"/>
    <sortCondition ref="W5:W20"/>
    <sortCondition ref="X5:X20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FD5DA-0A72-4DDB-94A3-2D39A3934EF0}">
  <sheetPr codeName="Sheet18"/>
  <dimension ref="A1:Z89"/>
  <sheetViews>
    <sheetView topLeftCell="C1" workbookViewId="0">
      <selection activeCell="A11" sqref="A11:G11"/>
    </sheetView>
  </sheetViews>
  <sheetFormatPr defaultRowHeight="14.5" x14ac:dyDescent="0.35"/>
  <cols>
    <col min="1" max="1" width="14" bestFit="1" customWidth="1"/>
    <col min="2" max="3" width="16.81640625" bestFit="1" customWidth="1"/>
    <col min="4" max="4" width="10.08984375" bestFit="1" customWidth="1"/>
    <col min="5" max="5" width="10.36328125" bestFit="1" customWidth="1"/>
    <col min="6" max="6" width="10.08984375" bestFit="1" customWidth="1"/>
    <col min="10" max="10" width="11.81640625" bestFit="1" customWidth="1"/>
    <col min="11" max="11" width="14.1796875" bestFit="1" customWidth="1"/>
    <col min="12" max="12" width="13" bestFit="1" customWidth="1"/>
    <col min="13" max="13" width="4.81640625" style="66" bestFit="1" customWidth="1"/>
    <col min="14" max="14" width="10.453125" style="66" bestFit="1" customWidth="1"/>
    <col min="15" max="15" width="9.26953125" style="66" bestFit="1" customWidth="1"/>
    <col min="21" max="21" width="13" bestFit="1" customWidth="1"/>
    <col min="22" max="22" width="14.54296875" bestFit="1" customWidth="1"/>
    <col min="23" max="23" width="12.6328125" bestFit="1" customWidth="1"/>
    <col min="24" max="24" width="12.7265625" bestFit="1" customWidth="1"/>
    <col min="25" max="26" width="10.08984375" bestFit="1" customWidth="1"/>
  </cols>
  <sheetData>
    <row r="1" spans="1:26" x14ac:dyDescent="0.35">
      <c r="M1" s="66">
        <f>SUM(D6:D44)</f>
        <v>28</v>
      </c>
      <c r="N1" s="66">
        <f t="shared" ref="N1:O1" si="0">SUM(E6:E44)</f>
        <v>1968</v>
      </c>
      <c r="O1" s="66">
        <f t="shared" si="0"/>
        <v>200124</v>
      </c>
    </row>
    <row r="3" spans="1:26" x14ac:dyDescent="0.35">
      <c r="A3" t="s">
        <v>343</v>
      </c>
    </row>
    <row r="4" spans="1:26" x14ac:dyDescent="0.35">
      <c r="D4" t="s">
        <v>127</v>
      </c>
      <c r="E4" t="s">
        <v>127</v>
      </c>
      <c r="F4" t="s">
        <v>127</v>
      </c>
      <c r="M4" t="s">
        <v>127</v>
      </c>
      <c r="Y4" t="s">
        <v>127</v>
      </c>
      <c r="Z4" t="s">
        <v>127</v>
      </c>
    </row>
    <row r="5" spans="1:26" x14ac:dyDescent="0.35">
      <c r="A5" t="s">
        <v>320</v>
      </c>
      <c r="B5" t="s">
        <v>319</v>
      </c>
      <c r="C5" t="s">
        <v>0</v>
      </c>
      <c r="D5" t="s">
        <v>78</v>
      </c>
      <c r="E5" t="s">
        <v>95</v>
      </c>
      <c r="F5" t="s">
        <v>101</v>
      </c>
      <c r="J5" t="s">
        <v>320</v>
      </c>
      <c r="K5" t="s">
        <v>319</v>
      </c>
      <c r="L5" t="s">
        <v>0</v>
      </c>
      <c r="M5" s="66" t="s">
        <v>78</v>
      </c>
      <c r="N5" s="66" t="s">
        <v>95</v>
      </c>
      <c r="O5" s="66" t="s">
        <v>101</v>
      </c>
      <c r="U5" t="s">
        <v>320</v>
      </c>
      <c r="V5" t="s">
        <v>319</v>
      </c>
      <c r="W5" t="s">
        <v>0</v>
      </c>
      <c r="X5" t="s">
        <v>321</v>
      </c>
      <c r="Y5" t="s">
        <v>78</v>
      </c>
      <c r="Z5" t="s">
        <v>101</v>
      </c>
    </row>
    <row r="6" spans="1:26" x14ac:dyDescent="0.35">
      <c r="A6" t="s">
        <v>301</v>
      </c>
      <c r="B6" t="s">
        <v>133</v>
      </c>
      <c r="C6" t="s">
        <v>133</v>
      </c>
      <c r="E6">
        <v>1</v>
      </c>
      <c r="G6" s="40">
        <f t="shared" ref="G6:G37" si="1">COUNT(D6:F6)</f>
        <v>1</v>
      </c>
      <c r="J6" t="s">
        <v>301</v>
      </c>
      <c r="K6" t="s">
        <v>133</v>
      </c>
      <c r="L6" t="s">
        <v>133</v>
      </c>
      <c r="M6" s="63">
        <f t="shared" ref="M6:M26" si="2">D6/28</f>
        <v>0</v>
      </c>
      <c r="N6" s="63">
        <f t="shared" ref="N6:N26" si="3">E6/1968</f>
        <v>5.0813008130081306E-4</v>
      </c>
      <c r="O6" s="63">
        <f t="shared" ref="O6:O26" si="4">F6/200124</f>
        <v>0</v>
      </c>
      <c r="P6" s="40">
        <f t="shared" ref="P6:P26" si="5">COUNT(M6:O6)</f>
        <v>3</v>
      </c>
      <c r="Q6" t="s">
        <v>366</v>
      </c>
      <c r="U6" t="s">
        <v>66</v>
      </c>
      <c r="V6" t="s">
        <v>65</v>
      </c>
      <c r="W6" t="s">
        <v>42</v>
      </c>
      <c r="X6" t="s">
        <v>198</v>
      </c>
      <c r="Y6">
        <v>3</v>
      </c>
    </row>
    <row r="7" spans="1:26" x14ac:dyDescent="0.35">
      <c r="A7" t="s">
        <v>71</v>
      </c>
      <c r="B7" t="s">
        <v>70</v>
      </c>
      <c r="C7" t="s">
        <v>113</v>
      </c>
      <c r="E7">
        <v>1</v>
      </c>
      <c r="G7">
        <f t="shared" si="1"/>
        <v>1</v>
      </c>
      <c r="J7" t="s">
        <v>71</v>
      </c>
      <c r="K7" t="s">
        <v>70</v>
      </c>
      <c r="L7" t="s">
        <v>113</v>
      </c>
      <c r="M7" s="63">
        <f t="shared" si="2"/>
        <v>0</v>
      </c>
      <c r="N7" s="63">
        <f t="shared" si="3"/>
        <v>5.0813008130081306E-4</v>
      </c>
      <c r="O7" s="63">
        <f t="shared" si="4"/>
        <v>0</v>
      </c>
      <c r="P7">
        <f t="shared" si="5"/>
        <v>3</v>
      </c>
      <c r="Q7" t="s">
        <v>366</v>
      </c>
      <c r="U7" t="s">
        <v>66</v>
      </c>
      <c r="V7" t="s">
        <v>65</v>
      </c>
      <c r="W7" t="s">
        <v>47</v>
      </c>
      <c r="X7" t="s">
        <v>204</v>
      </c>
      <c r="Y7">
        <v>1</v>
      </c>
      <c r="Z7">
        <v>2674</v>
      </c>
    </row>
    <row r="8" spans="1:26" x14ac:dyDescent="0.35">
      <c r="A8" t="s">
        <v>71</v>
      </c>
      <c r="B8" t="s">
        <v>70</v>
      </c>
      <c r="C8" t="s">
        <v>54</v>
      </c>
      <c r="F8">
        <v>2504</v>
      </c>
      <c r="G8" s="38">
        <f t="shared" si="1"/>
        <v>1</v>
      </c>
      <c r="J8" t="s">
        <v>71</v>
      </c>
      <c r="K8" t="s">
        <v>70</v>
      </c>
      <c r="L8" t="s">
        <v>54</v>
      </c>
      <c r="M8" s="63">
        <f t="shared" si="2"/>
        <v>0</v>
      </c>
      <c r="N8" s="63">
        <f t="shared" si="3"/>
        <v>0</v>
      </c>
      <c r="O8" s="63">
        <f t="shared" si="4"/>
        <v>1.2512242409705982E-2</v>
      </c>
      <c r="P8" s="38">
        <f t="shared" si="5"/>
        <v>3</v>
      </c>
      <c r="Q8" t="s">
        <v>367</v>
      </c>
      <c r="U8" t="s">
        <v>66</v>
      </c>
      <c r="V8" t="s">
        <v>65</v>
      </c>
      <c r="W8" t="s">
        <v>47</v>
      </c>
      <c r="X8" t="s">
        <v>205</v>
      </c>
      <c r="Y8">
        <v>2</v>
      </c>
      <c r="Z8">
        <v>10263</v>
      </c>
    </row>
    <row r="9" spans="1:26" x14ac:dyDescent="0.35">
      <c r="A9" t="s">
        <v>71</v>
      </c>
      <c r="B9" t="s">
        <v>70</v>
      </c>
      <c r="C9" t="s">
        <v>59</v>
      </c>
      <c r="F9">
        <v>309</v>
      </c>
      <c r="G9">
        <f t="shared" si="1"/>
        <v>1</v>
      </c>
      <c r="J9" t="s">
        <v>71</v>
      </c>
      <c r="K9" t="s">
        <v>70</v>
      </c>
      <c r="L9" t="s">
        <v>59</v>
      </c>
      <c r="M9" s="63">
        <f t="shared" si="2"/>
        <v>0</v>
      </c>
      <c r="N9" s="63">
        <f t="shared" si="3"/>
        <v>0</v>
      </c>
      <c r="O9" s="63">
        <f t="shared" si="4"/>
        <v>1.5440426935300114E-3</v>
      </c>
      <c r="P9">
        <f t="shared" si="5"/>
        <v>3</v>
      </c>
      <c r="Q9" t="s">
        <v>367</v>
      </c>
      <c r="U9" t="s">
        <v>5</v>
      </c>
      <c r="V9" t="s">
        <v>4</v>
      </c>
      <c r="W9" t="s">
        <v>6</v>
      </c>
      <c r="X9" t="s">
        <v>248</v>
      </c>
      <c r="Z9">
        <v>45605</v>
      </c>
    </row>
    <row r="10" spans="1:26" x14ac:dyDescent="0.35">
      <c r="A10" t="s">
        <v>71</v>
      </c>
      <c r="B10" t="s">
        <v>70</v>
      </c>
      <c r="C10" t="s">
        <v>286</v>
      </c>
      <c r="F10">
        <v>5630</v>
      </c>
      <c r="G10">
        <f t="shared" si="1"/>
        <v>1</v>
      </c>
      <c r="J10" t="s">
        <v>71</v>
      </c>
      <c r="K10" t="s">
        <v>70</v>
      </c>
      <c r="L10" t="s">
        <v>286</v>
      </c>
      <c r="M10" s="63">
        <f t="shared" si="2"/>
        <v>0</v>
      </c>
      <c r="N10" s="63">
        <f t="shared" si="3"/>
        <v>0</v>
      </c>
      <c r="O10" s="63">
        <f t="shared" si="4"/>
        <v>2.8132557814155225E-2</v>
      </c>
      <c r="P10">
        <f t="shared" si="5"/>
        <v>3</v>
      </c>
      <c r="Q10" t="s">
        <v>310</v>
      </c>
      <c r="U10" t="s">
        <v>5</v>
      </c>
      <c r="V10" t="s">
        <v>4</v>
      </c>
      <c r="W10" t="s">
        <v>6</v>
      </c>
      <c r="X10" t="s">
        <v>212</v>
      </c>
      <c r="Y10">
        <v>1</v>
      </c>
      <c r="Z10">
        <v>27384</v>
      </c>
    </row>
    <row r="11" spans="1:26" x14ac:dyDescent="0.35">
      <c r="A11" s="38" t="s">
        <v>66</v>
      </c>
      <c r="B11" s="38" t="s">
        <v>65</v>
      </c>
      <c r="C11" s="38" t="s">
        <v>42</v>
      </c>
      <c r="D11" s="38">
        <v>3</v>
      </c>
      <c r="E11" s="38"/>
      <c r="F11" s="38"/>
      <c r="G11" s="38">
        <f t="shared" si="1"/>
        <v>1</v>
      </c>
      <c r="J11" s="38" t="s">
        <v>66</v>
      </c>
      <c r="K11" s="38" t="s">
        <v>65</v>
      </c>
      <c r="L11" s="38" t="s">
        <v>42</v>
      </c>
      <c r="M11" s="65">
        <f t="shared" si="2"/>
        <v>0.10714285714285714</v>
      </c>
      <c r="N11" s="65">
        <f t="shared" si="3"/>
        <v>0</v>
      </c>
      <c r="O11" s="65">
        <f t="shared" si="4"/>
        <v>0</v>
      </c>
      <c r="P11" s="38">
        <f t="shared" si="5"/>
        <v>3</v>
      </c>
      <c r="R11">
        <v>1</v>
      </c>
      <c r="S11">
        <v>1</v>
      </c>
      <c r="U11" t="s">
        <v>5</v>
      </c>
      <c r="V11" t="s">
        <v>4</v>
      </c>
      <c r="W11" t="s">
        <v>23</v>
      </c>
      <c r="X11" t="s">
        <v>199</v>
      </c>
      <c r="Z11">
        <v>364</v>
      </c>
    </row>
    <row r="12" spans="1:26" x14ac:dyDescent="0.35">
      <c r="A12" s="40" t="s">
        <v>66</v>
      </c>
      <c r="B12" s="40" t="s">
        <v>65</v>
      </c>
      <c r="C12" s="40" t="s">
        <v>47</v>
      </c>
      <c r="D12" s="40">
        <v>3</v>
      </c>
      <c r="E12" s="40">
        <v>16</v>
      </c>
      <c r="F12" s="40">
        <v>12937</v>
      </c>
      <c r="G12" s="40">
        <f t="shared" si="1"/>
        <v>3</v>
      </c>
      <c r="J12" s="40" t="s">
        <v>66</v>
      </c>
      <c r="K12" s="40" t="s">
        <v>65</v>
      </c>
      <c r="L12" s="40" t="s">
        <v>47</v>
      </c>
      <c r="M12" s="64">
        <f t="shared" si="2"/>
        <v>0.10714285714285714</v>
      </c>
      <c r="N12" s="64">
        <f t="shared" si="3"/>
        <v>8.130081300813009E-3</v>
      </c>
      <c r="O12" s="64">
        <f t="shared" si="4"/>
        <v>6.4644920149507304E-2</v>
      </c>
      <c r="P12" s="40">
        <f t="shared" si="5"/>
        <v>3</v>
      </c>
      <c r="R12">
        <v>2</v>
      </c>
      <c r="S12">
        <v>2</v>
      </c>
      <c r="U12" t="s">
        <v>28</v>
      </c>
      <c r="V12" t="s">
        <v>32</v>
      </c>
      <c r="W12" t="s">
        <v>31</v>
      </c>
      <c r="X12" t="s">
        <v>224</v>
      </c>
      <c r="Z12">
        <v>10062</v>
      </c>
    </row>
    <row r="13" spans="1:26" x14ac:dyDescent="0.35">
      <c r="A13" t="s">
        <v>22</v>
      </c>
      <c r="B13" t="s">
        <v>74</v>
      </c>
      <c r="C13" t="s">
        <v>241</v>
      </c>
      <c r="F13">
        <v>3747</v>
      </c>
      <c r="G13">
        <f t="shared" si="1"/>
        <v>1</v>
      </c>
      <c r="J13" t="s">
        <v>22</v>
      </c>
      <c r="K13" t="s">
        <v>74</v>
      </c>
      <c r="L13" t="s">
        <v>241</v>
      </c>
      <c r="M13" s="63">
        <f t="shared" si="2"/>
        <v>0</v>
      </c>
      <c r="N13" s="63">
        <f t="shared" si="3"/>
        <v>0</v>
      </c>
      <c r="O13" s="63">
        <f t="shared" si="4"/>
        <v>1.8723391497271692E-2</v>
      </c>
      <c r="P13">
        <f t="shared" si="5"/>
        <v>3</v>
      </c>
      <c r="Q13" t="s">
        <v>310</v>
      </c>
      <c r="U13" t="s">
        <v>28</v>
      </c>
      <c r="V13" t="s">
        <v>32</v>
      </c>
      <c r="W13" t="s">
        <v>31</v>
      </c>
      <c r="X13" t="s">
        <v>200</v>
      </c>
      <c r="Y13">
        <v>7</v>
      </c>
      <c r="Z13">
        <v>57429</v>
      </c>
    </row>
    <row r="14" spans="1:26" x14ac:dyDescent="0.35">
      <c r="A14" t="s">
        <v>5</v>
      </c>
      <c r="B14" t="s">
        <v>4</v>
      </c>
      <c r="C14" t="s">
        <v>15</v>
      </c>
      <c r="D14">
        <v>1</v>
      </c>
      <c r="G14">
        <f t="shared" si="1"/>
        <v>1</v>
      </c>
      <c r="J14" t="s">
        <v>5</v>
      </c>
      <c r="K14" t="s">
        <v>4</v>
      </c>
      <c r="L14" t="s">
        <v>15</v>
      </c>
      <c r="M14" s="63">
        <f t="shared" si="2"/>
        <v>3.5714285714285712E-2</v>
      </c>
      <c r="N14" s="63">
        <f t="shared" si="3"/>
        <v>0</v>
      </c>
      <c r="O14" s="63">
        <f t="shared" si="4"/>
        <v>0</v>
      </c>
      <c r="P14">
        <f t="shared" si="5"/>
        <v>3</v>
      </c>
      <c r="Q14" t="s">
        <v>368</v>
      </c>
      <c r="U14" t="s">
        <v>28</v>
      </c>
      <c r="V14" t="s">
        <v>32</v>
      </c>
      <c r="W14" t="s">
        <v>31</v>
      </c>
      <c r="X14" t="s">
        <v>195</v>
      </c>
      <c r="Y14">
        <v>4</v>
      </c>
      <c r="Z14">
        <v>23614</v>
      </c>
    </row>
    <row r="15" spans="1:26" x14ac:dyDescent="0.35">
      <c r="A15" s="40" t="s">
        <v>5</v>
      </c>
      <c r="B15" s="40" t="s">
        <v>4</v>
      </c>
      <c r="C15" s="40" t="s">
        <v>6</v>
      </c>
      <c r="D15" s="40">
        <v>1</v>
      </c>
      <c r="E15" s="40">
        <v>264</v>
      </c>
      <c r="F15" s="40">
        <v>72989</v>
      </c>
      <c r="G15" s="40">
        <f t="shared" si="1"/>
        <v>3</v>
      </c>
      <c r="J15" s="40" t="s">
        <v>5</v>
      </c>
      <c r="K15" s="40" t="s">
        <v>4</v>
      </c>
      <c r="L15" s="40" t="s">
        <v>6</v>
      </c>
      <c r="M15" s="64">
        <f t="shared" si="2"/>
        <v>3.5714285714285712E-2</v>
      </c>
      <c r="N15" s="64">
        <f t="shared" si="3"/>
        <v>0.13414634146341464</v>
      </c>
      <c r="O15" s="64">
        <f t="shared" si="4"/>
        <v>0.36471887429793526</v>
      </c>
      <c r="P15" s="40">
        <f t="shared" si="5"/>
        <v>3</v>
      </c>
      <c r="R15">
        <v>2</v>
      </c>
      <c r="S15">
        <v>1</v>
      </c>
    </row>
    <row r="16" spans="1:26" x14ac:dyDescent="0.35">
      <c r="A16" s="122" t="s">
        <v>5</v>
      </c>
      <c r="B16" s="38" t="s">
        <v>4</v>
      </c>
      <c r="C16" s="38" t="s">
        <v>23</v>
      </c>
      <c r="D16" s="38"/>
      <c r="E16" s="38"/>
      <c r="F16" s="38">
        <v>364</v>
      </c>
      <c r="G16" s="38">
        <f t="shared" si="1"/>
        <v>1</v>
      </c>
      <c r="J16" s="38" t="s">
        <v>5</v>
      </c>
      <c r="K16" s="38" t="s">
        <v>4</v>
      </c>
      <c r="L16" s="38" t="s">
        <v>23</v>
      </c>
      <c r="M16" s="65">
        <f t="shared" si="2"/>
        <v>0</v>
      </c>
      <c r="N16" s="65">
        <f t="shared" si="3"/>
        <v>0</v>
      </c>
      <c r="O16" s="65">
        <f t="shared" si="4"/>
        <v>1.8188722991745118E-3</v>
      </c>
      <c r="P16" s="38">
        <f t="shared" si="5"/>
        <v>3</v>
      </c>
      <c r="R16">
        <v>1</v>
      </c>
      <c r="S16">
        <v>1</v>
      </c>
    </row>
    <row r="17" spans="1:19" x14ac:dyDescent="0.35">
      <c r="A17" s="38" t="s">
        <v>5</v>
      </c>
      <c r="B17" s="38" t="s">
        <v>4</v>
      </c>
      <c r="C17" s="38" t="s">
        <v>349</v>
      </c>
      <c r="D17" s="38"/>
      <c r="E17" s="38">
        <v>1685</v>
      </c>
      <c r="F17" s="38"/>
      <c r="G17" s="38">
        <f t="shared" si="1"/>
        <v>1</v>
      </c>
      <c r="J17" s="38" t="s">
        <v>5</v>
      </c>
      <c r="K17" s="38" t="s">
        <v>4</v>
      </c>
      <c r="L17" s="38" t="s">
        <v>349</v>
      </c>
      <c r="M17" s="65">
        <f t="shared" si="2"/>
        <v>0</v>
      </c>
      <c r="N17" s="68">
        <f t="shared" si="3"/>
        <v>0.85619918699186992</v>
      </c>
      <c r="O17" s="65">
        <f t="shared" si="4"/>
        <v>0</v>
      </c>
      <c r="P17" s="38">
        <f t="shared" si="5"/>
        <v>3</v>
      </c>
    </row>
    <row r="18" spans="1:19" x14ac:dyDescent="0.35">
      <c r="A18" t="s">
        <v>308</v>
      </c>
      <c r="B18" t="s">
        <v>309</v>
      </c>
      <c r="C18" t="s">
        <v>214</v>
      </c>
      <c r="D18">
        <v>9</v>
      </c>
      <c r="G18">
        <f t="shared" si="1"/>
        <v>1</v>
      </c>
      <c r="J18" s="38" t="s">
        <v>308</v>
      </c>
      <c r="K18" s="38" t="s">
        <v>309</v>
      </c>
      <c r="L18" s="38" t="s">
        <v>214</v>
      </c>
      <c r="M18" s="65">
        <f t="shared" si="2"/>
        <v>0.32142857142857145</v>
      </c>
      <c r="N18" s="65">
        <f t="shared" si="3"/>
        <v>0</v>
      </c>
      <c r="O18" s="65">
        <f t="shared" si="4"/>
        <v>0</v>
      </c>
      <c r="P18" s="38">
        <f t="shared" si="5"/>
        <v>3</v>
      </c>
    </row>
    <row r="19" spans="1:19" x14ac:dyDescent="0.35">
      <c r="A19" t="s">
        <v>68</v>
      </c>
      <c r="B19" t="s">
        <v>67</v>
      </c>
      <c r="C19" t="s">
        <v>44</v>
      </c>
      <c r="E19">
        <v>1</v>
      </c>
      <c r="G19">
        <f t="shared" si="1"/>
        <v>1</v>
      </c>
      <c r="J19" t="s">
        <v>68</v>
      </c>
      <c r="K19" t="s">
        <v>67</v>
      </c>
      <c r="L19" t="s">
        <v>44</v>
      </c>
      <c r="M19" s="63">
        <f t="shared" si="2"/>
        <v>0</v>
      </c>
      <c r="N19" s="63">
        <f t="shared" si="3"/>
        <v>5.0813008130081306E-4</v>
      </c>
      <c r="O19" s="63">
        <f t="shared" si="4"/>
        <v>0</v>
      </c>
      <c r="P19">
        <f t="shared" si="5"/>
        <v>3</v>
      </c>
      <c r="Q19" t="s">
        <v>366</v>
      </c>
    </row>
    <row r="20" spans="1:19" x14ac:dyDescent="0.35">
      <c r="A20" t="s">
        <v>68</v>
      </c>
      <c r="B20" t="s">
        <v>318</v>
      </c>
      <c r="C20" t="s">
        <v>234</v>
      </c>
      <c r="F20">
        <v>7289</v>
      </c>
      <c r="G20">
        <f t="shared" si="1"/>
        <v>1</v>
      </c>
      <c r="J20" t="s">
        <v>68</v>
      </c>
      <c r="K20" t="s">
        <v>318</v>
      </c>
      <c r="L20" t="s">
        <v>234</v>
      </c>
      <c r="M20" s="63">
        <f t="shared" si="2"/>
        <v>0</v>
      </c>
      <c r="N20" s="63">
        <f t="shared" si="3"/>
        <v>0</v>
      </c>
      <c r="O20" s="63">
        <f t="shared" si="4"/>
        <v>3.6422418100777516E-2</v>
      </c>
      <c r="P20">
        <f t="shared" si="5"/>
        <v>3</v>
      </c>
      <c r="Q20" t="s">
        <v>310</v>
      </c>
    </row>
    <row r="21" spans="1:19" x14ac:dyDescent="0.35">
      <c r="A21" t="s">
        <v>28</v>
      </c>
      <c r="B21" t="s">
        <v>32</v>
      </c>
      <c r="C21" t="s">
        <v>39</v>
      </c>
      <c r="F21">
        <v>432</v>
      </c>
      <c r="G21">
        <f t="shared" si="1"/>
        <v>1</v>
      </c>
      <c r="J21" t="s">
        <v>28</v>
      </c>
      <c r="K21" t="s">
        <v>32</v>
      </c>
      <c r="L21" t="s">
        <v>39</v>
      </c>
      <c r="M21" s="63">
        <f t="shared" si="2"/>
        <v>0</v>
      </c>
      <c r="N21" s="63">
        <f t="shared" si="3"/>
        <v>0</v>
      </c>
      <c r="O21" s="63">
        <f t="shared" si="4"/>
        <v>2.1586616297895305E-3</v>
      </c>
      <c r="P21">
        <f t="shared" si="5"/>
        <v>3</v>
      </c>
      <c r="Q21" t="s">
        <v>367</v>
      </c>
    </row>
    <row r="22" spans="1:19" x14ac:dyDescent="0.35">
      <c r="A22" t="s">
        <v>28</v>
      </c>
      <c r="B22" t="s">
        <v>32</v>
      </c>
      <c r="C22" t="s">
        <v>228</v>
      </c>
      <c r="F22">
        <v>691</v>
      </c>
      <c r="G22">
        <f t="shared" si="1"/>
        <v>1</v>
      </c>
      <c r="J22" t="s">
        <v>28</v>
      </c>
      <c r="K22" t="s">
        <v>32</v>
      </c>
      <c r="L22" t="s">
        <v>228</v>
      </c>
      <c r="M22" s="63">
        <f t="shared" si="2"/>
        <v>0</v>
      </c>
      <c r="N22" s="63">
        <f t="shared" si="3"/>
        <v>0</v>
      </c>
      <c r="O22" s="63">
        <f t="shared" si="4"/>
        <v>3.452859227279087E-3</v>
      </c>
      <c r="P22">
        <f t="shared" si="5"/>
        <v>3</v>
      </c>
      <c r="Q22" t="s">
        <v>367</v>
      </c>
    </row>
    <row r="23" spans="1:19" x14ac:dyDescent="0.35">
      <c r="A23" s="38" t="s">
        <v>28</v>
      </c>
      <c r="B23" s="38" t="s">
        <v>32</v>
      </c>
      <c r="C23" s="38" t="s">
        <v>31</v>
      </c>
      <c r="D23" s="38">
        <v>11</v>
      </c>
      <c r="E23" s="38"/>
      <c r="F23" s="38">
        <v>91105</v>
      </c>
      <c r="G23" s="38">
        <f t="shared" si="1"/>
        <v>2</v>
      </c>
      <c r="J23" s="38" t="s">
        <v>28</v>
      </c>
      <c r="K23" s="38" t="s">
        <v>32</v>
      </c>
      <c r="L23" s="38" t="s">
        <v>31</v>
      </c>
      <c r="M23" s="65">
        <f t="shared" si="2"/>
        <v>0.39285714285714285</v>
      </c>
      <c r="N23" s="65">
        <f t="shared" si="3"/>
        <v>0</v>
      </c>
      <c r="O23" s="65">
        <f t="shared" si="4"/>
        <v>0.4552427494953129</v>
      </c>
      <c r="P23" s="38">
        <f t="shared" si="5"/>
        <v>3</v>
      </c>
      <c r="R23">
        <v>3</v>
      </c>
      <c r="S23">
        <v>2</v>
      </c>
    </row>
    <row r="24" spans="1:19" x14ac:dyDescent="0.35">
      <c r="A24" t="s">
        <v>28</v>
      </c>
      <c r="B24" t="s">
        <v>32</v>
      </c>
      <c r="C24" t="s">
        <v>226</v>
      </c>
      <c r="F24">
        <v>837</v>
      </c>
      <c r="G24">
        <f t="shared" si="1"/>
        <v>1</v>
      </c>
      <c r="J24" t="s">
        <v>28</v>
      </c>
      <c r="K24" t="s">
        <v>32</v>
      </c>
      <c r="L24" t="s">
        <v>226</v>
      </c>
      <c r="M24" s="63">
        <f t="shared" si="2"/>
        <v>0</v>
      </c>
      <c r="N24" s="63">
        <f t="shared" si="3"/>
        <v>0</v>
      </c>
      <c r="O24" s="63">
        <f t="shared" si="4"/>
        <v>4.1824069077172153E-3</v>
      </c>
      <c r="P24">
        <f t="shared" si="5"/>
        <v>3</v>
      </c>
      <c r="Q24" t="s">
        <v>367</v>
      </c>
    </row>
    <row r="25" spans="1:19" x14ac:dyDescent="0.35">
      <c r="A25" t="s">
        <v>13</v>
      </c>
      <c r="B25" t="s">
        <v>12</v>
      </c>
      <c r="C25" t="s">
        <v>24</v>
      </c>
      <c r="F25">
        <v>282</v>
      </c>
      <c r="G25">
        <f t="shared" si="1"/>
        <v>1</v>
      </c>
      <c r="J25" t="s">
        <v>13</v>
      </c>
      <c r="K25" t="s">
        <v>12</v>
      </c>
      <c r="L25" t="s">
        <v>24</v>
      </c>
      <c r="M25" s="63">
        <f t="shared" si="2"/>
        <v>0</v>
      </c>
      <c r="N25" s="63">
        <f t="shared" si="3"/>
        <v>0</v>
      </c>
      <c r="O25" s="63">
        <f t="shared" si="4"/>
        <v>1.4091263416681657E-3</v>
      </c>
      <c r="P25">
        <f t="shared" si="5"/>
        <v>3</v>
      </c>
      <c r="Q25" t="s">
        <v>367</v>
      </c>
    </row>
    <row r="26" spans="1:19" x14ac:dyDescent="0.35">
      <c r="A26" t="s">
        <v>10</v>
      </c>
      <c r="B26" t="s">
        <v>9</v>
      </c>
      <c r="C26" t="s">
        <v>43</v>
      </c>
      <c r="F26">
        <v>1008</v>
      </c>
      <c r="G26">
        <f t="shared" si="1"/>
        <v>1</v>
      </c>
      <c r="J26" t="s">
        <v>10</v>
      </c>
      <c r="K26" t="s">
        <v>9</v>
      </c>
      <c r="L26" t="s">
        <v>43</v>
      </c>
      <c r="M26" s="63">
        <f t="shared" si="2"/>
        <v>0</v>
      </c>
      <c r="N26" s="63">
        <f t="shared" si="3"/>
        <v>0</v>
      </c>
      <c r="O26" s="63">
        <f t="shared" si="4"/>
        <v>5.0368771361755712E-3</v>
      </c>
      <c r="P26">
        <f t="shared" si="5"/>
        <v>3</v>
      </c>
      <c r="Q26" t="s">
        <v>367</v>
      </c>
    </row>
    <row r="27" spans="1:19" x14ac:dyDescent="0.35">
      <c r="A27" t="s">
        <v>75</v>
      </c>
      <c r="B27" t="s">
        <v>74</v>
      </c>
      <c r="C27" t="s">
        <v>52</v>
      </c>
      <c r="G27">
        <f t="shared" si="1"/>
        <v>0</v>
      </c>
      <c r="M27"/>
      <c r="N27"/>
      <c r="O27"/>
    </row>
    <row r="28" spans="1:19" x14ac:dyDescent="0.35">
      <c r="A28" t="s">
        <v>71</v>
      </c>
      <c r="B28" t="s">
        <v>70</v>
      </c>
      <c r="C28" t="s">
        <v>210</v>
      </c>
      <c r="G28">
        <f t="shared" si="1"/>
        <v>0</v>
      </c>
      <c r="M28"/>
      <c r="N28"/>
      <c r="O28"/>
    </row>
    <row r="29" spans="1:19" x14ac:dyDescent="0.35">
      <c r="A29" t="s">
        <v>71</v>
      </c>
      <c r="B29" t="s">
        <v>70</v>
      </c>
      <c r="C29" t="s">
        <v>253</v>
      </c>
      <c r="G29">
        <f t="shared" si="1"/>
        <v>0</v>
      </c>
      <c r="M29"/>
      <c r="N29"/>
      <c r="O29"/>
    </row>
    <row r="30" spans="1:19" x14ac:dyDescent="0.35">
      <c r="A30" t="s">
        <v>71</v>
      </c>
      <c r="B30" t="s">
        <v>70</v>
      </c>
      <c r="C30" t="s">
        <v>295</v>
      </c>
      <c r="G30">
        <f t="shared" si="1"/>
        <v>0</v>
      </c>
      <c r="M30"/>
      <c r="N30"/>
      <c r="O30"/>
    </row>
    <row r="31" spans="1:19" x14ac:dyDescent="0.35">
      <c r="A31" t="s">
        <v>71</v>
      </c>
      <c r="B31" t="s">
        <v>70</v>
      </c>
      <c r="C31" t="s">
        <v>272</v>
      </c>
      <c r="G31" s="40">
        <f t="shared" si="1"/>
        <v>0</v>
      </c>
      <c r="M31"/>
      <c r="N31"/>
      <c r="O31"/>
    </row>
    <row r="32" spans="1:19" x14ac:dyDescent="0.35">
      <c r="A32" t="s">
        <v>71</v>
      </c>
      <c r="B32" t="s">
        <v>70</v>
      </c>
      <c r="C32" t="s">
        <v>208</v>
      </c>
      <c r="G32" s="40">
        <f t="shared" si="1"/>
        <v>0</v>
      </c>
      <c r="M32"/>
      <c r="N32"/>
      <c r="O32"/>
    </row>
    <row r="33" spans="1:15" x14ac:dyDescent="0.35">
      <c r="A33" t="s">
        <v>71</v>
      </c>
      <c r="B33" t="s">
        <v>70</v>
      </c>
      <c r="C33" t="s">
        <v>56</v>
      </c>
      <c r="G33" s="38">
        <f t="shared" si="1"/>
        <v>0</v>
      </c>
      <c r="M33"/>
      <c r="N33"/>
      <c r="O33"/>
    </row>
    <row r="34" spans="1:15" x14ac:dyDescent="0.35">
      <c r="A34" t="s">
        <v>71</v>
      </c>
      <c r="B34" t="s">
        <v>70</v>
      </c>
      <c r="C34" t="s">
        <v>57</v>
      </c>
      <c r="G34" s="40">
        <f t="shared" si="1"/>
        <v>0</v>
      </c>
      <c r="M34"/>
      <c r="N34"/>
      <c r="O34"/>
    </row>
    <row r="35" spans="1:15" x14ac:dyDescent="0.35">
      <c r="A35" t="s">
        <v>71</v>
      </c>
      <c r="B35" t="s">
        <v>70</v>
      </c>
      <c r="C35" t="s">
        <v>60</v>
      </c>
      <c r="G35">
        <f t="shared" si="1"/>
        <v>0</v>
      </c>
      <c r="M35"/>
      <c r="N35"/>
      <c r="O35"/>
    </row>
    <row r="36" spans="1:15" x14ac:dyDescent="0.35">
      <c r="A36" t="s">
        <v>71</v>
      </c>
      <c r="B36" t="s">
        <v>70</v>
      </c>
      <c r="C36" t="s">
        <v>230</v>
      </c>
      <c r="G36">
        <f t="shared" si="1"/>
        <v>0</v>
      </c>
      <c r="M36"/>
      <c r="N36"/>
      <c r="O36"/>
    </row>
    <row r="37" spans="1:15" x14ac:dyDescent="0.35">
      <c r="A37" t="s">
        <v>71</v>
      </c>
      <c r="B37" t="s">
        <v>70</v>
      </c>
      <c r="C37" t="s">
        <v>58</v>
      </c>
      <c r="G37">
        <f t="shared" si="1"/>
        <v>0</v>
      </c>
      <c r="M37"/>
      <c r="N37"/>
      <c r="O37"/>
    </row>
    <row r="38" spans="1:15" x14ac:dyDescent="0.35">
      <c r="A38" t="s">
        <v>71</v>
      </c>
      <c r="B38" t="s">
        <v>304</v>
      </c>
      <c r="C38" t="s">
        <v>278</v>
      </c>
      <c r="G38" s="40">
        <f t="shared" ref="G38:G69" si="6">COUNT(D38:F38)</f>
        <v>0</v>
      </c>
      <c r="M38"/>
      <c r="N38"/>
      <c r="O38"/>
    </row>
    <row r="39" spans="1:15" x14ac:dyDescent="0.35">
      <c r="A39" t="s">
        <v>66</v>
      </c>
      <c r="B39" t="s">
        <v>65</v>
      </c>
      <c r="C39" t="s">
        <v>239</v>
      </c>
      <c r="G39" s="38">
        <f t="shared" si="6"/>
        <v>0</v>
      </c>
      <c r="M39"/>
      <c r="N39"/>
      <c r="O39"/>
    </row>
    <row r="40" spans="1:15" x14ac:dyDescent="0.35">
      <c r="A40" t="s">
        <v>66</v>
      </c>
      <c r="B40" t="s">
        <v>65</v>
      </c>
      <c r="C40" t="s">
        <v>265</v>
      </c>
      <c r="G40">
        <f t="shared" si="6"/>
        <v>0</v>
      </c>
      <c r="M40"/>
      <c r="N40"/>
      <c r="O40"/>
    </row>
    <row r="41" spans="1:15" x14ac:dyDescent="0.35">
      <c r="A41" t="s">
        <v>63</v>
      </c>
      <c r="B41" t="s">
        <v>64</v>
      </c>
      <c r="C41" t="s">
        <v>46</v>
      </c>
      <c r="G41">
        <f t="shared" si="6"/>
        <v>0</v>
      </c>
      <c r="M41"/>
      <c r="N41"/>
      <c r="O41"/>
    </row>
    <row r="42" spans="1:15" x14ac:dyDescent="0.35">
      <c r="A42" t="s">
        <v>63</v>
      </c>
      <c r="B42" t="s">
        <v>64</v>
      </c>
      <c r="C42" t="s">
        <v>41</v>
      </c>
      <c r="G42">
        <f t="shared" si="6"/>
        <v>0</v>
      </c>
      <c r="M42"/>
      <c r="N42"/>
      <c r="O42"/>
    </row>
    <row r="43" spans="1:15" x14ac:dyDescent="0.35">
      <c r="A43" t="s">
        <v>313</v>
      </c>
      <c r="B43" t="s">
        <v>312</v>
      </c>
      <c r="C43" t="s">
        <v>297</v>
      </c>
      <c r="G43">
        <f t="shared" si="6"/>
        <v>0</v>
      </c>
      <c r="M43"/>
      <c r="N43"/>
      <c r="O43"/>
    </row>
    <row r="44" spans="1:15" x14ac:dyDescent="0.35">
      <c r="A44" t="s">
        <v>22</v>
      </c>
      <c r="B44" t="s">
        <v>74</v>
      </c>
      <c r="C44" t="s">
        <v>293</v>
      </c>
      <c r="G44">
        <f t="shared" si="6"/>
        <v>0</v>
      </c>
      <c r="M44"/>
      <c r="N44"/>
      <c r="O44"/>
    </row>
    <row r="45" spans="1:15" x14ac:dyDescent="0.35">
      <c r="A45" t="s">
        <v>22</v>
      </c>
      <c r="B45" t="s">
        <v>74</v>
      </c>
      <c r="C45" t="s">
        <v>288</v>
      </c>
      <c r="G45">
        <f t="shared" si="6"/>
        <v>0</v>
      </c>
      <c r="M45"/>
      <c r="N45"/>
      <c r="O45"/>
    </row>
    <row r="46" spans="1:15" x14ac:dyDescent="0.35">
      <c r="A46" t="s">
        <v>22</v>
      </c>
      <c r="B46" t="s">
        <v>307</v>
      </c>
      <c r="C46" t="s">
        <v>251</v>
      </c>
      <c r="G46">
        <f t="shared" si="6"/>
        <v>0</v>
      </c>
    </row>
    <row r="47" spans="1:15" x14ac:dyDescent="0.35">
      <c r="A47" t="s">
        <v>22</v>
      </c>
      <c r="B47" t="s">
        <v>21</v>
      </c>
      <c r="C47" t="s">
        <v>20</v>
      </c>
      <c r="G47">
        <f t="shared" si="6"/>
        <v>0</v>
      </c>
    </row>
    <row r="48" spans="1:15" x14ac:dyDescent="0.35">
      <c r="A48" t="s">
        <v>314</v>
      </c>
      <c r="B48" t="s">
        <v>315</v>
      </c>
      <c r="C48" t="s">
        <v>247</v>
      </c>
      <c r="G48" s="38">
        <f t="shared" si="6"/>
        <v>0</v>
      </c>
    </row>
    <row r="49" spans="1:7" x14ac:dyDescent="0.35">
      <c r="A49" t="s">
        <v>312</v>
      </c>
      <c r="B49" t="s">
        <v>313</v>
      </c>
      <c r="C49" t="s">
        <v>283</v>
      </c>
      <c r="G49" s="38">
        <f t="shared" si="6"/>
        <v>0</v>
      </c>
    </row>
    <row r="50" spans="1:7" x14ac:dyDescent="0.35">
      <c r="A50" t="s">
        <v>19</v>
      </c>
      <c r="B50" t="s">
        <v>50</v>
      </c>
      <c r="C50" t="s">
        <v>137</v>
      </c>
      <c r="G50">
        <f t="shared" si="6"/>
        <v>0</v>
      </c>
    </row>
    <row r="51" spans="1:7" x14ac:dyDescent="0.35">
      <c r="A51" t="s">
        <v>19</v>
      </c>
      <c r="B51" t="s">
        <v>50</v>
      </c>
      <c r="C51" t="s">
        <v>260</v>
      </c>
      <c r="G51">
        <f t="shared" si="6"/>
        <v>0</v>
      </c>
    </row>
    <row r="52" spans="1:7" x14ac:dyDescent="0.35">
      <c r="A52" t="s">
        <v>19</v>
      </c>
      <c r="B52" t="s">
        <v>50</v>
      </c>
      <c r="C52" t="s">
        <v>256</v>
      </c>
      <c r="G52">
        <f t="shared" si="6"/>
        <v>0</v>
      </c>
    </row>
    <row r="53" spans="1:7" x14ac:dyDescent="0.35">
      <c r="A53" t="s">
        <v>19</v>
      </c>
      <c r="B53" t="s">
        <v>316</v>
      </c>
      <c r="C53" t="s">
        <v>280</v>
      </c>
      <c r="G53">
        <f t="shared" si="6"/>
        <v>0</v>
      </c>
    </row>
    <row r="54" spans="1:7" x14ac:dyDescent="0.35">
      <c r="A54" t="s">
        <v>19</v>
      </c>
      <c r="B54" t="s">
        <v>18</v>
      </c>
      <c r="C54" t="s">
        <v>17</v>
      </c>
      <c r="G54">
        <f t="shared" si="6"/>
        <v>0</v>
      </c>
    </row>
    <row r="55" spans="1:7" x14ac:dyDescent="0.35">
      <c r="A55" t="s">
        <v>19</v>
      </c>
      <c r="B55" t="s">
        <v>18</v>
      </c>
      <c r="C55" t="s">
        <v>270</v>
      </c>
      <c r="G55">
        <f t="shared" si="6"/>
        <v>0</v>
      </c>
    </row>
    <row r="56" spans="1:7" x14ac:dyDescent="0.35">
      <c r="A56" t="s">
        <v>5</v>
      </c>
      <c r="B56" t="s">
        <v>4</v>
      </c>
      <c r="C56" t="s">
        <v>7</v>
      </c>
      <c r="G56">
        <f t="shared" si="6"/>
        <v>0</v>
      </c>
    </row>
    <row r="57" spans="1:7" x14ac:dyDescent="0.35">
      <c r="A57" t="s">
        <v>5</v>
      </c>
      <c r="B57" t="s">
        <v>4</v>
      </c>
      <c r="C57" t="s">
        <v>2</v>
      </c>
      <c r="G57">
        <f t="shared" si="6"/>
        <v>0</v>
      </c>
    </row>
    <row r="58" spans="1:7" x14ac:dyDescent="0.35">
      <c r="A58" t="s">
        <v>77</v>
      </c>
      <c r="B58" t="s">
        <v>76</v>
      </c>
      <c r="C58" t="s">
        <v>144</v>
      </c>
      <c r="G58">
        <f t="shared" si="6"/>
        <v>0</v>
      </c>
    </row>
    <row r="59" spans="1:7" x14ac:dyDescent="0.35">
      <c r="A59" t="s">
        <v>35</v>
      </c>
      <c r="B59" t="s">
        <v>62</v>
      </c>
      <c r="C59" t="s">
        <v>202</v>
      </c>
      <c r="G59">
        <f t="shared" si="6"/>
        <v>0</v>
      </c>
    </row>
    <row r="60" spans="1:7" x14ac:dyDescent="0.35">
      <c r="A60" t="s">
        <v>35</v>
      </c>
      <c r="B60" t="s">
        <v>62</v>
      </c>
      <c r="C60" t="s">
        <v>38</v>
      </c>
      <c r="G60">
        <f t="shared" si="6"/>
        <v>0</v>
      </c>
    </row>
    <row r="61" spans="1:7" x14ac:dyDescent="0.35">
      <c r="A61" t="s">
        <v>35</v>
      </c>
      <c r="B61" t="s">
        <v>37</v>
      </c>
      <c r="C61" t="s">
        <v>40</v>
      </c>
      <c r="G61">
        <f t="shared" si="6"/>
        <v>0</v>
      </c>
    </row>
    <row r="62" spans="1:7" x14ac:dyDescent="0.35">
      <c r="A62" t="s">
        <v>35</v>
      </c>
      <c r="B62" t="s">
        <v>37</v>
      </c>
      <c r="C62" t="s">
        <v>36</v>
      </c>
      <c r="G62" s="38">
        <f t="shared" si="6"/>
        <v>0</v>
      </c>
    </row>
    <row r="63" spans="1:7" x14ac:dyDescent="0.35">
      <c r="A63" t="s">
        <v>35</v>
      </c>
      <c r="B63" t="s">
        <v>37</v>
      </c>
      <c r="C63" t="s">
        <v>49</v>
      </c>
      <c r="G63">
        <f t="shared" si="6"/>
        <v>0</v>
      </c>
    </row>
    <row r="64" spans="1:7" x14ac:dyDescent="0.35">
      <c r="A64" t="s">
        <v>35</v>
      </c>
      <c r="B64" t="s">
        <v>34</v>
      </c>
      <c r="C64" t="s">
        <v>33</v>
      </c>
      <c r="G64">
        <f t="shared" si="6"/>
        <v>0</v>
      </c>
    </row>
    <row r="65" spans="1:7" x14ac:dyDescent="0.35">
      <c r="A65" t="s">
        <v>302</v>
      </c>
      <c r="B65" t="s">
        <v>303</v>
      </c>
      <c r="C65" t="s">
        <v>218</v>
      </c>
      <c r="G65">
        <f t="shared" si="6"/>
        <v>0</v>
      </c>
    </row>
    <row r="66" spans="1:7" x14ac:dyDescent="0.35">
      <c r="A66" t="s">
        <v>68</v>
      </c>
      <c r="B66" t="s">
        <v>311</v>
      </c>
      <c r="C66" t="s">
        <v>222</v>
      </c>
      <c r="G66">
        <f t="shared" si="6"/>
        <v>0</v>
      </c>
    </row>
    <row r="67" spans="1:7" x14ac:dyDescent="0.35">
      <c r="A67" t="s">
        <v>68</v>
      </c>
      <c r="B67" t="s">
        <v>67</v>
      </c>
      <c r="C67" t="s">
        <v>258</v>
      </c>
      <c r="G67">
        <f t="shared" si="6"/>
        <v>0</v>
      </c>
    </row>
    <row r="68" spans="1:7" x14ac:dyDescent="0.35">
      <c r="A68" t="s">
        <v>73</v>
      </c>
      <c r="B68" t="s">
        <v>72</v>
      </c>
      <c r="C68" t="s">
        <v>263</v>
      </c>
      <c r="G68">
        <f t="shared" si="6"/>
        <v>0</v>
      </c>
    </row>
    <row r="69" spans="1:7" x14ac:dyDescent="0.35">
      <c r="A69" t="s">
        <v>73</v>
      </c>
      <c r="B69" t="s">
        <v>72</v>
      </c>
      <c r="C69" t="s">
        <v>51</v>
      </c>
      <c r="G69">
        <f t="shared" si="6"/>
        <v>0</v>
      </c>
    </row>
    <row r="70" spans="1:7" x14ac:dyDescent="0.35">
      <c r="A70" t="s">
        <v>73</v>
      </c>
      <c r="B70" t="s">
        <v>72</v>
      </c>
      <c r="C70" t="s">
        <v>163</v>
      </c>
      <c r="G70">
        <f t="shared" ref="G70:G89" si="7">COUNT(D70:F70)</f>
        <v>0</v>
      </c>
    </row>
    <row r="71" spans="1:7" x14ac:dyDescent="0.35">
      <c r="A71" t="s">
        <v>306</v>
      </c>
      <c r="B71" t="s">
        <v>305</v>
      </c>
      <c r="C71" t="s">
        <v>109</v>
      </c>
      <c r="G71" s="40">
        <f t="shared" si="7"/>
        <v>0</v>
      </c>
    </row>
    <row r="72" spans="1:7" x14ac:dyDescent="0.35">
      <c r="A72" t="s">
        <v>28</v>
      </c>
      <c r="B72" t="s">
        <v>27</v>
      </c>
      <c r="C72" t="s">
        <v>25</v>
      </c>
      <c r="G72">
        <f t="shared" si="7"/>
        <v>0</v>
      </c>
    </row>
    <row r="73" spans="1:7" x14ac:dyDescent="0.35">
      <c r="A73" t="s">
        <v>28</v>
      </c>
      <c r="B73" t="s">
        <v>32</v>
      </c>
      <c r="C73" t="s">
        <v>236</v>
      </c>
      <c r="G73" s="38">
        <f t="shared" si="7"/>
        <v>0</v>
      </c>
    </row>
    <row r="74" spans="1:7" x14ac:dyDescent="0.35">
      <c r="A74" t="s">
        <v>28</v>
      </c>
      <c r="B74" t="s">
        <v>32</v>
      </c>
      <c r="C74" t="s">
        <v>230</v>
      </c>
      <c r="G74">
        <f t="shared" si="7"/>
        <v>0</v>
      </c>
    </row>
    <row r="75" spans="1:7" x14ac:dyDescent="0.35">
      <c r="A75" t="s">
        <v>13</v>
      </c>
      <c r="B75" t="s">
        <v>12</v>
      </c>
      <c r="C75" t="s">
        <v>11</v>
      </c>
      <c r="G75" s="38">
        <f t="shared" si="7"/>
        <v>0</v>
      </c>
    </row>
    <row r="76" spans="1:7" x14ac:dyDescent="0.35">
      <c r="A76" t="s">
        <v>13</v>
      </c>
      <c r="B76" t="s">
        <v>12</v>
      </c>
      <c r="C76" t="s">
        <v>285</v>
      </c>
      <c r="G76">
        <f t="shared" si="7"/>
        <v>0</v>
      </c>
    </row>
    <row r="77" spans="1:7" x14ac:dyDescent="0.35">
      <c r="A77" t="s">
        <v>13</v>
      </c>
      <c r="B77" t="s">
        <v>12</v>
      </c>
      <c r="C77" t="s">
        <v>243</v>
      </c>
      <c r="G77">
        <f t="shared" si="7"/>
        <v>0</v>
      </c>
    </row>
    <row r="78" spans="1:7" x14ac:dyDescent="0.35">
      <c r="A78" t="s">
        <v>13</v>
      </c>
      <c r="B78" t="s">
        <v>12</v>
      </c>
      <c r="C78" t="s">
        <v>268</v>
      </c>
      <c r="G78">
        <f t="shared" si="7"/>
        <v>0</v>
      </c>
    </row>
    <row r="79" spans="1:7" x14ac:dyDescent="0.35">
      <c r="A79" t="s">
        <v>13</v>
      </c>
      <c r="B79" t="s">
        <v>12</v>
      </c>
      <c r="C79" t="s">
        <v>16</v>
      </c>
      <c r="G79">
        <f t="shared" si="7"/>
        <v>0</v>
      </c>
    </row>
    <row r="80" spans="1:7" x14ac:dyDescent="0.35">
      <c r="A80" t="s">
        <v>13</v>
      </c>
      <c r="B80" t="s">
        <v>12</v>
      </c>
      <c r="C80" t="s">
        <v>30</v>
      </c>
      <c r="G80">
        <f t="shared" si="7"/>
        <v>0</v>
      </c>
    </row>
    <row r="81" spans="1:7" x14ac:dyDescent="0.35">
      <c r="A81" t="s">
        <v>13</v>
      </c>
      <c r="B81" t="s">
        <v>12</v>
      </c>
      <c r="C81" t="s">
        <v>145</v>
      </c>
      <c r="G81">
        <f t="shared" si="7"/>
        <v>0</v>
      </c>
    </row>
    <row r="82" spans="1:7" x14ac:dyDescent="0.35">
      <c r="A82" t="s">
        <v>10</v>
      </c>
      <c r="B82" t="s">
        <v>317</v>
      </c>
      <c r="C82" t="s">
        <v>290</v>
      </c>
      <c r="G82">
        <f t="shared" si="7"/>
        <v>0</v>
      </c>
    </row>
    <row r="83" spans="1:7" x14ac:dyDescent="0.35">
      <c r="A83" t="s">
        <v>10</v>
      </c>
      <c r="B83" t="s">
        <v>175</v>
      </c>
      <c r="C83" t="s">
        <v>175</v>
      </c>
      <c r="G83">
        <f t="shared" si="7"/>
        <v>0</v>
      </c>
    </row>
    <row r="84" spans="1:7" x14ac:dyDescent="0.35">
      <c r="A84" t="s">
        <v>10</v>
      </c>
      <c r="B84" t="s">
        <v>175</v>
      </c>
      <c r="C84" t="s">
        <v>48</v>
      </c>
      <c r="G84">
        <f t="shared" si="7"/>
        <v>0</v>
      </c>
    </row>
    <row r="85" spans="1:7" x14ac:dyDescent="0.35">
      <c r="G85">
        <f t="shared" si="7"/>
        <v>0</v>
      </c>
    </row>
    <row r="86" spans="1:7" x14ac:dyDescent="0.35">
      <c r="G86">
        <f t="shared" si="7"/>
        <v>0</v>
      </c>
    </row>
    <row r="87" spans="1:7" x14ac:dyDescent="0.35">
      <c r="G87">
        <f t="shared" si="7"/>
        <v>0</v>
      </c>
    </row>
    <row r="88" spans="1:7" x14ac:dyDescent="0.35">
      <c r="G88">
        <f t="shared" si="7"/>
        <v>0</v>
      </c>
    </row>
    <row r="89" spans="1:7" x14ac:dyDescent="0.35">
      <c r="G89">
        <f t="shared" si="7"/>
        <v>0</v>
      </c>
    </row>
  </sheetData>
  <sortState xmlns:xlrd2="http://schemas.microsoft.com/office/spreadsheetml/2017/richdata2" ref="U6:Z14">
    <sortCondition ref="U6:U14"/>
    <sortCondition ref="V6:V14"/>
    <sortCondition ref="W6:W14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11474-212C-47F8-9AD1-E9772039829D}">
  <sheetPr codeName="Sheet19"/>
  <dimension ref="A1:AE89"/>
  <sheetViews>
    <sheetView topLeftCell="R1" workbookViewId="0">
      <selection activeCell="S21" sqref="S21"/>
    </sheetView>
  </sheetViews>
  <sheetFormatPr defaultRowHeight="14.5" x14ac:dyDescent="0.35"/>
  <cols>
    <col min="1" max="1" width="27.36328125" bestFit="1" customWidth="1"/>
    <col min="2" max="3" width="16.81640625" bestFit="1" customWidth="1"/>
    <col min="4" max="4" width="10.08984375" bestFit="1" customWidth="1"/>
    <col min="5" max="5" width="10.36328125" bestFit="1" customWidth="1"/>
    <col min="6" max="6" width="14.453125" bestFit="1" customWidth="1"/>
    <col min="7" max="7" width="16.54296875" bestFit="1" customWidth="1"/>
    <col min="8" max="8" width="14.453125" bestFit="1" customWidth="1"/>
    <col min="9" max="9" width="16.54296875" bestFit="1" customWidth="1"/>
    <col min="13" max="13" width="11.81640625" bestFit="1" customWidth="1"/>
    <col min="14" max="14" width="14.1796875" bestFit="1" customWidth="1"/>
    <col min="15" max="15" width="13" bestFit="1" customWidth="1"/>
    <col min="16" max="16" width="8.26953125" bestFit="1" customWidth="1"/>
    <col min="17" max="17" width="10.36328125" bestFit="1" customWidth="1"/>
    <col min="18" max="18" width="9.1796875" bestFit="1" customWidth="1"/>
    <col min="19" max="19" width="9.1796875" customWidth="1"/>
    <col min="24" max="24" width="12.6328125" bestFit="1" customWidth="1"/>
    <col min="25" max="25" width="13.453125" bestFit="1" customWidth="1"/>
    <col min="26" max="26" width="15" bestFit="1" customWidth="1"/>
    <col min="27" max="27" width="12.7265625" bestFit="1" customWidth="1"/>
    <col min="28" max="28" width="4.7265625" bestFit="1" customWidth="1"/>
    <col min="29" max="30" width="9.1796875" bestFit="1" customWidth="1"/>
    <col min="31" max="31" width="1.81640625" bestFit="1" customWidth="1"/>
  </cols>
  <sheetData>
    <row r="1" spans="1:31" x14ac:dyDescent="0.35">
      <c r="P1">
        <f>SUM(D6:D40)</f>
        <v>68</v>
      </c>
      <c r="Q1">
        <f>SUM(E6:G39)</f>
        <v>25727</v>
      </c>
      <c r="R1">
        <f>SUM(H6:I39)</f>
        <v>958945</v>
      </c>
    </row>
    <row r="3" spans="1:31" x14ac:dyDescent="0.35">
      <c r="A3" t="s">
        <v>343</v>
      </c>
    </row>
    <row r="4" spans="1:31" x14ac:dyDescent="0.35">
      <c r="D4" t="s">
        <v>122</v>
      </c>
      <c r="E4" t="s">
        <v>122</v>
      </c>
      <c r="F4" t="s">
        <v>114</v>
      </c>
      <c r="G4" t="s">
        <v>103</v>
      </c>
      <c r="H4" t="s">
        <v>114</v>
      </c>
      <c r="I4" t="s">
        <v>103</v>
      </c>
      <c r="P4" t="s">
        <v>122</v>
      </c>
    </row>
    <row r="5" spans="1:31" x14ac:dyDescent="0.35">
      <c r="A5" t="s">
        <v>320</v>
      </c>
      <c r="B5" t="s">
        <v>319</v>
      </c>
      <c r="C5" t="s">
        <v>0</v>
      </c>
      <c r="D5" t="s">
        <v>78</v>
      </c>
      <c r="E5" t="s">
        <v>95</v>
      </c>
      <c r="F5" t="s">
        <v>95</v>
      </c>
      <c r="G5" t="s">
        <v>95</v>
      </c>
      <c r="H5" t="s">
        <v>101</v>
      </c>
      <c r="I5" t="s">
        <v>101</v>
      </c>
      <c r="M5" t="s">
        <v>320</v>
      </c>
      <c r="N5" t="s">
        <v>319</v>
      </c>
      <c r="O5" t="s">
        <v>0</v>
      </c>
      <c r="P5" t="s">
        <v>78</v>
      </c>
      <c r="Q5" t="s">
        <v>95</v>
      </c>
      <c r="R5" t="s">
        <v>101</v>
      </c>
      <c r="X5" t="s">
        <v>320</v>
      </c>
      <c r="Y5" t="s">
        <v>319</v>
      </c>
      <c r="Z5" t="s">
        <v>0</v>
      </c>
      <c r="AA5" t="s">
        <v>321</v>
      </c>
      <c r="AB5" t="s">
        <v>78</v>
      </c>
      <c r="AC5" t="s">
        <v>101</v>
      </c>
      <c r="AD5" t="s">
        <v>101</v>
      </c>
    </row>
    <row r="6" spans="1:31" x14ac:dyDescent="0.35">
      <c r="A6" t="s">
        <v>71</v>
      </c>
      <c r="B6" t="s">
        <v>70</v>
      </c>
      <c r="C6" t="s">
        <v>113</v>
      </c>
      <c r="E6">
        <v>1</v>
      </c>
      <c r="F6">
        <v>1</v>
      </c>
      <c r="G6">
        <v>29</v>
      </c>
      <c r="J6">
        <f t="shared" ref="J6:J37" si="0">COUNT(D6:I6)</f>
        <v>3</v>
      </c>
      <c r="M6" t="s">
        <v>71</v>
      </c>
      <c r="N6" t="s">
        <v>70</v>
      </c>
      <c r="O6" t="s">
        <v>113</v>
      </c>
      <c r="P6" s="63">
        <f>D6/68</f>
        <v>0</v>
      </c>
      <c r="Q6" s="63">
        <f>SUM(E6:G6)/25727</f>
        <v>1.2049597698915535E-3</v>
      </c>
      <c r="R6" s="63">
        <f>SUM(H6:I6)/958945</f>
        <v>0</v>
      </c>
      <c r="S6" s="63" t="s">
        <v>366</v>
      </c>
      <c r="X6" t="s">
        <v>71</v>
      </c>
      <c r="Y6" t="s">
        <v>70</v>
      </c>
      <c r="Z6" t="s">
        <v>59</v>
      </c>
      <c r="AA6" t="s">
        <v>216</v>
      </c>
      <c r="AB6">
        <v>5</v>
      </c>
      <c r="AE6">
        <f t="shared" ref="AE6:AE22" si="1">COUNT(AB6:AD6)</f>
        <v>1</v>
      </c>
    </row>
    <row r="7" spans="1:31" x14ac:dyDescent="0.35">
      <c r="A7" t="s">
        <v>71</v>
      </c>
      <c r="B7" t="s">
        <v>70</v>
      </c>
      <c r="C7" t="s">
        <v>60</v>
      </c>
      <c r="D7">
        <v>2</v>
      </c>
      <c r="F7">
        <v>33</v>
      </c>
      <c r="H7">
        <v>1142</v>
      </c>
      <c r="J7">
        <f t="shared" si="0"/>
        <v>3</v>
      </c>
      <c r="M7" s="38" t="s">
        <v>71</v>
      </c>
      <c r="N7" s="38" t="s">
        <v>70</v>
      </c>
      <c r="O7" s="38" t="s">
        <v>60</v>
      </c>
      <c r="P7" s="65">
        <f t="shared" ref="P7:P11" si="2">D7/68</f>
        <v>2.9411764705882353E-2</v>
      </c>
      <c r="Q7" s="65">
        <f t="shared" ref="Q7:Q11" si="3">SUM(E7:G7)/25727</f>
        <v>1.2826991098845572E-3</v>
      </c>
      <c r="R7" s="65">
        <f t="shared" ref="R7:R11" si="4">SUM(H7:I7)/958945</f>
        <v>1.1908920741022686E-3</v>
      </c>
      <c r="S7" s="65"/>
      <c r="T7">
        <v>1</v>
      </c>
      <c r="U7">
        <v>1</v>
      </c>
      <c r="X7" t="s">
        <v>71</v>
      </c>
      <c r="Y7" t="s">
        <v>70</v>
      </c>
      <c r="Z7" t="s">
        <v>60</v>
      </c>
      <c r="AA7" t="s">
        <v>207</v>
      </c>
      <c r="AB7">
        <v>2</v>
      </c>
      <c r="AC7">
        <v>1142</v>
      </c>
      <c r="AE7">
        <f t="shared" si="1"/>
        <v>2</v>
      </c>
    </row>
    <row r="8" spans="1:31" x14ac:dyDescent="0.35">
      <c r="A8" t="s">
        <v>71</v>
      </c>
      <c r="B8" t="s">
        <v>70</v>
      </c>
      <c r="C8" t="s">
        <v>54</v>
      </c>
      <c r="H8">
        <v>1934</v>
      </c>
      <c r="I8">
        <v>5914</v>
      </c>
      <c r="J8">
        <f t="shared" si="0"/>
        <v>2</v>
      </c>
      <c r="M8" t="s">
        <v>71</v>
      </c>
      <c r="N8" t="s">
        <v>70</v>
      </c>
      <c r="O8" t="s">
        <v>54</v>
      </c>
      <c r="P8" s="63">
        <f t="shared" si="2"/>
        <v>0</v>
      </c>
      <c r="Q8" s="63">
        <f t="shared" si="3"/>
        <v>0</v>
      </c>
      <c r="R8" s="63">
        <f t="shared" si="4"/>
        <v>8.1839938682614754E-3</v>
      </c>
      <c r="S8" s="63" t="s">
        <v>367</v>
      </c>
      <c r="X8" t="s">
        <v>66</v>
      </c>
      <c r="Y8" t="s">
        <v>65</v>
      </c>
      <c r="Z8" t="s">
        <v>239</v>
      </c>
      <c r="AA8" t="s">
        <v>277</v>
      </c>
      <c r="AD8">
        <v>7826</v>
      </c>
      <c r="AE8">
        <f t="shared" si="1"/>
        <v>1</v>
      </c>
    </row>
    <row r="9" spans="1:31" x14ac:dyDescent="0.35">
      <c r="A9" t="s">
        <v>71</v>
      </c>
      <c r="B9" t="s">
        <v>70</v>
      </c>
      <c r="C9" t="s">
        <v>59</v>
      </c>
      <c r="D9">
        <v>5</v>
      </c>
      <c r="J9">
        <f t="shared" si="0"/>
        <v>1</v>
      </c>
      <c r="M9" s="38" t="s">
        <v>71</v>
      </c>
      <c r="N9" s="38" t="s">
        <v>70</v>
      </c>
      <c r="O9" s="38" t="s">
        <v>59</v>
      </c>
      <c r="P9" s="65">
        <f t="shared" si="2"/>
        <v>7.3529411764705885E-2</v>
      </c>
      <c r="Q9" s="65">
        <f t="shared" si="3"/>
        <v>0</v>
      </c>
      <c r="R9" s="65">
        <f t="shared" si="4"/>
        <v>0</v>
      </c>
      <c r="S9" s="65"/>
      <c r="T9">
        <v>1</v>
      </c>
      <c r="U9">
        <v>1</v>
      </c>
      <c r="X9" t="s">
        <v>66</v>
      </c>
      <c r="Y9" t="s">
        <v>65</v>
      </c>
      <c r="Z9" t="s">
        <v>239</v>
      </c>
      <c r="AA9" t="s">
        <v>282</v>
      </c>
      <c r="AC9">
        <v>19830</v>
      </c>
      <c r="AE9">
        <f t="shared" si="1"/>
        <v>1</v>
      </c>
    </row>
    <row r="10" spans="1:31" x14ac:dyDescent="0.35">
      <c r="A10" t="s">
        <v>71</v>
      </c>
      <c r="B10" t="s">
        <v>70</v>
      </c>
      <c r="C10" t="s">
        <v>272</v>
      </c>
      <c r="D10">
        <v>2</v>
      </c>
      <c r="J10">
        <f t="shared" si="0"/>
        <v>1</v>
      </c>
      <c r="M10" t="s">
        <v>71</v>
      </c>
      <c r="N10" t="s">
        <v>70</v>
      </c>
      <c r="O10" t="s">
        <v>272</v>
      </c>
      <c r="P10" s="63">
        <f t="shared" si="2"/>
        <v>2.9411764705882353E-2</v>
      </c>
      <c r="Q10" s="63">
        <f t="shared" si="3"/>
        <v>0</v>
      </c>
      <c r="R10" s="63">
        <f t="shared" si="4"/>
        <v>0</v>
      </c>
      <c r="S10" s="63" t="s">
        <v>310</v>
      </c>
      <c r="X10" t="s">
        <v>66</v>
      </c>
      <c r="Y10" t="s">
        <v>65</v>
      </c>
      <c r="Z10" t="s">
        <v>239</v>
      </c>
      <c r="AA10" t="s">
        <v>240</v>
      </c>
      <c r="AC10">
        <v>31984</v>
      </c>
      <c r="AE10">
        <f t="shared" si="1"/>
        <v>1</v>
      </c>
    </row>
    <row r="11" spans="1:31" x14ac:dyDescent="0.35">
      <c r="A11" t="s">
        <v>71</v>
      </c>
      <c r="B11" t="s">
        <v>70</v>
      </c>
      <c r="C11" t="s">
        <v>57</v>
      </c>
      <c r="H11">
        <v>2024</v>
      </c>
      <c r="J11">
        <f t="shared" si="0"/>
        <v>1</v>
      </c>
      <c r="M11" t="s">
        <v>71</v>
      </c>
      <c r="N11" t="s">
        <v>70</v>
      </c>
      <c r="O11" t="s">
        <v>57</v>
      </c>
      <c r="P11" s="63">
        <f t="shared" si="2"/>
        <v>0</v>
      </c>
      <c r="Q11" s="63">
        <f t="shared" si="3"/>
        <v>0</v>
      </c>
      <c r="R11" s="63">
        <f t="shared" si="4"/>
        <v>2.110652852874774E-3</v>
      </c>
      <c r="S11" s="63" t="s">
        <v>367</v>
      </c>
      <c r="X11" t="s">
        <v>66</v>
      </c>
      <c r="Y11" t="s">
        <v>65</v>
      </c>
      <c r="Z11" t="s">
        <v>42</v>
      </c>
      <c r="AA11" t="s">
        <v>246</v>
      </c>
      <c r="AC11">
        <v>106947</v>
      </c>
      <c r="AD11">
        <v>54387</v>
      </c>
      <c r="AE11">
        <f t="shared" si="1"/>
        <v>2</v>
      </c>
    </row>
    <row r="12" spans="1:31" x14ac:dyDescent="0.35">
      <c r="A12" t="s">
        <v>99</v>
      </c>
      <c r="B12" t="s">
        <v>99</v>
      </c>
      <c r="C12" t="s">
        <v>350</v>
      </c>
      <c r="E12">
        <v>7</v>
      </c>
      <c r="F12">
        <v>933</v>
      </c>
      <c r="G12">
        <v>4820</v>
      </c>
      <c r="J12">
        <f>COUNT(D12:I12)</f>
        <v>3</v>
      </c>
      <c r="M12" s="38" t="s">
        <v>99</v>
      </c>
      <c r="N12" s="38" t="s">
        <v>99</v>
      </c>
      <c r="O12" s="38" t="s">
        <v>350</v>
      </c>
      <c r="P12" s="65">
        <f>D12/68</f>
        <v>0</v>
      </c>
      <c r="Q12" s="68">
        <f>SUM(E12:G12)/25727</f>
        <v>0.22388929917984995</v>
      </c>
      <c r="R12" s="65">
        <f>SUM(H12:I12)/958945</f>
        <v>0</v>
      </c>
      <c r="S12" s="65"/>
      <c r="X12" t="s">
        <v>66</v>
      </c>
      <c r="Y12" t="s">
        <v>65</v>
      </c>
      <c r="Z12" t="s">
        <v>42</v>
      </c>
      <c r="AA12" t="s">
        <v>245</v>
      </c>
      <c r="AB12">
        <v>1</v>
      </c>
      <c r="AD12">
        <v>888</v>
      </c>
      <c r="AE12">
        <f t="shared" si="1"/>
        <v>2</v>
      </c>
    </row>
    <row r="13" spans="1:31" x14ac:dyDescent="0.35">
      <c r="A13" t="s">
        <v>66</v>
      </c>
      <c r="B13" t="s">
        <v>65</v>
      </c>
      <c r="C13" t="s">
        <v>47</v>
      </c>
      <c r="D13">
        <v>10</v>
      </c>
      <c r="E13">
        <v>1</v>
      </c>
      <c r="F13">
        <v>3057</v>
      </c>
      <c r="G13">
        <v>10765</v>
      </c>
      <c r="H13">
        <v>223957</v>
      </c>
      <c r="I13">
        <v>78542</v>
      </c>
      <c r="J13">
        <f t="shared" si="0"/>
        <v>6</v>
      </c>
      <c r="M13" s="40" t="s">
        <v>66</v>
      </c>
      <c r="N13" s="40" t="s">
        <v>65</v>
      </c>
      <c r="O13" s="40" t="s">
        <v>47</v>
      </c>
      <c r="P13" s="64">
        <f t="shared" ref="P13:P28" si="5">D13/68</f>
        <v>0.14705882352941177</v>
      </c>
      <c r="Q13" s="64">
        <f t="shared" ref="Q13:Q28" si="6">SUM(E13:G13)/25727</f>
        <v>0.53729544836164345</v>
      </c>
      <c r="R13" s="64">
        <f t="shared" ref="R13:R28" si="7">SUM(H13:I13)/958945</f>
        <v>0.31544979117676197</v>
      </c>
      <c r="S13" s="64"/>
      <c r="T13">
        <v>2</v>
      </c>
      <c r="U13">
        <v>2</v>
      </c>
      <c r="X13" t="s">
        <v>66</v>
      </c>
      <c r="Y13" t="s">
        <v>65</v>
      </c>
      <c r="Z13" t="s">
        <v>42</v>
      </c>
      <c r="AA13" t="s">
        <v>198</v>
      </c>
      <c r="AB13">
        <v>16</v>
      </c>
      <c r="AC13">
        <v>21700</v>
      </c>
      <c r="AD13">
        <v>36956</v>
      </c>
      <c r="AE13">
        <f t="shared" si="1"/>
        <v>3</v>
      </c>
    </row>
    <row r="14" spans="1:31" x14ac:dyDescent="0.35">
      <c r="A14" t="s">
        <v>66</v>
      </c>
      <c r="B14" t="s">
        <v>65</v>
      </c>
      <c r="C14" t="s">
        <v>42</v>
      </c>
      <c r="D14">
        <v>17</v>
      </c>
      <c r="H14">
        <v>128647</v>
      </c>
      <c r="I14">
        <v>92231</v>
      </c>
      <c r="J14">
        <f t="shared" si="0"/>
        <v>3</v>
      </c>
      <c r="M14" s="38" t="s">
        <v>66</v>
      </c>
      <c r="N14" s="38" t="s">
        <v>65</v>
      </c>
      <c r="O14" s="38" t="s">
        <v>42</v>
      </c>
      <c r="P14" s="65">
        <f t="shared" si="5"/>
        <v>0.25</v>
      </c>
      <c r="Q14" s="65">
        <f t="shared" si="6"/>
        <v>0</v>
      </c>
      <c r="R14" s="65">
        <f t="shared" si="7"/>
        <v>0.2303343778840288</v>
      </c>
      <c r="S14" s="65"/>
      <c r="T14">
        <v>3</v>
      </c>
      <c r="U14">
        <v>2</v>
      </c>
      <c r="X14" t="s">
        <v>66</v>
      </c>
      <c r="Y14" t="s">
        <v>65</v>
      </c>
      <c r="Z14" t="s">
        <v>47</v>
      </c>
      <c r="AA14" t="s">
        <v>205</v>
      </c>
      <c r="AB14">
        <v>4</v>
      </c>
      <c r="AC14">
        <v>52708</v>
      </c>
      <c r="AD14">
        <v>52584</v>
      </c>
      <c r="AE14">
        <f t="shared" si="1"/>
        <v>3</v>
      </c>
    </row>
    <row r="15" spans="1:31" x14ac:dyDescent="0.35">
      <c r="A15" t="s">
        <v>66</v>
      </c>
      <c r="B15" t="s">
        <v>65</v>
      </c>
      <c r="C15" t="s">
        <v>239</v>
      </c>
      <c r="H15">
        <v>51814</v>
      </c>
      <c r="I15">
        <v>7826</v>
      </c>
      <c r="J15">
        <f t="shared" si="0"/>
        <v>2</v>
      </c>
      <c r="M15" s="38" t="s">
        <v>66</v>
      </c>
      <c r="N15" s="38" t="s">
        <v>65</v>
      </c>
      <c r="O15" s="38" t="s">
        <v>239</v>
      </c>
      <c r="P15" s="65">
        <f t="shared" si="5"/>
        <v>0</v>
      </c>
      <c r="Q15" s="65">
        <f t="shared" si="6"/>
        <v>0</v>
      </c>
      <c r="R15" s="65">
        <f t="shared" si="7"/>
        <v>6.2193347897950349E-2</v>
      </c>
      <c r="S15" s="65"/>
      <c r="T15">
        <v>3</v>
      </c>
      <c r="U15" t="s">
        <v>381</v>
      </c>
      <c r="X15" t="s">
        <v>66</v>
      </c>
      <c r="Y15" t="s">
        <v>65</v>
      </c>
      <c r="Z15" t="s">
        <v>47</v>
      </c>
      <c r="AA15" t="s">
        <v>204</v>
      </c>
      <c r="AB15">
        <v>6</v>
      </c>
      <c r="AC15">
        <v>171249</v>
      </c>
      <c r="AD15">
        <v>25958</v>
      </c>
      <c r="AE15">
        <f t="shared" si="1"/>
        <v>3</v>
      </c>
    </row>
    <row r="16" spans="1:31" x14ac:dyDescent="0.35">
      <c r="A16" t="s">
        <v>66</v>
      </c>
      <c r="B16" t="s">
        <v>65</v>
      </c>
      <c r="C16" t="s">
        <v>265</v>
      </c>
      <c r="H16">
        <v>1522</v>
      </c>
      <c r="J16">
        <f t="shared" si="0"/>
        <v>1</v>
      </c>
      <c r="M16" t="s">
        <v>66</v>
      </c>
      <c r="N16" t="s">
        <v>65</v>
      </c>
      <c r="O16" t="s">
        <v>265</v>
      </c>
      <c r="P16" s="63">
        <f t="shared" si="5"/>
        <v>0</v>
      </c>
      <c r="Q16" s="63">
        <f t="shared" si="6"/>
        <v>0</v>
      </c>
      <c r="R16" s="63">
        <f t="shared" si="7"/>
        <v>1.5871608903534613E-3</v>
      </c>
      <c r="S16" s="63" t="s">
        <v>367</v>
      </c>
      <c r="X16" t="s">
        <v>5</v>
      </c>
      <c r="Y16" t="s">
        <v>4</v>
      </c>
      <c r="Z16" t="s">
        <v>15</v>
      </c>
      <c r="AA16" t="s">
        <v>196</v>
      </c>
      <c r="AC16">
        <v>2179</v>
      </c>
      <c r="AD16">
        <v>1517</v>
      </c>
      <c r="AE16">
        <f t="shared" si="1"/>
        <v>2</v>
      </c>
    </row>
    <row r="17" spans="1:31" x14ac:dyDescent="0.35">
      <c r="A17" t="s">
        <v>313</v>
      </c>
      <c r="B17" t="s">
        <v>312</v>
      </c>
      <c r="C17" t="s">
        <v>297</v>
      </c>
      <c r="D17">
        <v>1</v>
      </c>
      <c r="J17">
        <f t="shared" si="0"/>
        <v>1</v>
      </c>
      <c r="M17" t="s">
        <v>313</v>
      </c>
      <c r="N17" t="s">
        <v>312</v>
      </c>
      <c r="O17" t="s">
        <v>297</v>
      </c>
      <c r="P17" s="63">
        <f t="shared" si="5"/>
        <v>1.4705882352941176E-2</v>
      </c>
      <c r="Q17" s="63">
        <f t="shared" si="6"/>
        <v>0</v>
      </c>
      <c r="R17" s="63">
        <f t="shared" si="7"/>
        <v>0</v>
      </c>
      <c r="S17" s="63" t="s">
        <v>368</v>
      </c>
      <c r="X17" t="s">
        <v>5</v>
      </c>
      <c r="Y17" t="s">
        <v>4</v>
      </c>
      <c r="Z17" t="s">
        <v>6</v>
      </c>
      <c r="AA17" t="s">
        <v>248</v>
      </c>
      <c r="AC17">
        <v>143167</v>
      </c>
      <c r="AD17">
        <v>71851</v>
      </c>
      <c r="AE17">
        <f t="shared" si="1"/>
        <v>2</v>
      </c>
    </row>
    <row r="18" spans="1:31" x14ac:dyDescent="0.35">
      <c r="A18" t="s">
        <v>5</v>
      </c>
      <c r="B18" t="s">
        <v>4</v>
      </c>
      <c r="C18" t="s">
        <v>6</v>
      </c>
      <c r="D18">
        <v>19</v>
      </c>
      <c r="H18">
        <v>176107</v>
      </c>
      <c r="I18">
        <v>105489</v>
      </c>
      <c r="J18">
        <f t="shared" si="0"/>
        <v>3</v>
      </c>
      <c r="M18" s="38" t="s">
        <v>5</v>
      </c>
      <c r="N18" s="38" t="s">
        <v>4</v>
      </c>
      <c r="O18" s="38" t="s">
        <v>6</v>
      </c>
      <c r="P18" s="65">
        <f t="shared" si="5"/>
        <v>0.27941176470588236</v>
      </c>
      <c r="Q18" s="65">
        <f t="shared" si="6"/>
        <v>0</v>
      </c>
      <c r="R18" s="65">
        <f t="shared" si="7"/>
        <v>0.2936518778449233</v>
      </c>
      <c r="S18" s="65"/>
      <c r="T18">
        <v>2</v>
      </c>
      <c r="U18">
        <v>1</v>
      </c>
      <c r="X18" t="s">
        <v>5</v>
      </c>
      <c r="Y18" t="s">
        <v>4</v>
      </c>
      <c r="Z18" t="s">
        <v>6</v>
      </c>
      <c r="AA18" t="s">
        <v>212</v>
      </c>
      <c r="AB18">
        <v>19</v>
      </c>
      <c r="AC18">
        <v>32940</v>
      </c>
      <c r="AD18">
        <v>33638</v>
      </c>
      <c r="AE18">
        <f t="shared" si="1"/>
        <v>3</v>
      </c>
    </row>
    <row r="19" spans="1:31" x14ac:dyDescent="0.35">
      <c r="A19" t="s">
        <v>5</v>
      </c>
      <c r="B19" t="s">
        <v>4</v>
      </c>
      <c r="C19" t="s">
        <v>349</v>
      </c>
      <c r="E19">
        <v>760</v>
      </c>
      <c r="F19">
        <v>3094</v>
      </c>
      <c r="G19">
        <v>2198</v>
      </c>
      <c r="J19">
        <f t="shared" si="0"/>
        <v>3</v>
      </c>
      <c r="M19" s="38" t="s">
        <v>5</v>
      </c>
      <c r="N19" s="38" t="s">
        <v>4</v>
      </c>
      <c r="O19" s="38" t="s">
        <v>349</v>
      </c>
      <c r="P19" s="65">
        <f t="shared" si="5"/>
        <v>0</v>
      </c>
      <c r="Q19" s="65">
        <f t="shared" si="6"/>
        <v>0.23523924281882846</v>
      </c>
      <c r="R19" s="65">
        <f t="shared" si="7"/>
        <v>0</v>
      </c>
      <c r="S19" s="65"/>
      <c r="X19" t="s">
        <v>5</v>
      </c>
      <c r="Y19" t="s">
        <v>4</v>
      </c>
      <c r="Z19" t="s">
        <v>23</v>
      </c>
      <c r="AA19" t="s">
        <v>199</v>
      </c>
      <c r="AB19">
        <v>1</v>
      </c>
      <c r="AE19">
        <f t="shared" si="1"/>
        <v>1</v>
      </c>
    </row>
    <row r="20" spans="1:31" x14ac:dyDescent="0.35">
      <c r="A20" t="s">
        <v>5</v>
      </c>
      <c r="B20" t="s">
        <v>4</v>
      </c>
      <c r="C20" t="s">
        <v>15</v>
      </c>
      <c r="H20">
        <v>2179</v>
      </c>
      <c r="I20">
        <v>1517</v>
      </c>
      <c r="J20">
        <f t="shared" si="0"/>
        <v>2</v>
      </c>
      <c r="M20" s="38" t="s">
        <v>5</v>
      </c>
      <c r="N20" s="38" t="s">
        <v>4</v>
      </c>
      <c r="O20" s="38" t="s">
        <v>15</v>
      </c>
      <c r="P20" s="65">
        <f t="shared" si="5"/>
        <v>0</v>
      </c>
      <c r="Q20" s="65">
        <f t="shared" si="6"/>
        <v>0</v>
      </c>
      <c r="R20" s="65">
        <f t="shared" si="7"/>
        <v>3.8542356443800217E-3</v>
      </c>
      <c r="S20" s="65"/>
      <c r="T20">
        <v>1</v>
      </c>
      <c r="U20">
        <v>1</v>
      </c>
      <c r="X20" t="s">
        <v>308</v>
      </c>
      <c r="Y20" t="s">
        <v>309</v>
      </c>
      <c r="Z20" t="s">
        <v>214</v>
      </c>
      <c r="AA20" t="s">
        <v>215</v>
      </c>
      <c r="AB20">
        <v>11</v>
      </c>
      <c r="AE20">
        <f t="shared" si="1"/>
        <v>1</v>
      </c>
    </row>
    <row r="21" spans="1:31" x14ac:dyDescent="0.35">
      <c r="A21" t="s">
        <v>5</v>
      </c>
      <c r="B21" t="s">
        <v>4</v>
      </c>
      <c r="C21" t="s">
        <v>23</v>
      </c>
      <c r="D21">
        <v>1</v>
      </c>
      <c r="J21">
        <f t="shared" si="0"/>
        <v>1</v>
      </c>
      <c r="M21" s="38" t="s">
        <v>5</v>
      </c>
      <c r="N21" s="38" t="s">
        <v>4</v>
      </c>
      <c r="O21" s="38" t="s">
        <v>23</v>
      </c>
      <c r="P21" s="65">
        <f t="shared" si="5"/>
        <v>1.4705882352941176E-2</v>
      </c>
      <c r="Q21" s="65">
        <f t="shared" si="6"/>
        <v>0</v>
      </c>
      <c r="R21" s="65">
        <f t="shared" si="7"/>
        <v>0</v>
      </c>
      <c r="S21" s="65"/>
      <c r="T21">
        <v>1</v>
      </c>
      <c r="U21">
        <v>1</v>
      </c>
      <c r="X21" t="s">
        <v>28</v>
      </c>
      <c r="Y21" t="s">
        <v>32</v>
      </c>
      <c r="Z21" t="s">
        <v>31</v>
      </c>
      <c r="AA21" t="s">
        <v>200</v>
      </c>
      <c r="AC21">
        <v>38965</v>
      </c>
      <c r="AE21">
        <f t="shared" si="1"/>
        <v>1</v>
      </c>
    </row>
    <row r="22" spans="1:31" x14ac:dyDescent="0.35">
      <c r="A22" t="s">
        <v>308</v>
      </c>
      <c r="B22" t="s">
        <v>309</v>
      </c>
      <c r="C22" t="s">
        <v>214</v>
      </c>
      <c r="D22">
        <v>11</v>
      </c>
      <c r="J22">
        <f t="shared" si="0"/>
        <v>1</v>
      </c>
      <c r="M22" s="38" t="s">
        <v>308</v>
      </c>
      <c r="N22" s="38" t="s">
        <v>309</v>
      </c>
      <c r="O22" s="38" t="s">
        <v>214</v>
      </c>
      <c r="P22" s="65">
        <f t="shared" si="5"/>
        <v>0.16176470588235295</v>
      </c>
      <c r="Q22" s="65">
        <f t="shared" si="6"/>
        <v>0</v>
      </c>
      <c r="R22" s="65">
        <f t="shared" si="7"/>
        <v>0</v>
      </c>
      <c r="S22" s="65"/>
      <c r="T22">
        <v>1</v>
      </c>
      <c r="U22">
        <v>1</v>
      </c>
      <c r="X22" t="s">
        <v>28</v>
      </c>
      <c r="Y22" t="s">
        <v>32</v>
      </c>
      <c r="Z22" t="s">
        <v>31</v>
      </c>
      <c r="AA22" t="s">
        <v>195</v>
      </c>
      <c r="AC22">
        <v>23212</v>
      </c>
      <c r="AE22">
        <f t="shared" si="1"/>
        <v>1</v>
      </c>
    </row>
    <row r="23" spans="1:31" x14ac:dyDescent="0.35">
      <c r="A23" t="s">
        <v>68</v>
      </c>
      <c r="B23" t="s">
        <v>67</v>
      </c>
      <c r="C23" t="s">
        <v>258</v>
      </c>
      <c r="I23">
        <v>2929</v>
      </c>
      <c r="J23">
        <f t="shared" si="0"/>
        <v>1</v>
      </c>
      <c r="M23" t="s">
        <v>68</v>
      </c>
      <c r="N23" t="s">
        <v>67</v>
      </c>
      <c r="O23" t="s">
        <v>258</v>
      </c>
      <c r="P23" s="63">
        <f t="shared" si="5"/>
        <v>0</v>
      </c>
      <c r="Q23" s="63">
        <f t="shared" si="6"/>
        <v>0</v>
      </c>
      <c r="R23" s="63">
        <f t="shared" si="7"/>
        <v>3.0543983231572196E-3</v>
      </c>
      <c r="S23" s="63" t="s">
        <v>367</v>
      </c>
    </row>
    <row r="24" spans="1:31" x14ac:dyDescent="0.35">
      <c r="A24" t="s">
        <v>68</v>
      </c>
      <c r="B24" t="s">
        <v>67</v>
      </c>
      <c r="C24" t="s">
        <v>44</v>
      </c>
      <c r="G24">
        <v>4</v>
      </c>
      <c r="J24">
        <f t="shared" si="0"/>
        <v>1</v>
      </c>
      <c r="M24" t="s">
        <v>68</v>
      </c>
      <c r="N24" t="s">
        <v>67</v>
      </c>
      <c r="O24" t="s">
        <v>44</v>
      </c>
      <c r="P24" s="63">
        <f t="shared" si="5"/>
        <v>0</v>
      </c>
      <c r="Q24" s="63">
        <f t="shared" si="6"/>
        <v>1.5547867998600692E-4</v>
      </c>
      <c r="R24" s="63">
        <f t="shared" si="7"/>
        <v>0</v>
      </c>
      <c r="S24" s="63" t="s">
        <v>366</v>
      </c>
    </row>
    <row r="25" spans="1:31" x14ac:dyDescent="0.35">
      <c r="A25" t="s">
        <v>68</v>
      </c>
      <c r="B25" t="s">
        <v>318</v>
      </c>
      <c r="C25" t="s">
        <v>234</v>
      </c>
      <c r="I25">
        <v>10963</v>
      </c>
      <c r="J25">
        <f t="shared" si="0"/>
        <v>1</v>
      </c>
      <c r="M25" t="s">
        <v>68</v>
      </c>
      <c r="N25" t="s">
        <v>318</v>
      </c>
      <c r="O25" t="s">
        <v>234</v>
      </c>
      <c r="P25" s="63">
        <f t="shared" si="5"/>
        <v>0</v>
      </c>
      <c r="Q25" s="63">
        <f t="shared" si="6"/>
        <v>0</v>
      </c>
      <c r="R25" s="63">
        <f t="shared" si="7"/>
        <v>1.143235534884691E-2</v>
      </c>
      <c r="S25" s="63" t="s">
        <v>380</v>
      </c>
    </row>
    <row r="26" spans="1:31" x14ac:dyDescent="0.35">
      <c r="A26" t="s">
        <v>306</v>
      </c>
      <c r="B26" t="s">
        <v>305</v>
      </c>
      <c r="C26" t="s">
        <v>109</v>
      </c>
      <c r="F26">
        <v>1</v>
      </c>
      <c r="G26">
        <v>1</v>
      </c>
      <c r="J26">
        <f t="shared" si="0"/>
        <v>2</v>
      </c>
      <c r="M26" t="s">
        <v>306</v>
      </c>
      <c r="N26" t="s">
        <v>305</v>
      </c>
      <c r="O26" t="s">
        <v>109</v>
      </c>
      <c r="P26" s="63">
        <f t="shared" si="5"/>
        <v>0</v>
      </c>
      <c r="Q26" s="63">
        <f t="shared" si="6"/>
        <v>7.7739339993003459E-5</v>
      </c>
      <c r="R26" s="63">
        <f t="shared" si="7"/>
        <v>0</v>
      </c>
      <c r="S26" s="63" t="s">
        <v>366</v>
      </c>
    </row>
    <row r="27" spans="1:31" x14ac:dyDescent="0.35">
      <c r="A27" t="s">
        <v>28</v>
      </c>
      <c r="B27" t="s">
        <v>32</v>
      </c>
      <c r="C27" t="s">
        <v>39</v>
      </c>
      <c r="I27">
        <v>2031</v>
      </c>
      <c r="J27">
        <f t="shared" si="0"/>
        <v>1</v>
      </c>
      <c r="M27" t="s">
        <v>28</v>
      </c>
      <c r="N27" t="s">
        <v>32</v>
      </c>
      <c r="O27" t="s">
        <v>39</v>
      </c>
      <c r="P27" s="63">
        <f t="shared" si="5"/>
        <v>0</v>
      </c>
      <c r="Q27" s="63">
        <f t="shared" si="6"/>
        <v>0</v>
      </c>
      <c r="R27" s="63">
        <f t="shared" si="7"/>
        <v>2.1179525415951903E-3</v>
      </c>
      <c r="S27" s="63" t="s">
        <v>367</v>
      </c>
    </row>
    <row r="28" spans="1:31" x14ac:dyDescent="0.35">
      <c r="A28" t="s">
        <v>28</v>
      </c>
      <c r="B28" t="s">
        <v>32</v>
      </c>
      <c r="C28" t="s">
        <v>31</v>
      </c>
      <c r="H28">
        <v>62177</v>
      </c>
      <c r="J28">
        <f t="shared" si="0"/>
        <v>1</v>
      </c>
      <c r="M28" s="38" t="s">
        <v>28</v>
      </c>
      <c r="N28" s="38" t="s">
        <v>32</v>
      </c>
      <c r="O28" s="38" t="s">
        <v>31</v>
      </c>
      <c r="P28" s="65">
        <f t="shared" si="5"/>
        <v>0</v>
      </c>
      <c r="Q28" s="65">
        <f t="shared" si="6"/>
        <v>0</v>
      </c>
      <c r="R28" s="65">
        <f t="shared" si="7"/>
        <v>6.4838963652764231E-2</v>
      </c>
      <c r="S28" s="65" t="s">
        <v>310</v>
      </c>
      <c r="T28">
        <v>2</v>
      </c>
      <c r="U28">
        <v>2</v>
      </c>
    </row>
    <row r="29" spans="1:31" x14ac:dyDescent="0.35">
      <c r="A29" t="s">
        <v>99</v>
      </c>
      <c r="B29" t="s">
        <v>99</v>
      </c>
      <c r="C29" t="s">
        <v>99</v>
      </c>
      <c r="F29">
        <v>5</v>
      </c>
      <c r="G29">
        <v>17</v>
      </c>
      <c r="J29">
        <f t="shared" si="0"/>
        <v>2</v>
      </c>
      <c r="M29" s="38"/>
      <c r="N29" s="38"/>
      <c r="O29" s="38"/>
      <c r="P29" s="65"/>
      <c r="Q29" s="65"/>
      <c r="R29" s="65"/>
      <c r="S29" s="65"/>
    </row>
    <row r="30" spans="1:31" x14ac:dyDescent="0.35">
      <c r="A30" t="s">
        <v>75</v>
      </c>
      <c r="B30" t="s">
        <v>74</v>
      </c>
      <c r="C30" t="s">
        <v>52</v>
      </c>
      <c r="J30">
        <f t="shared" si="0"/>
        <v>0</v>
      </c>
      <c r="P30" s="63"/>
      <c r="Q30" s="63"/>
      <c r="R30" s="63"/>
      <c r="S30" s="63"/>
    </row>
    <row r="31" spans="1:31" x14ac:dyDescent="0.35">
      <c r="A31" t="s">
        <v>301</v>
      </c>
      <c r="B31" t="s">
        <v>133</v>
      </c>
      <c r="C31" t="s">
        <v>133</v>
      </c>
      <c r="J31">
        <f t="shared" si="0"/>
        <v>0</v>
      </c>
      <c r="P31" s="63"/>
      <c r="Q31" s="63"/>
      <c r="R31" s="63"/>
      <c r="S31" s="63"/>
    </row>
    <row r="32" spans="1:31" x14ac:dyDescent="0.35">
      <c r="A32" t="s">
        <v>71</v>
      </c>
      <c r="B32" t="s">
        <v>70</v>
      </c>
      <c r="C32" t="s">
        <v>210</v>
      </c>
      <c r="J32">
        <f t="shared" si="0"/>
        <v>0</v>
      </c>
      <c r="P32" s="63"/>
      <c r="Q32" s="63"/>
      <c r="R32" s="63"/>
      <c r="S32" s="63"/>
    </row>
    <row r="33" spans="1:19" x14ac:dyDescent="0.35">
      <c r="A33" t="s">
        <v>71</v>
      </c>
      <c r="B33" t="s">
        <v>70</v>
      </c>
      <c r="C33" t="s">
        <v>253</v>
      </c>
      <c r="J33">
        <f t="shared" si="0"/>
        <v>0</v>
      </c>
      <c r="P33" s="63"/>
      <c r="Q33" s="63"/>
      <c r="R33" s="63"/>
      <c r="S33" s="63"/>
    </row>
    <row r="34" spans="1:19" x14ac:dyDescent="0.35">
      <c r="A34" t="s">
        <v>71</v>
      </c>
      <c r="B34" t="s">
        <v>70</v>
      </c>
      <c r="C34" t="s">
        <v>295</v>
      </c>
      <c r="J34">
        <f t="shared" si="0"/>
        <v>0</v>
      </c>
      <c r="P34" s="63"/>
      <c r="Q34" s="63"/>
      <c r="R34" s="63"/>
      <c r="S34" s="63"/>
    </row>
    <row r="35" spans="1:19" x14ac:dyDescent="0.35">
      <c r="A35" t="s">
        <v>71</v>
      </c>
      <c r="B35" t="s">
        <v>70</v>
      </c>
      <c r="C35" t="s">
        <v>208</v>
      </c>
      <c r="J35">
        <f t="shared" si="0"/>
        <v>0</v>
      </c>
      <c r="P35" s="63"/>
      <c r="Q35" s="63"/>
      <c r="R35" s="63"/>
      <c r="S35" s="63"/>
    </row>
    <row r="36" spans="1:19" x14ac:dyDescent="0.35">
      <c r="A36" t="s">
        <v>71</v>
      </c>
      <c r="B36" t="s">
        <v>70</v>
      </c>
      <c r="C36" t="s">
        <v>286</v>
      </c>
      <c r="J36">
        <f t="shared" si="0"/>
        <v>0</v>
      </c>
    </row>
    <row r="37" spans="1:19" x14ac:dyDescent="0.35">
      <c r="A37" t="s">
        <v>71</v>
      </c>
      <c r="B37" t="s">
        <v>70</v>
      </c>
      <c r="C37" t="s">
        <v>56</v>
      </c>
      <c r="J37">
        <f t="shared" si="0"/>
        <v>0</v>
      </c>
    </row>
    <row r="38" spans="1:19" x14ac:dyDescent="0.35">
      <c r="A38" t="s">
        <v>71</v>
      </c>
      <c r="B38" t="s">
        <v>70</v>
      </c>
      <c r="C38" t="s">
        <v>230</v>
      </c>
      <c r="J38">
        <f t="shared" ref="J38:J69" si="8">COUNT(D38:I38)</f>
        <v>0</v>
      </c>
    </row>
    <row r="39" spans="1:19" x14ac:dyDescent="0.35">
      <c r="A39" t="s">
        <v>71</v>
      </c>
      <c r="B39" t="s">
        <v>70</v>
      </c>
      <c r="C39" t="s">
        <v>58</v>
      </c>
      <c r="J39">
        <f t="shared" si="8"/>
        <v>0</v>
      </c>
    </row>
    <row r="40" spans="1:19" x14ac:dyDescent="0.35">
      <c r="A40" t="s">
        <v>71</v>
      </c>
      <c r="B40" t="s">
        <v>304</v>
      </c>
      <c r="C40" t="s">
        <v>278</v>
      </c>
      <c r="J40">
        <f t="shared" si="8"/>
        <v>0</v>
      </c>
    </row>
    <row r="41" spans="1:19" x14ac:dyDescent="0.35">
      <c r="A41" t="s">
        <v>63</v>
      </c>
      <c r="B41" t="s">
        <v>64</v>
      </c>
      <c r="C41" t="s">
        <v>46</v>
      </c>
      <c r="J41">
        <f t="shared" si="8"/>
        <v>0</v>
      </c>
    </row>
    <row r="42" spans="1:19" x14ac:dyDescent="0.35">
      <c r="A42" t="s">
        <v>63</v>
      </c>
      <c r="B42" t="s">
        <v>64</v>
      </c>
      <c r="C42" t="s">
        <v>41</v>
      </c>
      <c r="J42">
        <f t="shared" si="8"/>
        <v>0</v>
      </c>
    </row>
    <row r="43" spans="1:19" x14ac:dyDescent="0.35">
      <c r="A43" t="s">
        <v>22</v>
      </c>
      <c r="B43" t="s">
        <v>74</v>
      </c>
      <c r="C43" t="s">
        <v>241</v>
      </c>
      <c r="J43">
        <f t="shared" si="8"/>
        <v>0</v>
      </c>
    </row>
    <row r="44" spans="1:19" x14ac:dyDescent="0.35">
      <c r="A44" t="s">
        <v>22</v>
      </c>
      <c r="B44" t="s">
        <v>74</v>
      </c>
      <c r="C44" t="s">
        <v>293</v>
      </c>
      <c r="J44">
        <f t="shared" si="8"/>
        <v>0</v>
      </c>
    </row>
    <row r="45" spans="1:19" x14ac:dyDescent="0.35">
      <c r="A45" t="s">
        <v>22</v>
      </c>
      <c r="B45" t="s">
        <v>74</v>
      </c>
      <c r="C45" t="s">
        <v>288</v>
      </c>
      <c r="J45">
        <f t="shared" si="8"/>
        <v>0</v>
      </c>
    </row>
    <row r="46" spans="1:19" x14ac:dyDescent="0.35">
      <c r="A46" t="s">
        <v>22</v>
      </c>
      <c r="B46" t="s">
        <v>307</v>
      </c>
      <c r="C46" t="s">
        <v>251</v>
      </c>
      <c r="J46">
        <f t="shared" si="8"/>
        <v>0</v>
      </c>
    </row>
    <row r="47" spans="1:19" x14ac:dyDescent="0.35">
      <c r="A47" t="s">
        <v>22</v>
      </c>
      <c r="B47" t="s">
        <v>21</v>
      </c>
      <c r="C47" t="s">
        <v>20</v>
      </c>
      <c r="J47">
        <f t="shared" si="8"/>
        <v>0</v>
      </c>
    </row>
    <row r="48" spans="1:19" x14ac:dyDescent="0.35">
      <c r="A48" t="s">
        <v>314</v>
      </c>
      <c r="B48" t="s">
        <v>315</v>
      </c>
      <c r="C48" t="s">
        <v>247</v>
      </c>
      <c r="J48">
        <f t="shared" si="8"/>
        <v>0</v>
      </c>
    </row>
    <row r="49" spans="1:10" x14ac:dyDescent="0.35">
      <c r="A49" t="s">
        <v>312</v>
      </c>
      <c r="B49" t="s">
        <v>313</v>
      </c>
      <c r="C49" t="s">
        <v>283</v>
      </c>
      <c r="J49">
        <f t="shared" si="8"/>
        <v>0</v>
      </c>
    </row>
    <row r="50" spans="1:10" x14ac:dyDescent="0.35">
      <c r="A50" t="s">
        <v>19</v>
      </c>
      <c r="B50" t="s">
        <v>50</v>
      </c>
      <c r="C50" t="s">
        <v>137</v>
      </c>
      <c r="J50">
        <f t="shared" si="8"/>
        <v>0</v>
      </c>
    </row>
    <row r="51" spans="1:10" x14ac:dyDescent="0.35">
      <c r="A51" t="s">
        <v>19</v>
      </c>
      <c r="B51" t="s">
        <v>50</v>
      </c>
      <c r="C51" t="s">
        <v>260</v>
      </c>
      <c r="J51">
        <f t="shared" si="8"/>
        <v>0</v>
      </c>
    </row>
    <row r="52" spans="1:10" x14ac:dyDescent="0.35">
      <c r="A52" t="s">
        <v>19</v>
      </c>
      <c r="B52" t="s">
        <v>50</v>
      </c>
      <c r="C52" t="s">
        <v>256</v>
      </c>
      <c r="J52">
        <f t="shared" si="8"/>
        <v>0</v>
      </c>
    </row>
    <row r="53" spans="1:10" x14ac:dyDescent="0.35">
      <c r="A53" t="s">
        <v>19</v>
      </c>
      <c r="B53" t="s">
        <v>316</v>
      </c>
      <c r="C53" t="s">
        <v>280</v>
      </c>
      <c r="J53">
        <f t="shared" si="8"/>
        <v>0</v>
      </c>
    </row>
    <row r="54" spans="1:10" x14ac:dyDescent="0.35">
      <c r="A54" t="s">
        <v>19</v>
      </c>
      <c r="B54" t="s">
        <v>18</v>
      </c>
      <c r="C54" t="s">
        <v>17</v>
      </c>
      <c r="J54">
        <f t="shared" si="8"/>
        <v>0</v>
      </c>
    </row>
    <row r="55" spans="1:10" x14ac:dyDescent="0.35">
      <c r="A55" t="s">
        <v>19</v>
      </c>
      <c r="B55" t="s">
        <v>18</v>
      </c>
      <c r="C55" t="s">
        <v>270</v>
      </c>
      <c r="J55">
        <f t="shared" si="8"/>
        <v>0</v>
      </c>
    </row>
    <row r="56" spans="1:10" x14ac:dyDescent="0.35">
      <c r="A56" t="s">
        <v>5</v>
      </c>
      <c r="B56" t="s">
        <v>4</v>
      </c>
      <c r="C56" t="s">
        <v>7</v>
      </c>
      <c r="J56">
        <f t="shared" si="8"/>
        <v>0</v>
      </c>
    </row>
    <row r="57" spans="1:10" x14ac:dyDescent="0.35">
      <c r="A57" t="s">
        <v>5</v>
      </c>
      <c r="B57" t="s">
        <v>4</v>
      </c>
      <c r="C57" t="s">
        <v>2</v>
      </c>
      <c r="J57">
        <f t="shared" si="8"/>
        <v>0</v>
      </c>
    </row>
    <row r="58" spans="1:10" x14ac:dyDescent="0.35">
      <c r="A58" t="s">
        <v>77</v>
      </c>
      <c r="B58" t="s">
        <v>76</v>
      </c>
      <c r="C58" t="s">
        <v>144</v>
      </c>
      <c r="J58">
        <f t="shared" si="8"/>
        <v>0</v>
      </c>
    </row>
    <row r="59" spans="1:10" x14ac:dyDescent="0.35">
      <c r="A59" t="s">
        <v>35</v>
      </c>
      <c r="B59" t="s">
        <v>62</v>
      </c>
      <c r="C59" t="s">
        <v>202</v>
      </c>
      <c r="J59">
        <f t="shared" si="8"/>
        <v>0</v>
      </c>
    </row>
    <row r="60" spans="1:10" x14ac:dyDescent="0.35">
      <c r="A60" t="s">
        <v>35</v>
      </c>
      <c r="B60" t="s">
        <v>62</v>
      </c>
      <c r="C60" t="s">
        <v>38</v>
      </c>
      <c r="J60">
        <f t="shared" si="8"/>
        <v>0</v>
      </c>
    </row>
    <row r="61" spans="1:10" x14ac:dyDescent="0.35">
      <c r="A61" t="s">
        <v>35</v>
      </c>
      <c r="B61" t="s">
        <v>37</v>
      </c>
      <c r="C61" t="s">
        <v>40</v>
      </c>
      <c r="J61">
        <f t="shared" si="8"/>
        <v>0</v>
      </c>
    </row>
    <row r="62" spans="1:10" x14ac:dyDescent="0.35">
      <c r="A62" t="s">
        <v>35</v>
      </c>
      <c r="B62" t="s">
        <v>37</v>
      </c>
      <c r="C62" t="s">
        <v>36</v>
      </c>
      <c r="J62">
        <f t="shared" si="8"/>
        <v>0</v>
      </c>
    </row>
    <row r="63" spans="1:10" x14ac:dyDescent="0.35">
      <c r="A63" t="s">
        <v>35</v>
      </c>
      <c r="B63" t="s">
        <v>37</v>
      </c>
      <c r="C63" t="s">
        <v>49</v>
      </c>
      <c r="J63">
        <f t="shared" si="8"/>
        <v>0</v>
      </c>
    </row>
    <row r="64" spans="1:10" x14ac:dyDescent="0.35">
      <c r="A64" t="s">
        <v>35</v>
      </c>
      <c r="B64" t="s">
        <v>34</v>
      </c>
      <c r="C64" t="s">
        <v>33</v>
      </c>
      <c r="J64">
        <f t="shared" si="8"/>
        <v>0</v>
      </c>
    </row>
    <row r="65" spans="1:10" x14ac:dyDescent="0.35">
      <c r="A65" t="s">
        <v>302</v>
      </c>
      <c r="B65" t="s">
        <v>303</v>
      </c>
      <c r="C65" t="s">
        <v>218</v>
      </c>
      <c r="J65">
        <f t="shared" si="8"/>
        <v>0</v>
      </c>
    </row>
    <row r="66" spans="1:10" x14ac:dyDescent="0.35">
      <c r="A66" t="s">
        <v>68</v>
      </c>
      <c r="B66" t="s">
        <v>311</v>
      </c>
      <c r="C66" t="s">
        <v>222</v>
      </c>
      <c r="J66">
        <f t="shared" si="8"/>
        <v>0</v>
      </c>
    </row>
    <row r="67" spans="1:10" x14ac:dyDescent="0.35">
      <c r="A67" t="s">
        <v>73</v>
      </c>
      <c r="B67" t="s">
        <v>72</v>
      </c>
      <c r="C67" t="s">
        <v>263</v>
      </c>
      <c r="J67">
        <f t="shared" si="8"/>
        <v>0</v>
      </c>
    </row>
    <row r="68" spans="1:10" x14ac:dyDescent="0.35">
      <c r="A68" t="s">
        <v>73</v>
      </c>
      <c r="B68" t="s">
        <v>72</v>
      </c>
      <c r="C68" t="s">
        <v>51</v>
      </c>
      <c r="J68">
        <f t="shared" si="8"/>
        <v>0</v>
      </c>
    </row>
    <row r="69" spans="1:10" x14ac:dyDescent="0.35">
      <c r="A69" t="s">
        <v>73</v>
      </c>
      <c r="B69" t="s">
        <v>72</v>
      </c>
      <c r="C69" t="s">
        <v>163</v>
      </c>
      <c r="J69">
        <f t="shared" si="8"/>
        <v>0</v>
      </c>
    </row>
    <row r="70" spans="1:10" x14ac:dyDescent="0.35">
      <c r="A70" t="s">
        <v>28</v>
      </c>
      <c r="B70" t="s">
        <v>27</v>
      </c>
      <c r="C70" t="s">
        <v>25</v>
      </c>
      <c r="J70">
        <f t="shared" ref="J70:J89" si="9">COUNT(D70:I70)</f>
        <v>0</v>
      </c>
    </row>
    <row r="71" spans="1:10" x14ac:dyDescent="0.35">
      <c r="A71" t="s">
        <v>28</v>
      </c>
      <c r="B71" t="s">
        <v>32</v>
      </c>
      <c r="C71" t="s">
        <v>236</v>
      </c>
      <c r="J71">
        <f t="shared" si="9"/>
        <v>0</v>
      </c>
    </row>
    <row r="72" spans="1:10" x14ac:dyDescent="0.35">
      <c r="A72" t="s">
        <v>28</v>
      </c>
      <c r="B72" t="s">
        <v>32</v>
      </c>
      <c r="C72" t="s">
        <v>228</v>
      </c>
      <c r="J72">
        <f t="shared" si="9"/>
        <v>0</v>
      </c>
    </row>
    <row r="73" spans="1:10" x14ac:dyDescent="0.35">
      <c r="A73" t="s">
        <v>28</v>
      </c>
      <c r="B73" t="s">
        <v>32</v>
      </c>
      <c r="C73" t="s">
        <v>230</v>
      </c>
      <c r="J73">
        <f t="shared" si="9"/>
        <v>0</v>
      </c>
    </row>
    <row r="74" spans="1:10" x14ac:dyDescent="0.35">
      <c r="A74" t="s">
        <v>28</v>
      </c>
      <c r="B74" t="s">
        <v>32</v>
      </c>
      <c r="C74" t="s">
        <v>226</v>
      </c>
      <c r="J74">
        <f t="shared" si="9"/>
        <v>0</v>
      </c>
    </row>
    <row r="75" spans="1:10" x14ac:dyDescent="0.35">
      <c r="A75" t="s">
        <v>13</v>
      </c>
      <c r="B75" t="s">
        <v>12</v>
      </c>
      <c r="C75" t="s">
        <v>24</v>
      </c>
      <c r="J75">
        <f t="shared" si="9"/>
        <v>0</v>
      </c>
    </row>
    <row r="76" spans="1:10" x14ac:dyDescent="0.35">
      <c r="A76" t="s">
        <v>13</v>
      </c>
      <c r="B76" t="s">
        <v>12</v>
      </c>
      <c r="C76" t="s">
        <v>11</v>
      </c>
      <c r="J76">
        <f t="shared" si="9"/>
        <v>0</v>
      </c>
    </row>
    <row r="77" spans="1:10" x14ac:dyDescent="0.35">
      <c r="A77" t="s">
        <v>13</v>
      </c>
      <c r="B77" t="s">
        <v>12</v>
      </c>
      <c r="C77" t="s">
        <v>285</v>
      </c>
      <c r="J77">
        <f t="shared" si="9"/>
        <v>0</v>
      </c>
    </row>
    <row r="78" spans="1:10" x14ac:dyDescent="0.35">
      <c r="A78" t="s">
        <v>13</v>
      </c>
      <c r="B78" t="s">
        <v>12</v>
      </c>
      <c r="C78" t="s">
        <v>243</v>
      </c>
      <c r="J78">
        <f t="shared" si="9"/>
        <v>0</v>
      </c>
    </row>
    <row r="79" spans="1:10" x14ac:dyDescent="0.35">
      <c r="A79" t="s">
        <v>13</v>
      </c>
      <c r="B79" t="s">
        <v>12</v>
      </c>
      <c r="C79" t="s">
        <v>268</v>
      </c>
      <c r="J79">
        <f t="shared" si="9"/>
        <v>0</v>
      </c>
    </row>
    <row r="80" spans="1:10" x14ac:dyDescent="0.35">
      <c r="A80" t="s">
        <v>13</v>
      </c>
      <c r="B80" t="s">
        <v>12</v>
      </c>
      <c r="C80" t="s">
        <v>16</v>
      </c>
      <c r="J80">
        <f t="shared" si="9"/>
        <v>0</v>
      </c>
    </row>
    <row r="81" spans="1:10" x14ac:dyDescent="0.35">
      <c r="A81" t="s">
        <v>13</v>
      </c>
      <c r="B81" t="s">
        <v>12</v>
      </c>
      <c r="C81" t="s">
        <v>30</v>
      </c>
      <c r="J81">
        <f t="shared" si="9"/>
        <v>0</v>
      </c>
    </row>
    <row r="82" spans="1:10" x14ac:dyDescent="0.35">
      <c r="A82" t="s">
        <v>13</v>
      </c>
      <c r="B82" t="s">
        <v>12</v>
      </c>
      <c r="C82" t="s">
        <v>145</v>
      </c>
      <c r="J82">
        <f t="shared" si="9"/>
        <v>0</v>
      </c>
    </row>
    <row r="83" spans="1:10" x14ac:dyDescent="0.35">
      <c r="A83" t="s">
        <v>10</v>
      </c>
      <c r="B83" t="s">
        <v>317</v>
      </c>
      <c r="C83" t="s">
        <v>290</v>
      </c>
      <c r="J83">
        <f t="shared" si="9"/>
        <v>0</v>
      </c>
    </row>
    <row r="84" spans="1:10" x14ac:dyDescent="0.35">
      <c r="A84" t="s">
        <v>10</v>
      </c>
      <c r="B84" t="s">
        <v>175</v>
      </c>
      <c r="C84" t="s">
        <v>175</v>
      </c>
      <c r="J84">
        <f t="shared" si="9"/>
        <v>0</v>
      </c>
    </row>
    <row r="85" spans="1:10" x14ac:dyDescent="0.35">
      <c r="A85" t="s">
        <v>10</v>
      </c>
      <c r="B85" t="s">
        <v>175</v>
      </c>
      <c r="C85" t="s">
        <v>48</v>
      </c>
      <c r="J85">
        <f t="shared" si="9"/>
        <v>0</v>
      </c>
    </row>
    <row r="86" spans="1:10" x14ac:dyDescent="0.35">
      <c r="A86" t="s">
        <v>10</v>
      </c>
      <c r="B86" t="s">
        <v>9</v>
      </c>
      <c r="C86" t="s">
        <v>43</v>
      </c>
      <c r="J86">
        <f t="shared" si="9"/>
        <v>0</v>
      </c>
    </row>
    <row r="87" spans="1:10" x14ac:dyDescent="0.35">
      <c r="A87" t="s">
        <v>10</v>
      </c>
      <c r="B87" t="s">
        <v>9</v>
      </c>
      <c r="C87" t="s">
        <v>29</v>
      </c>
      <c r="J87">
        <f t="shared" si="9"/>
        <v>0</v>
      </c>
    </row>
    <row r="88" spans="1:10" x14ac:dyDescent="0.35">
      <c r="A88" t="s">
        <v>10</v>
      </c>
      <c r="B88" t="s">
        <v>9</v>
      </c>
      <c r="C88" t="s">
        <v>8</v>
      </c>
      <c r="J88">
        <f t="shared" si="9"/>
        <v>0</v>
      </c>
    </row>
    <row r="89" spans="1:10" x14ac:dyDescent="0.35">
      <c r="J89">
        <f t="shared" si="9"/>
        <v>0</v>
      </c>
    </row>
  </sheetData>
  <sortState xmlns:xlrd2="http://schemas.microsoft.com/office/spreadsheetml/2017/richdata2" ref="A6:J29">
    <sortCondition ref="A6:A29"/>
    <sortCondition ref="B6:B29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4E6EA-E046-4EC5-BAD6-556B591D8E3B}">
  <sheetPr codeName="Sheet20"/>
  <dimension ref="A1:J209"/>
  <sheetViews>
    <sheetView zoomScale="85" zoomScaleNormal="85" workbookViewId="0">
      <selection activeCell="A112" sqref="A1:J1048576"/>
    </sheetView>
  </sheetViews>
  <sheetFormatPr defaultRowHeight="14.5" x14ac:dyDescent="0.35"/>
  <cols>
    <col min="1" max="1" width="10.54296875" customWidth="1"/>
    <col min="2" max="2" width="13" bestFit="1" customWidth="1"/>
    <col min="3" max="4" width="17.08984375" bestFit="1" customWidth="1"/>
    <col min="5" max="5" width="5.6328125" style="37" bestFit="1" customWidth="1"/>
    <col min="6" max="6" width="10.81640625" style="37" bestFit="1" customWidth="1"/>
    <col min="7" max="7" width="9.6328125" style="37" bestFit="1" customWidth="1"/>
    <col min="8" max="8" width="13" bestFit="1" customWidth="1"/>
    <col min="9" max="9" width="7.81640625" bestFit="1" customWidth="1"/>
    <col min="10" max="10" width="14" bestFit="1" customWidth="1"/>
  </cols>
  <sheetData>
    <row r="1" spans="1:10" x14ac:dyDescent="0.35">
      <c r="A1" t="s">
        <v>352</v>
      </c>
      <c r="B1" s="35" t="s">
        <v>320</v>
      </c>
      <c r="C1" s="35" t="s">
        <v>319</v>
      </c>
      <c r="D1" s="35" t="s">
        <v>0</v>
      </c>
      <c r="E1" s="123" t="s">
        <v>78</v>
      </c>
      <c r="F1" s="123" t="s">
        <v>95</v>
      </c>
      <c r="G1" s="123" t="s">
        <v>101</v>
      </c>
      <c r="H1" s="34" t="s">
        <v>370</v>
      </c>
      <c r="I1" s="34" t="s">
        <v>371</v>
      </c>
      <c r="J1" s="34" t="s">
        <v>372</v>
      </c>
    </row>
    <row r="2" spans="1:10" x14ac:dyDescent="0.35">
      <c r="A2" t="s">
        <v>127</v>
      </c>
      <c r="B2" t="s">
        <v>301</v>
      </c>
      <c r="C2" t="s">
        <v>133</v>
      </c>
      <c r="D2" t="s">
        <v>133</v>
      </c>
      <c r="E2" s="37">
        <v>0</v>
      </c>
      <c r="F2" s="37">
        <v>5.0813008130081306E-4</v>
      </c>
      <c r="G2" s="37">
        <v>0</v>
      </c>
      <c r="H2" t="s">
        <v>366</v>
      </c>
    </row>
    <row r="3" spans="1:10" x14ac:dyDescent="0.35">
      <c r="A3" t="s">
        <v>383</v>
      </c>
      <c r="B3" t="s">
        <v>71</v>
      </c>
      <c r="C3" t="s">
        <v>70</v>
      </c>
      <c r="D3" t="s">
        <v>113</v>
      </c>
      <c r="E3" s="37">
        <v>0</v>
      </c>
      <c r="F3" s="37">
        <v>2.4449877750611247E-3</v>
      </c>
      <c r="G3" s="37">
        <v>0</v>
      </c>
      <c r="H3" t="s">
        <v>310</v>
      </c>
    </row>
    <row r="4" spans="1:10" x14ac:dyDescent="0.35">
      <c r="A4" t="s">
        <v>384</v>
      </c>
      <c r="B4" t="s">
        <v>71</v>
      </c>
      <c r="C4" t="s">
        <v>70</v>
      </c>
      <c r="D4" t="s">
        <v>113</v>
      </c>
      <c r="E4" s="37">
        <v>0</v>
      </c>
      <c r="F4" s="37">
        <v>8.2207868467410448E-4</v>
      </c>
      <c r="G4" s="37">
        <v>0</v>
      </c>
      <c r="H4" t="s">
        <v>310</v>
      </c>
    </row>
    <row r="5" spans="1:10" x14ac:dyDescent="0.35">
      <c r="A5" t="s">
        <v>148</v>
      </c>
      <c r="B5" t="s">
        <v>71</v>
      </c>
      <c r="C5" t="s">
        <v>70</v>
      </c>
      <c r="D5" t="s">
        <v>113</v>
      </c>
      <c r="E5" s="37">
        <v>0</v>
      </c>
      <c r="F5" s="37">
        <v>2.7327630967671413E-5</v>
      </c>
      <c r="G5" s="37">
        <v>0</v>
      </c>
      <c r="H5" t="s">
        <v>366</v>
      </c>
    </row>
    <row r="6" spans="1:10" x14ac:dyDescent="0.35">
      <c r="A6" t="s">
        <v>142</v>
      </c>
      <c r="B6" t="s">
        <v>71</v>
      </c>
      <c r="C6" t="s">
        <v>70</v>
      </c>
      <c r="D6" t="s">
        <v>113</v>
      </c>
      <c r="F6" s="37">
        <v>5.019072475406545E-5</v>
      </c>
      <c r="G6" s="37">
        <v>0</v>
      </c>
      <c r="H6" t="s">
        <v>366</v>
      </c>
    </row>
    <row r="7" spans="1:10" x14ac:dyDescent="0.35">
      <c r="A7" t="s">
        <v>127</v>
      </c>
      <c r="B7" t="s">
        <v>71</v>
      </c>
      <c r="C7" t="s">
        <v>70</v>
      </c>
      <c r="D7" t="s">
        <v>113</v>
      </c>
      <c r="E7" s="37">
        <v>0</v>
      </c>
      <c r="F7" s="37">
        <v>5.0813008130081306E-4</v>
      </c>
      <c r="G7" s="37">
        <v>0</v>
      </c>
      <c r="H7" t="s">
        <v>366</v>
      </c>
    </row>
    <row r="8" spans="1:10" x14ac:dyDescent="0.35">
      <c r="A8" t="s">
        <v>385</v>
      </c>
      <c r="B8" t="s">
        <v>71</v>
      </c>
      <c r="C8" t="s">
        <v>70</v>
      </c>
      <c r="D8" t="s">
        <v>113</v>
      </c>
      <c r="E8" s="37">
        <v>0</v>
      </c>
      <c r="F8" s="37">
        <v>1.2049597698915535E-3</v>
      </c>
      <c r="G8" s="37">
        <v>0</v>
      </c>
      <c r="H8" t="s">
        <v>366</v>
      </c>
    </row>
    <row r="9" spans="1:10" x14ac:dyDescent="0.35">
      <c r="A9" t="s">
        <v>383</v>
      </c>
      <c r="B9" t="s">
        <v>71</v>
      </c>
      <c r="C9" t="s">
        <v>70</v>
      </c>
      <c r="D9" t="s">
        <v>210</v>
      </c>
      <c r="E9" s="37">
        <v>0</v>
      </c>
      <c r="F9" s="37">
        <v>0</v>
      </c>
      <c r="G9" s="37">
        <v>7.294792143040389E-3</v>
      </c>
      <c r="H9" t="s">
        <v>367</v>
      </c>
    </row>
    <row r="10" spans="1:10" x14ac:dyDescent="0.35">
      <c r="A10" t="s">
        <v>169</v>
      </c>
      <c r="B10" t="s">
        <v>71</v>
      </c>
      <c r="C10" t="s">
        <v>70</v>
      </c>
      <c r="D10" t="s">
        <v>210</v>
      </c>
      <c r="E10" s="37">
        <v>0</v>
      </c>
      <c r="F10" s="37">
        <v>0</v>
      </c>
      <c r="G10" s="37">
        <v>2.9886672038604385E-4</v>
      </c>
      <c r="H10" t="s">
        <v>367</v>
      </c>
    </row>
    <row r="11" spans="1:10" x14ac:dyDescent="0.35">
      <c r="A11" t="s">
        <v>148</v>
      </c>
      <c r="B11" t="s">
        <v>71</v>
      </c>
      <c r="C11" t="s">
        <v>70</v>
      </c>
      <c r="D11" t="s">
        <v>210</v>
      </c>
      <c r="E11" s="37">
        <v>5.5865921787709499E-3</v>
      </c>
      <c r="F11" s="37">
        <v>0</v>
      </c>
      <c r="G11" s="37">
        <v>0</v>
      </c>
      <c r="H11" t="s">
        <v>368</v>
      </c>
    </row>
    <row r="12" spans="1:10" x14ac:dyDescent="0.35">
      <c r="A12" t="s">
        <v>383</v>
      </c>
      <c r="B12" s="38" t="s">
        <v>71</v>
      </c>
      <c r="C12" s="38" t="s">
        <v>70</v>
      </c>
      <c r="D12" s="38" t="s">
        <v>54</v>
      </c>
      <c r="E12" s="42">
        <v>5.6179775280898875E-3</v>
      </c>
      <c r="F12" s="42">
        <v>0</v>
      </c>
      <c r="G12" s="42">
        <v>9.823988042787191E-3</v>
      </c>
      <c r="I12">
        <v>2</v>
      </c>
      <c r="J12">
        <v>1</v>
      </c>
    </row>
    <row r="13" spans="1:10" x14ac:dyDescent="0.35">
      <c r="A13" t="s">
        <v>169</v>
      </c>
      <c r="B13" t="s">
        <v>71</v>
      </c>
      <c r="C13" t="s">
        <v>70</v>
      </c>
      <c r="D13" t="s">
        <v>54</v>
      </c>
      <c r="E13" s="37">
        <v>0</v>
      </c>
      <c r="F13" s="37">
        <v>0</v>
      </c>
      <c r="G13" s="37">
        <v>2.1564383363239163E-3</v>
      </c>
      <c r="H13" t="s">
        <v>367</v>
      </c>
    </row>
    <row r="14" spans="1:10" x14ac:dyDescent="0.35">
      <c r="A14" t="s">
        <v>162</v>
      </c>
      <c r="B14" t="s">
        <v>71</v>
      </c>
      <c r="C14" t="s">
        <v>70</v>
      </c>
      <c r="D14" t="s">
        <v>54</v>
      </c>
      <c r="E14" s="37">
        <v>0</v>
      </c>
      <c r="F14" s="37">
        <v>0</v>
      </c>
      <c r="G14" s="37">
        <v>7.4375520688010673E-3</v>
      </c>
      <c r="H14" t="s">
        <v>367</v>
      </c>
    </row>
    <row r="15" spans="1:10" x14ac:dyDescent="0.35">
      <c r="A15" t="s">
        <v>148</v>
      </c>
      <c r="B15" t="s">
        <v>71</v>
      </c>
      <c r="C15" t="s">
        <v>70</v>
      </c>
      <c r="D15" t="s">
        <v>54</v>
      </c>
      <c r="E15" s="37">
        <v>0</v>
      </c>
      <c r="F15" s="37">
        <v>0</v>
      </c>
      <c r="G15" s="37">
        <v>1.1825417640487532E-2</v>
      </c>
      <c r="H15" t="s">
        <v>367</v>
      </c>
    </row>
    <row r="16" spans="1:10" x14ac:dyDescent="0.35">
      <c r="A16" t="s">
        <v>142</v>
      </c>
      <c r="B16" t="s">
        <v>71</v>
      </c>
      <c r="C16" t="s">
        <v>70</v>
      </c>
      <c r="D16" t="s">
        <v>54</v>
      </c>
      <c r="F16" s="37">
        <v>0</v>
      </c>
      <c r="G16" s="37">
        <v>2.3273131541962956E-2</v>
      </c>
      <c r="H16" t="s">
        <v>367</v>
      </c>
    </row>
    <row r="17" spans="1:10" x14ac:dyDescent="0.35">
      <c r="A17" t="s">
        <v>136</v>
      </c>
      <c r="B17" t="s">
        <v>71</v>
      </c>
      <c r="C17" t="s">
        <v>70</v>
      </c>
      <c r="D17" t="s">
        <v>54</v>
      </c>
      <c r="E17" s="37">
        <v>0</v>
      </c>
      <c r="F17" s="37">
        <v>0</v>
      </c>
      <c r="G17" s="37">
        <v>5.2239241146056058E-3</v>
      </c>
      <c r="H17" t="s">
        <v>367</v>
      </c>
    </row>
    <row r="18" spans="1:10" x14ac:dyDescent="0.35">
      <c r="A18" t="s">
        <v>127</v>
      </c>
      <c r="B18" t="s">
        <v>71</v>
      </c>
      <c r="C18" t="s">
        <v>70</v>
      </c>
      <c r="D18" t="s">
        <v>54</v>
      </c>
      <c r="E18" s="37">
        <v>0</v>
      </c>
      <c r="F18" s="37">
        <v>0</v>
      </c>
      <c r="G18" s="37">
        <v>1.2512242409705982E-2</v>
      </c>
      <c r="H18" t="s">
        <v>367</v>
      </c>
    </row>
    <row r="19" spans="1:10" x14ac:dyDescent="0.35">
      <c r="A19" t="s">
        <v>385</v>
      </c>
      <c r="B19" t="s">
        <v>71</v>
      </c>
      <c r="C19" t="s">
        <v>70</v>
      </c>
      <c r="D19" t="s">
        <v>54</v>
      </c>
      <c r="E19" s="37">
        <v>0</v>
      </c>
      <c r="F19" s="37">
        <v>0</v>
      </c>
      <c r="G19" s="37">
        <v>8.1839938682614754E-3</v>
      </c>
      <c r="H19" t="s">
        <v>367</v>
      </c>
    </row>
    <row r="20" spans="1:10" x14ac:dyDescent="0.35">
      <c r="A20" t="s">
        <v>383</v>
      </c>
      <c r="B20" s="38" t="s">
        <v>71</v>
      </c>
      <c r="C20" s="38" t="s">
        <v>70</v>
      </c>
      <c r="D20" s="38" t="s">
        <v>59</v>
      </c>
      <c r="E20" s="42">
        <v>2.247191011235955E-2</v>
      </c>
      <c r="F20" s="42">
        <v>0</v>
      </c>
      <c r="G20" s="42">
        <v>0</v>
      </c>
      <c r="H20" t="s">
        <v>310</v>
      </c>
    </row>
    <row r="21" spans="1:10" x14ac:dyDescent="0.35">
      <c r="A21" t="s">
        <v>169</v>
      </c>
      <c r="B21" t="s">
        <v>71</v>
      </c>
      <c r="C21" t="s">
        <v>70</v>
      </c>
      <c r="D21" t="s">
        <v>59</v>
      </c>
      <c r="E21" s="37">
        <v>8.2191780821917804E-2</v>
      </c>
      <c r="F21" s="37">
        <v>0</v>
      </c>
      <c r="G21" s="37">
        <v>0</v>
      </c>
      <c r="I21">
        <v>1</v>
      </c>
      <c r="J21">
        <v>1</v>
      </c>
    </row>
    <row r="22" spans="1:10" x14ac:dyDescent="0.35">
      <c r="A22" t="s">
        <v>162</v>
      </c>
      <c r="B22" t="s">
        <v>71</v>
      </c>
      <c r="C22" t="s">
        <v>70</v>
      </c>
      <c r="D22" t="s">
        <v>59</v>
      </c>
      <c r="E22" s="37">
        <v>0</v>
      </c>
      <c r="F22" s="37">
        <v>0</v>
      </c>
      <c r="G22" s="37">
        <v>2.8772650546858456E-3</v>
      </c>
      <c r="H22" t="s">
        <v>367</v>
      </c>
    </row>
    <row r="23" spans="1:10" x14ac:dyDescent="0.35">
      <c r="A23" t="s">
        <v>148</v>
      </c>
      <c r="B23" t="s">
        <v>71</v>
      </c>
      <c r="C23" t="s">
        <v>70</v>
      </c>
      <c r="D23" t="s">
        <v>59</v>
      </c>
      <c r="E23" s="37">
        <v>1.11731843575419E-2</v>
      </c>
      <c r="F23" s="37">
        <v>0</v>
      </c>
      <c r="G23" s="37">
        <v>0</v>
      </c>
      <c r="H23" t="s">
        <v>368</v>
      </c>
    </row>
    <row r="24" spans="1:10" x14ac:dyDescent="0.35">
      <c r="A24" t="s">
        <v>127</v>
      </c>
      <c r="B24" t="s">
        <v>71</v>
      </c>
      <c r="C24" t="s">
        <v>70</v>
      </c>
      <c r="D24" t="s">
        <v>59</v>
      </c>
      <c r="E24" s="37">
        <v>0</v>
      </c>
      <c r="F24" s="37">
        <v>0</v>
      </c>
      <c r="G24" s="37">
        <v>1.5440426935300114E-3</v>
      </c>
      <c r="H24" t="s">
        <v>367</v>
      </c>
    </row>
    <row r="25" spans="1:10" x14ac:dyDescent="0.35">
      <c r="A25" t="s">
        <v>385</v>
      </c>
      <c r="B25" t="s">
        <v>71</v>
      </c>
      <c r="C25" t="s">
        <v>70</v>
      </c>
      <c r="D25" t="s">
        <v>59</v>
      </c>
      <c r="E25" s="37">
        <v>7.3529411764705885E-2</v>
      </c>
      <c r="F25" s="37">
        <v>0</v>
      </c>
      <c r="G25" s="37">
        <v>0</v>
      </c>
      <c r="I25">
        <v>1</v>
      </c>
      <c r="J25">
        <v>1</v>
      </c>
    </row>
    <row r="26" spans="1:10" x14ac:dyDescent="0.35">
      <c r="A26" t="s">
        <v>136</v>
      </c>
      <c r="B26" t="s">
        <v>71</v>
      </c>
      <c r="C26" t="s">
        <v>70</v>
      </c>
      <c r="D26" t="s">
        <v>295</v>
      </c>
      <c r="E26" s="37">
        <v>0</v>
      </c>
      <c r="F26" s="37">
        <v>0</v>
      </c>
      <c r="G26" s="37">
        <v>3.6445982194922831E-6</v>
      </c>
      <c r="H26" t="s">
        <v>367</v>
      </c>
    </row>
    <row r="27" spans="1:10" x14ac:dyDescent="0.35">
      <c r="A27" t="s">
        <v>169</v>
      </c>
      <c r="B27" t="s">
        <v>71</v>
      </c>
      <c r="C27" t="s">
        <v>70</v>
      </c>
      <c r="D27" t="s">
        <v>272</v>
      </c>
      <c r="E27" s="37">
        <v>1.3698630136986301E-2</v>
      </c>
      <c r="F27" s="37">
        <v>0</v>
      </c>
      <c r="G27" s="37">
        <v>0</v>
      </c>
      <c r="H27" t="s">
        <v>368</v>
      </c>
    </row>
    <row r="28" spans="1:10" x14ac:dyDescent="0.35">
      <c r="A28" t="s">
        <v>148</v>
      </c>
      <c r="B28" t="s">
        <v>71</v>
      </c>
      <c r="C28" t="s">
        <v>70</v>
      </c>
      <c r="D28" t="s">
        <v>272</v>
      </c>
      <c r="E28" s="37">
        <v>5.5865921787709499E-3</v>
      </c>
      <c r="F28" s="37">
        <v>0</v>
      </c>
      <c r="G28" s="37">
        <v>0</v>
      </c>
      <c r="H28" t="s">
        <v>368</v>
      </c>
    </row>
    <row r="29" spans="1:10" x14ac:dyDescent="0.35">
      <c r="A29" t="s">
        <v>136</v>
      </c>
      <c r="B29" t="s">
        <v>71</v>
      </c>
      <c r="C29" t="s">
        <v>70</v>
      </c>
      <c r="D29" t="s">
        <v>272</v>
      </c>
      <c r="E29" s="37">
        <v>0.16666666666666666</v>
      </c>
      <c r="F29" s="37">
        <v>0</v>
      </c>
      <c r="G29" s="37">
        <v>0</v>
      </c>
      <c r="H29" t="s">
        <v>368</v>
      </c>
    </row>
    <row r="30" spans="1:10" x14ac:dyDescent="0.35">
      <c r="A30" t="s">
        <v>385</v>
      </c>
      <c r="B30" t="s">
        <v>71</v>
      </c>
      <c r="C30" t="s">
        <v>70</v>
      </c>
      <c r="D30" t="s">
        <v>272</v>
      </c>
      <c r="E30" s="37">
        <v>2.9411764705882353E-2</v>
      </c>
      <c r="F30" s="37">
        <v>0</v>
      </c>
      <c r="G30" s="37">
        <v>0</v>
      </c>
      <c r="H30" t="s">
        <v>368</v>
      </c>
    </row>
    <row r="31" spans="1:10" x14ac:dyDescent="0.35">
      <c r="A31" t="s">
        <v>383</v>
      </c>
      <c r="B31" t="s">
        <v>71</v>
      </c>
      <c r="C31" t="s">
        <v>70</v>
      </c>
      <c r="D31" t="s">
        <v>208</v>
      </c>
      <c r="E31" s="37">
        <v>0</v>
      </c>
      <c r="F31" s="37">
        <v>0</v>
      </c>
      <c r="G31" s="37">
        <v>1.0624295896400567E-2</v>
      </c>
      <c r="H31" t="s">
        <v>367</v>
      </c>
    </row>
    <row r="32" spans="1:10" x14ac:dyDescent="0.35">
      <c r="A32" t="s">
        <v>169</v>
      </c>
      <c r="B32" t="s">
        <v>71</v>
      </c>
      <c r="C32" t="s">
        <v>70</v>
      </c>
      <c r="D32" t="s">
        <v>208</v>
      </c>
      <c r="E32" s="37">
        <v>0</v>
      </c>
      <c r="F32" s="37">
        <v>0</v>
      </c>
      <c r="G32" s="37">
        <v>6.4405778243192451E-3</v>
      </c>
      <c r="H32" t="s">
        <v>367</v>
      </c>
    </row>
    <row r="33" spans="1:10" x14ac:dyDescent="0.35">
      <c r="A33" t="s">
        <v>148</v>
      </c>
      <c r="B33" t="s">
        <v>71</v>
      </c>
      <c r="C33" t="s">
        <v>70</v>
      </c>
      <c r="D33" t="s">
        <v>286</v>
      </c>
      <c r="E33" s="37">
        <v>0</v>
      </c>
      <c r="F33" s="37">
        <v>0</v>
      </c>
      <c r="G33" s="37">
        <v>1.6806224234575346E-3</v>
      </c>
      <c r="H33" t="s">
        <v>367</v>
      </c>
    </row>
    <row r="34" spans="1:10" x14ac:dyDescent="0.35">
      <c r="A34" t="s">
        <v>127</v>
      </c>
      <c r="B34" t="s">
        <v>71</v>
      </c>
      <c r="C34" t="s">
        <v>70</v>
      </c>
      <c r="D34" t="s">
        <v>286</v>
      </c>
      <c r="E34" s="37">
        <v>0</v>
      </c>
      <c r="F34" s="37">
        <v>0</v>
      </c>
      <c r="G34" s="37">
        <v>2.8132557814155225E-2</v>
      </c>
      <c r="H34" t="s">
        <v>310</v>
      </c>
    </row>
    <row r="35" spans="1:10" x14ac:dyDescent="0.35">
      <c r="A35" t="s">
        <v>169</v>
      </c>
      <c r="B35" t="s">
        <v>71</v>
      </c>
      <c r="C35" t="s">
        <v>70</v>
      </c>
      <c r="D35" t="s">
        <v>56</v>
      </c>
      <c r="E35" s="37">
        <v>4.1095890410958902E-2</v>
      </c>
      <c r="F35" s="37">
        <v>0</v>
      </c>
      <c r="G35" s="37">
        <v>0</v>
      </c>
      <c r="I35">
        <v>2</v>
      </c>
    </row>
    <row r="36" spans="1:10" x14ac:dyDescent="0.35">
      <c r="A36" t="s">
        <v>148</v>
      </c>
      <c r="B36" t="s">
        <v>71</v>
      </c>
      <c r="C36" t="s">
        <v>70</v>
      </c>
      <c r="D36" t="s">
        <v>56</v>
      </c>
      <c r="E36" s="37">
        <v>5.5865921787709499E-3</v>
      </c>
      <c r="F36" s="37">
        <v>0</v>
      </c>
      <c r="G36" s="37">
        <v>0</v>
      </c>
      <c r="H36" t="s">
        <v>368</v>
      </c>
    </row>
    <row r="37" spans="1:10" x14ac:dyDescent="0.35">
      <c r="A37" t="s">
        <v>383</v>
      </c>
      <c r="B37" t="s">
        <v>71</v>
      </c>
      <c r="C37" t="s">
        <v>70</v>
      </c>
      <c r="D37" t="s">
        <v>57</v>
      </c>
      <c r="E37" s="37">
        <v>0</v>
      </c>
      <c r="F37" s="37">
        <v>0</v>
      </c>
      <c r="G37" s="37">
        <v>2.1139839157641126E-2</v>
      </c>
      <c r="H37" t="s">
        <v>310</v>
      </c>
      <c r="I37">
        <v>1</v>
      </c>
      <c r="J37">
        <v>1</v>
      </c>
    </row>
    <row r="38" spans="1:10" x14ac:dyDescent="0.35">
      <c r="A38" t="s">
        <v>169</v>
      </c>
      <c r="B38" t="s">
        <v>71</v>
      </c>
      <c r="C38" t="s">
        <v>70</v>
      </c>
      <c r="D38" t="s">
        <v>57</v>
      </c>
      <c r="E38" s="37">
        <v>0</v>
      </c>
      <c r="F38" s="37">
        <v>0</v>
      </c>
      <c r="G38" s="37">
        <v>2.5035835269261674E-3</v>
      </c>
      <c r="H38" t="s">
        <v>367</v>
      </c>
    </row>
    <row r="39" spans="1:10" x14ac:dyDescent="0.35">
      <c r="A39" t="s">
        <v>148</v>
      </c>
      <c r="B39" t="s">
        <v>71</v>
      </c>
      <c r="C39" t="s">
        <v>70</v>
      </c>
      <c r="D39" t="s">
        <v>57</v>
      </c>
      <c r="E39" s="37">
        <v>0</v>
      </c>
      <c r="F39" s="37">
        <v>0</v>
      </c>
      <c r="G39" s="37">
        <v>5.8153025033132687E-6</v>
      </c>
      <c r="H39" t="s">
        <v>367</v>
      </c>
    </row>
    <row r="40" spans="1:10" x14ac:dyDescent="0.35">
      <c r="A40" t="s">
        <v>136</v>
      </c>
      <c r="B40" t="s">
        <v>71</v>
      </c>
      <c r="C40" t="s">
        <v>70</v>
      </c>
      <c r="D40" t="s">
        <v>57</v>
      </c>
      <c r="E40" s="37">
        <v>0</v>
      </c>
      <c r="F40" s="37">
        <v>0</v>
      </c>
      <c r="G40" s="37">
        <v>3.6445982194922831E-6</v>
      </c>
      <c r="H40" t="s">
        <v>367</v>
      </c>
    </row>
    <row r="41" spans="1:10" x14ac:dyDescent="0.35">
      <c r="A41" t="s">
        <v>385</v>
      </c>
      <c r="B41" t="s">
        <v>71</v>
      </c>
      <c r="C41" t="s">
        <v>70</v>
      </c>
      <c r="D41" t="s">
        <v>57</v>
      </c>
      <c r="E41" s="37">
        <v>0</v>
      </c>
      <c r="F41" s="37">
        <v>0</v>
      </c>
      <c r="G41" s="37">
        <v>2.110652852874774E-3</v>
      </c>
      <c r="H41" t="s">
        <v>367</v>
      </c>
    </row>
    <row r="42" spans="1:10" x14ac:dyDescent="0.35">
      <c r="A42" t="s">
        <v>383</v>
      </c>
      <c r="B42" s="38" t="s">
        <v>71</v>
      </c>
      <c r="C42" s="38" t="s">
        <v>70</v>
      </c>
      <c r="D42" s="38" t="s">
        <v>60</v>
      </c>
      <c r="E42" s="42">
        <v>0</v>
      </c>
      <c r="F42" s="42">
        <v>3.5434605435668471E-5</v>
      </c>
      <c r="G42" s="42">
        <v>7.8608635516937524E-3</v>
      </c>
      <c r="I42">
        <v>1</v>
      </c>
      <c r="J42">
        <v>1</v>
      </c>
    </row>
    <row r="43" spans="1:10" x14ac:dyDescent="0.35">
      <c r="A43" t="s">
        <v>169</v>
      </c>
      <c r="B43" t="s">
        <v>71</v>
      </c>
      <c r="C43" t="s">
        <v>70</v>
      </c>
      <c r="D43" t="s">
        <v>60</v>
      </c>
      <c r="E43" s="37">
        <v>0.14383561643835616</v>
      </c>
      <c r="F43" s="37">
        <v>3.7522019964768054E-2</v>
      </c>
      <c r="G43" s="37">
        <v>1.609742135494676E-2</v>
      </c>
      <c r="I43">
        <v>1</v>
      </c>
      <c r="J43">
        <v>1</v>
      </c>
    </row>
    <row r="44" spans="1:10" x14ac:dyDescent="0.35">
      <c r="A44" t="s">
        <v>162</v>
      </c>
      <c r="B44" t="s">
        <v>71</v>
      </c>
      <c r="C44" t="s">
        <v>70</v>
      </c>
      <c r="D44" t="s">
        <v>60</v>
      </c>
      <c r="E44" s="37">
        <v>1.4925373134328358E-2</v>
      </c>
      <c r="F44" s="37">
        <v>2.5226699393195609E-3</v>
      </c>
      <c r="G44" s="37">
        <v>9.3273650861497477E-3</v>
      </c>
      <c r="I44">
        <v>2</v>
      </c>
      <c r="J44">
        <v>1</v>
      </c>
    </row>
    <row r="45" spans="1:10" x14ac:dyDescent="0.35">
      <c r="A45" t="s">
        <v>148</v>
      </c>
      <c r="B45" t="s">
        <v>71</v>
      </c>
      <c r="C45" t="s">
        <v>70</v>
      </c>
      <c r="D45" t="s">
        <v>60</v>
      </c>
      <c r="E45" s="37">
        <v>5.5865921787709499E-3</v>
      </c>
      <c r="F45" s="37">
        <v>8.1982892903014238E-5</v>
      </c>
      <c r="G45" s="37">
        <v>7.094087523791856E-3</v>
      </c>
      <c r="I45">
        <v>1</v>
      </c>
      <c r="J45">
        <v>1</v>
      </c>
    </row>
    <row r="46" spans="1:10" x14ac:dyDescent="0.35">
      <c r="A46" t="s">
        <v>142</v>
      </c>
      <c r="B46" t="s">
        <v>71</v>
      </c>
      <c r="C46" t="s">
        <v>70</v>
      </c>
      <c r="D46" t="s">
        <v>60</v>
      </c>
      <c r="F46" s="37">
        <v>0</v>
      </c>
      <c r="G46" s="37">
        <v>7.6458372663771946E-3</v>
      </c>
      <c r="H46" t="s">
        <v>367</v>
      </c>
    </row>
    <row r="47" spans="1:10" x14ac:dyDescent="0.35">
      <c r="A47" t="s">
        <v>136</v>
      </c>
      <c r="B47" t="s">
        <v>71</v>
      </c>
      <c r="C47" t="s">
        <v>70</v>
      </c>
      <c r="D47" t="s">
        <v>60</v>
      </c>
      <c r="E47" s="37">
        <v>0</v>
      </c>
      <c r="F47" s="37">
        <v>0</v>
      </c>
      <c r="G47" s="37">
        <v>3.6445982194922831E-6</v>
      </c>
      <c r="H47" t="s">
        <v>367</v>
      </c>
    </row>
    <row r="48" spans="1:10" x14ac:dyDescent="0.35">
      <c r="A48" t="s">
        <v>385</v>
      </c>
      <c r="B48" t="s">
        <v>71</v>
      </c>
      <c r="C48" t="s">
        <v>70</v>
      </c>
      <c r="D48" t="s">
        <v>60</v>
      </c>
      <c r="E48" s="37">
        <v>2.9411764705882353E-2</v>
      </c>
      <c r="F48" s="37">
        <v>1.2826991098845572E-3</v>
      </c>
      <c r="G48" s="37">
        <v>1.1908920741022686E-3</v>
      </c>
      <c r="I48">
        <v>1</v>
      </c>
      <c r="J48">
        <v>1</v>
      </c>
    </row>
    <row r="49" spans="1:10" x14ac:dyDescent="0.35">
      <c r="A49" t="s">
        <v>383</v>
      </c>
      <c r="B49" t="s">
        <v>71</v>
      </c>
      <c r="C49" t="s">
        <v>70</v>
      </c>
      <c r="D49" t="s">
        <v>230</v>
      </c>
      <c r="E49" s="37">
        <v>0</v>
      </c>
      <c r="F49" s="37">
        <v>0</v>
      </c>
      <c r="G49" s="37">
        <v>3.6697043043735292E-3</v>
      </c>
      <c r="H49" t="s">
        <v>367</v>
      </c>
    </row>
    <row r="50" spans="1:10" x14ac:dyDescent="0.35">
      <c r="A50" t="s">
        <v>162</v>
      </c>
      <c r="B50" t="s">
        <v>71</v>
      </c>
      <c r="C50" t="s">
        <v>304</v>
      </c>
      <c r="D50" t="s">
        <v>278</v>
      </c>
      <c r="E50" s="37">
        <v>0</v>
      </c>
      <c r="F50" s="37">
        <v>0</v>
      </c>
      <c r="G50" s="37">
        <v>2.6744317203630814E-3</v>
      </c>
      <c r="H50" t="s">
        <v>367</v>
      </c>
    </row>
    <row r="51" spans="1:10" x14ac:dyDescent="0.35">
      <c r="A51" t="s">
        <v>383</v>
      </c>
      <c r="B51" t="s">
        <v>66</v>
      </c>
      <c r="C51" t="s">
        <v>65</v>
      </c>
      <c r="D51" t="s">
        <v>239</v>
      </c>
      <c r="E51" s="37">
        <v>0</v>
      </c>
      <c r="F51" s="37">
        <v>0</v>
      </c>
      <c r="G51" s="37">
        <v>2.3033250421067896E-3</v>
      </c>
      <c r="H51" t="s">
        <v>367</v>
      </c>
    </row>
    <row r="52" spans="1:10" x14ac:dyDescent="0.35">
      <c r="A52" t="s">
        <v>169</v>
      </c>
      <c r="B52" t="s">
        <v>66</v>
      </c>
      <c r="C52" t="s">
        <v>65</v>
      </c>
      <c r="D52" t="s">
        <v>239</v>
      </c>
      <c r="E52" s="37">
        <v>0</v>
      </c>
      <c r="F52" s="37">
        <v>0</v>
      </c>
      <c r="G52" s="37">
        <v>2.9751032527044564E-2</v>
      </c>
      <c r="H52" t="s">
        <v>310</v>
      </c>
      <c r="I52" s="37">
        <v>0.03</v>
      </c>
      <c r="J52" s="37">
        <v>0.01</v>
      </c>
    </row>
    <row r="53" spans="1:10" x14ac:dyDescent="0.35">
      <c r="A53" t="s">
        <v>162</v>
      </c>
      <c r="B53" t="s">
        <v>66</v>
      </c>
      <c r="C53" t="s">
        <v>65</v>
      </c>
      <c r="D53" t="s">
        <v>239</v>
      </c>
      <c r="E53" s="37">
        <v>0</v>
      </c>
      <c r="F53" s="37">
        <v>0</v>
      </c>
      <c r="G53" s="37">
        <v>4.4182047369993725E-2</v>
      </c>
      <c r="H53" t="s">
        <v>310</v>
      </c>
      <c r="I53">
        <v>3</v>
      </c>
      <c r="J53">
        <v>1</v>
      </c>
    </row>
    <row r="54" spans="1:10" x14ac:dyDescent="0.35">
      <c r="A54" t="s">
        <v>148</v>
      </c>
      <c r="B54" t="s">
        <v>66</v>
      </c>
      <c r="C54" t="s">
        <v>65</v>
      </c>
      <c r="D54" t="s">
        <v>239</v>
      </c>
      <c r="E54" s="37">
        <v>0</v>
      </c>
      <c r="F54" s="37">
        <v>0</v>
      </c>
      <c r="G54" s="37">
        <v>5.8672913076928894E-2</v>
      </c>
      <c r="I54">
        <v>3</v>
      </c>
      <c r="J54" t="s">
        <v>381</v>
      </c>
    </row>
    <row r="55" spans="1:10" x14ac:dyDescent="0.35">
      <c r="A55" t="s">
        <v>136</v>
      </c>
      <c r="B55" t="s">
        <v>66</v>
      </c>
      <c r="C55" t="s">
        <v>65</v>
      </c>
      <c r="D55" t="s">
        <v>239</v>
      </c>
      <c r="E55" s="37">
        <v>0</v>
      </c>
      <c r="F55" s="37">
        <v>0</v>
      </c>
      <c r="G55" s="37">
        <v>1.5854002254791433E-2</v>
      </c>
    </row>
    <row r="56" spans="1:10" x14ac:dyDescent="0.35">
      <c r="A56" t="s">
        <v>385</v>
      </c>
      <c r="B56" t="s">
        <v>66</v>
      </c>
      <c r="C56" t="s">
        <v>65</v>
      </c>
      <c r="D56" t="s">
        <v>239</v>
      </c>
      <c r="E56" s="37">
        <v>0</v>
      </c>
      <c r="F56" s="37">
        <v>0</v>
      </c>
      <c r="G56" s="37">
        <v>6.2193347897950349E-2</v>
      </c>
      <c r="I56">
        <v>3</v>
      </c>
      <c r="J56" t="s">
        <v>381</v>
      </c>
    </row>
    <row r="57" spans="1:10" x14ac:dyDescent="0.35">
      <c r="A57" t="s">
        <v>383</v>
      </c>
      <c r="B57" s="38" t="s">
        <v>66</v>
      </c>
      <c r="C57" s="38" t="s">
        <v>65</v>
      </c>
      <c r="D57" s="38" t="s">
        <v>42</v>
      </c>
      <c r="E57" s="42">
        <v>2.247191011235955E-2</v>
      </c>
      <c r="F57" s="42">
        <v>0</v>
      </c>
      <c r="G57" s="42">
        <v>3.3537639565881787E-2</v>
      </c>
      <c r="I57">
        <v>2</v>
      </c>
      <c r="J57">
        <v>1</v>
      </c>
    </row>
    <row r="58" spans="1:10" x14ac:dyDescent="0.35">
      <c r="A58" t="s">
        <v>169</v>
      </c>
      <c r="B58" t="s">
        <v>66</v>
      </c>
      <c r="C58" t="s">
        <v>65</v>
      </c>
      <c r="D58" t="s">
        <v>42</v>
      </c>
      <c r="E58" s="37">
        <v>0.14383561643835616</v>
      </c>
      <c r="F58" s="37">
        <v>0</v>
      </c>
      <c r="G58" s="37">
        <v>0.2277168996486017</v>
      </c>
      <c r="I58">
        <v>3</v>
      </c>
      <c r="J58">
        <v>2</v>
      </c>
    </row>
    <row r="59" spans="1:10" x14ac:dyDescent="0.35">
      <c r="A59" t="s">
        <v>162</v>
      </c>
      <c r="B59" t="s">
        <v>66</v>
      </c>
      <c r="C59" t="s">
        <v>65</v>
      </c>
      <c r="D59" t="s">
        <v>42</v>
      </c>
      <c r="E59" s="37">
        <v>2.9850746268656716E-2</v>
      </c>
      <c r="F59" s="37">
        <v>0</v>
      </c>
      <c r="G59" s="37">
        <v>2.6200130209106326E-3</v>
      </c>
      <c r="I59">
        <v>2</v>
      </c>
      <c r="J59">
        <v>1</v>
      </c>
    </row>
    <row r="60" spans="1:10" x14ac:dyDescent="0.35">
      <c r="A60" t="s">
        <v>148</v>
      </c>
      <c r="B60" t="s">
        <v>66</v>
      </c>
      <c r="C60" t="s">
        <v>65</v>
      </c>
      <c r="D60" t="s">
        <v>42</v>
      </c>
      <c r="E60" s="37">
        <v>0.35754189944134079</v>
      </c>
      <c r="F60" s="37">
        <v>0</v>
      </c>
      <c r="G60" s="37">
        <v>7.1617776449304227E-2</v>
      </c>
    </row>
    <row r="61" spans="1:10" x14ac:dyDescent="0.35">
      <c r="A61" t="s">
        <v>136</v>
      </c>
      <c r="B61" t="s">
        <v>66</v>
      </c>
      <c r="C61" t="s">
        <v>65</v>
      </c>
      <c r="D61" t="s">
        <v>42</v>
      </c>
      <c r="E61" s="37">
        <v>0.83333333333333337</v>
      </c>
      <c r="F61" s="37">
        <v>0</v>
      </c>
      <c r="G61" s="37">
        <v>2.5587509232982156E-2</v>
      </c>
      <c r="I61">
        <v>3</v>
      </c>
      <c r="J61">
        <v>2</v>
      </c>
    </row>
    <row r="62" spans="1:10" x14ac:dyDescent="0.35">
      <c r="A62" t="s">
        <v>127</v>
      </c>
      <c r="B62" t="s">
        <v>66</v>
      </c>
      <c r="C62" t="s">
        <v>65</v>
      </c>
      <c r="D62" t="s">
        <v>42</v>
      </c>
      <c r="E62" s="37">
        <v>0.10714285714285714</v>
      </c>
      <c r="F62" s="37">
        <v>0</v>
      </c>
      <c r="G62" s="37">
        <v>0</v>
      </c>
      <c r="I62">
        <v>1</v>
      </c>
      <c r="J62">
        <v>1</v>
      </c>
    </row>
    <row r="63" spans="1:10" x14ac:dyDescent="0.35">
      <c r="A63" t="s">
        <v>385</v>
      </c>
      <c r="B63" t="s">
        <v>66</v>
      </c>
      <c r="C63" t="s">
        <v>65</v>
      </c>
      <c r="D63" t="s">
        <v>42</v>
      </c>
      <c r="E63" s="37">
        <v>0.25</v>
      </c>
      <c r="F63" s="37">
        <v>0</v>
      </c>
      <c r="G63" s="37">
        <v>0.2303343778840288</v>
      </c>
      <c r="I63">
        <v>3</v>
      </c>
      <c r="J63">
        <v>2</v>
      </c>
    </row>
    <row r="64" spans="1:10" x14ac:dyDescent="0.35">
      <c r="A64" t="s">
        <v>383</v>
      </c>
      <c r="B64" s="40" t="s">
        <v>66</v>
      </c>
      <c r="C64" s="40" t="s">
        <v>65</v>
      </c>
      <c r="D64" s="40" t="s">
        <v>47</v>
      </c>
      <c r="E64" s="41">
        <v>5.6179775280898875E-3</v>
      </c>
      <c r="F64" s="41">
        <v>1.0984727685057227E-3</v>
      </c>
      <c r="G64" s="41">
        <v>2.0835889485014445E-2</v>
      </c>
      <c r="I64">
        <v>2</v>
      </c>
      <c r="J64">
        <v>1</v>
      </c>
    </row>
    <row r="65" spans="1:10" x14ac:dyDescent="0.35">
      <c r="A65" t="s">
        <v>169</v>
      </c>
      <c r="B65" t="s">
        <v>66</v>
      </c>
      <c r="C65" t="s">
        <v>65</v>
      </c>
      <c r="D65" t="s">
        <v>47</v>
      </c>
      <c r="E65" s="37">
        <v>0.42465753424657532</v>
      </c>
      <c r="F65" s="37">
        <v>0.2940692894891368</v>
      </c>
      <c r="G65" s="37">
        <v>0.19744514933565377</v>
      </c>
      <c r="I65">
        <v>2</v>
      </c>
      <c r="J65">
        <v>2</v>
      </c>
    </row>
    <row r="66" spans="1:10" x14ac:dyDescent="0.35">
      <c r="A66" t="s">
        <v>162</v>
      </c>
      <c r="B66" t="s">
        <v>66</v>
      </c>
      <c r="C66" t="s">
        <v>65</v>
      </c>
      <c r="D66" t="s">
        <v>47</v>
      </c>
      <c r="E66" s="37">
        <v>0.17910447761194029</v>
      </c>
      <c r="F66" s="37">
        <v>7.465739415013295E-2</v>
      </c>
      <c r="G66" s="37">
        <v>0.12501657296756052</v>
      </c>
      <c r="I66">
        <v>2</v>
      </c>
      <c r="J66">
        <v>1</v>
      </c>
    </row>
    <row r="67" spans="1:10" x14ac:dyDescent="0.35">
      <c r="A67" t="s">
        <v>148</v>
      </c>
      <c r="B67" t="s">
        <v>66</v>
      </c>
      <c r="C67" t="s">
        <v>65</v>
      </c>
      <c r="D67" t="s">
        <v>47</v>
      </c>
      <c r="E67" s="37">
        <v>0.17318435754189945</v>
      </c>
      <c r="F67" s="37">
        <v>0.74806657010903721</v>
      </c>
      <c r="G67" s="37">
        <v>0.20181542113548434</v>
      </c>
      <c r="I67">
        <v>2</v>
      </c>
      <c r="J67">
        <v>2</v>
      </c>
    </row>
    <row r="68" spans="1:10" x14ac:dyDescent="0.35">
      <c r="A68" t="s">
        <v>142</v>
      </c>
      <c r="B68" t="s">
        <v>66</v>
      </c>
      <c r="C68" t="s">
        <v>65</v>
      </c>
      <c r="D68" t="s">
        <v>47</v>
      </c>
      <c r="E68" s="37">
        <v>1</v>
      </c>
      <c r="F68" s="37">
        <v>0.99302348925918493</v>
      </c>
      <c r="G68" s="37">
        <v>0.38879973989469929</v>
      </c>
      <c r="H68" t="s">
        <v>310</v>
      </c>
      <c r="I68">
        <v>2</v>
      </c>
      <c r="J68">
        <v>1</v>
      </c>
    </row>
    <row r="69" spans="1:10" x14ac:dyDescent="0.35">
      <c r="A69" t="s">
        <v>136</v>
      </c>
      <c r="B69" t="s">
        <v>66</v>
      </c>
      <c r="C69" t="s">
        <v>65</v>
      </c>
      <c r="D69" t="s">
        <v>47</v>
      </c>
      <c r="E69" s="37">
        <v>0</v>
      </c>
      <c r="F69" s="37">
        <v>0.99994458298697697</v>
      </c>
      <c r="G69" s="37">
        <v>8.5626190568751703E-2</v>
      </c>
      <c r="I69">
        <v>2</v>
      </c>
      <c r="J69">
        <v>2</v>
      </c>
    </row>
    <row r="70" spans="1:10" x14ac:dyDescent="0.35">
      <c r="A70" t="s">
        <v>127</v>
      </c>
      <c r="B70" t="s">
        <v>66</v>
      </c>
      <c r="C70" t="s">
        <v>65</v>
      </c>
      <c r="D70" t="s">
        <v>47</v>
      </c>
      <c r="E70" s="37">
        <v>0.10714285714285714</v>
      </c>
      <c r="F70" s="37">
        <v>8.130081300813009E-3</v>
      </c>
      <c r="G70" s="37">
        <v>6.4644920149507304E-2</v>
      </c>
      <c r="I70">
        <v>2</v>
      </c>
      <c r="J70">
        <v>2</v>
      </c>
    </row>
    <row r="71" spans="1:10" x14ac:dyDescent="0.35">
      <c r="A71" t="s">
        <v>385</v>
      </c>
      <c r="B71" t="s">
        <v>66</v>
      </c>
      <c r="C71" t="s">
        <v>65</v>
      </c>
      <c r="D71" t="s">
        <v>47</v>
      </c>
      <c r="E71" s="37">
        <v>0.14705882352941177</v>
      </c>
      <c r="F71" s="37">
        <v>0.53729544836164345</v>
      </c>
      <c r="G71" s="37">
        <v>0.31544979117676197</v>
      </c>
      <c r="I71">
        <v>2</v>
      </c>
      <c r="J71">
        <v>2</v>
      </c>
    </row>
    <row r="72" spans="1:10" x14ac:dyDescent="0.35">
      <c r="A72" t="s">
        <v>169</v>
      </c>
      <c r="B72" t="s">
        <v>66</v>
      </c>
      <c r="C72" t="s">
        <v>65</v>
      </c>
      <c r="D72" t="s">
        <v>265</v>
      </c>
      <c r="E72" s="37">
        <v>0</v>
      </c>
      <c r="F72" s="37">
        <v>0</v>
      </c>
      <c r="G72" s="37">
        <v>1.397776661497805E-3</v>
      </c>
      <c r="H72" t="s">
        <v>367</v>
      </c>
    </row>
    <row r="73" spans="1:10" x14ac:dyDescent="0.35">
      <c r="A73" t="s">
        <v>385</v>
      </c>
      <c r="B73" t="s">
        <v>66</v>
      </c>
      <c r="C73" t="s">
        <v>65</v>
      </c>
      <c r="D73" t="s">
        <v>265</v>
      </c>
      <c r="E73" s="37">
        <v>0</v>
      </c>
      <c r="F73" s="37">
        <v>0</v>
      </c>
      <c r="G73" s="37">
        <v>1.5871608903534613E-3</v>
      </c>
      <c r="H73" t="s">
        <v>367</v>
      </c>
    </row>
    <row r="74" spans="1:10" x14ac:dyDescent="0.35">
      <c r="A74" t="s">
        <v>385</v>
      </c>
      <c r="B74" t="s">
        <v>313</v>
      </c>
      <c r="C74" t="s">
        <v>312</v>
      </c>
      <c r="D74" t="s">
        <v>297</v>
      </c>
      <c r="E74" s="37">
        <v>1.4705882352941176E-2</v>
      </c>
      <c r="F74" s="37">
        <v>0</v>
      </c>
      <c r="G74" s="37">
        <v>0</v>
      </c>
      <c r="H74" t="s">
        <v>368</v>
      </c>
    </row>
    <row r="75" spans="1:10" x14ac:dyDescent="0.35">
      <c r="A75" t="s">
        <v>383</v>
      </c>
      <c r="B75" t="s">
        <v>22</v>
      </c>
      <c r="C75" t="s">
        <v>74</v>
      </c>
      <c r="D75" t="s">
        <v>241</v>
      </c>
      <c r="E75" s="37">
        <v>0</v>
      </c>
      <c r="F75" s="37">
        <v>0</v>
      </c>
      <c r="G75" s="37">
        <v>6.8597816024003658E-4</v>
      </c>
      <c r="H75" t="s">
        <v>367</v>
      </c>
    </row>
    <row r="76" spans="1:10" x14ac:dyDescent="0.35">
      <c r="A76" t="s">
        <v>148</v>
      </c>
      <c r="B76" t="s">
        <v>22</v>
      </c>
      <c r="C76" t="s">
        <v>74</v>
      </c>
      <c r="D76" t="s">
        <v>241</v>
      </c>
      <c r="E76" s="37">
        <v>0</v>
      </c>
      <c r="F76" s="37">
        <v>0</v>
      </c>
      <c r="G76" s="37">
        <v>1.1839955896745815E-3</v>
      </c>
      <c r="H76" t="s">
        <v>367</v>
      </c>
    </row>
    <row r="77" spans="1:10" x14ac:dyDescent="0.35">
      <c r="A77" t="s">
        <v>127</v>
      </c>
      <c r="B77" t="s">
        <v>22</v>
      </c>
      <c r="C77" t="s">
        <v>74</v>
      </c>
      <c r="D77" t="s">
        <v>241</v>
      </c>
      <c r="E77" s="37">
        <v>0</v>
      </c>
      <c r="F77" s="37">
        <v>0</v>
      </c>
      <c r="G77" s="37">
        <v>1.8723391497271692E-2</v>
      </c>
      <c r="H77" t="s">
        <v>310</v>
      </c>
    </row>
    <row r="78" spans="1:10" x14ac:dyDescent="0.35">
      <c r="A78" t="s">
        <v>136</v>
      </c>
      <c r="B78" t="s">
        <v>22</v>
      </c>
      <c r="C78" t="s">
        <v>74</v>
      </c>
      <c r="D78" t="s">
        <v>293</v>
      </c>
      <c r="E78" s="37">
        <v>0</v>
      </c>
      <c r="F78" s="37">
        <v>0</v>
      </c>
      <c r="G78" s="37">
        <v>1.7008125024297322E-5</v>
      </c>
      <c r="H78" t="s">
        <v>367</v>
      </c>
    </row>
    <row r="79" spans="1:10" x14ac:dyDescent="0.35">
      <c r="A79" t="s">
        <v>148</v>
      </c>
      <c r="B79" t="s">
        <v>22</v>
      </c>
      <c r="C79" t="s">
        <v>74</v>
      </c>
      <c r="D79" t="s">
        <v>288</v>
      </c>
      <c r="E79" s="37">
        <v>0</v>
      </c>
      <c r="F79" s="37">
        <v>0</v>
      </c>
      <c r="G79" s="37">
        <v>7.8099512619497194E-4</v>
      </c>
      <c r="H79" t="s">
        <v>367</v>
      </c>
    </row>
    <row r="80" spans="1:10" x14ac:dyDescent="0.35">
      <c r="A80" t="s">
        <v>169</v>
      </c>
      <c r="B80" t="s">
        <v>22</v>
      </c>
      <c r="C80" t="s">
        <v>307</v>
      </c>
      <c r="D80" t="s">
        <v>251</v>
      </c>
      <c r="E80" s="37">
        <v>2.0547945205479451E-2</v>
      </c>
      <c r="F80" s="37">
        <v>0</v>
      </c>
      <c r="G80" s="37">
        <v>0</v>
      </c>
      <c r="H80" t="s">
        <v>368</v>
      </c>
    </row>
    <row r="81" spans="1:10" x14ac:dyDescent="0.35">
      <c r="A81" t="s">
        <v>169</v>
      </c>
      <c r="B81" t="s">
        <v>314</v>
      </c>
      <c r="C81" t="s">
        <v>315</v>
      </c>
      <c r="D81" t="s">
        <v>247</v>
      </c>
      <c r="E81" s="37">
        <v>0</v>
      </c>
      <c r="F81" s="37">
        <v>0</v>
      </c>
      <c r="G81" s="37">
        <v>6.40494371535014E-3</v>
      </c>
      <c r="H81" t="s">
        <v>367</v>
      </c>
    </row>
    <row r="82" spans="1:10" x14ac:dyDescent="0.35">
      <c r="A82" t="s">
        <v>162</v>
      </c>
      <c r="B82" t="s">
        <v>314</v>
      </c>
      <c r="C82" t="s">
        <v>315</v>
      </c>
      <c r="D82" t="s">
        <v>247</v>
      </c>
      <c r="E82" s="37">
        <v>0</v>
      </c>
      <c r="F82" s="37">
        <v>0</v>
      </c>
      <c r="G82" s="37">
        <v>1.1833593553659805E-3</v>
      </c>
      <c r="H82" t="s">
        <v>367</v>
      </c>
    </row>
    <row r="83" spans="1:10" x14ac:dyDescent="0.35">
      <c r="A83" t="s">
        <v>148</v>
      </c>
      <c r="B83" t="s">
        <v>312</v>
      </c>
      <c r="C83" t="s">
        <v>313</v>
      </c>
      <c r="D83" t="s">
        <v>283</v>
      </c>
      <c r="E83" s="37">
        <v>5.5865921787709499E-3</v>
      </c>
      <c r="F83" s="37">
        <v>0</v>
      </c>
      <c r="G83" s="37">
        <v>0</v>
      </c>
      <c r="H83" t="s">
        <v>368</v>
      </c>
    </row>
    <row r="84" spans="1:10" x14ac:dyDescent="0.35">
      <c r="A84" t="s">
        <v>169</v>
      </c>
      <c r="B84" t="s">
        <v>19</v>
      </c>
      <c r="C84" t="s">
        <v>50</v>
      </c>
      <c r="D84" t="s">
        <v>137</v>
      </c>
      <c r="E84" s="37">
        <v>0</v>
      </c>
      <c r="F84" s="37">
        <v>3.8755137991779215E-3</v>
      </c>
      <c r="G84" s="37">
        <v>0</v>
      </c>
      <c r="H84" t="s">
        <v>366</v>
      </c>
    </row>
    <row r="85" spans="1:10" x14ac:dyDescent="0.35">
      <c r="A85" t="s">
        <v>162</v>
      </c>
      <c r="B85" t="s">
        <v>19</v>
      </c>
      <c r="C85" t="s">
        <v>50</v>
      </c>
      <c r="D85" t="s">
        <v>137</v>
      </c>
      <c r="E85" s="37">
        <v>0</v>
      </c>
      <c r="F85" s="37">
        <v>1.3636053726051681E-4</v>
      </c>
      <c r="G85" s="37">
        <v>0</v>
      </c>
    </row>
    <row r="86" spans="1:10" x14ac:dyDescent="0.35">
      <c r="A86" t="s">
        <v>142</v>
      </c>
      <c r="B86" t="s">
        <v>19</v>
      </c>
      <c r="C86" t="s">
        <v>50</v>
      </c>
      <c r="D86" t="s">
        <v>137</v>
      </c>
      <c r="F86" s="37">
        <v>2.007628990162618E-4</v>
      </c>
      <c r="G86" s="37">
        <v>0</v>
      </c>
      <c r="H86" t="s">
        <v>366</v>
      </c>
    </row>
    <row r="87" spans="1:10" x14ac:dyDescent="0.35">
      <c r="A87" t="s">
        <v>136</v>
      </c>
      <c r="B87" t="s">
        <v>19</v>
      </c>
      <c r="C87" t="s">
        <v>50</v>
      </c>
      <c r="D87" t="s">
        <v>137</v>
      </c>
      <c r="E87" s="37">
        <v>0</v>
      </c>
      <c r="F87" s="37">
        <v>5.541701302299806E-5</v>
      </c>
      <c r="G87" s="37">
        <v>0</v>
      </c>
      <c r="H87" t="s">
        <v>366</v>
      </c>
    </row>
    <row r="88" spans="1:10" x14ac:dyDescent="0.35">
      <c r="A88" t="s">
        <v>169</v>
      </c>
      <c r="B88" t="s">
        <v>19</v>
      </c>
      <c r="C88" t="s">
        <v>50</v>
      </c>
      <c r="D88" t="s">
        <v>260</v>
      </c>
      <c r="E88" s="37">
        <v>0</v>
      </c>
      <c r="F88" s="37">
        <v>0</v>
      </c>
      <c r="G88" s="37">
        <v>8.8613982594462001E-3</v>
      </c>
      <c r="H88" t="s">
        <v>367</v>
      </c>
    </row>
    <row r="89" spans="1:10" x14ac:dyDescent="0.35">
      <c r="A89" t="s">
        <v>169</v>
      </c>
      <c r="B89" t="s">
        <v>19</v>
      </c>
      <c r="C89" t="s">
        <v>50</v>
      </c>
      <c r="D89" t="s">
        <v>256</v>
      </c>
      <c r="E89" s="37">
        <v>0</v>
      </c>
      <c r="F89" s="37">
        <v>0</v>
      </c>
      <c r="G89" s="37">
        <v>0.10236759916915052</v>
      </c>
      <c r="I89">
        <v>1</v>
      </c>
      <c r="J89">
        <v>1</v>
      </c>
    </row>
    <row r="90" spans="1:10" x14ac:dyDescent="0.35">
      <c r="A90" t="s">
        <v>162</v>
      </c>
      <c r="B90" t="s">
        <v>19</v>
      </c>
      <c r="C90" t="s">
        <v>316</v>
      </c>
      <c r="D90" t="s">
        <v>280</v>
      </c>
      <c r="E90" s="37">
        <v>0</v>
      </c>
      <c r="F90" s="37">
        <v>0</v>
      </c>
      <c r="G90" s="37">
        <v>2.6724528585648109E-3</v>
      </c>
      <c r="H90" t="s">
        <v>367</v>
      </c>
    </row>
    <row r="91" spans="1:10" x14ac:dyDescent="0.35">
      <c r="A91" t="s">
        <v>169</v>
      </c>
      <c r="B91" t="s">
        <v>19</v>
      </c>
      <c r="C91" t="s">
        <v>18</v>
      </c>
      <c r="D91" t="s">
        <v>270</v>
      </c>
      <c r="E91" s="37">
        <v>2.0547945205479451E-2</v>
      </c>
      <c r="F91" s="37">
        <v>0</v>
      </c>
      <c r="G91" s="37">
        <v>0</v>
      </c>
      <c r="H91" t="s">
        <v>368</v>
      </c>
    </row>
    <row r="92" spans="1:10" x14ac:dyDescent="0.35">
      <c r="A92" t="s">
        <v>383</v>
      </c>
      <c r="B92" t="s">
        <v>5</v>
      </c>
      <c r="C92" t="s">
        <v>4</v>
      </c>
      <c r="D92" t="s">
        <v>15</v>
      </c>
      <c r="E92" s="37">
        <v>3.9325842696629212E-2</v>
      </c>
      <c r="F92" s="37">
        <v>0</v>
      </c>
      <c r="G92" s="37">
        <v>0</v>
      </c>
      <c r="H92" t="s">
        <v>310</v>
      </c>
    </row>
    <row r="93" spans="1:10" x14ac:dyDescent="0.35">
      <c r="A93" t="s">
        <v>169</v>
      </c>
      <c r="B93" t="s">
        <v>5</v>
      </c>
      <c r="C93" t="s">
        <v>4</v>
      </c>
      <c r="D93" t="s">
        <v>15</v>
      </c>
      <c r="E93" s="37">
        <v>0</v>
      </c>
      <c r="F93" s="37">
        <v>0</v>
      </c>
      <c r="G93" s="37">
        <v>1.3890405573634438E-2</v>
      </c>
      <c r="H93" t="s">
        <v>367</v>
      </c>
    </row>
    <row r="94" spans="1:10" x14ac:dyDescent="0.35">
      <c r="A94" t="s">
        <v>162</v>
      </c>
      <c r="B94" t="s">
        <v>5</v>
      </c>
      <c r="C94" t="s">
        <v>4</v>
      </c>
      <c r="D94" t="s">
        <v>15</v>
      </c>
      <c r="E94" s="37">
        <v>8.9552238805970144E-2</v>
      </c>
      <c r="F94" s="37">
        <v>0</v>
      </c>
      <c r="G94" s="37">
        <v>0</v>
      </c>
      <c r="I94">
        <v>1</v>
      </c>
      <c r="J94">
        <v>1</v>
      </c>
    </row>
    <row r="95" spans="1:10" x14ac:dyDescent="0.35">
      <c r="A95" t="s">
        <v>127</v>
      </c>
      <c r="B95" t="s">
        <v>5</v>
      </c>
      <c r="C95" t="s">
        <v>4</v>
      </c>
      <c r="D95" t="s">
        <v>15</v>
      </c>
      <c r="E95" s="37">
        <v>3.5714285714285712E-2</v>
      </c>
      <c r="F95" s="37">
        <v>0</v>
      </c>
      <c r="G95" s="37">
        <v>0</v>
      </c>
      <c r="H95" t="s">
        <v>368</v>
      </c>
    </row>
    <row r="96" spans="1:10" x14ac:dyDescent="0.35">
      <c r="A96" t="s">
        <v>385</v>
      </c>
      <c r="B96" t="s">
        <v>5</v>
      </c>
      <c r="C96" t="s">
        <v>4</v>
      </c>
      <c r="D96" t="s">
        <v>15</v>
      </c>
      <c r="E96" s="37">
        <v>0</v>
      </c>
      <c r="F96" s="37">
        <v>0</v>
      </c>
      <c r="G96" s="37">
        <v>3.8542356443800217E-3</v>
      </c>
      <c r="I96">
        <v>1</v>
      </c>
      <c r="J96">
        <v>1</v>
      </c>
    </row>
    <row r="97" spans="1:10" x14ac:dyDescent="0.35">
      <c r="A97" t="s">
        <v>383</v>
      </c>
      <c r="B97" s="38" t="s">
        <v>5</v>
      </c>
      <c r="C97" s="38" t="s">
        <v>4</v>
      </c>
      <c r="D97" s="38" t="s">
        <v>6</v>
      </c>
      <c r="E97" s="42">
        <v>3.3707865168539325E-2</v>
      </c>
      <c r="F97" s="42">
        <v>0</v>
      </c>
      <c r="G97" s="42">
        <v>5.1978182548269442E-3</v>
      </c>
      <c r="I97">
        <v>1</v>
      </c>
      <c r="J97">
        <v>1</v>
      </c>
    </row>
    <row r="98" spans="1:10" x14ac:dyDescent="0.35">
      <c r="A98" t="s">
        <v>169</v>
      </c>
      <c r="B98" t="s">
        <v>5</v>
      </c>
      <c r="C98" t="s">
        <v>4</v>
      </c>
      <c r="D98" t="s">
        <v>6</v>
      </c>
      <c r="E98" s="37">
        <v>5.4794520547945202E-2</v>
      </c>
      <c r="F98" s="37">
        <v>5.7369348209042867E-2</v>
      </c>
      <c r="G98" s="37">
        <v>0.25961517461288136</v>
      </c>
      <c r="I98">
        <v>2</v>
      </c>
      <c r="J98">
        <v>1</v>
      </c>
    </row>
    <row r="99" spans="1:10" x14ac:dyDescent="0.35">
      <c r="A99" t="s">
        <v>162</v>
      </c>
      <c r="B99" t="s">
        <v>5</v>
      </c>
      <c r="C99" t="s">
        <v>4</v>
      </c>
      <c r="D99" t="s">
        <v>6</v>
      </c>
      <c r="E99" s="37">
        <v>2.9850746268656716E-2</v>
      </c>
      <c r="F99" s="37">
        <v>1.2272448353446513E-3</v>
      </c>
      <c r="G99" s="37">
        <v>5.2414112450800548E-2</v>
      </c>
      <c r="I99">
        <v>2</v>
      </c>
      <c r="J99">
        <v>2</v>
      </c>
    </row>
    <row r="100" spans="1:10" x14ac:dyDescent="0.35">
      <c r="A100" t="s">
        <v>148</v>
      </c>
      <c r="B100" t="s">
        <v>5</v>
      </c>
      <c r="C100" t="s">
        <v>4</v>
      </c>
      <c r="D100" t="s">
        <v>6</v>
      </c>
      <c r="E100" s="37">
        <v>3.3519553072625698E-2</v>
      </c>
      <c r="F100" s="37">
        <v>1.9812532451561775E-2</v>
      </c>
      <c r="G100" s="37">
        <v>0.15742663559744383</v>
      </c>
      <c r="I100">
        <v>2</v>
      </c>
      <c r="J100">
        <v>1</v>
      </c>
    </row>
    <row r="101" spans="1:10" x14ac:dyDescent="0.35">
      <c r="A101" t="s">
        <v>142</v>
      </c>
      <c r="B101" t="s">
        <v>5</v>
      </c>
      <c r="C101" t="s">
        <v>4</v>
      </c>
      <c r="D101" t="s">
        <v>6</v>
      </c>
      <c r="F101" s="37">
        <v>5.019072475406545E-5</v>
      </c>
      <c r="G101" s="37">
        <v>4.0945608625427392E-2</v>
      </c>
    </row>
    <row r="102" spans="1:10" x14ac:dyDescent="0.35">
      <c r="A102" t="s">
        <v>136</v>
      </c>
      <c r="B102" t="s">
        <v>5</v>
      </c>
      <c r="C102" t="s">
        <v>4</v>
      </c>
      <c r="D102" t="s">
        <v>6</v>
      </c>
      <c r="E102" s="37">
        <v>0</v>
      </c>
      <c r="F102" s="37">
        <v>0</v>
      </c>
      <c r="G102" s="37">
        <v>1.9863060296232943E-2</v>
      </c>
      <c r="H102" t="s">
        <v>310</v>
      </c>
    </row>
    <row r="103" spans="1:10" x14ac:dyDescent="0.35">
      <c r="A103" t="s">
        <v>127</v>
      </c>
      <c r="B103" t="s">
        <v>5</v>
      </c>
      <c r="C103" t="s">
        <v>4</v>
      </c>
      <c r="D103" t="s">
        <v>6</v>
      </c>
      <c r="E103" s="37">
        <v>3.5714285714285712E-2</v>
      </c>
      <c r="F103" s="37">
        <v>0.13414634146341464</v>
      </c>
      <c r="G103" s="37">
        <v>0.36471887429793526</v>
      </c>
      <c r="I103">
        <v>2</v>
      </c>
      <c r="J103">
        <v>1</v>
      </c>
    </row>
    <row r="104" spans="1:10" x14ac:dyDescent="0.35">
      <c r="A104" t="s">
        <v>385</v>
      </c>
      <c r="B104" t="s">
        <v>5</v>
      </c>
      <c r="C104" t="s">
        <v>4</v>
      </c>
      <c r="D104" t="s">
        <v>6</v>
      </c>
      <c r="E104" s="37">
        <v>0.27941176470588236</v>
      </c>
      <c r="F104" s="37">
        <v>0</v>
      </c>
      <c r="G104" s="37">
        <v>0.2936518778449233</v>
      </c>
      <c r="I104">
        <v>2</v>
      </c>
      <c r="J104">
        <v>1</v>
      </c>
    </row>
    <row r="105" spans="1:10" x14ac:dyDescent="0.35">
      <c r="A105" t="s">
        <v>383</v>
      </c>
      <c r="B105" s="38" t="s">
        <v>5</v>
      </c>
      <c r="C105" s="38" t="s">
        <v>4</v>
      </c>
      <c r="D105" s="38" t="s">
        <v>23</v>
      </c>
      <c r="E105" s="42">
        <v>6.741573033707865E-2</v>
      </c>
      <c r="F105" s="42">
        <v>0</v>
      </c>
      <c r="G105" s="42">
        <v>9.7626404024405214E-3</v>
      </c>
      <c r="I105">
        <v>1</v>
      </c>
      <c r="J105">
        <v>1</v>
      </c>
    </row>
    <row r="106" spans="1:10" x14ac:dyDescent="0.35">
      <c r="A106" t="s">
        <v>162</v>
      </c>
      <c r="B106" t="s">
        <v>5</v>
      </c>
      <c r="C106" t="s">
        <v>4</v>
      </c>
      <c r="D106" t="s">
        <v>23</v>
      </c>
      <c r="E106" s="37">
        <v>1.4925373134328358E-2</v>
      </c>
      <c r="F106" s="37">
        <v>0</v>
      </c>
      <c r="G106" s="37">
        <v>0</v>
      </c>
      <c r="H106" t="s">
        <v>368</v>
      </c>
    </row>
    <row r="107" spans="1:10" x14ac:dyDescent="0.35">
      <c r="A107" t="s">
        <v>148</v>
      </c>
      <c r="B107" t="s">
        <v>5</v>
      </c>
      <c r="C107" t="s">
        <v>4</v>
      </c>
      <c r="D107" t="s">
        <v>23</v>
      </c>
      <c r="E107" s="37">
        <v>7.8212290502793297E-2</v>
      </c>
      <c r="F107" s="37">
        <v>0</v>
      </c>
      <c r="G107" s="37">
        <v>9.683641728517255E-3</v>
      </c>
      <c r="I107">
        <v>1</v>
      </c>
      <c r="J107">
        <v>1</v>
      </c>
    </row>
    <row r="108" spans="1:10" x14ac:dyDescent="0.35">
      <c r="A108" t="s">
        <v>127</v>
      </c>
      <c r="B108" t="s">
        <v>5</v>
      </c>
      <c r="C108" t="s">
        <v>4</v>
      </c>
      <c r="D108" t="s">
        <v>23</v>
      </c>
      <c r="E108" s="37">
        <v>0</v>
      </c>
      <c r="F108" s="37">
        <v>0</v>
      </c>
      <c r="G108" s="37">
        <v>1.8188722991745118E-3</v>
      </c>
      <c r="I108">
        <v>1</v>
      </c>
      <c r="J108">
        <v>1</v>
      </c>
    </row>
    <row r="109" spans="1:10" x14ac:dyDescent="0.35">
      <c r="A109" t="s">
        <v>385</v>
      </c>
      <c r="B109" t="s">
        <v>5</v>
      </c>
      <c r="C109" t="s">
        <v>4</v>
      </c>
      <c r="D109" t="s">
        <v>23</v>
      </c>
      <c r="E109" s="37">
        <v>1.4705882352941176E-2</v>
      </c>
      <c r="F109" s="37">
        <v>0</v>
      </c>
      <c r="G109" s="37">
        <v>0</v>
      </c>
      <c r="I109">
        <v>1</v>
      </c>
      <c r="J109">
        <v>1</v>
      </c>
    </row>
    <row r="110" spans="1:10" x14ac:dyDescent="0.35">
      <c r="A110" t="s">
        <v>383</v>
      </c>
      <c r="B110" t="s">
        <v>5</v>
      </c>
      <c r="C110" t="s">
        <v>4</v>
      </c>
      <c r="D110" t="s">
        <v>349</v>
      </c>
      <c r="E110" s="37">
        <v>0</v>
      </c>
      <c r="F110" s="67">
        <v>5.8219056730803305E-2</v>
      </c>
      <c r="G110" s="37">
        <v>0</v>
      </c>
      <c r="H110" t="s">
        <v>310</v>
      </c>
    </row>
    <row r="111" spans="1:10" x14ac:dyDescent="0.35">
      <c r="A111" t="s">
        <v>162</v>
      </c>
      <c r="B111" t="s">
        <v>5</v>
      </c>
      <c r="C111" t="s">
        <v>4</v>
      </c>
      <c r="D111" t="s">
        <v>349</v>
      </c>
      <c r="E111" s="37">
        <v>0</v>
      </c>
      <c r="F111" s="37">
        <v>6.8180268630258406E-5</v>
      </c>
      <c r="G111" s="37">
        <v>0</v>
      </c>
    </row>
    <row r="112" spans="1:10" x14ac:dyDescent="0.35">
      <c r="A112" t="s">
        <v>148</v>
      </c>
      <c r="B112" t="s">
        <v>5</v>
      </c>
      <c r="C112" t="s">
        <v>4</v>
      </c>
      <c r="D112" t="s">
        <v>349</v>
      </c>
      <c r="E112" s="37">
        <v>0</v>
      </c>
      <c r="F112" s="37">
        <v>8.1982892903014238E-5</v>
      </c>
      <c r="G112" s="37">
        <v>0</v>
      </c>
      <c r="H112" t="s">
        <v>310</v>
      </c>
    </row>
    <row r="113" spans="1:10" x14ac:dyDescent="0.35">
      <c r="A113" t="s">
        <v>127</v>
      </c>
      <c r="B113" t="s">
        <v>5</v>
      </c>
      <c r="C113" t="s">
        <v>4</v>
      </c>
      <c r="D113" t="s">
        <v>349</v>
      </c>
      <c r="E113" s="37">
        <v>0</v>
      </c>
      <c r="F113" s="37">
        <v>0.85619918699186992</v>
      </c>
      <c r="G113" s="37">
        <v>0</v>
      </c>
    </row>
    <row r="114" spans="1:10" x14ac:dyDescent="0.35">
      <c r="A114" t="s">
        <v>385</v>
      </c>
      <c r="B114" t="s">
        <v>5</v>
      </c>
      <c r="C114" t="s">
        <v>4</v>
      </c>
      <c r="D114" t="s">
        <v>349</v>
      </c>
      <c r="E114" s="37">
        <v>0</v>
      </c>
      <c r="F114" s="37">
        <v>0.23523924281882846</v>
      </c>
      <c r="G114" s="37">
        <v>0</v>
      </c>
    </row>
    <row r="115" spans="1:10" x14ac:dyDescent="0.35">
      <c r="A115" t="s">
        <v>383</v>
      </c>
      <c r="B115" t="s">
        <v>308</v>
      </c>
      <c r="C115" t="s">
        <v>309</v>
      </c>
      <c r="D115" t="s">
        <v>214</v>
      </c>
      <c r="E115" s="37">
        <v>6.1797752808988762E-2</v>
      </c>
      <c r="F115" s="37">
        <v>0</v>
      </c>
      <c r="G115" s="37">
        <v>0</v>
      </c>
      <c r="I115">
        <v>1</v>
      </c>
      <c r="J115">
        <v>1</v>
      </c>
    </row>
    <row r="116" spans="1:10" x14ac:dyDescent="0.35">
      <c r="A116" t="s">
        <v>169</v>
      </c>
      <c r="B116" t="s">
        <v>308</v>
      </c>
      <c r="C116" t="s">
        <v>309</v>
      </c>
      <c r="D116" t="s">
        <v>214</v>
      </c>
      <c r="E116" s="37">
        <v>2.0547945205479451E-2</v>
      </c>
      <c r="F116" s="37">
        <v>0</v>
      </c>
      <c r="G116" s="37">
        <v>0</v>
      </c>
      <c r="H116" t="s">
        <v>368</v>
      </c>
    </row>
    <row r="117" spans="1:10" x14ac:dyDescent="0.35">
      <c r="A117" t="s">
        <v>148</v>
      </c>
      <c r="B117" t="s">
        <v>308</v>
      </c>
      <c r="C117" t="s">
        <v>309</v>
      </c>
      <c r="D117" t="s">
        <v>214</v>
      </c>
      <c r="E117" s="37">
        <v>5.5865921787709499E-3</v>
      </c>
      <c r="F117" s="37">
        <v>0</v>
      </c>
      <c r="G117" s="37">
        <v>0</v>
      </c>
      <c r="H117" t="s">
        <v>368</v>
      </c>
    </row>
    <row r="118" spans="1:10" x14ac:dyDescent="0.35">
      <c r="A118" t="s">
        <v>127</v>
      </c>
      <c r="B118" t="s">
        <v>308</v>
      </c>
      <c r="C118" t="s">
        <v>309</v>
      </c>
      <c r="D118" t="s">
        <v>214</v>
      </c>
      <c r="E118" s="37">
        <v>0.32142857142857145</v>
      </c>
      <c r="F118" s="37">
        <v>0</v>
      </c>
      <c r="G118" s="37">
        <v>0</v>
      </c>
    </row>
    <row r="119" spans="1:10" x14ac:dyDescent="0.35">
      <c r="A119" t="s">
        <v>385</v>
      </c>
      <c r="B119" t="s">
        <v>308</v>
      </c>
      <c r="C119" t="s">
        <v>309</v>
      </c>
      <c r="D119" t="s">
        <v>214</v>
      </c>
      <c r="E119" s="37">
        <v>0.16176470588235295</v>
      </c>
      <c r="F119" s="37">
        <v>0</v>
      </c>
      <c r="G119" s="37">
        <v>0</v>
      </c>
      <c r="I119">
        <v>1</v>
      </c>
      <c r="J119">
        <v>1</v>
      </c>
    </row>
    <row r="120" spans="1:10" x14ac:dyDescent="0.35">
      <c r="A120" t="s">
        <v>148</v>
      </c>
      <c r="B120" t="s">
        <v>77</v>
      </c>
      <c r="C120" t="s">
        <v>76</v>
      </c>
      <c r="D120" t="s">
        <v>144</v>
      </c>
      <c r="E120" s="37">
        <v>0</v>
      </c>
      <c r="F120" s="37">
        <v>3.771213073538655E-3</v>
      </c>
      <c r="G120" s="37">
        <v>0</v>
      </c>
      <c r="H120" t="s">
        <v>366</v>
      </c>
    </row>
    <row r="121" spans="1:10" x14ac:dyDescent="0.35">
      <c r="A121" t="s">
        <v>142</v>
      </c>
      <c r="B121" t="s">
        <v>77</v>
      </c>
      <c r="C121" t="s">
        <v>76</v>
      </c>
      <c r="D121" t="s">
        <v>144</v>
      </c>
      <c r="F121" s="37">
        <v>6.5247942180285087E-4</v>
      </c>
      <c r="G121" s="37">
        <v>0</v>
      </c>
      <c r="H121" t="s">
        <v>366</v>
      </c>
    </row>
    <row r="122" spans="1:10" x14ac:dyDescent="0.35">
      <c r="A122" t="s">
        <v>383</v>
      </c>
      <c r="B122" s="38" t="s">
        <v>35</v>
      </c>
      <c r="C122" s="38" t="s">
        <v>62</v>
      </c>
      <c r="D122" s="38" t="s">
        <v>202</v>
      </c>
      <c r="E122" s="42">
        <v>5.6179775280898875E-3</v>
      </c>
      <c r="F122" s="42">
        <v>0</v>
      </c>
      <c r="G122" s="42">
        <v>2.8487613353708186E-2</v>
      </c>
      <c r="I122">
        <v>2</v>
      </c>
      <c r="J122">
        <v>1</v>
      </c>
    </row>
    <row r="123" spans="1:10" x14ac:dyDescent="0.35">
      <c r="A123" t="s">
        <v>162</v>
      </c>
      <c r="B123" t="s">
        <v>35</v>
      </c>
      <c r="C123" t="s">
        <v>62</v>
      </c>
      <c r="D123" t="s">
        <v>202</v>
      </c>
      <c r="E123" s="37">
        <v>0</v>
      </c>
      <c r="F123" s="37">
        <v>0</v>
      </c>
      <c r="G123" s="37">
        <v>4.9967249837238617E-2</v>
      </c>
      <c r="H123" t="s">
        <v>310</v>
      </c>
      <c r="I123">
        <v>1</v>
      </c>
      <c r="J123">
        <v>1</v>
      </c>
    </row>
    <row r="124" spans="1:10" x14ac:dyDescent="0.35">
      <c r="A124" t="s">
        <v>136</v>
      </c>
      <c r="B124" t="s">
        <v>35</v>
      </c>
      <c r="C124" t="s">
        <v>62</v>
      </c>
      <c r="D124" t="s">
        <v>202</v>
      </c>
      <c r="E124" s="37">
        <v>0</v>
      </c>
      <c r="F124" s="37">
        <v>0</v>
      </c>
      <c r="G124" s="37">
        <v>3.6445982194922831E-6</v>
      </c>
      <c r="H124" t="s">
        <v>367</v>
      </c>
    </row>
    <row r="125" spans="1:10" x14ac:dyDescent="0.35">
      <c r="A125" t="s">
        <v>383</v>
      </c>
      <c r="B125" s="38" t="s">
        <v>35</v>
      </c>
      <c r="C125" s="38" t="s">
        <v>37</v>
      </c>
      <c r="D125" s="38" t="s">
        <v>49</v>
      </c>
      <c r="E125" s="42">
        <v>1.6853932584269662E-2</v>
      </c>
      <c r="F125" s="42">
        <v>0.12239112717479891</v>
      </c>
      <c r="G125" s="42">
        <v>0</v>
      </c>
      <c r="I125">
        <v>2</v>
      </c>
      <c r="J125">
        <v>1</v>
      </c>
    </row>
    <row r="126" spans="1:10" x14ac:dyDescent="0.35">
      <c r="A126" t="s">
        <v>162</v>
      </c>
      <c r="B126" t="s">
        <v>35</v>
      </c>
      <c r="C126" t="s">
        <v>37</v>
      </c>
      <c r="D126" t="s">
        <v>49</v>
      </c>
      <c r="E126" s="37">
        <v>1.4925373134328358E-2</v>
      </c>
      <c r="F126" s="37">
        <v>0</v>
      </c>
      <c r="G126" s="37">
        <v>0</v>
      </c>
      <c r="H126" t="s">
        <v>368</v>
      </c>
    </row>
    <row r="127" spans="1:10" x14ac:dyDescent="0.35">
      <c r="A127" t="s">
        <v>383</v>
      </c>
      <c r="B127" t="s">
        <v>302</v>
      </c>
      <c r="C127" t="s">
        <v>303</v>
      </c>
      <c r="D127" t="s">
        <v>218</v>
      </c>
      <c r="E127" s="37">
        <v>5.6179775280898875E-3</v>
      </c>
      <c r="F127" s="37">
        <v>0</v>
      </c>
      <c r="G127" s="37">
        <v>0</v>
      </c>
      <c r="H127" t="s">
        <v>368</v>
      </c>
    </row>
    <row r="128" spans="1:10" x14ac:dyDescent="0.35">
      <c r="A128" t="s">
        <v>169</v>
      </c>
      <c r="B128" s="79" t="s">
        <v>302</v>
      </c>
      <c r="C128" s="79" t="s">
        <v>303</v>
      </c>
      <c r="D128" t="s">
        <v>253</v>
      </c>
      <c r="E128" s="37">
        <v>1.3698630136986301E-2</v>
      </c>
      <c r="F128" s="37">
        <v>0</v>
      </c>
      <c r="G128" s="37">
        <v>0</v>
      </c>
      <c r="H128" t="s">
        <v>368</v>
      </c>
    </row>
    <row r="129" spans="1:10" x14ac:dyDescent="0.35">
      <c r="A129" t="s">
        <v>162</v>
      </c>
      <c r="B129" s="79" t="s">
        <v>302</v>
      </c>
      <c r="C129" s="79" t="s">
        <v>303</v>
      </c>
      <c r="D129" t="s">
        <v>253</v>
      </c>
      <c r="E129" s="37">
        <v>2.9850746268656716E-2</v>
      </c>
      <c r="F129" s="37">
        <v>0</v>
      </c>
      <c r="G129" s="37">
        <v>0</v>
      </c>
      <c r="H129" t="s">
        <v>368</v>
      </c>
    </row>
    <row r="130" spans="1:10" x14ac:dyDescent="0.35">
      <c r="A130" t="s">
        <v>148</v>
      </c>
      <c r="B130" s="79" t="s">
        <v>302</v>
      </c>
      <c r="C130" s="79" t="s">
        <v>303</v>
      </c>
      <c r="D130" t="s">
        <v>253</v>
      </c>
      <c r="E130" s="37">
        <v>5.5865921787709499E-3</v>
      </c>
      <c r="F130" s="37">
        <v>0</v>
      </c>
      <c r="G130" s="37">
        <v>0</v>
      </c>
      <c r="H130" t="s">
        <v>368</v>
      </c>
    </row>
    <row r="131" spans="1:10" x14ac:dyDescent="0.35">
      <c r="A131" t="s">
        <v>383</v>
      </c>
      <c r="B131" s="38" t="s">
        <v>68</v>
      </c>
      <c r="C131" s="38" t="s">
        <v>311</v>
      </c>
      <c r="D131" s="38" t="s">
        <v>222</v>
      </c>
      <c r="E131" s="42">
        <v>1.1235955056179775E-2</v>
      </c>
      <c r="F131" s="42">
        <v>0</v>
      </c>
      <c r="G131" s="42">
        <v>0</v>
      </c>
      <c r="H131" t="s">
        <v>310</v>
      </c>
    </row>
    <row r="132" spans="1:10" x14ac:dyDescent="0.35">
      <c r="A132" t="s">
        <v>169</v>
      </c>
      <c r="B132" t="s">
        <v>68</v>
      </c>
      <c r="C132" t="s">
        <v>67</v>
      </c>
      <c r="D132" t="s">
        <v>435</v>
      </c>
      <c r="E132" s="37">
        <v>0</v>
      </c>
      <c r="F132" s="37">
        <v>0</v>
      </c>
      <c r="G132" s="37">
        <v>7.1244078703102356E-2</v>
      </c>
      <c r="H132" t="s">
        <v>367</v>
      </c>
    </row>
    <row r="133" spans="1:10" x14ac:dyDescent="0.35">
      <c r="A133" t="s">
        <v>162</v>
      </c>
      <c r="B133" t="s">
        <v>68</v>
      </c>
      <c r="C133" t="s">
        <v>67</v>
      </c>
      <c r="D133" t="s">
        <v>435</v>
      </c>
      <c r="E133" s="37">
        <v>0</v>
      </c>
      <c r="F133" s="37">
        <v>0</v>
      </c>
      <c r="G133" s="37">
        <v>2.9890707462881501E-3</v>
      </c>
      <c r="H133" t="s">
        <v>367</v>
      </c>
    </row>
    <row r="134" spans="1:10" x14ac:dyDescent="0.35">
      <c r="A134" t="s">
        <v>148</v>
      </c>
      <c r="B134" t="s">
        <v>68</v>
      </c>
      <c r="C134" t="s">
        <v>67</v>
      </c>
      <c r="D134" t="s">
        <v>435</v>
      </c>
      <c r="E134" s="37">
        <v>0</v>
      </c>
      <c r="F134" s="37">
        <v>0</v>
      </c>
      <c r="G134" s="37">
        <v>1.4631301098336183E-3</v>
      </c>
      <c r="H134" t="s">
        <v>367</v>
      </c>
    </row>
    <row r="135" spans="1:10" x14ac:dyDescent="0.35">
      <c r="A135" t="s">
        <v>136</v>
      </c>
      <c r="B135" t="s">
        <v>68</v>
      </c>
      <c r="C135" t="s">
        <v>67</v>
      </c>
      <c r="D135" t="s">
        <v>435</v>
      </c>
      <c r="E135" s="37">
        <v>0</v>
      </c>
      <c r="F135" s="37">
        <v>0</v>
      </c>
      <c r="G135" s="37">
        <v>0.8478137270147339</v>
      </c>
      <c r="I135">
        <v>1</v>
      </c>
      <c r="J135">
        <v>1</v>
      </c>
    </row>
    <row r="136" spans="1:10" x14ac:dyDescent="0.35">
      <c r="A136" t="s">
        <v>385</v>
      </c>
      <c r="B136" t="s">
        <v>68</v>
      </c>
      <c r="C136" t="s">
        <v>67</v>
      </c>
      <c r="D136" t="s">
        <v>435</v>
      </c>
      <c r="E136" s="37">
        <v>0</v>
      </c>
      <c r="F136" s="37">
        <v>0</v>
      </c>
      <c r="G136" s="37">
        <v>3.0543983231572196E-3</v>
      </c>
      <c r="H136" t="s">
        <v>367</v>
      </c>
    </row>
    <row r="137" spans="1:10" x14ac:dyDescent="0.35">
      <c r="A137" t="s">
        <v>383</v>
      </c>
      <c r="B137" t="s">
        <v>68</v>
      </c>
      <c r="C137" t="s">
        <v>67</v>
      </c>
      <c r="D137" t="s">
        <v>435</v>
      </c>
      <c r="E137" s="37">
        <v>0</v>
      </c>
      <c r="F137" s="37">
        <v>1.7717302717834237E-4</v>
      </c>
      <c r="G137" s="37">
        <v>0</v>
      </c>
      <c r="H137" t="s">
        <v>366</v>
      </c>
    </row>
    <row r="138" spans="1:10" x14ac:dyDescent="0.35">
      <c r="A138" t="s">
        <v>169</v>
      </c>
      <c r="B138" t="s">
        <v>68</v>
      </c>
      <c r="C138" t="s">
        <v>67</v>
      </c>
      <c r="D138" t="s">
        <v>435</v>
      </c>
      <c r="E138" s="37">
        <v>1.3698630136986301E-2</v>
      </c>
      <c r="F138" s="37">
        <v>4.1103934233705224E-4</v>
      </c>
      <c r="G138" s="37">
        <v>0</v>
      </c>
      <c r="I138">
        <v>1</v>
      </c>
      <c r="J138">
        <v>1</v>
      </c>
    </row>
    <row r="139" spans="1:10" x14ac:dyDescent="0.35">
      <c r="A139" t="s">
        <v>148</v>
      </c>
      <c r="B139" t="s">
        <v>68</v>
      </c>
      <c r="C139" t="s">
        <v>67</v>
      </c>
      <c r="D139" t="s">
        <v>435</v>
      </c>
      <c r="E139" s="37">
        <v>0</v>
      </c>
      <c r="F139" s="37">
        <v>1.3663815483835705E-4</v>
      </c>
      <c r="G139" s="37">
        <v>0</v>
      </c>
      <c r="H139" t="s">
        <v>366</v>
      </c>
    </row>
    <row r="140" spans="1:10" x14ac:dyDescent="0.35">
      <c r="A140" t="s">
        <v>127</v>
      </c>
      <c r="B140" t="s">
        <v>68</v>
      </c>
      <c r="C140" t="s">
        <v>67</v>
      </c>
      <c r="D140" t="s">
        <v>435</v>
      </c>
      <c r="E140" s="37">
        <v>0</v>
      </c>
      <c r="F140" s="37">
        <v>5.0813008130081306E-4</v>
      </c>
      <c r="G140" s="37">
        <v>0</v>
      </c>
      <c r="H140" t="s">
        <v>366</v>
      </c>
    </row>
    <row r="141" spans="1:10" x14ac:dyDescent="0.35">
      <c r="A141" t="s">
        <v>385</v>
      </c>
      <c r="B141" t="s">
        <v>68</v>
      </c>
      <c r="C141" t="s">
        <v>67</v>
      </c>
      <c r="D141" t="s">
        <v>435</v>
      </c>
      <c r="E141" s="37">
        <v>0</v>
      </c>
      <c r="F141" s="37">
        <v>1.5547867998600692E-4</v>
      </c>
      <c r="G141" s="37">
        <v>0</v>
      </c>
      <c r="H141" t="s">
        <v>366</v>
      </c>
    </row>
    <row r="142" spans="1:10" x14ac:dyDescent="0.35">
      <c r="A142" t="s">
        <v>383</v>
      </c>
      <c r="B142" t="s">
        <v>68</v>
      </c>
      <c r="C142" t="s">
        <v>318</v>
      </c>
      <c r="D142" t="s">
        <v>234</v>
      </c>
      <c r="E142" s="37">
        <v>0</v>
      </c>
      <c r="F142" s="37">
        <v>0</v>
      </c>
      <c r="G142" s="37">
        <v>2.1471674121334478E-3</v>
      </c>
      <c r="H142" t="s">
        <v>367</v>
      </c>
    </row>
    <row r="143" spans="1:10" x14ac:dyDescent="0.35">
      <c r="A143" t="s">
        <v>162</v>
      </c>
      <c r="B143" t="s">
        <v>68</v>
      </c>
      <c r="C143" t="s">
        <v>318</v>
      </c>
      <c r="D143" t="s">
        <v>234</v>
      </c>
      <c r="E143" s="37">
        <v>0</v>
      </c>
      <c r="F143" s="37">
        <v>0</v>
      </c>
      <c r="G143" s="37">
        <v>3.7558796931181121E-3</v>
      </c>
      <c r="H143" t="s">
        <v>367</v>
      </c>
    </row>
    <row r="144" spans="1:10" x14ac:dyDescent="0.35">
      <c r="A144" t="s">
        <v>148</v>
      </c>
      <c r="B144" t="s">
        <v>68</v>
      </c>
      <c r="C144" t="s">
        <v>318</v>
      </c>
      <c r="D144" t="s">
        <v>234</v>
      </c>
      <c r="E144" s="37">
        <v>0</v>
      </c>
      <c r="F144" s="37">
        <v>0</v>
      </c>
      <c r="G144" s="37">
        <v>5.1413089431792611E-3</v>
      </c>
      <c r="H144" t="s">
        <v>367</v>
      </c>
    </row>
    <row r="145" spans="1:10" x14ac:dyDescent="0.35">
      <c r="A145" t="s">
        <v>127</v>
      </c>
      <c r="B145" t="s">
        <v>68</v>
      </c>
      <c r="C145" t="s">
        <v>318</v>
      </c>
      <c r="D145" t="s">
        <v>234</v>
      </c>
      <c r="E145" s="37">
        <v>0</v>
      </c>
      <c r="F145" s="37">
        <v>0</v>
      </c>
      <c r="G145" s="37">
        <v>3.6422418100777516E-2</v>
      </c>
      <c r="H145" t="s">
        <v>310</v>
      </c>
    </row>
    <row r="146" spans="1:10" x14ac:dyDescent="0.35">
      <c r="A146" t="s">
        <v>385</v>
      </c>
      <c r="B146" t="s">
        <v>68</v>
      </c>
      <c r="C146" t="s">
        <v>318</v>
      </c>
      <c r="D146" t="s">
        <v>234</v>
      </c>
      <c r="E146" s="37">
        <v>0</v>
      </c>
      <c r="F146" s="37">
        <v>0</v>
      </c>
      <c r="G146" s="37">
        <v>1.143235534884691E-2</v>
      </c>
      <c r="H146" t="s">
        <v>367</v>
      </c>
    </row>
    <row r="147" spans="1:10" x14ac:dyDescent="0.35">
      <c r="A147" t="s">
        <v>169</v>
      </c>
      <c r="B147" t="s">
        <v>73</v>
      </c>
      <c r="C147" t="s">
        <v>72</v>
      </c>
      <c r="D147" t="s">
        <v>263</v>
      </c>
      <c r="E147" s="37">
        <v>0</v>
      </c>
      <c r="F147" s="37">
        <v>0</v>
      </c>
      <c r="G147" s="37">
        <v>2.3863358135439499E-3</v>
      </c>
      <c r="H147" t="s">
        <v>367</v>
      </c>
    </row>
    <row r="148" spans="1:10" x14ac:dyDescent="0.35">
      <c r="A148" t="s">
        <v>383</v>
      </c>
      <c r="B148" t="s">
        <v>73</v>
      </c>
      <c r="C148" t="s">
        <v>72</v>
      </c>
      <c r="D148" t="s">
        <v>51</v>
      </c>
      <c r="E148" s="37">
        <v>0</v>
      </c>
      <c r="F148" s="37">
        <v>0</v>
      </c>
      <c r="G148" s="37">
        <v>5.5056718682029604E-2</v>
      </c>
      <c r="H148" t="s">
        <v>310</v>
      </c>
      <c r="I148">
        <v>1</v>
      </c>
      <c r="J148">
        <v>1</v>
      </c>
    </row>
    <row r="149" spans="1:10" x14ac:dyDescent="0.35">
      <c r="A149" t="s">
        <v>169</v>
      </c>
      <c r="B149" t="s">
        <v>73</v>
      </c>
      <c r="C149" t="s">
        <v>72</v>
      </c>
      <c r="D149" t="s">
        <v>51</v>
      </c>
      <c r="E149" s="37">
        <v>0</v>
      </c>
      <c r="F149" s="37">
        <v>0</v>
      </c>
      <c r="G149" s="37">
        <v>3.580193412747585E-2</v>
      </c>
      <c r="H149" t="s">
        <v>310</v>
      </c>
      <c r="I149" s="37">
        <v>0.01</v>
      </c>
      <c r="J149" s="37">
        <v>0.01</v>
      </c>
    </row>
    <row r="150" spans="1:10" x14ac:dyDescent="0.35">
      <c r="A150" t="s">
        <v>148</v>
      </c>
      <c r="B150" t="s">
        <v>73</v>
      </c>
      <c r="C150" t="s">
        <v>72</v>
      </c>
      <c r="D150" t="s">
        <v>51</v>
      </c>
      <c r="E150" s="37">
        <v>0</v>
      </c>
      <c r="F150" s="37">
        <v>0</v>
      </c>
      <c r="G150" s="37">
        <v>1.8957886160801255E-3</v>
      </c>
      <c r="H150" t="s">
        <v>367</v>
      </c>
    </row>
    <row r="151" spans="1:10" x14ac:dyDescent="0.35">
      <c r="A151" t="s">
        <v>142</v>
      </c>
      <c r="B151" t="s">
        <v>73</v>
      </c>
      <c r="C151" t="s">
        <v>72</v>
      </c>
      <c r="D151" t="s">
        <v>51</v>
      </c>
      <c r="F151" s="37">
        <v>0</v>
      </c>
      <c r="G151" s="37">
        <v>3.5308245757556686E-2</v>
      </c>
      <c r="I151">
        <v>1</v>
      </c>
      <c r="J151">
        <v>1</v>
      </c>
    </row>
    <row r="152" spans="1:10" x14ac:dyDescent="0.35">
      <c r="A152" t="s">
        <v>162</v>
      </c>
      <c r="B152" t="s">
        <v>73</v>
      </c>
      <c r="C152" t="s">
        <v>72</v>
      </c>
      <c r="D152" t="s">
        <v>163</v>
      </c>
      <c r="E152" s="37">
        <v>0</v>
      </c>
      <c r="F152" s="37">
        <v>1.3636053726051681E-4</v>
      </c>
      <c r="G152" s="37">
        <v>0</v>
      </c>
      <c r="H152" t="s">
        <v>366</v>
      </c>
    </row>
    <row r="153" spans="1:10" x14ac:dyDescent="0.35">
      <c r="A153" t="s">
        <v>383</v>
      </c>
      <c r="B153" t="s">
        <v>306</v>
      </c>
      <c r="C153" t="s">
        <v>305</v>
      </c>
      <c r="D153" t="s">
        <v>109</v>
      </c>
      <c r="E153" s="37">
        <v>0</v>
      </c>
      <c r="F153" s="37">
        <v>7.4412671414903798E-4</v>
      </c>
      <c r="G153" s="37">
        <v>0</v>
      </c>
      <c r="H153" t="s">
        <v>366</v>
      </c>
    </row>
    <row r="154" spans="1:10" x14ac:dyDescent="0.35">
      <c r="A154" t="s">
        <v>169</v>
      </c>
      <c r="B154" t="s">
        <v>306</v>
      </c>
      <c r="C154" t="s">
        <v>305</v>
      </c>
      <c r="D154" t="s">
        <v>109</v>
      </c>
      <c r="E154" s="37">
        <v>0</v>
      </c>
      <c r="F154" s="37">
        <v>1.7615971814445098E-4</v>
      </c>
      <c r="G154" s="37">
        <v>0</v>
      </c>
      <c r="H154" t="s">
        <v>366</v>
      </c>
    </row>
    <row r="155" spans="1:10" x14ac:dyDescent="0.35">
      <c r="A155" t="s">
        <v>148</v>
      </c>
      <c r="B155" t="s">
        <v>306</v>
      </c>
      <c r="C155" t="s">
        <v>305</v>
      </c>
      <c r="D155" t="s">
        <v>109</v>
      </c>
      <c r="E155" s="37">
        <v>0</v>
      </c>
      <c r="F155" s="37">
        <v>8.1982892903014238E-5</v>
      </c>
      <c r="G155" s="37">
        <v>0</v>
      </c>
      <c r="H155" t="s">
        <v>366</v>
      </c>
    </row>
    <row r="156" spans="1:10" x14ac:dyDescent="0.35">
      <c r="A156" t="s">
        <v>385</v>
      </c>
      <c r="B156" t="s">
        <v>306</v>
      </c>
      <c r="C156" t="s">
        <v>305</v>
      </c>
      <c r="D156" t="s">
        <v>109</v>
      </c>
      <c r="E156" s="37">
        <v>0</v>
      </c>
      <c r="F156" s="37">
        <v>7.7739339993003459E-5</v>
      </c>
      <c r="G156" s="37">
        <v>0</v>
      </c>
      <c r="H156" t="s">
        <v>366</v>
      </c>
    </row>
    <row r="157" spans="1:10" x14ac:dyDescent="0.35">
      <c r="A157" t="s">
        <v>383</v>
      </c>
      <c r="B157" s="38" t="s">
        <v>28</v>
      </c>
      <c r="C157" s="38" t="s">
        <v>32</v>
      </c>
      <c r="D157" s="38" t="s">
        <v>236</v>
      </c>
      <c r="E157" s="42">
        <v>1.1235955056179775E-2</v>
      </c>
      <c r="F157" s="42">
        <v>0</v>
      </c>
      <c r="G157" s="42">
        <v>0</v>
      </c>
      <c r="H157" t="s">
        <v>310</v>
      </c>
    </row>
    <row r="158" spans="1:10" x14ac:dyDescent="0.35">
      <c r="A158" t="s">
        <v>148</v>
      </c>
      <c r="B158" t="s">
        <v>28</v>
      </c>
      <c r="C158" t="s">
        <v>32</v>
      </c>
      <c r="D158" t="s">
        <v>236</v>
      </c>
      <c r="E158" s="37">
        <v>3.9106145251396648E-2</v>
      </c>
      <c r="F158" s="37">
        <v>0</v>
      </c>
      <c r="G158" s="37">
        <v>0</v>
      </c>
    </row>
    <row r="159" spans="1:10" x14ac:dyDescent="0.35">
      <c r="A159" t="s">
        <v>383</v>
      </c>
      <c r="B159" s="38" t="s">
        <v>28</v>
      </c>
      <c r="C159" s="38" t="s">
        <v>32</v>
      </c>
      <c r="D159" s="38" t="s">
        <v>39</v>
      </c>
      <c r="E159" s="42">
        <v>5.6179775280898875E-3</v>
      </c>
      <c r="F159" s="42">
        <v>0</v>
      </c>
      <c r="G159" s="42">
        <v>4.3473168772935654E-3</v>
      </c>
      <c r="I159">
        <v>2</v>
      </c>
      <c r="J159">
        <v>1</v>
      </c>
    </row>
    <row r="160" spans="1:10" x14ac:dyDescent="0.35">
      <c r="A160" t="s">
        <v>162</v>
      </c>
      <c r="B160" t="s">
        <v>28</v>
      </c>
      <c r="C160" t="s">
        <v>32</v>
      </c>
      <c r="D160" t="s">
        <v>39</v>
      </c>
      <c r="E160" s="37">
        <v>0</v>
      </c>
      <c r="F160" s="37">
        <v>0</v>
      </c>
      <c r="G160" s="37">
        <v>3.8300870105532699E-3</v>
      </c>
      <c r="H160" t="s">
        <v>367</v>
      </c>
    </row>
    <row r="161" spans="1:10" x14ac:dyDescent="0.35">
      <c r="A161" t="s">
        <v>148</v>
      </c>
      <c r="B161" t="s">
        <v>28</v>
      </c>
      <c r="C161" t="s">
        <v>32</v>
      </c>
      <c r="D161" t="s">
        <v>39</v>
      </c>
      <c r="E161" s="37">
        <v>0</v>
      </c>
      <c r="F161" s="37">
        <v>0</v>
      </c>
      <c r="G161" s="37">
        <v>0.2076789906495751</v>
      </c>
      <c r="I161">
        <v>1</v>
      </c>
      <c r="J161">
        <v>1</v>
      </c>
    </row>
    <row r="162" spans="1:10" x14ac:dyDescent="0.35">
      <c r="A162" t="s">
        <v>127</v>
      </c>
      <c r="B162" t="s">
        <v>28</v>
      </c>
      <c r="C162" t="s">
        <v>32</v>
      </c>
      <c r="D162" t="s">
        <v>39</v>
      </c>
      <c r="E162" s="37">
        <v>0</v>
      </c>
      <c r="F162" s="37">
        <v>0</v>
      </c>
      <c r="G162" s="37">
        <v>2.1586616297895305E-3</v>
      </c>
      <c r="H162" t="s">
        <v>367</v>
      </c>
    </row>
    <row r="163" spans="1:10" x14ac:dyDescent="0.35">
      <c r="A163" t="s">
        <v>385</v>
      </c>
      <c r="B163" t="s">
        <v>28</v>
      </c>
      <c r="C163" t="s">
        <v>32</v>
      </c>
      <c r="D163" t="s">
        <v>39</v>
      </c>
      <c r="E163" s="37">
        <v>0</v>
      </c>
      <c r="F163" s="37">
        <v>0</v>
      </c>
      <c r="G163" s="37">
        <v>2.1179525415951903E-3</v>
      </c>
      <c r="H163" t="s">
        <v>367</v>
      </c>
    </row>
    <row r="164" spans="1:10" x14ac:dyDescent="0.35">
      <c r="A164" t="s">
        <v>383</v>
      </c>
      <c r="B164" t="s">
        <v>28</v>
      </c>
      <c r="C164" t="s">
        <v>32</v>
      </c>
      <c r="D164" t="s">
        <v>228</v>
      </c>
      <c r="E164" s="37">
        <v>0</v>
      </c>
      <c r="F164" s="37">
        <v>0</v>
      </c>
      <c r="G164" s="37">
        <v>8.630497585133793E-3</v>
      </c>
      <c r="H164" t="s">
        <v>367</v>
      </c>
    </row>
    <row r="165" spans="1:10" x14ac:dyDescent="0.35">
      <c r="A165" t="s">
        <v>162</v>
      </c>
      <c r="B165" t="s">
        <v>28</v>
      </c>
      <c r="C165" t="s">
        <v>32</v>
      </c>
      <c r="D165" t="s">
        <v>228</v>
      </c>
      <c r="E165" s="37">
        <v>0</v>
      </c>
      <c r="F165" s="37">
        <v>0</v>
      </c>
      <c r="G165" s="37">
        <v>6.5015504382189455E-3</v>
      </c>
      <c r="H165" t="s">
        <v>367</v>
      </c>
    </row>
    <row r="166" spans="1:10" x14ac:dyDescent="0.35">
      <c r="A166" t="s">
        <v>148</v>
      </c>
      <c r="B166" t="s">
        <v>28</v>
      </c>
      <c r="C166" t="s">
        <v>32</v>
      </c>
      <c r="D166" t="s">
        <v>228</v>
      </c>
      <c r="E166" s="37">
        <v>0</v>
      </c>
      <c r="F166" s="37">
        <v>0</v>
      </c>
      <c r="G166" s="37">
        <v>2.1446835632219336E-3</v>
      </c>
      <c r="H166" t="s">
        <v>367</v>
      </c>
    </row>
    <row r="167" spans="1:10" x14ac:dyDescent="0.35">
      <c r="A167" t="s">
        <v>127</v>
      </c>
      <c r="B167" t="s">
        <v>28</v>
      </c>
      <c r="C167" t="s">
        <v>32</v>
      </c>
      <c r="D167" t="s">
        <v>228</v>
      </c>
      <c r="E167" s="37">
        <v>0</v>
      </c>
      <c r="F167" s="37">
        <v>0</v>
      </c>
      <c r="G167" s="37">
        <v>3.452859227279087E-3</v>
      </c>
      <c r="H167" t="s">
        <v>367</v>
      </c>
    </row>
    <row r="168" spans="1:10" x14ac:dyDescent="0.35">
      <c r="A168" t="s">
        <v>383</v>
      </c>
      <c r="B168" s="40" t="s">
        <v>28</v>
      </c>
      <c r="C168" s="40" t="s">
        <v>32</v>
      </c>
      <c r="D168" s="40" t="s">
        <v>31</v>
      </c>
      <c r="E168" s="41">
        <v>0.6853932584269663</v>
      </c>
      <c r="F168" s="41">
        <v>0</v>
      </c>
      <c r="G168" s="41">
        <v>0.74572239635037307</v>
      </c>
      <c r="I168">
        <v>3</v>
      </c>
      <c r="J168">
        <v>2</v>
      </c>
    </row>
    <row r="169" spans="1:10" x14ac:dyDescent="0.35">
      <c r="A169" t="s">
        <v>162</v>
      </c>
      <c r="B169" t="s">
        <v>28</v>
      </c>
      <c r="C169" t="s">
        <v>32</v>
      </c>
      <c r="D169" t="s">
        <v>31</v>
      </c>
      <c r="E169" s="37">
        <v>0.59701492537313428</v>
      </c>
      <c r="F169" s="37">
        <v>0</v>
      </c>
      <c r="G169" s="37">
        <v>0.66419803657332377</v>
      </c>
      <c r="H169" t="s">
        <v>310</v>
      </c>
      <c r="I169">
        <v>3</v>
      </c>
      <c r="J169">
        <v>2</v>
      </c>
    </row>
    <row r="170" spans="1:10" x14ac:dyDescent="0.35">
      <c r="A170" t="s">
        <v>148</v>
      </c>
      <c r="B170" t="s">
        <v>28</v>
      </c>
      <c r="C170" t="s">
        <v>32</v>
      </c>
      <c r="D170" t="s">
        <v>31</v>
      </c>
      <c r="E170" s="37">
        <v>0.25139664804469275</v>
      </c>
      <c r="F170" s="37">
        <v>0</v>
      </c>
      <c r="G170" s="37">
        <v>0.24618269005426258</v>
      </c>
      <c r="I170">
        <v>3</v>
      </c>
      <c r="J170">
        <v>2</v>
      </c>
    </row>
    <row r="171" spans="1:10" x14ac:dyDescent="0.35">
      <c r="A171" t="s">
        <v>142</v>
      </c>
      <c r="B171" t="s">
        <v>28</v>
      </c>
      <c r="C171" t="s">
        <v>32</v>
      </c>
      <c r="D171" t="s">
        <v>31</v>
      </c>
      <c r="F171" s="37">
        <v>0</v>
      </c>
      <c r="G171" s="37">
        <v>0.50402743691397645</v>
      </c>
      <c r="I171">
        <v>3</v>
      </c>
      <c r="J171">
        <v>2</v>
      </c>
    </row>
    <row r="172" spans="1:10" x14ac:dyDescent="0.35">
      <c r="A172" t="s">
        <v>127</v>
      </c>
      <c r="B172" t="s">
        <v>28</v>
      </c>
      <c r="C172" t="s">
        <v>32</v>
      </c>
      <c r="D172" t="s">
        <v>31</v>
      </c>
      <c r="E172" s="37">
        <v>0.39285714285714285</v>
      </c>
      <c r="F172" s="37">
        <v>0</v>
      </c>
      <c r="G172" s="37">
        <v>0.4552427494953129</v>
      </c>
      <c r="I172">
        <v>3</v>
      </c>
      <c r="J172">
        <v>2</v>
      </c>
    </row>
    <row r="173" spans="1:10" x14ac:dyDescent="0.35">
      <c r="A173" t="s">
        <v>385</v>
      </c>
      <c r="B173" t="s">
        <v>28</v>
      </c>
      <c r="C173" t="s">
        <v>32</v>
      </c>
      <c r="D173" t="s">
        <v>31</v>
      </c>
      <c r="E173" s="37">
        <v>0</v>
      </c>
      <c r="F173" s="37">
        <v>0</v>
      </c>
      <c r="G173" s="37">
        <v>6.4838963652764231E-2</v>
      </c>
      <c r="H173" t="s">
        <v>310</v>
      </c>
      <c r="I173">
        <v>2</v>
      </c>
      <c r="J173">
        <v>2</v>
      </c>
    </row>
    <row r="174" spans="1:10" x14ac:dyDescent="0.35">
      <c r="A174" t="s">
        <v>383</v>
      </c>
      <c r="B174" t="s">
        <v>28</v>
      </c>
      <c r="C174" t="s">
        <v>32</v>
      </c>
      <c r="D174" t="s">
        <v>230</v>
      </c>
      <c r="E174" s="37">
        <v>0</v>
      </c>
      <c r="F174" s="37">
        <v>0</v>
      </c>
      <c r="G174" s="37">
        <v>5.2368576623202795E-3</v>
      </c>
      <c r="H174" t="s">
        <v>367</v>
      </c>
    </row>
    <row r="175" spans="1:10" x14ac:dyDescent="0.35">
      <c r="A175" t="s">
        <v>162</v>
      </c>
      <c r="B175" t="s">
        <v>28</v>
      </c>
      <c r="C175" t="s">
        <v>32</v>
      </c>
      <c r="D175" t="s">
        <v>230</v>
      </c>
      <c r="E175" s="37">
        <v>0</v>
      </c>
      <c r="F175" s="37">
        <v>0</v>
      </c>
      <c r="G175" s="37">
        <v>6.8359780821267225E-3</v>
      </c>
      <c r="H175" t="s">
        <v>367</v>
      </c>
    </row>
    <row r="176" spans="1:10" x14ac:dyDescent="0.35">
      <c r="A176" t="s">
        <v>148</v>
      </c>
      <c r="B176" t="s">
        <v>28</v>
      </c>
      <c r="C176" t="s">
        <v>32</v>
      </c>
      <c r="D176" t="s">
        <v>230</v>
      </c>
      <c r="E176" s="37">
        <v>5.5865921787709499E-3</v>
      </c>
      <c r="F176" s="37">
        <v>0</v>
      </c>
      <c r="G176" s="37">
        <v>7.6040895533324299E-3</v>
      </c>
      <c r="I176">
        <v>3</v>
      </c>
      <c r="J176">
        <v>2</v>
      </c>
    </row>
    <row r="177" spans="1:10" x14ac:dyDescent="0.35">
      <c r="A177" t="s">
        <v>383</v>
      </c>
      <c r="B177" t="s">
        <v>28</v>
      </c>
      <c r="C177" t="s">
        <v>32</v>
      </c>
      <c r="D177" t="s">
        <v>226</v>
      </c>
      <c r="E177" s="37">
        <v>0</v>
      </c>
      <c r="F177" s="37">
        <v>0</v>
      </c>
      <c r="G177" s="37">
        <v>1.1151327897560594E-2</v>
      </c>
      <c r="H177" t="s">
        <v>367</v>
      </c>
    </row>
    <row r="178" spans="1:10" x14ac:dyDescent="0.35">
      <c r="A178" t="s">
        <v>162</v>
      </c>
      <c r="B178" t="s">
        <v>28</v>
      </c>
      <c r="C178" t="s">
        <v>32</v>
      </c>
      <c r="D178" t="s">
        <v>226</v>
      </c>
      <c r="E178" s="37">
        <v>0</v>
      </c>
      <c r="F178" s="37">
        <v>0</v>
      </c>
      <c r="G178" s="37">
        <v>1.012682525265118E-2</v>
      </c>
      <c r="H178" t="s">
        <v>367</v>
      </c>
    </row>
    <row r="179" spans="1:10" x14ac:dyDescent="0.35">
      <c r="A179" t="s">
        <v>148</v>
      </c>
      <c r="B179" t="s">
        <v>28</v>
      </c>
      <c r="C179" t="s">
        <v>32</v>
      </c>
      <c r="D179" t="s">
        <v>226</v>
      </c>
      <c r="E179" s="37">
        <v>0</v>
      </c>
      <c r="F179" s="37">
        <v>0</v>
      </c>
      <c r="G179" s="37">
        <v>3.3321683343985027E-3</v>
      </c>
      <c r="H179" t="s">
        <v>367</v>
      </c>
    </row>
    <row r="180" spans="1:10" x14ac:dyDescent="0.35">
      <c r="A180" t="s">
        <v>127</v>
      </c>
      <c r="B180" t="s">
        <v>28</v>
      </c>
      <c r="C180" t="s">
        <v>32</v>
      </c>
      <c r="D180" t="s">
        <v>226</v>
      </c>
      <c r="E180" s="37">
        <v>0</v>
      </c>
      <c r="F180" s="37">
        <v>0</v>
      </c>
      <c r="G180" s="37">
        <v>4.1824069077172153E-3</v>
      </c>
      <c r="H180" t="s">
        <v>367</v>
      </c>
    </row>
    <row r="181" spans="1:10" x14ac:dyDescent="0.35">
      <c r="A181" t="s">
        <v>383</v>
      </c>
      <c r="B181" t="s">
        <v>13</v>
      </c>
      <c r="C181" t="s">
        <v>12</v>
      </c>
      <c r="D181" t="s">
        <v>24</v>
      </c>
      <c r="E181" s="37">
        <v>0</v>
      </c>
      <c r="F181" s="37">
        <v>0</v>
      </c>
      <c r="G181" s="37">
        <v>5.93677846809365E-3</v>
      </c>
      <c r="H181" t="s">
        <v>367</v>
      </c>
    </row>
    <row r="182" spans="1:10" x14ac:dyDescent="0.35">
      <c r="A182" t="s">
        <v>162</v>
      </c>
      <c r="B182" t="s">
        <v>13</v>
      </c>
      <c r="C182" t="s">
        <v>12</v>
      </c>
      <c r="D182" t="s">
        <v>24</v>
      </c>
      <c r="E182" s="37">
        <v>0</v>
      </c>
      <c r="F182" s="37">
        <v>0</v>
      </c>
      <c r="G182" s="37">
        <v>4.2050813213255999E-4</v>
      </c>
      <c r="H182" t="s">
        <v>367</v>
      </c>
    </row>
    <row r="183" spans="1:10" x14ac:dyDescent="0.35">
      <c r="A183" t="s">
        <v>148</v>
      </c>
      <c r="B183" t="s">
        <v>13</v>
      </c>
      <c r="C183" t="s">
        <v>12</v>
      </c>
      <c r="D183" t="s">
        <v>24</v>
      </c>
      <c r="E183" s="37">
        <v>0</v>
      </c>
      <c r="F183" s="37">
        <v>0</v>
      </c>
      <c r="G183" s="37">
        <v>1.2404040239567201E-3</v>
      </c>
      <c r="H183" t="s">
        <v>367</v>
      </c>
    </row>
    <row r="184" spans="1:10" x14ac:dyDescent="0.35">
      <c r="A184" t="s">
        <v>127</v>
      </c>
      <c r="B184" t="s">
        <v>13</v>
      </c>
      <c r="C184" t="s">
        <v>12</v>
      </c>
      <c r="D184" t="s">
        <v>24</v>
      </c>
      <c r="E184" s="37">
        <v>0</v>
      </c>
      <c r="F184" s="37">
        <v>0</v>
      </c>
      <c r="G184" s="37">
        <v>1.4091263416681657E-3</v>
      </c>
      <c r="H184" t="s">
        <v>367</v>
      </c>
    </row>
    <row r="185" spans="1:10" x14ac:dyDescent="0.35">
      <c r="A185" t="s">
        <v>169</v>
      </c>
      <c r="B185" t="s">
        <v>13</v>
      </c>
      <c r="C185" t="s">
        <v>12</v>
      </c>
      <c r="D185" t="s">
        <v>11</v>
      </c>
      <c r="E185" s="37">
        <v>6.8493150684931503E-3</v>
      </c>
      <c r="F185" s="37">
        <v>0</v>
      </c>
      <c r="G185" s="37">
        <v>1.3000702336792907E-3</v>
      </c>
      <c r="I185">
        <v>2</v>
      </c>
      <c r="J185">
        <v>1</v>
      </c>
    </row>
    <row r="186" spans="1:10" x14ac:dyDescent="0.35">
      <c r="A186" t="s">
        <v>148</v>
      </c>
      <c r="B186" t="s">
        <v>13</v>
      </c>
      <c r="C186" t="s">
        <v>12</v>
      </c>
      <c r="D186" t="s">
        <v>285</v>
      </c>
      <c r="E186" s="37">
        <v>0</v>
      </c>
      <c r="F186" s="37">
        <v>0</v>
      </c>
      <c r="G186" s="37">
        <v>9.1707320477250247E-4</v>
      </c>
      <c r="H186" t="s">
        <v>367</v>
      </c>
    </row>
    <row r="187" spans="1:10" x14ac:dyDescent="0.35">
      <c r="A187" t="s">
        <v>383</v>
      </c>
      <c r="B187" t="s">
        <v>13</v>
      </c>
      <c r="C187" t="s">
        <v>12</v>
      </c>
      <c r="D187" t="s">
        <v>243</v>
      </c>
      <c r="E187" s="37">
        <v>0</v>
      </c>
      <c r="F187" s="37">
        <v>0</v>
      </c>
      <c r="G187" s="37">
        <v>5.4655170490669578E-4</v>
      </c>
      <c r="H187" t="s">
        <v>366</v>
      </c>
    </row>
    <row r="188" spans="1:10" x14ac:dyDescent="0.35">
      <c r="A188" t="s">
        <v>169</v>
      </c>
      <c r="B188" t="s">
        <v>13</v>
      </c>
      <c r="C188" t="s">
        <v>12</v>
      </c>
      <c r="D188" t="s">
        <v>243</v>
      </c>
      <c r="E188" s="37">
        <v>0</v>
      </c>
      <c r="F188" s="37">
        <v>0</v>
      </c>
      <c r="G188" s="37">
        <v>9.4786729857819912E-3</v>
      </c>
      <c r="H188" t="s">
        <v>367</v>
      </c>
    </row>
    <row r="189" spans="1:10" x14ac:dyDescent="0.35">
      <c r="A189" t="s">
        <v>169</v>
      </c>
      <c r="B189" t="s">
        <v>13</v>
      </c>
      <c r="C189" t="s">
        <v>12</v>
      </c>
      <c r="D189" t="s">
        <v>268</v>
      </c>
      <c r="E189" s="37">
        <v>0</v>
      </c>
      <c r="F189" s="37">
        <v>0</v>
      </c>
      <c r="G189" s="37">
        <v>4.8416408702539101E-3</v>
      </c>
      <c r="H189" t="s">
        <v>367</v>
      </c>
    </row>
    <row r="190" spans="1:10" x14ac:dyDescent="0.35">
      <c r="A190" t="s">
        <v>162</v>
      </c>
      <c r="B190" t="s">
        <v>13</v>
      </c>
      <c r="C190" t="s">
        <v>12</v>
      </c>
      <c r="D190" t="s">
        <v>16</v>
      </c>
      <c r="E190" s="37">
        <v>0</v>
      </c>
      <c r="F190" s="37">
        <v>0</v>
      </c>
      <c r="G190" s="37">
        <v>4.9273658776944674E-4</v>
      </c>
      <c r="H190" t="s">
        <v>367</v>
      </c>
    </row>
    <row r="191" spans="1:10" x14ac:dyDescent="0.35">
      <c r="A191" t="s">
        <v>148</v>
      </c>
      <c r="B191" t="s">
        <v>13</v>
      </c>
      <c r="C191" t="s">
        <v>12</v>
      </c>
      <c r="D191" t="s">
        <v>16</v>
      </c>
      <c r="E191" s="37">
        <v>1.11731843575419E-2</v>
      </c>
      <c r="F191" s="37">
        <v>0</v>
      </c>
      <c r="G191" s="37">
        <v>0</v>
      </c>
      <c r="H191" t="s">
        <v>310</v>
      </c>
    </row>
    <row r="192" spans="1:10" x14ac:dyDescent="0.35">
      <c r="A192" t="s">
        <v>169</v>
      </c>
      <c r="B192" t="s">
        <v>13</v>
      </c>
      <c r="C192" t="s">
        <v>12</v>
      </c>
      <c r="D192" t="s">
        <v>145</v>
      </c>
      <c r="E192" s="37">
        <v>0</v>
      </c>
      <c r="F192" s="37">
        <v>3.5408103347034647E-2</v>
      </c>
      <c r="G192" s="37">
        <v>0</v>
      </c>
      <c r="H192" t="s">
        <v>366</v>
      </c>
    </row>
    <row r="193" spans="1:8" x14ac:dyDescent="0.35">
      <c r="A193" t="s">
        <v>148</v>
      </c>
      <c r="B193" t="s">
        <v>13</v>
      </c>
      <c r="C193" t="s">
        <v>12</v>
      </c>
      <c r="D193" t="s">
        <v>145</v>
      </c>
      <c r="E193" s="37">
        <v>0</v>
      </c>
      <c r="F193" s="37">
        <v>3.4706091328942694E-2</v>
      </c>
      <c r="G193" s="37">
        <v>0</v>
      </c>
      <c r="H193" t="s">
        <v>310</v>
      </c>
    </row>
    <row r="194" spans="1:8" x14ac:dyDescent="0.35">
      <c r="A194" t="s">
        <v>142</v>
      </c>
      <c r="B194" t="s">
        <v>13</v>
      </c>
      <c r="C194" t="s">
        <v>12</v>
      </c>
      <c r="D194" t="s">
        <v>145</v>
      </c>
      <c r="F194" s="37">
        <v>5.019072475406545E-5</v>
      </c>
      <c r="G194" s="37">
        <v>0</v>
      </c>
      <c r="H194" t="s">
        <v>366</v>
      </c>
    </row>
    <row r="195" spans="1:8" x14ac:dyDescent="0.35">
      <c r="A195" t="s">
        <v>148</v>
      </c>
      <c r="B195" t="s">
        <v>10</v>
      </c>
      <c r="C195" t="s">
        <v>317</v>
      </c>
      <c r="D195" t="s">
        <v>290</v>
      </c>
      <c r="E195" s="37">
        <v>0</v>
      </c>
      <c r="F195" s="37">
        <v>0</v>
      </c>
      <c r="G195" s="37">
        <v>6.1235135359888717E-4</v>
      </c>
      <c r="H195" t="s">
        <v>367</v>
      </c>
    </row>
    <row r="196" spans="1:8" x14ac:dyDescent="0.35">
      <c r="A196" t="s">
        <v>169</v>
      </c>
      <c r="B196" t="s">
        <v>10</v>
      </c>
      <c r="C196" t="s">
        <v>175</v>
      </c>
      <c r="D196" t="s">
        <v>175</v>
      </c>
      <c r="E196" s="37">
        <v>0</v>
      </c>
      <c r="F196" s="37">
        <v>2.7011156782149148E-3</v>
      </c>
      <c r="G196" s="37">
        <v>0</v>
      </c>
      <c r="H196" t="s">
        <v>366</v>
      </c>
    </row>
    <row r="197" spans="1:8" x14ac:dyDescent="0.35">
      <c r="A197" t="s">
        <v>162</v>
      </c>
      <c r="B197" t="s">
        <v>10</v>
      </c>
      <c r="C197" t="s">
        <v>9</v>
      </c>
      <c r="D197" t="s">
        <v>43</v>
      </c>
      <c r="E197" s="37">
        <v>0</v>
      </c>
      <c r="F197" s="37">
        <v>0</v>
      </c>
      <c r="G197" s="37">
        <v>4.7690569338327979E-4</v>
      </c>
      <c r="H197" t="s">
        <v>367</v>
      </c>
    </row>
    <row r="198" spans="1:8" x14ac:dyDescent="0.35">
      <c r="A198" t="s">
        <v>127</v>
      </c>
      <c r="B198" t="s">
        <v>10</v>
      </c>
      <c r="C198" t="s">
        <v>9</v>
      </c>
      <c r="D198" t="s">
        <v>43</v>
      </c>
      <c r="E198" s="37">
        <v>0</v>
      </c>
      <c r="F198" s="37">
        <v>0</v>
      </c>
      <c r="G198" s="37">
        <v>5.0368771361755712E-3</v>
      </c>
      <c r="H198" t="s">
        <v>367</v>
      </c>
    </row>
    <row r="199" spans="1:8" x14ac:dyDescent="0.35">
      <c r="A199" t="s">
        <v>169</v>
      </c>
      <c r="B199" t="s">
        <v>99</v>
      </c>
      <c r="C199" t="s">
        <v>351</v>
      </c>
      <c r="D199" t="s">
        <v>350</v>
      </c>
      <c r="E199" s="37">
        <v>0</v>
      </c>
      <c r="F199" s="37">
        <v>0.5572519083969466</v>
      </c>
      <c r="G199" s="37">
        <v>0</v>
      </c>
    </row>
    <row r="200" spans="1:8" x14ac:dyDescent="0.35">
      <c r="A200" t="s">
        <v>383</v>
      </c>
      <c r="B200" t="s">
        <v>99</v>
      </c>
      <c r="C200" t="s">
        <v>99</v>
      </c>
      <c r="D200" t="s">
        <v>350</v>
      </c>
      <c r="E200" s="37">
        <v>0</v>
      </c>
      <c r="F200" s="67">
        <v>0.8143581021225329</v>
      </c>
      <c r="G200" s="37">
        <v>0</v>
      </c>
    </row>
    <row r="201" spans="1:8" x14ac:dyDescent="0.35">
      <c r="A201" t="s">
        <v>162</v>
      </c>
      <c r="B201" t="s">
        <v>99</v>
      </c>
      <c r="C201" t="s">
        <v>99</v>
      </c>
      <c r="D201" t="s">
        <v>350</v>
      </c>
      <c r="E201" s="37">
        <v>0</v>
      </c>
      <c r="F201" s="37">
        <v>0.92036544623985816</v>
      </c>
      <c r="G201" s="37">
        <v>0</v>
      </c>
    </row>
    <row r="202" spans="1:8" x14ac:dyDescent="0.35">
      <c r="A202" t="s">
        <v>148</v>
      </c>
      <c r="B202" t="s">
        <v>99</v>
      </c>
      <c r="C202" t="s">
        <v>99</v>
      </c>
      <c r="D202" t="s">
        <v>350</v>
      </c>
      <c r="E202" s="37">
        <v>0</v>
      </c>
      <c r="F202" s="37">
        <v>0.19219522859563304</v>
      </c>
      <c r="G202" s="37">
        <v>0</v>
      </c>
    </row>
    <row r="203" spans="1:8" x14ac:dyDescent="0.35">
      <c r="A203" t="s">
        <v>142</v>
      </c>
      <c r="B203" t="s">
        <v>99</v>
      </c>
      <c r="C203" t="s">
        <v>99</v>
      </c>
      <c r="D203" t="s">
        <v>350</v>
      </c>
      <c r="F203" s="37">
        <v>5.8723147962256575E-3</v>
      </c>
      <c r="G203" s="37">
        <v>0</v>
      </c>
    </row>
    <row r="204" spans="1:8" x14ac:dyDescent="0.35">
      <c r="A204" t="s">
        <v>385</v>
      </c>
      <c r="B204" t="s">
        <v>99</v>
      </c>
      <c r="C204" t="s">
        <v>99</v>
      </c>
      <c r="D204" t="s">
        <v>350</v>
      </c>
      <c r="E204" s="37">
        <v>0</v>
      </c>
      <c r="F204" s="37">
        <v>0.22388929917984995</v>
      </c>
      <c r="G204" s="37">
        <v>0</v>
      </c>
    </row>
    <row r="205" spans="1:8" x14ac:dyDescent="0.35">
      <c r="A205" t="s">
        <v>383</v>
      </c>
      <c r="B205" t="s">
        <v>99</v>
      </c>
      <c r="C205" t="s">
        <v>99</v>
      </c>
      <c r="D205" t="s">
        <v>99</v>
      </c>
      <c r="E205" s="37">
        <v>0</v>
      </c>
      <c r="F205" s="37">
        <v>5.3151908153502715E-4</v>
      </c>
      <c r="G205" s="37">
        <v>0</v>
      </c>
      <c r="H205" t="s">
        <v>366</v>
      </c>
    </row>
    <row r="206" spans="1:8" x14ac:dyDescent="0.35">
      <c r="A206" t="s">
        <v>169</v>
      </c>
      <c r="B206" t="s">
        <v>99</v>
      </c>
      <c r="C206" t="s">
        <v>99</v>
      </c>
      <c r="D206" t="s">
        <v>99</v>
      </c>
      <c r="E206" s="37">
        <v>0</v>
      </c>
      <c r="F206" s="37">
        <v>1.0393423370522608E-2</v>
      </c>
      <c r="G206" s="37">
        <v>0</v>
      </c>
      <c r="H206" t="s">
        <v>366</v>
      </c>
    </row>
    <row r="207" spans="1:8" x14ac:dyDescent="0.35">
      <c r="A207" t="s">
        <v>162</v>
      </c>
      <c r="B207" t="s">
        <v>99</v>
      </c>
      <c r="C207" t="s">
        <v>99</v>
      </c>
      <c r="D207" t="s">
        <v>99</v>
      </c>
      <c r="E207" s="37">
        <v>0</v>
      </c>
      <c r="F207" s="37">
        <v>8.8634349219335925E-4</v>
      </c>
      <c r="G207" s="37">
        <v>0</v>
      </c>
      <c r="H207" t="s">
        <v>366</v>
      </c>
    </row>
    <row r="208" spans="1:8" x14ac:dyDescent="0.35">
      <c r="A208" t="s">
        <v>148</v>
      </c>
      <c r="B208" t="s">
        <v>99</v>
      </c>
      <c r="C208" t="s">
        <v>99</v>
      </c>
      <c r="D208" t="s">
        <v>99</v>
      </c>
      <c r="E208" s="37">
        <v>0</v>
      </c>
      <c r="F208" s="37">
        <v>1.0384499767715136E-3</v>
      </c>
      <c r="G208" s="37">
        <v>0</v>
      </c>
      <c r="H208" t="s">
        <v>366</v>
      </c>
    </row>
    <row r="209" spans="1:8" x14ac:dyDescent="0.35">
      <c r="A209" t="s">
        <v>142</v>
      </c>
      <c r="B209" t="s">
        <v>99</v>
      </c>
      <c r="C209" t="s">
        <v>99</v>
      </c>
      <c r="D209" t="s">
        <v>99</v>
      </c>
      <c r="F209" s="37">
        <v>1.003814495081309E-4</v>
      </c>
      <c r="G209" s="37">
        <v>0</v>
      </c>
      <c r="H209" t="s">
        <v>366</v>
      </c>
    </row>
  </sheetData>
  <sortState xmlns:xlrd2="http://schemas.microsoft.com/office/spreadsheetml/2017/richdata2" ref="A2:J209">
    <sortCondition ref="B2:B209"/>
    <sortCondition ref="C2:C209"/>
    <sortCondition ref="D2:D209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DB70E-FDC7-4653-8987-92F6FEBAA199}">
  <sheetPr codeName="Sheet21">
    <pageSetUpPr fitToPage="1"/>
  </sheetPr>
  <dimension ref="A1:K180"/>
  <sheetViews>
    <sheetView zoomScale="85" zoomScaleNormal="85" workbookViewId="0">
      <selection activeCell="A135" sqref="A135:XFD144"/>
    </sheetView>
  </sheetViews>
  <sheetFormatPr defaultRowHeight="14.5" x14ac:dyDescent="0.35"/>
  <cols>
    <col min="1" max="1" width="10.54296875" customWidth="1"/>
    <col min="2" max="2" width="13" bestFit="1" customWidth="1"/>
    <col min="3" max="4" width="17.08984375" bestFit="1" customWidth="1"/>
    <col min="5" max="5" width="5.6328125" style="37" bestFit="1" customWidth="1"/>
    <col min="6" max="6" width="10.81640625" style="37" bestFit="1" customWidth="1"/>
    <col min="7" max="7" width="9.6328125" style="37" bestFit="1" customWidth="1"/>
    <col min="8" max="8" width="9.6328125" style="37" customWidth="1"/>
    <col min="9" max="9" width="13" bestFit="1" customWidth="1"/>
    <col min="10" max="10" width="7.81640625" bestFit="1" customWidth="1"/>
    <col min="11" max="11" width="14" bestFit="1" customWidth="1"/>
  </cols>
  <sheetData>
    <row r="1" spans="1:11" x14ac:dyDescent="0.35">
      <c r="A1" t="s">
        <v>352</v>
      </c>
      <c r="B1" s="35" t="s">
        <v>320</v>
      </c>
      <c r="C1" s="35" t="s">
        <v>319</v>
      </c>
      <c r="D1" s="35" t="s">
        <v>0</v>
      </c>
      <c r="E1" s="123" t="s">
        <v>78</v>
      </c>
      <c r="F1" s="123" t="s">
        <v>95</v>
      </c>
      <c r="G1" s="123" t="s">
        <v>101</v>
      </c>
      <c r="H1" s="145" t="s">
        <v>189</v>
      </c>
      <c r="I1" s="34" t="s">
        <v>359</v>
      </c>
      <c r="J1" s="34" t="s">
        <v>371</v>
      </c>
      <c r="K1" s="34" t="s">
        <v>372</v>
      </c>
    </row>
    <row r="2" spans="1:11" x14ac:dyDescent="0.35">
      <c r="A2" s="148" t="s">
        <v>148</v>
      </c>
      <c r="B2" s="148" t="s">
        <v>71</v>
      </c>
      <c r="C2" s="148" t="s">
        <v>70</v>
      </c>
      <c r="D2" s="148" t="s">
        <v>210</v>
      </c>
      <c r="E2" s="149">
        <v>5.5865921787709499E-3</v>
      </c>
      <c r="F2" s="149"/>
      <c r="G2" s="149"/>
      <c r="H2" s="150">
        <f t="shared" ref="H2:H33" si="0">COUNT(E2:G2)</f>
        <v>1</v>
      </c>
      <c r="I2" s="148" t="s">
        <v>368</v>
      </c>
      <c r="J2" s="148"/>
      <c r="K2" s="148"/>
    </row>
    <row r="3" spans="1:11" x14ac:dyDescent="0.35">
      <c r="A3" s="148" t="s">
        <v>148</v>
      </c>
      <c r="B3" s="148" t="s">
        <v>71</v>
      </c>
      <c r="C3" s="148" t="s">
        <v>70</v>
      </c>
      <c r="D3" s="148" t="s">
        <v>272</v>
      </c>
      <c r="E3" s="149">
        <v>5.5865921787709499E-3</v>
      </c>
      <c r="F3" s="149"/>
      <c r="G3" s="149"/>
      <c r="H3" s="150">
        <f t="shared" si="0"/>
        <v>1</v>
      </c>
      <c r="I3" s="148" t="s">
        <v>368</v>
      </c>
      <c r="J3" s="148"/>
      <c r="K3" s="148"/>
    </row>
    <row r="4" spans="1:11" x14ac:dyDescent="0.35">
      <c r="A4" s="148" t="s">
        <v>148</v>
      </c>
      <c r="B4" s="148" t="s">
        <v>71</v>
      </c>
      <c r="C4" s="148" t="s">
        <v>70</v>
      </c>
      <c r="D4" s="148" t="s">
        <v>56</v>
      </c>
      <c r="E4" s="149">
        <v>5.5865921787709499E-3</v>
      </c>
      <c r="F4" s="149"/>
      <c r="G4" s="149"/>
      <c r="H4" s="150">
        <f t="shared" si="0"/>
        <v>1</v>
      </c>
      <c r="I4" s="148" t="s">
        <v>368</v>
      </c>
      <c r="J4" s="148"/>
      <c r="K4" s="148"/>
    </row>
    <row r="5" spans="1:11" x14ac:dyDescent="0.35">
      <c r="A5" s="148" t="s">
        <v>148</v>
      </c>
      <c r="B5" s="148" t="s">
        <v>312</v>
      </c>
      <c r="C5" s="148" t="s">
        <v>313</v>
      </c>
      <c r="D5" s="148" t="s">
        <v>283</v>
      </c>
      <c r="E5" s="149">
        <v>5.5865921787709499E-3</v>
      </c>
      <c r="F5" s="149"/>
      <c r="G5" s="149"/>
      <c r="H5" s="150">
        <f t="shared" si="0"/>
        <v>1</v>
      </c>
      <c r="I5" s="148" t="s">
        <v>368</v>
      </c>
      <c r="J5" s="148"/>
      <c r="K5" s="148"/>
    </row>
    <row r="6" spans="1:11" x14ac:dyDescent="0.35">
      <c r="A6" s="148" t="s">
        <v>148</v>
      </c>
      <c r="B6" s="148" t="s">
        <v>308</v>
      </c>
      <c r="C6" s="148" t="s">
        <v>309</v>
      </c>
      <c r="D6" s="148" t="s">
        <v>214</v>
      </c>
      <c r="E6" s="149">
        <v>5.5865921787709499E-3</v>
      </c>
      <c r="F6" s="149"/>
      <c r="G6" s="149"/>
      <c r="H6" s="150">
        <f t="shared" si="0"/>
        <v>1</v>
      </c>
      <c r="I6" s="148" t="s">
        <v>368</v>
      </c>
      <c r="J6" s="148"/>
      <c r="K6" s="148"/>
    </row>
    <row r="7" spans="1:11" x14ac:dyDescent="0.35">
      <c r="A7" s="148" t="s">
        <v>148</v>
      </c>
      <c r="B7" s="148" t="s">
        <v>302</v>
      </c>
      <c r="C7" s="148" t="s">
        <v>303</v>
      </c>
      <c r="D7" s="148" t="s">
        <v>253</v>
      </c>
      <c r="E7" s="149">
        <v>5.5865921787709499E-3</v>
      </c>
      <c r="F7" s="149"/>
      <c r="G7" s="149"/>
      <c r="H7" s="150">
        <f t="shared" si="0"/>
        <v>1</v>
      </c>
      <c r="I7" s="148" t="s">
        <v>368</v>
      </c>
      <c r="J7" s="148"/>
      <c r="K7" s="148"/>
    </row>
    <row r="8" spans="1:11" x14ac:dyDescent="0.35">
      <c r="A8" s="148" t="s">
        <v>383</v>
      </c>
      <c r="B8" s="148" t="s">
        <v>302</v>
      </c>
      <c r="C8" s="148" t="s">
        <v>303</v>
      </c>
      <c r="D8" s="148" t="s">
        <v>218</v>
      </c>
      <c r="E8" s="149">
        <v>5.6179775280898875E-3</v>
      </c>
      <c r="F8" s="149"/>
      <c r="G8" s="149"/>
      <c r="H8" s="150">
        <f t="shared" si="0"/>
        <v>1</v>
      </c>
      <c r="I8" s="148" t="s">
        <v>368</v>
      </c>
      <c r="J8" s="148"/>
      <c r="K8" s="148"/>
    </row>
    <row r="9" spans="1:11" x14ac:dyDescent="0.35">
      <c r="A9" s="148" t="s">
        <v>148</v>
      </c>
      <c r="B9" s="148" t="s">
        <v>71</v>
      </c>
      <c r="C9" s="148" t="s">
        <v>70</v>
      </c>
      <c r="D9" s="148" t="s">
        <v>59</v>
      </c>
      <c r="E9" s="149">
        <v>1.11731843575419E-2</v>
      </c>
      <c r="F9" s="149"/>
      <c r="G9" s="149"/>
      <c r="H9" s="150">
        <f t="shared" si="0"/>
        <v>1</v>
      </c>
      <c r="I9" s="148" t="s">
        <v>368</v>
      </c>
      <c r="J9" s="148"/>
      <c r="K9" s="148"/>
    </row>
    <row r="10" spans="1:11" x14ac:dyDescent="0.35">
      <c r="A10" s="148" t="s">
        <v>383</v>
      </c>
      <c r="B10" s="148" t="s">
        <v>68</v>
      </c>
      <c r="C10" s="148" t="s">
        <v>311</v>
      </c>
      <c r="D10" s="148" t="s">
        <v>222</v>
      </c>
      <c r="E10" s="149">
        <v>1.1235955056179775E-2</v>
      </c>
      <c r="F10" s="149"/>
      <c r="G10" s="149"/>
      <c r="H10" s="150">
        <f t="shared" si="0"/>
        <v>1</v>
      </c>
      <c r="I10" s="148" t="s">
        <v>368</v>
      </c>
      <c r="J10" s="148"/>
      <c r="K10" s="148"/>
    </row>
    <row r="11" spans="1:11" x14ac:dyDescent="0.35">
      <c r="A11" s="148" t="s">
        <v>383</v>
      </c>
      <c r="B11" s="148" t="s">
        <v>28</v>
      </c>
      <c r="C11" s="148" t="s">
        <v>32</v>
      </c>
      <c r="D11" s="148" t="s">
        <v>236</v>
      </c>
      <c r="E11" s="149">
        <v>1.1235955056179775E-2</v>
      </c>
      <c r="F11" s="149"/>
      <c r="G11" s="149"/>
      <c r="H11" s="150">
        <f t="shared" si="0"/>
        <v>1</v>
      </c>
      <c r="I11" s="148" t="s">
        <v>368</v>
      </c>
      <c r="J11" s="148"/>
      <c r="K11" s="148"/>
    </row>
    <row r="12" spans="1:11" x14ac:dyDescent="0.35">
      <c r="A12" s="148" t="s">
        <v>169</v>
      </c>
      <c r="B12" s="148" t="s">
        <v>71</v>
      </c>
      <c r="C12" s="148" t="s">
        <v>70</v>
      </c>
      <c r="D12" s="148" t="s">
        <v>272</v>
      </c>
      <c r="E12" s="149">
        <v>1.3698630136986301E-2</v>
      </c>
      <c r="F12" s="149"/>
      <c r="G12" s="149"/>
      <c r="H12" s="150">
        <f t="shared" si="0"/>
        <v>1</v>
      </c>
      <c r="I12" s="148" t="s">
        <v>368</v>
      </c>
      <c r="J12" s="148"/>
      <c r="K12" s="148"/>
    </row>
    <row r="13" spans="1:11" x14ac:dyDescent="0.35">
      <c r="A13" s="148" t="s">
        <v>169</v>
      </c>
      <c r="B13" s="148" t="s">
        <v>302</v>
      </c>
      <c r="C13" s="148" t="s">
        <v>303</v>
      </c>
      <c r="D13" s="148" t="s">
        <v>253</v>
      </c>
      <c r="E13" s="149">
        <v>1.3698630136986301E-2</v>
      </c>
      <c r="F13" s="149"/>
      <c r="G13" s="149"/>
      <c r="H13" s="150">
        <f t="shared" si="0"/>
        <v>1</v>
      </c>
      <c r="I13" s="148" t="s">
        <v>368</v>
      </c>
      <c r="J13" s="148"/>
      <c r="K13" s="148"/>
    </row>
    <row r="14" spans="1:11" x14ac:dyDescent="0.35">
      <c r="A14" s="148" t="s">
        <v>385</v>
      </c>
      <c r="B14" s="148" t="s">
        <v>313</v>
      </c>
      <c r="C14" s="148" t="s">
        <v>312</v>
      </c>
      <c r="D14" s="148" t="s">
        <v>297</v>
      </c>
      <c r="E14" s="149">
        <v>1.4705882352941176E-2</v>
      </c>
      <c r="F14" s="149"/>
      <c r="G14" s="149"/>
      <c r="H14" s="150">
        <f t="shared" si="0"/>
        <v>1</v>
      </c>
      <c r="I14" s="148" t="s">
        <v>368</v>
      </c>
      <c r="J14" s="148"/>
      <c r="K14" s="148"/>
    </row>
    <row r="15" spans="1:11" x14ac:dyDescent="0.35">
      <c r="A15" s="148" t="s">
        <v>385</v>
      </c>
      <c r="B15" s="148" t="s">
        <v>5</v>
      </c>
      <c r="C15" s="148" t="s">
        <v>4</v>
      </c>
      <c r="D15" s="148" t="s">
        <v>23</v>
      </c>
      <c r="E15" s="149">
        <v>1.4705882352941176E-2</v>
      </c>
      <c r="F15" s="149"/>
      <c r="G15" s="149"/>
      <c r="H15" s="150">
        <f t="shared" si="0"/>
        <v>1</v>
      </c>
      <c r="I15" s="148"/>
      <c r="J15" s="148">
        <v>1</v>
      </c>
      <c r="K15" s="148">
        <v>1</v>
      </c>
    </row>
    <row r="16" spans="1:11" x14ac:dyDescent="0.35">
      <c r="A16" s="148" t="s">
        <v>162</v>
      </c>
      <c r="B16" s="148" t="s">
        <v>5</v>
      </c>
      <c r="C16" s="148" t="s">
        <v>4</v>
      </c>
      <c r="D16" s="148" t="s">
        <v>23</v>
      </c>
      <c r="E16" s="149">
        <v>1.4925373134328358E-2</v>
      </c>
      <c r="F16" s="149"/>
      <c r="G16" s="149"/>
      <c r="H16" s="150">
        <f t="shared" si="0"/>
        <v>1</v>
      </c>
      <c r="I16" s="148" t="s">
        <v>368</v>
      </c>
      <c r="J16" s="148"/>
      <c r="K16" s="148"/>
    </row>
    <row r="17" spans="1:11" x14ac:dyDescent="0.35">
      <c r="A17" s="148" t="s">
        <v>162</v>
      </c>
      <c r="B17" s="148" t="s">
        <v>35</v>
      </c>
      <c r="C17" s="148" t="s">
        <v>37</v>
      </c>
      <c r="D17" s="148" t="s">
        <v>49</v>
      </c>
      <c r="E17" s="149">
        <v>1.4925373134328358E-2</v>
      </c>
      <c r="F17" s="149"/>
      <c r="G17" s="149"/>
      <c r="H17" s="150">
        <f t="shared" si="0"/>
        <v>1</v>
      </c>
      <c r="I17" s="148" t="s">
        <v>368</v>
      </c>
      <c r="J17" s="148"/>
      <c r="K17" s="148"/>
    </row>
    <row r="18" spans="1:11" x14ac:dyDescent="0.35">
      <c r="A18" s="148" t="s">
        <v>169</v>
      </c>
      <c r="B18" s="148" t="s">
        <v>22</v>
      </c>
      <c r="C18" s="148" t="s">
        <v>307</v>
      </c>
      <c r="D18" s="148" t="s">
        <v>251</v>
      </c>
      <c r="E18" s="149">
        <v>2.0547945205479451E-2</v>
      </c>
      <c r="F18" s="149"/>
      <c r="G18" s="149"/>
      <c r="H18" s="150">
        <f t="shared" si="0"/>
        <v>1</v>
      </c>
      <c r="I18" s="148" t="s">
        <v>368</v>
      </c>
      <c r="J18" s="148"/>
      <c r="K18" s="148"/>
    </row>
    <row r="19" spans="1:11" x14ac:dyDescent="0.35">
      <c r="A19" s="148" t="s">
        <v>169</v>
      </c>
      <c r="B19" s="148" t="s">
        <v>19</v>
      </c>
      <c r="C19" s="148" t="s">
        <v>18</v>
      </c>
      <c r="D19" s="148" t="s">
        <v>270</v>
      </c>
      <c r="E19" s="149">
        <v>2.0547945205479451E-2</v>
      </c>
      <c r="F19" s="149"/>
      <c r="G19" s="149"/>
      <c r="H19" s="150">
        <f t="shared" si="0"/>
        <v>1</v>
      </c>
      <c r="I19" s="148" t="s">
        <v>368</v>
      </c>
      <c r="J19" s="148"/>
      <c r="K19" s="148"/>
    </row>
    <row r="20" spans="1:11" x14ac:dyDescent="0.35">
      <c r="A20" s="148" t="s">
        <v>169</v>
      </c>
      <c r="B20" s="148" t="s">
        <v>308</v>
      </c>
      <c r="C20" s="148" t="s">
        <v>309</v>
      </c>
      <c r="D20" s="148" t="s">
        <v>214</v>
      </c>
      <c r="E20" s="149">
        <v>2.0547945205479451E-2</v>
      </c>
      <c r="F20" s="149"/>
      <c r="G20" s="149"/>
      <c r="H20" s="150">
        <f t="shared" si="0"/>
        <v>1</v>
      </c>
      <c r="I20" s="148" t="s">
        <v>368</v>
      </c>
      <c r="J20" s="148"/>
      <c r="K20" s="148"/>
    </row>
    <row r="21" spans="1:11" x14ac:dyDescent="0.35">
      <c r="A21" s="148" t="s">
        <v>162</v>
      </c>
      <c r="B21" s="148" t="s">
        <v>302</v>
      </c>
      <c r="C21" s="148" t="s">
        <v>303</v>
      </c>
      <c r="D21" s="148" t="s">
        <v>253</v>
      </c>
      <c r="E21" s="149">
        <v>2.9850746268656716E-2</v>
      </c>
      <c r="F21" s="149"/>
      <c r="G21" s="149"/>
      <c r="H21" s="150">
        <f t="shared" si="0"/>
        <v>1</v>
      </c>
      <c r="I21" s="148" t="s">
        <v>368</v>
      </c>
      <c r="J21" s="148"/>
      <c r="K21" s="148"/>
    </row>
    <row r="22" spans="1:11" x14ac:dyDescent="0.35">
      <c r="A22" s="148" t="s">
        <v>148</v>
      </c>
      <c r="B22" s="148" t="s">
        <v>28</v>
      </c>
      <c r="C22" s="148" t="s">
        <v>32</v>
      </c>
      <c r="D22" s="148" t="s">
        <v>236</v>
      </c>
      <c r="E22" s="149">
        <v>3.9106145251396648E-2</v>
      </c>
      <c r="F22" s="149"/>
      <c r="G22" s="149"/>
      <c r="H22" s="150">
        <f t="shared" si="0"/>
        <v>1</v>
      </c>
      <c r="I22" s="148"/>
      <c r="J22" s="148"/>
      <c r="K22" s="148"/>
    </row>
    <row r="23" spans="1:11" x14ac:dyDescent="0.35">
      <c r="A23" s="148" t="s">
        <v>383</v>
      </c>
      <c r="B23" s="148" t="s">
        <v>5</v>
      </c>
      <c r="C23" s="148" t="s">
        <v>4</v>
      </c>
      <c r="D23" s="148" t="s">
        <v>15</v>
      </c>
      <c r="E23" s="149">
        <v>3.9325842696629212E-2</v>
      </c>
      <c r="F23" s="149"/>
      <c r="G23" s="149"/>
      <c r="H23" s="150">
        <f t="shared" si="0"/>
        <v>1</v>
      </c>
      <c r="I23" s="148"/>
      <c r="J23" s="148"/>
      <c r="K23" s="148"/>
    </row>
    <row r="24" spans="1:11" x14ac:dyDescent="0.35">
      <c r="A24" s="148" t="s">
        <v>169</v>
      </c>
      <c r="B24" s="148" t="s">
        <v>71</v>
      </c>
      <c r="C24" s="148" t="s">
        <v>70</v>
      </c>
      <c r="D24" s="148" t="s">
        <v>56</v>
      </c>
      <c r="E24" s="149">
        <v>4.1095890410958902E-2</v>
      </c>
      <c r="F24" s="149"/>
      <c r="G24" s="149"/>
      <c r="H24" s="150">
        <f t="shared" si="0"/>
        <v>1</v>
      </c>
      <c r="I24" s="148"/>
      <c r="J24" s="148">
        <v>2</v>
      </c>
      <c r="K24" s="148"/>
    </row>
    <row r="25" spans="1:11" x14ac:dyDescent="0.35">
      <c r="A25" s="148" t="s">
        <v>383</v>
      </c>
      <c r="B25" s="148" t="s">
        <v>308</v>
      </c>
      <c r="C25" s="148" t="s">
        <v>309</v>
      </c>
      <c r="D25" s="148" t="s">
        <v>214</v>
      </c>
      <c r="E25" s="149">
        <v>6.1797752808988762E-2</v>
      </c>
      <c r="F25" s="149"/>
      <c r="G25" s="149"/>
      <c r="H25" s="150">
        <f t="shared" si="0"/>
        <v>1</v>
      </c>
      <c r="I25" s="148"/>
      <c r="J25" s="148">
        <v>1</v>
      </c>
      <c r="K25" s="148">
        <v>1</v>
      </c>
    </row>
    <row r="26" spans="1:11" x14ac:dyDescent="0.35">
      <c r="A26" s="148" t="s">
        <v>162</v>
      </c>
      <c r="B26" s="148" t="s">
        <v>5</v>
      </c>
      <c r="C26" s="148" t="s">
        <v>4</v>
      </c>
      <c r="D26" s="148" t="s">
        <v>15</v>
      </c>
      <c r="E26" s="149">
        <v>8.9552238805970144E-2</v>
      </c>
      <c r="F26" s="149"/>
      <c r="G26" s="149"/>
      <c r="H26" s="150">
        <f t="shared" si="0"/>
        <v>1</v>
      </c>
      <c r="I26" s="148"/>
      <c r="J26" s="148">
        <v>1</v>
      </c>
      <c r="K26" s="148">
        <v>1</v>
      </c>
    </row>
    <row r="27" spans="1:11" x14ac:dyDescent="0.35">
      <c r="A27" s="148" t="s">
        <v>127</v>
      </c>
      <c r="B27" s="148" t="s">
        <v>66</v>
      </c>
      <c r="C27" s="148" t="s">
        <v>65</v>
      </c>
      <c r="D27" s="148" t="s">
        <v>42</v>
      </c>
      <c r="E27" s="149">
        <v>0.10714285714285714</v>
      </c>
      <c r="F27" s="149"/>
      <c r="G27" s="149"/>
      <c r="H27" s="150">
        <f t="shared" si="0"/>
        <v>1</v>
      </c>
      <c r="I27" s="148"/>
      <c r="J27" s="148">
        <v>1</v>
      </c>
      <c r="K27" s="148">
        <v>1</v>
      </c>
    </row>
    <row r="28" spans="1:11" x14ac:dyDescent="0.35">
      <c r="A28" s="148" t="s">
        <v>385</v>
      </c>
      <c r="B28" s="148" t="s">
        <v>308</v>
      </c>
      <c r="C28" s="148" t="s">
        <v>309</v>
      </c>
      <c r="D28" s="148" t="s">
        <v>214</v>
      </c>
      <c r="E28" s="149">
        <v>0.16176470588235295</v>
      </c>
      <c r="F28" s="149"/>
      <c r="G28" s="149"/>
      <c r="H28" s="150">
        <f t="shared" si="0"/>
        <v>1</v>
      </c>
      <c r="I28" s="148"/>
      <c r="J28" s="148">
        <v>1</v>
      </c>
      <c r="K28" s="148">
        <v>1</v>
      </c>
    </row>
    <row r="29" spans="1:11" x14ac:dyDescent="0.35">
      <c r="A29" s="148" t="s">
        <v>136</v>
      </c>
      <c r="B29" s="148" t="s">
        <v>71</v>
      </c>
      <c r="C29" s="148" t="s">
        <v>70</v>
      </c>
      <c r="D29" s="148" t="s">
        <v>272</v>
      </c>
      <c r="E29" s="149">
        <v>0.16666666666666666</v>
      </c>
      <c r="F29" s="149"/>
      <c r="G29" s="149"/>
      <c r="H29" s="150">
        <f t="shared" si="0"/>
        <v>1</v>
      </c>
      <c r="I29" s="148"/>
      <c r="J29" s="148"/>
      <c r="K29" s="148"/>
    </row>
    <row r="30" spans="1:11" x14ac:dyDescent="0.35">
      <c r="A30" s="148" t="s">
        <v>127</v>
      </c>
      <c r="B30" s="148" t="s">
        <v>308</v>
      </c>
      <c r="C30" s="148" t="s">
        <v>309</v>
      </c>
      <c r="D30" s="148" t="s">
        <v>214</v>
      </c>
      <c r="E30" s="149">
        <v>0.32142857142857145</v>
      </c>
      <c r="F30" s="149"/>
      <c r="G30" s="149"/>
      <c r="H30" s="150">
        <f t="shared" si="0"/>
        <v>1</v>
      </c>
      <c r="I30" s="148"/>
      <c r="J30" s="148"/>
      <c r="K30" s="148"/>
    </row>
    <row r="31" spans="1:11" x14ac:dyDescent="0.35">
      <c r="A31" t="s">
        <v>127</v>
      </c>
      <c r="B31" t="s">
        <v>301</v>
      </c>
      <c r="C31" t="s">
        <v>133</v>
      </c>
      <c r="D31" t="s">
        <v>133</v>
      </c>
      <c r="E31" s="126"/>
      <c r="F31" s="126">
        <v>5.0813008130081306E-4</v>
      </c>
      <c r="G31" s="126"/>
      <c r="H31" s="146">
        <f t="shared" si="0"/>
        <v>1</v>
      </c>
      <c r="I31" t="s">
        <v>366</v>
      </c>
    </row>
    <row r="32" spans="1:11" x14ac:dyDescent="0.35">
      <c r="A32" t="s">
        <v>142</v>
      </c>
      <c r="B32" t="s">
        <v>13</v>
      </c>
      <c r="C32" t="s">
        <v>12</v>
      </c>
      <c r="D32" s="143" t="s">
        <v>145</v>
      </c>
      <c r="F32" s="37">
        <v>5.019072475406545E-5</v>
      </c>
      <c r="H32" s="146">
        <f t="shared" si="0"/>
        <v>1</v>
      </c>
      <c r="I32" t="s">
        <v>366</v>
      </c>
    </row>
    <row r="33" spans="1:11" x14ac:dyDescent="0.35">
      <c r="A33" t="s">
        <v>136</v>
      </c>
      <c r="B33" t="s">
        <v>19</v>
      </c>
      <c r="C33" t="s">
        <v>50</v>
      </c>
      <c r="D33" s="143" t="s">
        <v>137</v>
      </c>
      <c r="F33" s="37">
        <v>5.541701302299806E-5</v>
      </c>
      <c r="H33" s="146">
        <f t="shared" si="0"/>
        <v>1</v>
      </c>
      <c r="I33" t="s">
        <v>366</v>
      </c>
    </row>
    <row r="34" spans="1:11" x14ac:dyDescent="0.35">
      <c r="A34" t="s">
        <v>385</v>
      </c>
      <c r="B34" t="s">
        <v>306</v>
      </c>
      <c r="C34" t="s">
        <v>305</v>
      </c>
      <c r="D34" t="s">
        <v>109</v>
      </c>
      <c r="F34" s="37">
        <v>7.7739339993003459E-5</v>
      </c>
      <c r="H34" s="146">
        <f t="shared" ref="H34:H65" si="1">COUNT(E34:G34)</f>
        <v>1</v>
      </c>
      <c r="I34" t="s">
        <v>366</v>
      </c>
    </row>
    <row r="35" spans="1:11" x14ac:dyDescent="0.35">
      <c r="A35" t="s">
        <v>148</v>
      </c>
      <c r="B35" t="s">
        <v>306</v>
      </c>
      <c r="C35" t="s">
        <v>305</v>
      </c>
      <c r="D35" t="s">
        <v>109</v>
      </c>
      <c r="F35" s="37">
        <v>8.1982892903014238E-5</v>
      </c>
      <c r="H35" s="146">
        <f t="shared" si="1"/>
        <v>1</v>
      </c>
      <c r="I35" t="s">
        <v>366</v>
      </c>
    </row>
    <row r="36" spans="1:11" x14ac:dyDescent="0.35">
      <c r="A36" t="s">
        <v>169</v>
      </c>
      <c r="B36" t="s">
        <v>306</v>
      </c>
      <c r="C36" t="s">
        <v>305</v>
      </c>
      <c r="D36" t="s">
        <v>109</v>
      </c>
      <c r="F36" s="37">
        <v>1.7615971814445098E-4</v>
      </c>
      <c r="H36" s="146">
        <f t="shared" si="1"/>
        <v>1</v>
      </c>
      <c r="I36" t="s">
        <v>366</v>
      </c>
    </row>
    <row r="37" spans="1:11" x14ac:dyDescent="0.35">
      <c r="A37" t="s">
        <v>383</v>
      </c>
      <c r="B37" t="s">
        <v>306</v>
      </c>
      <c r="C37" t="s">
        <v>305</v>
      </c>
      <c r="D37" t="s">
        <v>109</v>
      </c>
      <c r="F37" s="37">
        <v>7.4412671414903798E-4</v>
      </c>
      <c r="H37" s="146">
        <f t="shared" si="1"/>
        <v>1</v>
      </c>
      <c r="I37" t="s">
        <v>366</v>
      </c>
    </row>
    <row r="38" spans="1:11" x14ac:dyDescent="0.35">
      <c r="A38" t="s">
        <v>142</v>
      </c>
      <c r="B38" t="s">
        <v>19</v>
      </c>
      <c r="C38" t="s">
        <v>50</v>
      </c>
      <c r="D38" s="143" t="s">
        <v>137</v>
      </c>
      <c r="F38" s="37">
        <v>2.007628990162618E-4</v>
      </c>
      <c r="H38" s="146">
        <f t="shared" si="1"/>
        <v>1</v>
      </c>
      <c r="I38" t="s">
        <v>366</v>
      </c>
    </row>
    <row r="39" spans="1:11" x14ac:dyDescent="0.35">
      <c r="A39" t="s">
        <v>142</v>
      </c>
      <c r="B39" t="s">
        <v>77</v>
      </c>
      <c r="C39" t="s">
        <v>76</v>
      </c>
      <c r="D39" t="s">
        <v>144</v>
      </c>
      <c r="F39" s="37">
        <v>6.5247942180285087E-4</v>
      </c>
      <c r="H39" s="146">
        <f t="shared" si="1"/>
        <v>1</v>
      </c>
      <c r="I39" t="s">
        <v>366</v>
      </c>
    </row>
    <row r="40" spans="1:11" x14ac:dyDescent="0.35">
      <c r="A40" t="s">
        <v>148</v>
      </c>
      <c r="B40" t="s">
        <v>77</v>
      </c>
      <c r="C40" t="s">
        <v>76</v>
      </c>
      <c r="D40" t="s">
        <v>144</v>
      </c>
      <c r="F40" s="37">
        <v>3.771213073538655E-3</v>
      </c>
      <c r="H40" s="146">
        <f t="shared" si="1"/>
        <v>1</v>
      </c>
      <c r="I40" t="s">
        <v>366</v>
      </c>
    </row>
    <row r="41" spans="1:11" x14ac:dyDescent="0.35">
      <c r="A41" t="s">
        <v>169</v>
      </c>
      <c r="B41" t="s">
        <v>10</v>
      </c>
      <c r="C41" t="s">
        <v>175</v>
      </c>
      <c r="D41" s="143" t="s">
        <v>175</v>
      </c>
      <c r="F41" s="37">
        <v>2.7011156782149148E-3</v>
      </c>
      <c r="H41" s="146">
        <f t="shared" si="1"/>
        <v>1</v>
      </c>
      <c r="I41" t="s">
        <v>366</v>
      </c>
    </row>
    <row r="42" spans="1:11" x14ac:dyDescent="0.35">
      <c r="A42" t="s">
        <v>162</v>
      </c>
      <c r="B42" t="s">
        <v>73</v>
      </c>
      <c r="C42" t="s">
        <v>72</v>
      </c>
      <c r="D42" t="s">
        <v>163</v>
      </c>
      <c r="F42" s="37">
        <v>1.3636053726051681E-4</v>
      </c>
      <c r="H42" s="146">
        <f t="shared" si="1"/>
        <v>1</v>
      </c>
      <c r="I42" t="s">
        <v>366</v>
      </c>
    </row>
    <row r="43" spans="1:11" x14ac:dyDescent="0.35">
      <c r="A43" t="s">
        <v>383</v>
      </c>
      <c r="B43" t="s">
        <v>68</v>
      </c>
      <c r="C43" t="s">
        <v>67</v>
      </c>
      <c r="D43" s="151" t="s">
        <v>435</v>
      </c>
      <c r="F43" s="37">
        <v>1.7717302717834237E-4</v>
      </c>
      <c r="H43" s="146">
        <f t="shared" si="1"/>
        <v>1</v>
      </c>
      <c r="I43" t="s">
        <v>366</v>
      </c>
    </row>
    <row r="44" spans="1:11" x14ac:dyDescent="0.35">
      <c r="A44" t="s">
        <v>127</v>
      </c>
      <c r="B44" t="s">
        <v>68</v>
      </c>
      <c r="C44" t="s">
        <v>67</v>
      </c>
      <c r="D44" s="151" t="s">
        <v>435</v>
      </c>
      <c r="F44" s="37">
        <v>5.0813008130081306E-4</v>
      </c>
      <c r="H44" s="146">
        <f t="shared" si="1"/>
        <v>1</v>
      </c>
      <c r="I44" t="s">
        <v>366</v>
      </c>
    </row>
    <row r="45" spans="1:11" x14ac:dyDescent="0.35">
      <c r="A45" s="151" t="s">
        <v>383</v>
      </c>
      <c r="B45" s="151" t="s">
        <v>71</v>
      </c>
      <c r="C45" s="151" t="s">
        <v>70</v>
      </c>
      <c r="D45" s="151" t="s">
        <v>210</v>
      </c>
      <c r="E45" s="152"/>
      <c r="F45" s="152"/>
      <c r="G45" s="152">
        <v>7.294792143040389E-3</v>
      </c>
      <c r="H45" s="153">
        <f t="shared" si="1"/>
        <v>1</v>
      </c>
      <c r="I45" s="151" t="s">
        <v>367</v>
      </c>
      <c r="J45" s="151"/>
      <c r="K45" s="151"/>
    </row>
    <row r="46" spans="1:11" x14ac:dyDescent="0.35">
      <c r="A46" s="151" t="s">
        <v>169</v>
      </c>
      <c r="B46" s="151" t="s">
        <v>71</v>
      </c>
      <c r="C46" s="151" t="s">
        <v>70</v>
      </c>
      <c r="D46" s="151" t="s">
        <v>210</v>
      </c>
      <c r="E46" s="152"/>
      <c r="F46" s="152"/>
      <c r="G46" s="152">
        <v>2.9886672038604385E-4</v>
      </c>
      <c r="H46" s="153">
        <f t="shared" si="1"/>
        <v>1</v>
      </c>
      <c r="I46" s="151" t="s">
        <v>367</v>
      </c>
      <c r="J46" s="151"/>
      <c r="K46" s="151"/>
    </row>
    <row r="47" spans="1:11" x14ac:dyDescent="0.35">
      <c r="A47" s="151" t="s">
        <v>169</v>
      </c>
      <c r="B47" s="151" t="s">
        <v>71</v>
      </c>
      <c r="C47" s="151" t="s">
        <v>70</v>
      </c>
      <c r="D47" s="151" t="s">
        <v>54</v>
      </c>
      <c r="E47" s="152"/>
      <c r="F47" s="152"/>
      <c r="G47" s="152">
        <v>2.1564383363239163E-3</v>
      </c>
      <c r="H47" s="153">
        <f t="shared" si="1"/>
        <v>1</v>
      </c>
      <c r="I47" s="151" t="s">
        <v>367</v>
      </c>
      <c r="J47" s="151"/>
      <c r="K47" s="151"/>
    </row>
    <row r="48" spans="1:11" x14ac:dyDescent="0.35">
      <c r="A48" s="151" t="s">
        <v>162</v>
      </c>
      <c r="B48" s="151" t="s">
        <v>71</v>
      </c>
      <c r="C48" s="151" t="s">
        <v>70</v>
      </c>
      <c r="D48" s="151" t="s">
        <v>54</v>
      </c>
      <c r="E48" s="152"/>
      <c r="F48" s="152"/>
      <c r="G48" s="152">
        <v>7.4375520688010673E-3</v>
      </c>
      <c r="H48" s="153">
        <f t="shared" si="1"/>
        <v>1</v>
      </c>
      <c r="I48" s="151" t="s">
        <v>367</v>
      </c>
      <c r="J48" s="151"/>
      <c r="K48" s="151"/>
    </row>
    <row r="49" spans="1:11" x14ac:dyDescent="0.35">
      <c r="A49" s="151" t="s">
        <v>136</v>
      </c>
      <c r="B49" s="151" t="s">
        <v>71</v>
      </c>
      <c r="C49" s="151" t="s">
        <v>70</v>
      </c>
      <c r="D49" s="151" t="s">
        <v>54</v>
      </c>
      <c r="E49" s="152"/>
      <c r="F49" s="152"/>
      <c r="G49" s="152">
        <v>5.2239241146056058E-3</v>
      </c>
      <c r="H49" s="153">
        <f t="shared" si="1"/>
        <v>1</v>
      </c>
      <c r="I49" s="151" t="s">
        <v>367</v>
      </c>
      <c r="J49" s="151"/>
      <c r="K49" s="151"/>
    </row>
    <row r="50" spans="1:11" x14ac:dyDescent="0.35">
      <c r="A50" s="151" t="s">
        <v>127</v>
      </c>
      <c r="B50" s="151" t="s">
        <v>71</v>
      </c>
      <c r="C50" s="151" t="s">
        <v>70</v>
      </c>
      <c r="D50" s="151" t="s">
        <v>54</v>
      </c>
      <c r="E50" s="152"/>
      <c r="F50" s="152"/>
      <c r="G50" s="152">
        <v>1.2512242409705982E-2</v>
      </c>
      <c r="H50" s="153">
        <f t="shared" si="1"/>
        <v>1</v>
      </c>
      <c r="I50" s="151" t="s">
        <v>367</v>
      </c>
      <c r="J50" s="151"/>
      <c r="K50" s="151"/>
    </row>
    <row r="51" spans="1:11" x14ac:dyDescent="0.35">
      <c r="A51" s="151" t="s">
        <v>385</v>
      </c>
      <c r="B51" s="151" t="s">
        <v>71</v>
      </c>
      <c r="C51" s="151" t="s">
        <v>70</v>
      </c>
      <c r="D51" s="151" t="s">
        <v>54</v>
      </c>
      <c r="E51" s="152"/>
      <c r="F51" s="152"/>
      <c r="G51" s="152">
        <v>8.1839938682614754E-3</v>
      </c>
      <c r="H51" s="153">
        <f t="shared" si="1"/>
        <v>1</v>
      </c>
      <c r="I51" s="151" t="s">
        <v>367</v>
      </c>
      <c r="J51" s="151"/>
      <c r="K51" s="151"/>
    </row>
    <row r="52" spans="1:11" x14ac:dyDescent="0.35">
      <c r="A52" s="151" t="s">
        <v>162</v>
      </c>
      <c r="B52" s="151" t="s">
        <v>71</v>
      </c>
      <c r="C52" s="151" t="s">
        <v>70</v>
      </c>
      <c r="D52" s="151" t="s">
        <v>59</v>
      </c>
      <c r="E52" s="152"/>
      <c r="F52" s="152"/>
      <c r="G52" s="152">
        <v>2.8772650546858456E-3</v>
      </c>
      <c r="H52" s="153">
        <f t="shared" si="1"/>
        <v>1</v>
      </c>
      <c r="I52" s="151" t="s">
        <v>367</v>
      </c>
      <c r="J52" s="151"/>
      <c r="K52" s="151"/>
    </row>
    <row r="53" spans="1:11" x14ac:dyDescent="0.35">
      <c r="A53" s="151" t="s">
        <v>127</v>
      </c>
      <c r="B53" s="151" t="s">
        <v>71</v>
      </c>
      <c r="C53" s="151" t="s">
        <v>70</v>
      </c>
      <c r="D53" s="151" t="s">
        <v>59</v>
      </c>
      <c r="E53" s="152"/>
      <c r="F53" s="152"/>
      <c r="G53" s="152">
        <v>1.5440426935300114E-3</v>
      </c>
      <c r="H53" s="153">
        <f t="shared" si="1"/>
        <v>1</v>
      </c>
      <c r="I53" s="151" t="s">
        <v>367</v>
      </c>
      <c r="J53" s="151"/>
      <c r="K53" s="151"/>
    </row>
    <row r="54" spans="1:11" x14ac:dyDescent="0.35">
      <c r="A54" s="151" t="s">
        <v>136</v>
      </c>
      <c r="B54" s="151" t="s">
        <v>71</v>
      </c>
      <c r="C54" s="151" t="s">
        <v>70</v>
      </c>
      <c r="D54" s="151" t="s">
        <v>295</v>
      </c>
      <c r="E54" s="152"/>
      <c r="F54" s="152"/>
      <c r="G54" s="152">
        <v>3.6445982194922831E-6</v>
      </c>
      <c r="H54" s="153">
        <f t="shared" si="1"/>
        <v>1</v>
      </c>
      <c r="I54" s="151" t="s">
        <v>367</v>
      </c>
      <c r="J54" s="151"/>
      <c r="K54" s="151"/>
    </row>
    <row r="55" spans="1:11" x14ac:dyDescent="0.35">
      <c r="A55" s="151" t="s">
        <v>383</v>
      </c>
      <c r="B55" s="151" t="s">
        <v>71</v>
      </c>
      <c r="C55" s="151" t="s">
        <v>70</v>
      </c>
      <c r="D55" s="151" t="s">
        <v>208</v>
      </c>
      <c r="E55" s="152"/>
      <c r="F55" s="152"/>
      <c r="G55" s="152">
        <v>1.0624295896400567E-2</v>
      </c>
      <c r="H55" s="153">
        <f t="shared" si="1"/>
        <v>1</v>
      </c>
      <c r="I55" s="151" t="s">
        <v>367</v>
      </c>
      <c r="J55" s="151"/>
      <c r="K55" s="151"/>
    </row>
    <row r="56" spans="1:11" x14ac:dyDescent="0.35">
      <c r="A56" s="151" t="s">
        <v>169</v>
      </c>
      <c r="B56" s="151" t="s">
        <v>71</v>
      </c>
      <c r="C56" s="151" t="s">
        <v>70</v>
      </c>
      <c r="D56" s="151" t="s">
        <v>208</v>
      </c>
      <c r="E56" s="152"/>
      <c r="F56" s="152"/>
      <c r="G56" s="152">
        <v>6.4405778243192451E-3</v>
      </c>
      <c r="H56" s="153">
        <f t="shared" si="1"/>
        <v>1</v>
      </c>
      <c r="I56" s="151" t="s">
        <v>367</v>
      </c>
      <c r="J56" s="151"/>
      <c r="K56" s="151"/>
    </row>
    <row r="57" spans="1:11" x14ac:dyDescent="0.35">
      <c r="A57" s="151" t="s">
        <v>148</v>
      </c>
      <c r="B57" s="151" t="s">
        <v>71</v>
      </c>
      <c r="C57" s="151" t="s">
        <v>70</v>
      </c>
      <c r="D57" s="151" t="s">
        <v>286</v>
      </c>
      <c r="E57" s="152"/>
      <c r="F57" s="152"/>
      <c r="G57" s="152">
        <v>1.6806224234575346E-3</v>
      </c>
      <c r="H57" s="153">
        <f t="shared" si="1"/>
        <v>1</v>
      </c>
      <c r="I57" s="151" t="s">
        <v>367</v>
      </c>
      <c r="J57" s="151"/>
      <c r="K57" s="151"/>
    </row>
    <row r="58" spans="1:11" x14ac:dyDescent="0.35">
      <c r="A58" s="151" t="s">
        <v>383</v>
      </c>
      <c r="B58" s="151" t="s">
        <v>71</v>
      </c>
      <c r="C58" s="151" t="s">
        <v>70</v>
      </c>
      <c r="D58" s="151" t="s">
        <v>57</v>
      </c>
      <c r="E58" s="152"/>
      <c r="F58" s="152"/>
      <c r="G58" s="152">
        <v>2.1139839157641126E-2</v>
      </c>
      <c r="H58" s="153">
        <f t="shared" si="1"/>
        <v>1</v>
      </c>
      <c r="I58" s="151"/>
      <c r="J58" s="151"/>
      <c r="K58" s="151"/>
    </row>
    <row r="59" spans="1:11" x14ac:dyDescent="0.35">
      <c r="A59" s="151" t="s">
        <v>169</v>
      </c>
      <c r="B59" s="151" t="s">
        <v>71</v>
      </c>
      <c r="C59" s="151" t="s">
        <v>70</v>
      </c>
      <c r="D59" s="151" t="s">
        <v>57</v>
      </c>
      <c r="E59" s="152"/>
      <c r="F59" s="152"/>
      <c r="G59" s="152">
        <v>2.5035835269261674E-3</v>
      </c>
      <c r="H59" s="153">
        <f t="shared" si="1"/>
        <v>1</v>
      </c>
      <c r="I59" s="151" t="s">
        <v>367</v>
      </c>
      <c r="J59" s="151"/>
      <c r="K59" s="151"/>
    </row>
    <row r="60" spans="1:11" x14ac:dyDescent="0.35">
      <c r="A60" s="151" t="s">
        <v>148</v>
      </c>
      <c r="B60" s="151" t="s">
        <v>71</v>
      </c>
      <c r="C60" s="151" t="s">
        <v>70</v>
      </c>
      <c r="D60" s="151" t="s">
        <v>57</v>
      </c>
      <c r="E60" s="152"/>
      <c r="F60" s="152"/>
      <c r="G60" s="152">
        <v>5.8153025033132687E-6</v>
      </c>
      <c r="H60" s="153">
        <f t="shared" si="1"/>
        <v>1</v>
      </c>
      <c r="I60" s="151" t="s">
        <v>367</v>
      </c>
      <c r="J60" s="151"/>
      <c r="K60" s="151"/>
    </row>
    <row r="61" spans="1:11" x14ac:dyDescent="0.35">
      <c r="A61" s="151" t="s">
        <v>136</v>
      </c>
      <c r="B61" s="151" t="s">
        <v>71</v>
      </c>
      <c r="C61" s="151" t="s">
        <v>70</v>
      </c>
      <c r="D61" s="151" t="s">
        <v>57</v>
      </c>
      <c r="E61" s="152"/>
      <c r="F61" s="152"/>
      <c r="G61" s="152">
        <v>3.6445982194922831E-6</v>
      </c>
      <c r="H61" s="153">
        <f t="shared" si="1"/>
        <v>1</v>
      </c>
      <c r="I61" s="151" t="s">
        <v>367</v>
      </c>
      <c r="J61" s="151"/>
      <c r="K61" s="151"/>
    </row>
    <row r="62" spans="1:11" x14ac:dyDescent="0.35">
      <c r="A62" s="151" t="s">
        <v>385</v>
      </c>
      <c r="B62" s="151" t="s">
        <v>71</v>
      </c>
      <c r="C62" s="151" t="s">
        <v>70</v>
      </c>
      <c r="D62" s="151" t="s">
        <v>57</v>
      </c>
      <c r="E62" s="152"/>
      <c r="F62" s="152"/>
      <c r="G62" s="152">
        <v>2.110652852874774E-3</v>
      </c>
      <c r="H62" s="153">
        <f t="shared" si="1"/>
        <v>1</v>
      </c>
      <c r="I62" s="151" t="s">
        <v>367</v>
      </c>
      <c r="J62" s="151"/>
      <c r="K62" s="151"/>
    </row>
    <row r="63" spans="1:11" x14ac:dyDescent="0.35">
      <c r="A63" s="151" t="s">
        <v>142</v>
      </c>
      <c r="B63" s="151" t="s">
        <v>71</v>
      </c>
      <c r="C63" s="151" t="s">
        <v>70</v>
      </c>
      <c r="D63" s="151" t="s">
        <v>60</v>
      </c>
      <c r="E63" s="152"/>
      <c r="F63" s="152"/>
      <c r="G63" s="152">
        <v>7.6458372663771946E-3</v>
      </c>
      <c r="H63" s="153">
        <f t="shared" si="1"/>
        <v>1</v>
      </c>
      <c r="I63" s="151" t="s">
        <v>367</v>
      </c>
      <c r="J63" s="151"/>
      <c r="K63" s="151"/>
    </row>
    <row r="64" spans="1:11" x14ac:dyDescent="0.35">
      <c r="A64" s="151" t="s">
        <v>136</v>
      </c>
      <c r="B64" s="151" t="s">
        <v>71</v>
      </c>
      <c r="C64" s="151" t="s">
        <v>70</v>
      </c>
      <c r="D64" s="151" t="s">
        <v>60</v>
      </c>
      <c r="E64" s="152"/>
      <c r="F64" s="152"/>
      <c r="G64" s="152">
        <v>3.6445982194922831E-6</v>
      </c>
      <c r="H64" s="153">
        <f t="shared" si="1"/>
        <v>1</v>
      </c>
      <c r="I64" s="151" t="s">
        <v>367</v>
      </c>
      <c r="J64" s="151"/>
      <c r="K64" s="151"/>
    </row>
    <row r="65" spans="1:11" x14ac:dyDescent="0.35">
      <c r="A65" s="151" t="s">
        <v>383</v>
      </c>
      <c r="B65" s="151" t="s">
        <v>71</v>
      </c>
      <c r="C65" s="151" t="s">
        <v>70</v>
      </c>
      <c r="D65" s="151" t="s">
        <v>230</v>
      </c>
      <c r="E65" s="152"/>
      <c r="F65" s="152"/>
      <c r="G65" s="152">
        <v>3.6697043043735292E-3</v>
      </c>
      <c r="H65" s="153">
        <f t="shared" si="1"/>
        <v>1</v>
      </c>
      <c r="I65" s="151" t="s">
        <v>367</v>
      </c>
      <c r="J65" s="151"/>
      <c r="K65" s="151"/>
    </row>
    <row r="66" spans="1:11" x14ac:dyDescent="0.35">
      <c r="A66" s="151" t="s">
        <v>162</v>
      </c>
      <c r="B66" s="151" t="s">
        <v>71</v>
      </c>
      <c r="C66" s="151" t="s">
        <v>304</v>
      </c>
      <c r="D66" s="151" t="s">
        <v>278</v>
      </c>
      <c r="E66" s="152"/>
      <c r="F66" s="152"/>
      <c r="G66" s="152">
        <v>2.6744317203630814E-3</v>
      </c>
      <c r="H66" s="153">
        <f t="shared" ref="H66:H97" si="2">COUNT(E66:G66)</f>
        <v>1</v>
      </c>
      <c r="I66" s="151" t="s">
        <v>367</v>
      </c>
      <c r="J66" s="151"/>
      <c r="K66" s="151"/>
    </row>
    <row r="67" spans="1:11" x14ac:dyDescent="0.35">
      <c r="A67" s="151" t="s">
        <v>383</v>
      </c>
      <c r="B67" s="151" t="s">
        <v>66</v>
      </c>
      <c r="C67" s="151" t="s">
        <v>65</v>
      </c>
      <c r="D67" s="151" t="s">
        <v>239</v>
      </c>
      <c r="E67" s="152"/>
      <c r="F67" s="152"/>
      <c r="G67" s="152">
        <v>2.3033250421067896E-3</v>
      </c>
      <c r="H67" s="153">
        <f t="shared" si="2"/>
        <v>1</v>
      </c>
      <c r="I67" s="151" t="s">
        <v>367</v>
      </c>
      <c r="J67" s="151"/>
      <c r="K67" s="151"/>
    </row>
    <row r="68" spans="1:11" x14ac:dyDescent="0.35">
      <c r="A68" s="151" t="s">
        <v>169</v>
      </c>
      <c r="B68" s="151" t="s">
        <v>66</v>
      </c>
      <c r="C68" s="151" t="s">
        <v>65</v>
      </c>
      <c r="D68" s="151" t="s">
        <v>239</v>
      </c>
      <c r="E68" s="152"/>
      <c r="F68" s="152"/>
      <c r="G68" s="152">
        <v>2.9751032527044564E-2</v>
      </c>
      <c r="H68" s="153">
        <f t="shared" si="2"/>
        <v>1</v>
      </c>
      <c r="I68" s="151"/>
      <c r="J68" s="151"/>
      <c r="K68" s="151"/>
    </row>
    <row r="69" spans="1:11" x14ac:dyDescent="0.35">
      <c r="A69" s="151" t="s">
        <v>162</v>
      </c>
      <c r="B69" s="151" t="s">
        <v>66</v>
      </c>
      <c r="C69" s="151" t="s">
        <v>65</v>
      </c>
      <c r="D69" s="151" t="s">
        <v>239</v>
      </c>
      <c r="E69" s="152"/>
      <c r="F69" s="152"/>
      <c r="G69" s="152">
        <v>4.4182047369993725E-2</v>
      </c>
      <c r="H69" s="153">
        <f t="shared" si="2"/>
        <v>1</v>
      </c>
      <c r="I69" s="151"/>
      <c r="J69" s="151">
        <v>3</v>
      </c>
      <c r="K69" s="151">
        <v>1</v>
      </c>
    </row>
    <row r="70" spans="1:11" x14ac:dyDescent="0.35">
      <c r="A70" s="151" t="s">
        <v>148</v>
      </c>
      <c r="B70" s="151" t="s">
        <v>66</v>
      </c>
      <c r="C70" s="151" t="s">
        <v>65</v>
      </c>
      <c r="D70" s="151" t="s">
        <v>239</v>
      </c>
      <c r="E70" s="152"/>
      <c r="F70" s="152"/>
      <c r="G70" s="152">
        <v>5.8672913076928894E-2</v>
      </c>
      <c r="H70" s="153">
        <f t="shared" si="2"/>
        <v>1</v>
      </c>
      <c r="I70" s="151"/>
      <c r="J70" s="151">
        <v>3</v>
      </c>
      <c r="K70" s="151" t="s">
        <v>381</v>
      </c>
    </row>
    <row r="71" spans="1:11" x14ac:dyDescent="0.35">
      <c r="A71" s="151" t="s">
        <v>136</v>
      </c>
      <c r="B71" s="151" t="s">
        <v>66</v>
      </c>
      <c r="C71" s="151" t="s">
        <v>66</v>
      </c>
      <c r="D71" s="151" t="s">
        <v>66</v>
      </c>
      <c r="E71" s="152"/>
      <c r="F71" s="152"/>
      <c r="G71" s="152">
        <v>1.5854002254791433E-2</v>
      </c>
      <c r="H71" s="153">
        <f t="shared" si="2"/>
        <v>1</v>
      </c>
      <c r="I71" s="151"/>
      <c r="J71" s="151"/>
      <c r="K71" s="151"/>
    </row>
    <row r="72" spans="1:11" x14ac:dyDescent="0.35">
      <c r="A72" s="151" t="s">
        <v>385</v>
      </c>
      <c r="B72" s="151" t="s">
        <v>66</v>
      </c>
      <c r="C72" s="151" t="s">
        <v>65</v>
      </c>
      <c r="D72" s="151" t="s">
        <v>239</v>
      </c>
      <c r="E72" s="152"/>
      <c r="F72" s="152"/>
      <c r="G72" s="152">
        <v>6.2193347897950349E-2</v>
      </c>
      <c r="H72" s="153">
        <f t="shared" si="2"/>
        <v>1</v>
      </c>
      <c r="I72" s="151"/>
      <c r="J72" s="151">
        <v>3</v>
      </c>
      <c r="K72" s="151" t="s">
        <v>381</v>
      </c>
    </row>
    <row r="73" spans="1:11" x14ac:dyDescent="0.35">
      <c r="A73" s="151" t="s">
        <v>169</v>
      </c>
      <c r="B73" s="151" t="s">
        <v>66</v>
      </c>
      <c r="C73" s="151" t="s">
        <v>65</v>
      </c>
      <c r="D73" s="151" t="s">
        <v>265</v>
      </c>
      <c r="E73" s="152"/>
      <c r="F73" s="152"/>
      <c r="G73" s="152">
        <v>1.397776661497805E-3</v>
      </c>
      <c r="H73" s="153">
        <f t="shared" si="2"/>
        <v>1</v>
      </c>
      <c r="I73" s="151" t="s">
        <v>367</v>
      </c>
      <c r="J73" s="151"/>
      <c r="K73" s="151"/>
    </row>
    <row r="74" spans="1:11" x14ac:dyDescent="0.35">
      <c r="A74" s="151" t="s">
        <v>385</v>
      </c>
      <c r="B74" s="151" t="s">
        <v>66</v>
      </c>
      <c r="C74" s="151" t="s">
        <v>65</v>
      </c>
      <c r="D74" s="151" t="s">
        <v>265</v>
      </c>
      <c r="E74" s="152"/>
      <c r="F74" s="152"/>
      <c r="G74" s="152">
        <v>1.5871608903534613E-3</v>
      </c>
      <c r="H74" s="153">
        <f t="shared" si="2"/>
        <v>1</v>
      </c>
      <c r="I74" s="151" t="s">
        <v>367</v>
      </c>
      <c r="J74" s="151"/>
      <c r="K74" s="151"/>
    </row>
    <row r="75" spans="1:11" x14ac:dyDescent="0.35">
      <c r="A75" s="151" t="s">
        <v>383</v>
      </c>
      <c r="B75" s="151" t="s">
        <v>22</v>
      </c>
      <c r="C75" s="151" t="s">
        <v>74</v>
      </c>
      <c r="D75" s="151" t="s">
        <v>241</v>
      </c>
      <c r="E75" s="152"/>
      <c r="F75" s="152"/>
      <c r="G75" s="152">
        <v>6.8597816024003658E-4</v>
      </c>
      <c r="H75" s="153">
        <f t="shared" si="2"/>
        <v>1</v>
      </c>
      <c r="I75" s="151" t="s">
        <v>367</v>
      </c>
      <c r="J75" s="151"/>
      <c r="K75" s="151"/>
    </row>
    <row r="76" spans="1:11" x14ac:dyDescent="0.35">
      <c r="A76" s="151" t="s">
        <v>148</v>
      </c>
      <c r="B76" s="151" t="s">
        <v>22</v>
      </c>
      <c r="C76" s="151" t="s">
        <v>74</v>
      </c>
      <c r="D76" s="151" t="s">
        <v>241</v>
      </c>
      <c r="E76" s="152"/>
      <c r="F76" s="152"/>
      <c r="G76" s="152">
        <v>1.1839955896745815E-3</v>
      </c>
      <c r="H76" s="153">
        <f t="shared" si="2"/>
        <v>1</v>
      </c>
      <c r="I76" s="151" t="s">
        <v>367</v>
      </c>
      <c r="J76" s="151"/>
      <c r="K76" s="151"/>
    </row>
    <row r="77" spans="1:11" x14ac:dyDescent="0.35">
      <c r="A77" s="151" t="s">
        <v>127</v>
      </c>
      <c r="B77" s="151" t="s">
        <v>22</v>
      </c>
      <c r="C77" s="151" t="s">
        <v>74</v>
      </c>
      <c r="D77" s="151" t="s">
        <v>241</v>
      </c>
      <c r="E77" s="152"/>
      <c r="F77" s="152"/>
      <c r="G77" s="152">
        <v>1.8723391497271692E-2</v>
      </c>
      <c r="H77" s="153">
        <f t="shared" si="2"/>
        <v>1</v>
      </c>
      <c r="I77" s="151"/>
      <c r="J77" s="151"/>
      <c r="K77" s="151"/>
    </row>
    <row r="78" spans="1:11" x14ac:dyDescent="0.35">
      <c r="A78" s="151" t="s">
        <v>136</v>
      </c>
      <c r="B78" s="151" t="s">
        <v>22</v>
      </c>
      <c r="C78" s="151" t="s">
        <v>74</v>
      </c>
      <c r="D78" s="151" t="s">
        <v>293</v>
      </c>
      <c r="E78" s="152"/>
      <c r="F78" s="152"/>
      <c r="G78" s="152">
        <v>1.7008125024297322E-5</v>
      </c>
      <c r="H78" s="153">
        <f t="shared" si="2"/>
        <v>1</v>
      </c>
      <c r="I78" s="151" t="s">
        <v>367</v>
      </c>
      <c r="J78" s="151"/>
      <c r="K78" s="151"/>
    </row>
    <row r="79" spans="1:11" x14ac:dyDescent="0.35">
      <c r="A79" s="151" t="s">
        <v>148</v>
      </c>
      <c r="B79" s="151" t="s">
        <v>22</v>
      </c>
      <c r="C79" s="151" t="s">
        <v>74</v>
      </c>
      <c r="D79" s="151" t="s">
        <v>288</v>
      </c>
      <c r="E79" s="152"/>
      <c r="F79" s="152"/>
      <c r="G79" s="152">
        <v>7.8099512619497194E-4</v>
      </c>
      <c r="H79" s="153">
        <f t="shared" si="2"/>
        <v>1</v>
      </c>
      <c r="I79" s="151" t="s">
        <v>367</v>
      </c>
      <c r="J79" s="151"/>
      <c r="K79" s="151"/>
    </row>
    <row r="80" spans="1:11" x14ac:dyDescent="0.35">
      <c r="A80" s="151" t="s">
        <v>169</v>
      </c>
      <c r="B80" s="151" t="s">
        <v>314</v>
      </c>
      <c r="C80" s="151" t="s">
        <v>315</v>
      </c>
      <c r="D80" s="151" t="s">
        <v>247</v>
      </c>
      <c r="E80" s="152"/>
      <c r="F80" s="152"/>
      <c r="G80" s="152">
        <v>6.40494371535014E-3</v>
      </c>
      <c r="H80" s="153">
        <f t="shared" si="2"/>
        <v>1</v>
      </c>
      <c r="I80" s="151" t="s">
        <v>367</v>
      </c>
      <c r="J80" s="151"/>
      <c r="K80" s="151"/>
    </row>
    <row r="81" spans="1:11" x14ac:dyDescent="0.35">
      <c r="A81" s="151" t="s">
        <v>162</v>
      </c>
      <c r="B81" s="151" t="s">
        <v>314</v>
      </c>
      <c r="C81" s="151" t="s">
        <v>315</v>
      </c>
      <c r="D81" s="151" t="s">
        <v>247</v>
      </c>
      <c r="E81" s="152"/>
      <c r="F81" s="152"/>
      <c r="G81" s="152">
        <v>1.1833593553659805E-3</v>
      </c>
      <c r="H81" s="153">
        <f t="shared" si="2"/>
        <v>1</v>
      </c>
      <c r="I81" s="151" t="s">
        <v>367</v>
      </c>
      <c r="J81" s="151"/>
      <c r="K81" s="151"/>
    </row>
    <row r="82" spans="1:11" x14ac:dyDescent="0.35">
      <c r="A82" s="151" t="s">
        <v>169</v>
      </c>
      <c r="B82" s="151" t="s">
        <v>19</v>
      </c>
      <c r="C82" s="151" t="s">
        <v>50</v>
      </c>
      <c r="D82" s="151" t="s">
        <v>260</v>
      </c>
      <c r="E82" s="152"/>
      <c r="F82" s="152"/>
      <c r="G82" s="152">
        <v>8.8613982594462001E-3</v>
      </c>
      <c r="H82" s="153">
        <f t="shared" si="2"/>
        <v>1</v>
      </c>
      <c r="I82" s="151" t="s">
        <v>367</v>
      </c>
      <c r="J82" s="151"/>
      <c r="K82" s="151"/>
    </row>
    <row r="83" spans="1:11" x14ac:dyDescent="0.35">
      <c r="A83" s="151" t="s">
        <v>169</v>
      </c>
      <c r="B83" s="151" t="s">
        <v>5</v>
      </c>
      <c r="C83" s="151" t="s">
        <v>4</v>
      </c>
      <c r="D83" s="151" t="s">
        <v>15</v>
      </c>
      <c r="E83" s="152"/>
      <c r="F83" s="152"/>
      <c r="G83" s="152">
        <v>1.3890405573634438E-2</v>
      </c>
      <c r="H83" s="153">
        <f t="shared" si="2"/>
        <v>1</v>
      </c>
      <c r="I83" s="151" t="s">
        <v>367</v>
      </c>
      <c r="J83" s="151"/>
      <c r="K83" s="151"/>
    </row>
    <row r="84" spans="1:11" x14ac:dyDescent="0.35">
      <c r="A84" s="151" t="s">
        <v>385</v>
      </c>
      <c r="B84" s="151" t="s">
        <v>5</v>
      </c>
      <c r="C84" s="151" t="s">
        <v>4</v>
      </c>
      <c r="D84" s="151" t="s">
        <v>15</v>
      </c>
      <c r="E84" s="152"/>
      <c r="F84" s="152"/>
      <c r="G84" s="152">
        <v>3.8542356443800217E-3</v>
      </c>
      <c r="H84" s="153">
        <f t="shared" si="2"/>
        <v>1</v>
      </c>
      <c r="I84" s="151"/>
      <c r="J84" s="151">
        <v>1</v>
      </c>
      <c r="K84" s="151">
        <v>1</v>
      </c>
    </row>
    <row r="85" spans="1:11" x14ac:dyDescent="0.35">
      <c r="A85" s="151" t="s">
        <v>136</v>
      </c>
      <c r="B85" s="151" t="s">
        <v>5</v>
      </c>
      <c r="C85" s="151" t="s">
        <v>4</v>
      </c>
      <c r="D85" s="151" t="s">
        <v>6</v>
      </c>
      <c r="E85" s="152"/>
      <c r="F85" s="152"/>
      <c r="G85" s="152">
        <v>1.9863060296232943E-2</v>
      </c>
      <c r="H85" s="153">
        <f t="shared" si="2"/>
        <v>1</v>
      </c>
      <c r="I85" s="151"/>
      <c r="J85" s="151"/>
      <c r="K85" s="151"/>
    </row>
    <row r="86" spans="1:11" x14ac:dyDescent="0.35">
      <c r="A86" s="151" t="s">
        <v>127</v>
      </c>
      <c r="B86" s="151" t="s">
        <v>5</v>
      </c>
      <c r="C86" s="151" t="s">
        <v>4</v>
      </c>
      <c r="D86" s="151" t="s">
        <v>23</v>
      </c>
      <c r="E86" s="152"/>
      <c r="F86" s="152"/>
      <c r="G86" s="152">
        <v>1.8188722991745118E-3</v>
      </c>
      <c r="H86" s="153">
        <f t="shared" si="2"/>
        <v>1</v>
      </c>
      <c r="I86" s="151"/>
      <c r="J86" s="151">
        <v>1</v>
      </c>
      <c r="K86" s="151">
        <v>1</v>
      </c>
    </row>
    <row r="87" spans="1:11" x14ac:dyDescent="0.35">
      <c r="A87" s="151" t="s">
        <v>162</v>
      </c>
      <c r="B87" s="151" t="s">
        <v>35</v>
      </c>
      <c r="C87" s="151" t="s">
        <v>62</v>
      </c>
      <c r="D87" s="151" t="s">
        <v>202</v>
      </c>
      <c r="E87" s="152"/>
      <c r="F87" s="152"/>
      <c r="G87" s="152">
        <v>4.9967249837238617E-2</v>
      </c>
      <c r="H87" s="153">
        <f t="shared" si="2"/>
        <v>1</v>
      </c>
      <c r="I87" s="151"/>
      <c r="J87" s="151">
        <v>1</v>
      </c>
      <c r="K87" s="151">
        <v>1</v>
      </c>
    </row>
    <row r="88" spans="1:11" x14ac:dyDescent="0.35">
      <c r="A88" s="151" t="s">
        <v>136</v>
      </c>
      <c r="B88" s="151" t="s">
        <v>35</v>
      </c>
      <c r="C88" s="151" t="s">
        <v>62</v>
      </c>
      <c r="D88" s="151" t="s">
        <v>202</v>
      </c>
      <c r="E88" s="152"/>
      <c r="F88" s="152"/>
      <c r="G88" s="152">
        <v>3.6445982194922831E-6</v>
      </c>
      <c r="H88" s="153">
        <f t="shared" si="2"/>
        <v>1</v>
      </c>
      <c r="I88" s="151" t="s">
        <v>367</v>
      </c>
      <c r="J88" s="151"/>
      <c r="K88" s="151"/>
    </row>
    <row r="89" spans="1:11" x14ac:dyDescent="0.35">
      <c r="A89" s="151" t="s">
        <v>162</v>
      </c>
      <c r="B89" s="151" t="s">
        <v>68</v>
      </c>
      <c r="C89" s="151" t="s">
        <v>67</v>
      </c>
      <c r="D89" s="151" t="s">
        <v>435</v>
      </c>
      <c r="E89" s="152"/>
      <c r="F89" s="152"/>
      <c r="G89" s="152">
        <v>2.9890707462881501E-3</v>
      </c>
      <c r="H89" s="153">
        <f t="shared" si="2"/>
        <v>1</v>
      </c>
      <c r="I89" s="151" t="s">
        <v>367</v>
      </c>
      <c r="J89" s="151"/>
      <c r="K89" s="151"/>
    </row>
    <row r="90" spans="1:11" x14ac:dyDescent="0.35">
      <c r="A90" s="151" t="s">
        <v>136</v>
      </c>
      <c r="B90" s="151" t="s">
        <v>68</v>
      </c>
      <c r="C90" s="151" t="s">
        <v>67</v>
      </c>
      <c r="D90" s="151" t="s">
        <v>435</v>
      </c>
      <c r="E90" s="152"/>
      <c r="F90" s="152"/>
      <c r="G90" s="152">
        <v>0.8478137270147339</v>
      </c>
      <c r="H90" s="153">
        <f t="shared" si="2"/>
        <v>1</v>
      </c>
      <c r="I90" s="151"/>
      <c r="J90" s="151">
        <v>1</v>
      </c>
      <c r="K90" s="151">
        <v>1</v>
      </c>
    </row>
    <row r="91" spans="1:11" x14ac:dyDescent="0.35">
      <c r="A91" s="151" t="s">
        <v>383</v>
      </c>
      <c r="B91" s="151" t="s">
        <v>68</v>
      </c>
      <c r="C91" s="151" t="s">
        <v>318</v>
      </c>
      <c r="D91" s="151" t="s">
        <v>234</v>
      </c>
      <c r="E91" s="152"/>
      <c r="F91" s="152"/>
      <c r="G91" s="152">
        <v>2.1471674121334478E-3</v>
      </c>
      <c r="H91" s="153">
        <f t="shared" si="2"/>
        <v>1</v>
      </c>
      <c r="I91" s="151" t="s">
        <v>367</v>
      </c>
      <c r="J91" s="151"/>
      <c r="K91" s="151"/>
    </row>
    <row r="92" spans="1:11" x14ac:dyDescent="0.35">
      <c r="A92" s="151" t="s">
        <v>162</v>
      </c>
      <c r="B92" s="151" t="s">
        <v>68</v>
      </c>
      <c r="C92" s="151" t="s">
        <v>318</v>
      </c>
      <c r="D92" s="151" t="s">
        <v>234</v>
      </c>
      <c r="E92" s="152"/>
      <c r="F92" s="152"/>
      <c r="G92" s="152">
        <v>3.7558796931181121E-3</v>
      </c>
      <c r="H92" s="153">
        <f t="shared" si="2"/>
        <v>1</v>
      </c>
      <c r="I92" s="151" t="s">
        <v>367</v>
      </c>
      <c r="J92" s="151"/>
      <c r="K92" s="151"/>
    </row>
    <row r="93" spans="1:11" x14ac:dyDescent="0.35">
      <c r="A93" s="151" t="s">
        <v>148</v>
      </c>
      <c r="B93" s="151" t="s">
        <v>68</v>
      </c>
      <c r="C93" s="151" t="s">
        <v>318</v>
      </c>
      <c r="D93" s="151" t="s">
        <v>234</v>
      </c>
      <c r="E93" s="152"/>
      <c r="F93" s="152"/>
      <c r="G93" s="152">
        <v>5.1413089431792611E-3</v>
      </c>
      <c r="H93" s="153">
        <f t="shared" si="2"/>
        <v>1</v>
      </c>
      <c r="I93" s="151" t="s">
        <v>367</v>
      </c>
      <c r="J93" s="151"/>
      <c r="K93" s="151"/>
    </row>
    <row r="94" spans="1:11" x14ac:dyDescent="0.35">
      <c r="A94" s="151" t="s">
        <v>127</v>
      </c>
      <c r="B94" s="151" t="s">
        <v>68</v>
      </c>
      <c r="C94" s="151" t="s">
        <v>318</v>
      </c>
      <c r="D94" s="151" t="s">
        <v>234</v>
      </c>
      <c r="E94" s="152"/>
      <c r="F94" s="152"/>
      <c r="G94" s="152">
        <v>3.6422418100777516E-2</v>
      </c>
      <c r="H94" s="153">
        <f t="shared" si="2"/>
        <v>1</v>
      </c>
      <c r="I94" s="151"/>
      <c r="J94" s="151"/>
      <c r="K94" s="151"/>
    </row>
    <row r="95" spans="1:11" x14ac:dyDescent="0.35">
      <c r="A95" s="151" t="s">
        <v>385</v>
      </c>
      <c r="B95" s="151" t="s">
        <v>68</v>
      </c>
      <c r="C95" s="151" t="s">
        <v>318</v>
      </c>
      <c r="D95" s="151" t="s">
        <v>234</v>
      </c>
      <c r="E95" s="152"/>
      <c r="F95" s="152"/>
      <c r="G95" s="152">
        <v>1.143235534884691E-2</v>
      </c>
      <c r="H95" s="153">
        <f t="shared" si="2"/>
        <v>1</v>
      </c>
      <c r="I95" s="151" t="s">
        <v>367</v>
      </c>
      <c r="J95" s="151"/>
      <c r="K95" s="151"/>
    </row>
    <row r="96" spans="1:11" x14ac:dyDescent="0.35">
      <c r="A96" s="151" t="s">
        <v>169</v>
      </c>
      <c r="B96" s="151" t="s">
        <v>73</v>
      </c>
      <c r="C96" s="151" t="s">
        <v>72</v>
      </c>
      <c r="D96" s="151" t="s">
        <v>263</v>
      </c>
      <c r="E96" s="152"/>
      <c r="F96" s="152"/>
      <c r="G96" s="152">
        <v>2.3863358135439499E-3</v>
      </c>
      <c r="H96" s="153">
        <f t="shared" si="2"/>
        <v>1</v>
      </c>
      <c r="I96" s="151" t="s">
        <v>367</v>
      </c>
      <c r="J96" s="151"/>
      <c r="K96" s="151"/>
    </row>
    <row r="97" spans="1:11" x14ac:dyDescent="0.35">
      <c r="A97" s="151" t="s">
        <v>383</v>
      </c>
      <c r="B97" s="151" t="s">
        <v>73</v>
      </c>
      <c r="C97" s="151" t="s">
        <v>72</v>
      </c>
      <c r="D97" s="151" t="s">
        <v>51</v>
      </c>
      <c r="E97" s="152"/>
      <c r="F97" s="152"/>
      <c r="G97" s="152">
        <v>5.5056718682029604E-2</v>
      </c>
      <c r="H97" s="153">
        <f t="shared" si="2"/>
        <v>1</v>
      </c>
      <c r="I97" s="151"/>
      <c r="J97" s="151"/>
      <c r="K97" s="151"/>
    </row>
    <row r="98" spans="1:11" x14ac:dyDescent="0.35">
      <c r="A98" s="151" t="s">
        <v>169</v>
      </c>
      <c r="B98" s="151" t="s">
        <v>73</v>
      </c>
      <c r="C98" s="151" t="s">
        <v>72</v>
      </c>
      <c r="D98" s="151" t="s">
        <v>51</v>
      </c>
      <c r="E98" s="152"/>
      <c r="F98" s="152"/>
      <c r="G98" s="152">
        <v>3.580193412747585E-2</v>
      </c>
      <c r="H98" s="153">
        <f t="shared" ref="H98:H129" si="3">COUNT(E98:G98)</f>
        <v>1</v>
      </c>
      <c r="I98" s="151"/>
      <c r="J98" s="151"/>
      <c r="K98" s="151"/>
    </row>
    <row r="99" spans="1:11" x14ac:dyDescent="0.35">
      <c r="A99" s="151" t="s">
        <v>148</v>
      </c>
      <c r="B99" s="151" t="s">
        <v>73</v>
      </c>
      <c r="C99" s="151" t="s">
        <v>72</v>
      </c>
      <c r="D99" s="151" t="s">
        <v>51</v>
      </c>
      <c r="E99" s="152"/>
      <c r="F99" s="152"/>
      <c r="G99" s="152">
        <v>1.8957886160801255E-3</v>
      </c>
      <c r="H99" s="153">
        <f t="shared" si="3"/>
        <v>1</v>
      </c>
      <c r="I99" s="151" t="s">
        <v>367</v>
      </c>
      <c r="J99" s="151"/>
      <c r="K99" s="151"/>
    </row>
    <row r="100" spans="1:11" x14ac:dyDescent="0.35">
      <c r="A100" s="151" t="s">
        <v>142</v>
      </c>
      <c r="B100" s="151" t="s">
        <v>73</v>
      </c>
      <c r="C100" s="151" t="s">
        <v>72</v>
      </c>
      <c r="D100" s="151" t="s">
        <v>51</v>
      </c>
      <c r="E100" s="152"/>
      <c r="F100" s="152"/>
      <c r="G100" s="152">
        <v>3.5308245757556686E-2</v>
      </c>
      <c r="H100" s="153">
        <f t="shared" si="3"/>
        <v>1</v>
      </c>
      <c r="I100" s="151"/>
      <c r="J100" s="151">
        <v>1</v>
      </c>
      <c r="K100" s="151">
        <v>1</v>
      </c>
    </row>
    <row r="101" spans="1:11" x14ac:dyDescent="0.35">
      <c r="A101" s="151" t="s">
        <v>162</v>
      </c>
      <c r="B101" s="151" t="s">
        <v>28</v>
      </c>
      <c r="C101" s="151" t="s">
        <v>32</v>
      </c>
      <c r="D101" s="151" t="s">
        <v>39</v>
      </c>
      <c r="E101" s="152"/>
      <c r="F101" s="152"/>
      <c r="G101" s="152">
        <v>3.8300870105532699E-3</v>
      </c>
      <c r="H101" s="153">
        <f t="shared" si="3"/>
        <v>1</v>
      </c>
      <c r="I101" s="151" t="s">
        <v>367</v>
      </c>
      <c r="J101" s="151"/>
      <c r="K101" s="151"/>
    </row>
    <row r="102" spans="1:11" x14ac:dyDescent="0.35">
      <c r="A102" s="151" t="s">
        <v>148</v>
      </c>
      <c r="B102" s="151" t="s">
        <v>28</v>
      </c>
      <c r="C102" s="151" t="s">
        <v>32</v>
      </c>
      <c r="D102" s="151" t="s">
        <v>39</v>
      </c>
      <c r="E102" s="152"/>
      <c r="F102" s="152"/>
      <c r="G102" s="152">
        <v>0.2076789906495751</v>
      </c>
      <c r="H102" s="153">
        <f t="shared" si="3"/>
        <v>1</v>
      </c>
      <c r="I102" s="151"/>
      <c r="J102" s="151">
        <v>1</v>
      </c>
      <c r="K102" s="151">
        <v>1</v>
      </c>
    </row>
    <row r="103" spans="1:11" x14ac:dyDescent="0.35">
      <c r="A103" s="151" t="s">
        <v>127</v>
      </c>
      <c r="B103" s="151" t="s">
        <v>28</v>
      </c>
      <c r="C103" s="151" t="s">
        <v>32</v>
      </c>
      <c r="D103" s="151" t="s">
        <v>39</v>
      </c>
      <c r="E103" s="152"/>
      <c r="F103" s="152"/>
      <c r="G103" s="152">
        <v>2.1586616297895305E-3</v>
      </c>
      <c r="H103" s="153">
        <f t="shared" si="3"/>
        <v>1</v>
      </c>
      <c r="I103" s="151" t="s">
        <v>367</v>
      </c>
      <c r="J103" s="151"/>
      <c r="K103" s="151"/>
    </row>
    <row r="104" spans="1:11" x14ac:dyDescent="0.35">
      <c r="A104" s="151" t="s">
        <v>385</v>
      </c>
      <c r="B104" s="151" t="s">
        <v>28</v>
      </c>
      <c r="C104" s="151" t="s">
        <v>32</v>
      </c>
      <c r="D104" s="151" t="s">
        <v>39</v>
      </c>
      <c r="E104" s="152"/>
      <c r="F104" s="152"/>
      <c r="G104" s="152">
        <v>2.1179525415951903E-3</v>
      </c>
      <c r="H104" s="153">
        <f t="shared" si="3"/>
        <v>1</v>
      </c>
      <c r="I104" s="151" t="s">
        <v>367</v>
      </c>
      <c r="J104" s="151"/>
      <c r="K104" s="151"/>
    </row>
    <row r="105" spans="1:11" x14ac:dyDescent="0.35">
      <c r="A105" s="151" t="s">
        <v>383</v>
      </c>
      <c r="B105" s="151" t="s">
        <v>28</v>
      </c>
      <c r="C105" s="151" t="s">
        <v>32</v>
      </c>
      <c r="D105" s="151" t="s">
        <v>228</v>
      </c>
      <c r="E105" s="152"/>
      <c r="F105" s="152"/>
      <c r="G105" s="152">
        <v>8.630497585133793E-3</v>
      </c>
      <c r="H105" s="153">
        <f t="shared" si="3"/>
        <v>1</v>
      </c>
      <c r="I105" s="151" t="s">
        <v>367</v>
      </c>
      <c r="J105" s="151"/>
      <c r="K105" s="151"/>
    </row>
    <row r="106" spans="1:11" x14ac:dyDescent="0.35">
      <c r="A106" s="151" t="s">
        <v>162</v>
      </c>
      <c r="B106" s="151" t="s">
        <v>28</v>
      </c>
      <c r="C106" s="151" t="s">
        <v>32</v>
      </c>
      <c r="D106" s="151" t="s">
        <v>228</v>
      </c>
      <c r="E106" s="152"/>
      <c r="F106" s="152"/>
      <c r="G106" s="152">
        <v>6.5015504382189455E-3</v>
      </c>
      <c r="H106" s="153">
        <f t="shared" si="3"/>
        <v>1</v>
      </c>
      <c r="I106" s="151" t="s">
        <v>367</v>
      </c>
      <c r="J106" s="151"/>
      <c r="K106" s="151"/>
    </row>
    <row r="107" spans="1:11" x14ac:dyDescent="0.35">
      <c r="A107" s="151" t="s">
        <v>148</v>
      </c>
      <c r="B107" s="151" t="s">
        <v>28</v>
      </c>
      <c r="C107" s="151" t="s">
        <v>32</v>
      </c>
      <c r="D107" s="151" t="s">
        <v>228</v>
      </c>
      <c r="E107" s="152"/>
      <c r="F107" s="152"/>
      <c r="G107" s="152">
        <v>2.1446835632219336E-3</v>
      </c>
      <c r="H107" s="153">
        <f t="shared" si="3"/>
        <v>1</v>
      </c>
      <c r="I107" s="151" t="s">
        <v>367</v>
      </c>
      <c r="J107" s="151"/>
      <c r="K107" s="151"/>
    </row>
    <row r="108" spans="1:11" x14ac:dyDescent="0.35">
      <c r="A108" s="151" t="s">
        <v>127</v>
      </c>
      <c r="B108" s="151" t="s">
        <v>28</v>
      </c>
      <c r="C108" s="151" t="s">
        <v>32</v>
      </c>
      <c r="D108" s="151" t="s">
        <v>228</v>
      </c>
      <c r="E108" s="152"/>
      <c r="F108" s="152"/>
      <c r="G108" s="152">
        <v>3.452859227279087E-3</v>
      </c>
      <c r="H108" s="153">
        <f t="shared" si="3"/>
        <v>1</v>
      </c>
      <c r="I108" s="151" t="s">
        <v>367</v>
      </c>
      <c r="J108" s="151"/>
      <c r="K108" s="151"/>
    </row>
    <row r="109" spans="1:11" x14ac:dyDescent="0.35">
      <c r="A109" s="151" t="s">
        <v>385</v>
      </c>
      <c r="B109" s="151" t="s">
        <v>28</v>
      </c>
      <c r="C109" s="151" t="s">
        <v>32</v>
      </c>
      <c r="D109" s="151" t="s">
        <v>31</v>
      </c>
      <c r="E109" s="152"/>
      <c r="F109" s="152"/>
      <c r="G109" s="152">
        <v>6.4838963652764231E-2</v>
      </c>
      <c r="H109" s="153">
        <f t="shared" si="3"/>
        <v>1</v>
      </c>
      <c r="I109" s="151"/>
      <c r="J109" s="151">
        <v>2</v>
      </c>
      <c r="K109" s="151">
        <v>2</v>
      </c>
    </row>
    <row r="110" spans="1:11" x14ac:dyDescent="0.35">
      <c r="A110" s="151" t="s">
        <v>383</v>
      </c>
      <c r="B110" s="151" t="s">
        <v>28</v>
      </c>
      <c r="C110" s="151" t="s">
        <v>32</v>
      </c>
      <c r="D110" s="151" t="s">
        <v>230</v>
      </c>
      <c r="E110" s="152"/>
      <c r="F110" s="152"/>
      <c r="G110" s="152">
        <v>5.2368576623202795E-3</v>
      </c>
      <c r="H110" s="153">
        <f t="shared" si="3"/>
        <v>1</v>
      </c>
      <c r="I110" s="151" t="s">
        <v>367</v>
      </c>
      <c r="J110" s="151"/>
      <c r="K110" s="151"/>
    </row>
    <row r="111" spans="1:11" x14ac:dyDescent="0.35">
      <c r="A111" s="151" t="s">
        <v>162</v>
      </c>
      <c r="B111" s="151" t="s">
        <v>28</v>
      </c>
      <c r="C111" s="151" t="s">
        <v>32</v>
      </c>
      <c r="D111" s="151" t="s">
        <v>230</v>
      </c>
      <c r="E111" s="152"/>
      <c r="F111" s="152"/>
      <c r="G111" s="152">
        <v>6.8359780821267225E-3</v>
      </c>
      <c r="H111" s="153">
        <f t="shared" si="3"/>
        <v>1</v>
      </c>
      <c r="I111" s="151" t="s">
        <v>367</v>
      </c>
      <c r="J111" s="151"/>
      <c r="K111" s="151"/>
    </row>
    <row r="112" spans="1:11" x14ac:dyDescent="0.35">
      <c r="A112" s="151" t="s">
        <v>383</v>
      </c>
      <c r="B112" s="151" t="s">
        <v>28</v>
      </c>
      <c r="C112" s="151" t="s">
        <v>32</v>
      </c>
      <c r="D112" s="151" t="s">
        <v>226</v>
      </c>
      <c r="E112" s="152"/>
      <c r="F112" s="152"/>
      <c r="G112" s="152">
        <v>1.1151327897560594E-2</v>
      </c>
      <c r="H112" s="153">
        <f t="shared" si="3"/>
        <v>1</v>
      </c>
      <c r="I112" s="151" t="s">
        <v>367</v>
      </c>
      <c r="J112" s="151"/>
      <c r="K112" s="151"/>
    </row>
    <row r="113" spans="1:11" x14ac:dyDescent="0.35">
      <c r="A113" s="151" t="s">
        <v>162</v>
      </c>
      <c r="B113" s="151" t="s">
        <v>28</v>
      </c>
      <c r="C113" s="151" t="s">
        <v>32</v>
      </c>
      <c r="D113" s="151" t="s">
        <v>226</v>
      </c>
      <c r="E113" s="152"/>
      <c r="F113" s="152"/>
      <c r="G113" s="152">
        <v>1.012682525265118E-2</v>
      </c>
      <c r="H113" s="153">
        <f t="shared" si="3"/>
        <v>1</v>
      </c>
      <c r="I113" s="151" t="s">
        <v>367</v>
      </c>
      <c r="J113" s="151"/>
      <c r="K113" s="151"/>
    </row>
    <row r="114" spans="1:11" x14ac:dyDescent="0.35">
      <c r="A114" s="151" t="s">
        <v>148</v>
      </c>
      <c r="B114" s="151" t="s">
        <v>28</v>
      </c>
      <c r="C114" s="151" t="s">
        <v>32</v>
      </c>
      <c r="D114" s="151" t="s">
        <v>226</v>
      </c>
      <c r="E114" s="152"/>
      <c r="F114" s="152"/>
      <c r="G114" s="152">
        <v>3.3321683343985027E-3</v>
      </c>
      <c r="H114" s="153">
        <f t="shared" si="3"/>
        <v>1</v>
      </c>
      <c r="I114" s="151" t="s">
        <v>367</v>
      </c>
      <c r="J114" s="151"/>
      <c r="K114" s="151"/>
    </row>
    <row r="115" spans="1:11" x14ac:dyDescent="0.35">
      <c r="A115" s="151" t="s">
        <v>127</v>
      </c>
      <c r="B115" s="151" t="s">
        <v>28</v>
      </c>
      <c r="C115" s="151" t="s">
        <v>32</v>
      </c>
      <c r="D115" s="151" t="s">
        <v>226</v>
      </c>
      <c r="E115" s="152"/>
      <c r="F115" s="152"/>
      <c r="G115" s="152">
        <v>4.1824069077172153E-3</v>
      </c>
      <c r="H115" s="153">
        <f t="shared" si="3"/>
        <v>1</v>
      </c>
      <c r="I115" s="151" t="s">
        <v>367</v>
      </c>
      <c r="J115" s="151"/>
      <c r="K115" s="151"/>
    </row>
    <row r="116" spans="1:11" x14ac:dyDescent="0.35">
      <c r="A116" s="151" t="s">
        <v>383</v>
      </c>
      <c r="B116" s="151" t="s">
        <v>13</v>
      </c>
      <c r="C116" s="151" t="s">
        <v>12</v>
      </c>
      <c r="D116" s="151" t="s">
        <v>24</v>
      </c>
      <c r="E116" s="152"/>
      <c r="F116" s="152"/>
      <c r="G116" s="152">
        <v>5.93677846809365E-3</v>
      </c>
      <c r="H116" s="153">
        <f t="shared" si="3"/>
        <v>1</v>
      </c>
      <c r="I116" s="151" t="s">
        <v>367</v>
      </c>
      <c r="J116" s="151"/>
      <c r="K116" s="151"/>
    </row>
    <row r="117" spans="1:11" x14ac:dyDescent="0.35">
      <c r="A117" s="151" t="s">
        <v>162</v>
      </c>
      <c r="B117" s="151" t="s">
        <v>13</v>
      </c>
      <c r="C117" s="151" t="s">
        <v>12</v>
      </c>
      <c r="D117" s="151" t="s">
        <v>24</v>
      </c>
      <c r="E117" s="152"/>
      <c r="F117" s="152"/>
      <c r="G117" s="152">
        <v>4.2050813213255999E-4</v>
      </c>
      <c r="H117" s="153">
        <f t="shared" si="3"/>
        <v>1</v>
      </c>
      <c r="I117" s="151" t="s">
        <v>367</v>
      </c>
      <c r="J117" s="151"/>
      <c r="K117" s="151"/>
    </row>
    <row r="118" spans="1:11" x14ac:dyDescent="0.35">
      <c r="A118" s="151" t="s">
        <v>148</v>
      </c>
      <c r="B118" s="151" t="s">
        <v>13</v>
      </c>
      <c r="C118" s="151" t="s">
        <v>12</v>
      </c>
      <c r="D118" s="151" t="s">
        <v>24</v>
      </c>
      <c r="E118" s="152"/>
      <c r="F118" s="152"/>
      <c r="G118" s="152">
        <v>1.2404040239567201E-3</v>
      </c>
      <c r="H118" s="153">
        <f t="shared" si="3"/>
        <v>1</v>
      </c>
      <c r="I118" s="151" t="s">
        <v>367</v>
      </c>
      <c r="J118" s="151"/>
      <c r="K118" s="151"/>
    </row>
    <row r="119" spans="1:11" x14ac:dyDescent="0.35">
      <c r="A119" s="151" t="s">
        <v>127</v>
      </c>
      <c r="B119" s="151" t="s">
        <v>13</v>
      </c>
      <c r="C119" s="151" t="s">
        <v>12</v>
      </c>
      <c r="D119" s="151" t="s">
        <v>24</v>
      </c>
      <c r="E119" s="152"/>
      <c r="F119" s="152"/>
      <c r="G119" s="152">
        <v>1.4091263416681657E-3</v>
      </c>
      <c r="H119" s="153">
        <f t="shared" si="3"/>
        <v>1</v>
      </c>
      <c r="I119" s="151" t="s">
        <v>367</v>
      </c>
      <c r="J119" s="151"/>
      <c r="K119" s="151"/>
    </row>
    <row r="120" spans="1:11" x14ac:dyDescent="0.35">
      <c r="A120" s="151" t="s">
        <v>148</v>
      </c>
      <c r="B120" s="151" t="s">
        <v>13</v>
      </c>
      <c r="C120" s="151" t="s">
        <v>12</v>
      </c>
      <c r="D120" s="151" t="s">
        <v>285</v>
      </c>
      <c r="E120" s="152"/>
      <c r="F120" s="152"/>
      <c r="G120" s="152">
        <v>9.1707320477250247E-4</v>
      </c>
      <c r="H120" s="153">
        <f t="shared" si="3"/>
        <v>1</v>
      </c>
      <c r="I120" s="151" t="s">
        <v>367</v>
      </c>
      <c r="J120" s="151"/>
      <c r="K120" s="151"/>
    </row>
    <row r="121" spans="1:11" x14ac:dyDescent="0.35">
      <c r="A121" s="151" t="s">
        <v>383</v>
      </c>
      <c r="B121" s="151" t="s">
        <v>13</v>
      </c>
      <c r="C121" s="151" t="s">
        <v>12</v>
      </c>
      <c r="D121" s="151" t="s">
        <v>243</v>
      </c>
      <c r="E121" s="152"/>
      <c r="F121" s="152"/>
      <c r="G121" s="152">
        <v>5.4655170490669578E-4</v>
      </c>
      <c r="H121" s="153">
        <f t="shared" si="3"/>
        <v>1</v>
      </c>
      <c r="I121" s="151" t="s">
        <v>367</v>
      </c>
      <c r="J121" s="151"/>
      <c r="K121" s="151"/>
    </row>
    <row r="122" spans="1:11" x14ac:dyDescent="0.35">
      <c r="A122" s="151" t="s">
        <v>169</v>
      </c>
      <c r="B122" s="151" t="s">
        <v>13</v>
      </c>
      <c r="C122" s="151" t="s">
        <v>12</v>
      </c>
      <c r="D122" s="151" t="s">
        <v>243</v>
      </c>
      <c r="E122" s="152"/>
      <c r="F122" s="152"/>
      <c r="G122" s="152">
        <v>9.4786729857819912E-3</v>
      </c>
      <c r="H122" s="153">
        <f t="shared" si="3"/>
        <v>1</v>
      </c>
      <c r="I122" s="151" t="s">
        <v>367</v>
      </c>
      <c r="J122" s="151"/>
      <c r="K122" s="151"/>
    </row>
    <row r="123" spans="1:11" x14ac:dyDescent="0.35">
      <c r="A123" s="151" t="s">
        <v>169</v>
      </c>
      <c r="B123" s="151" t="s">
        <v>13</v>
      </c>
      <c r="C123" s="151" t="s">
        <v>12</v>
      </c>
      <c r="D123" s="151" t="s">
        <v>268</v>
      </c>
      <c r="E123" s="152"/>
      <c r="F123" s="152"/>
      <c r="G123" s="152">
        <v>4.8416408702539101E-3</v>
      </c>
      <c r="H123" s="153">
        <f t="shared" si="3"/>
        <v>1</v>
      </c>
      <c r="I123" s="151" t="s">
        <v>367</v>
      </c>
      <c r="J123" s="151"/>
      <c r="K123" s="151"/>
    </row>
    <row r="124" spans="1:11" x14ac:dyDescent="0.35">
      <c r="A124" s="151" t="s">
        <v>162</v>
      </c>
      <c r="B124" s="151" t="s">
        <v>13</v>
      </c>
      <c r="C124" s="151" t="s">
        <v>12</v>
      </c>
      <c r="D124" s="151" t="s">
        <v>16</v>
      </c>
      <c r="E124" s="152"/>
      <c r="F124" s="152"/>
      <c r="G124" s="152">
        <v>4.9273658776944674E-4</v>
      </c>
      <c r="H124" s="153">
        <f t="shared" si="3"/>
        <v>1</v>
      </c>
      <c r="I124" s="151" t="s">
        <v>367</v>
      </c>
      <c r="J124" s="151"/>
      <c r="K124" s="151"/>
    </row>
    <row r="125" spans="1:11" x14ac:dyDescent="0.35">
      <c r="A125" s="151" t="s">
        <v>148</v>
      </c>
      <c r="B125" s="151" t="s">
        <v>10</v>
      </c>
      <c r="C125" s="151" t="s">
        <v>317</v>
      </c>
      <c r="D125" s="151" t="s">
        <v>290</v>
      </c>
      <c r="E125" s="152"/>
      <c r="F125" s="152"/>
      <c r="G125" s="152">
        <v>6.1235135359888717E-4</v>
      </c>
      <c r="H125" s="153">
        <f t="shared" si="3"/>
        <v>1</v>
      </c>
      <c r="I125" s="151" t="s">
        <v>367</v>
      </c>
      <c r="J125" s="151"/>
      <c r="K125" s="151"/>
    </row>
    <row r="126" spans="1:11" x14ac:dyDescent="0.35">
      <c r="A126" s="151" t="s">
        <v>162</v>
      </c>
      <c r="B126" s="151" t="s">
        <v>10</v>
      </c>
      <c r="C126" s="151" t="s">
        <v>9</v>
      </c>
      <c r="D126" s="151" t="s">
        <v>43</v>
      </c>
      <c r="E126" s="152"/>
      <c r="F126" s="152"/>
      <c r="G126" s="152">
        <v>4.7690569338327979E-4</v>
      </c>
      <c r="H126" s="153">
        <f t="shared" si="3"/>
        <v>1</v>
      </c>
      <c r="I126" s="151" t="s">
        <v>367</v>
      </c>
      <c r="J126" s="151"/>
      <c r="K126" s="151"/>
    </row>
    <row r="127" spans="1:11" x14ac:dyDescent="0.35">
      <c r="A127" s="151" t="s">
        <v>127</v>
      </c>
      <c r="B127" s="151" t="s">
        <v>10</v>
      </c>
      <c r="C127" s="151" t="s">
        <v>9</v>
      </c>
      <c r="D127" s="151" t="s">
        <v>43</v>
      </c>
      <c r="E127" s="152"/>
      <c r="F127" s="152"/>
      <c r="G127" s="152">
        <v>5.0368771361755712E-3</v>
      </c>
      <c r="H127" s="153">
        <f t="shared" si="3"/>
        <v>1</v>
      </c>
      <c r="I127" s="151" t="s">
        <v>367</v>
      </c>
      <c r="J127" s="151"/>
      <c r="K127" s="151"/>
    </row>
    <row r="128" spans="1:11" x14ac:dyDescent="0.35">
      <c r="A128" t="s">
        <v>169</v>
      </c>
      <c r="B128" t="s">
        <v>71</v>
      </c>
      <c r="C128" t="s">
        <v>70</v>
      </c>
      <c r="D128" t="s">
        <v>59</v>
      </c>
      <c r="E128" s="37">
        <v>8.2191780821917804E-2</v>
      </c>
      <c r="F128" s="125">
        <v>8.2207868467410448E-4</v>
      </c>
      <c r="H128" s="146">
        <f t="shared" si="3"/>
        <v>2</v>
      </c>
      <c r="J128">
        <v>1</v>
      </c>
      <c r="K128">
        <v>1</v>
      </c>
    </row>
    <row r="129" spans="1:11" x14ac:dyDescent="0.35">
      <c r="A129" t="s">
        <v>385</v>
      </c>
      <c r="B129" t="s">
        <v>71</v>
      </c>
      <c r="C129" t="s">
        <v>70</v>
      </c>
      <c r="D129" t="s">
        <v>272</v>
      </c>
      <c r="E129" s="37">
        <v>2.9411764705882353E-2</v>
      </c>
      <c r="F129" s="125">
        <v>1.2049597698915535E-3</v>
      </c>
      <c r="H129" s="146">
        <f t="shared" si="3"/>
        <v>2</v>
      </c>
      <c r="K129">
        <v>1</v>
      </c>
    </row>
    <row r="130" spans="1:11" x14ac:dyDescent="0.35">
      <c r="A130" t="s">
        <v>385</v>
      </c>
      <c r="B130" t="s">
        <v>71</v>
      </c>
      <c r="C130" t="s">
        <v>70</v>
      </c>
      <c r="D130" t="s">
        <v>59</v>
      </c>
      <c r="E130" s="37">
        <v>7.3529411764705885E-2</v>
      </c>
      <c r="F130" s="125">
        <v>1.2049597698915535E-3</v>
      </c>
      <c r="H130" s="146">
        <f t="shared" ref="H130:H161" si="4">COUNT(E130:G130)</f>
        <v>2</v>
      </c>
      <c r="J130">
        <v>1</v>
      </c>
      <c r="K130">
        <v>2</v>
      </c>
    </row>
    <row r="131" spans="1:11" x14ac:dyDescent="0.35">
      <c r="A131" t="s">
        <v>383</v>
      </c>
      <c r="B131" t="s">
        <v>71</v>
      </c>
      <c r="C131" t="s">
        <v>70</v>
      </c>
      <c r="D131" t="s">
        <v>59</v>
      </c>
      <c r="E131" s="126">
        <v>2.247191011235955E-2</v>
      </c>
      <c r="F131" s="125">
        <v>2.4449877750611247E-3</v>
      </c>
      <c r="G131" s="126"/>
      <c r="H131" s="146">
        <f t="shared" si="4"/>
        <v>2</v>
      </c>
    </row>
    <row r="132" spans="1:11" x14ac:dyDescent="0.35">
      <c r="A132" t="s">
        <v>148</v>
      </c>
      <c r="B132" t="s">
        <v>13</v>
      </c>
      <c r="C132" t="s">
        <v>12</v>
      </c>
      <c r="D132" t="s">
        <v>16</v>
      </c>
      <c r="E132" s="37">
        <v>1.11731843575419E-2</v>
      </c>
      <c r="F132" s="125">
        <v>3.4706091328942694E-2</v>
      </c>
      <c r="H132" s="146">
        <f t="shared" si="4"/>
        <v>2</v>
      </c>
      <c r="K132">
        <v>1</v>
      </c>
    </row>
    <row r="133" spans="1:11" x14ac:dyDescent="0.35">
      <c r="A133" t="s">
        <v>383</v>
      </c>
      <c r="B133" s="38" t="s">
        <v>35</v>
      </c>
      <c r="C133" s="38" t="s">
        <v>37</v>
      </c>
      <c r="D133" s="38" t="s">
        <v>49</v>
      </c>
      <c r="E133" s="42">
        <v>1.6853932584269662E-2</v>
      </c>
      <c r="F133" s="42">
        <v>0.12239112717479891</v>
      </c>
      <c r="G133" s="42"/>
      <c r="H133" s="146">
        <f t="shared" si="4"/>
        <v>2</v>
      </c>
      <c r="J133">
        <v>2</v>
      </c>
      <c r="K133">
        <v>1</v>
      </c>
    </row>
    <row r="134" spans="1:11" x14ac:dyDescent="0.35">
      <c r="A134" t="s">
        <v>127</v>
      </c>
      <c r="B134" t="s">
        <v>5</v>
      </c>
      <c r="C134" t="s">
        <v>4</v>
      </c>
      <c r="D134" t="s">
        <v>15</v>
      </c>
      <c r="E134" s="37">
        <v>3.5714285714285712E-2</v>
      </c>
      <c r="F134" s="125">
        <v>0.85619918699186992</v>
      </c>
      <c r="H134" s="146">
        <f t="shared" si="4"/>
        <v>2</v>
      </c>
    </row>
    <row r="135" spans="1:11" x14ac:dyDescent="0.35">
      <c r="A135" t="s">
        <v>148</v>
      </c>
      <c r="B135" t="s">
        <v>28</v>
      </c>
      <c r="C135" t="s">
        <v>32</v>
      </c>
      <c r="D135" t="s">
        <v>230</v>
      </c>
      <c r="E135" s="37">
        <v>5.5865921787709499E-3</v>
      </c>
      <c r="G135" s="37">
        <v>7.6040895533324299E-3</v>
      </c>
      <c r="H135" s="146">
        <f t="shared" si="4"/>
        <v>2</v>
      </c>
      <c r="J135">
        <v>3</v>
      </c>
    </row>
    <row r="136" spans="1:11" x14ac:dyDescent="0.35">
      <c r="A136" t="s">
        <v>383</v>
      </c>
      <c r="B136" s="38" t="s">
        <v>35</v>
      </c>
      <c r="C136" s="38" t="s">
        <v>62</v>
      </c>
      <c r="D136" s="38" t="s">
        <v>202</v>
      </c>
      <c r="E136" s="42">
        <v>5.6179775280898875E-3</v>
      </c>
      <c r="F136" s="42"/>
      <c r="G136" s="42">
        <v>2.8487613353708186E-2</v>
      </c>
      <c r="H136" s="146">
        <f t="shared" si="4"/>
        <v>2</v>
      </c>
      <c r="J136">
        <v>2</v>
      </c>
    </row>
    <row r="137" spans="1:11" x14ac:dyDescent="0.35">
      <c r="A137" t="s">
        <v>383</v>
      </c>
      <c r="B137" s="38" t="s">
        <v>28</v>
      </c>
      <c r="C137" s="38" t="s">
        <v>32</v>
      </c>
      <c r="D137" s="38" t="s">
        <v>39</v>
      </c>
      <c r="E137" s="42">
        <v>5.6179775280898875E-3</v>
      </c>
      <c r="F137" s="42"/>
      <c r="G137" s="42">
        <v>4.3473168772935654E-3</v>
      </c>
      <c r="H137" s="146">
        <f t="shared" si="4"/>
        <v>2</v>
      </c>
      <c r="J137">
        <v>2</v>
      </c>
    </row>
    <row r="138" spans="1:11" x14ac:dyDescent="0.35">
      <c r="A138" t="s">
        <v>383</v>
      </c>
      <c r="B138" s="38" t="s">
        <v>66</v>
      </c>
      <c r="C138" s="38" t="s">
        <v>65</v>
      </c>
      <c r="D138" s="38" t="s">
        <v>42</v>
      </c>
      <c r="E138" s="42">
        <v>2.247191011235955E-2</v>
      </c>
      <c r="F138" s="42"/>
      <c r="G138" s="42">
        <v>3.3537639565881787E-2</v>
      </c>
      <c r="H138" s="146">
        <f t="shared" si="4"/>
        <v>2</v>
      </c>
      <c r="J138">
        <v>2</v>
      </c>
    </row>
    <row r="139" spans="1:11" x14ac:dyDescent="0.35">
      <c r="A139" t="s">
        <v>162</v>
      </c>
      <c r="B139" t="s">
        <v>66</v>
      </c>
      <c r="C139" t="s">
        <v>65</v>
      </c>
      <c r="D139" t="s">
        <v>42</v>
      </c>
      <c r="E139" s="37">
        <v>2.9850746268656716E-2</v>
      </c>
      <c r="G139" s="37">
        <v>2.6200130209106326E-3</v>
      </c>
      <c r="H139" s="146">
        <f t="shared" si="4"/>
        <v>2</v>
      </c>
      <c r="J139">
        <v>2</v>
      </c>
      <c r="K139">
        <v>1</v>
      </c>
    </row>
    <row r="140" spans="1:11" x14ac:dyDescent="0.35">
      <c r="A140" t="s">
        <v>383</v>
      </c>
      <c r="B140" s="38" t="s">
        <v>5</v>
      </c>
      <c r="C140" s="38" t="s">
        <v>4</v>
      </c>
      <c r="D140" s="38" t="s">
        <v>6</v>
      </c>
      <c r="E140" s="42">
        <v>3.3707865168539325E-2</v>
      </c>
      <c r="F140" s="42"/>
      <c r="G140" s="42">
        <v>5.1978182548269442E-3</v>
      </c>
      <c r="H140" s="146">
        <f t="shared" si="4"/>
        <v>2</v>
      </c>
      <c r="J140">
        <v>1</v>
      </c>
      <c r="K140">
        <v>1</v>
      </c>
    </row>
    <row r="141" spans="1:11" x14ac:dyDescent="0.35">
      <c r="A141" t="s">
        <v>148</v>
      </c>
      <c r="B141" t="s">
        <v>5</v>
      </c>
      <c r="C141" t="s">
        <v>4</v>
      </c>
      <c r="D141" t="s">
        <v>23</v>
      </c>
      <c r="E141" s="37">
        <v>7.8212290502793297E-2</v>
      </c>
      <c r="G141" s="37">
        <v>9.683641728517255E-3</v>
      </c>
      <c r="H141" s="146">
        <f t="shared" si="4"/>
        <v>2</v>
      </c>
      <c r="J141">
        <v>1</v>
      </c>
      <c r="K141">
        <v>2</v>
      </c>
    </row>
    <row r="142" spans="1:11" x14ac:dyDescent="0.35">
      <c r="A142" t="s">
        <v>148</v>
      </c>
      <c r="B142" t="s">
        <v>66</v>
      </c>
      <c r="C142" t="s">
        <v>65</v>
      </c>
      <c r="D142" t="s">
        <v>42</v>
      </c>
      <c r="E142" s="37">
        <v>0.35754189944134079</v>
      </c>
      <c r="G142" s="37">
        <v>7.1617776449304227E-2</v>
      </c>
      <c r="H142" s="146">
        <f t="shared" si="4"/>
        <v>2</v>
      </c>
    </row>
    <row r="143" spans="1:11" x14ac:dyDescent="0.35">
      <c r="A143" t="s">
        <v>127</v>
      </c>
      <c r="B143" t="s">
        <v>28</v>
      </c>
      <c r="C143" t="s">
        <v>32</v>
      </c>
      <c r="D143" t="s">
        <v>31</v>
      </c>
      <c r="E143" s="37">
        <v>0.39285714285714285</v>
      </c>
      <c r="G143" s="37">
        <v>0.4552427494953129</v>
      </c>
      <c r="H143" s="146">
        <f t="shared" si="4"/>
        <v>2</v>
      </c>
      <c r="J143">
        <v>3</v>
      </c>
    </row>
    <row r="144" spans="1:11" x14ac:dyDescent="0.35">
      <c r="A144" t="s">
        <v>136</v>
      </c>
      <c r="B144" t="s">
        <v>66</v>
      </c>
      <c r="C144" t="s">
        <v>65</v>
      </c>
      <c r="D144" t="s">
        <v>42</v>
      </c>
      <c r="E144" s="37">
        <v>0.83333333333333337</v>
      </c>
      <c r="G144" s="37">
        <v>2.5587509232982156E-2</v>
      </c>
      <c r="H144" s="146">
        <f t="shared" si="4"/>
        <v>2</v>
      </c>
      <c r="J144">
        <v>3</v>
      </c>
      <c r="K144">
        <v>1</v>
      </c>
    </row>
    <row r="145" spans="1:11" x14ac:dyDescent="0.35">
      <c r="A145" t="s">
        <v>148</v>
      </c>
      <c r="B145" t="s">
        <v>71</v>
      </c>
      <c r="C145" t="s">
        <v>70</v>
      </c>
      <c r="D145" t="s">
        <v>54</v>
      </c>
      <c r="F145" s="125">
        <v>2.7327630967671413E-5</v>
      </c>
      <c r="G145" s="37">
        <v>1.1825417640487532E-2</v>
      </c>
      <c r="H145" s="146">
        <f t="shared" si="4"/>
        <v>2</v>
      </c>
    </row>
    <row r="146" spans="1:11" x14ac:dyDescent="0.35">
      <c r="A146" t="s">
        <v>142</v>
      </c>
      <c r="B146" t="s">
        <v>71</v>
      </c>
      <c r="C146" t="s">
        <v>70</v>
      </c>
      <c r="D146" t="s">
        <v>54</v>
      </c>
      <c r="F146" s="125">
        <v>5.019072475406545E-5</v>
      </c>
      <c r="G146" s="37">
        <v>2.3273131541962956E-2</v>
      </c>
      <c r="H146" s="146">
        <f t="shared" si="4"/>
        <v>2</v>
      </c>
      <c r="K146">
        <v>1</v>
      </c>
    </row>
    <row r="147" spans="1:11" x14ac:dyDescent="0.35">
      <c r="A147" t="s">
        <v>127</v>
      </c>
      <c r="B147" t="s">
        <v>71</v>
      </c>
      <c r="C147" t="s">
        <v>70</v>
      </c>
      <c r="D147" t="s">
        <v>286</v>
      </c>
      <c r="F147" s="125">
        <v>5.0813008130081306E-4</v>
      </c>
      <c r="G147" s="37">
        <v>2.8132557814155225E-2</v>
      </c>
      <c r="H147" s="146">
        <f t="shared" si="4"/>
        <v>2</v>
      </c>
      <c r="K147">
        <v>1</v>
      </c>
    </row>
    <row r="148" spans="1:11" x14ac:dyDescent="0.35">
      <c r="A148" t="s">
        <v>383</v>
      </c>
      <c r="B148" s="38" t="s">
        <v>71</v>
      </c>
      <c r="C148" s="38" t="s">
        <v>70</v>
      </c>
      <c r="D148" s="38" t="s">
        <v>60</v>
      </c>
      <c r="E148" s="42"/>
      <c r="F148" s="42">
        <v>3.5434605435668471E-5</v>
      </c>
      <c r="G148" s="42">
        <v>7.8608635516937524E-3</v>
      </c>
      <c r="H148" s="146">
        <f t="shared" si="4"/>
        <v>2</v>
      </c>
      <c r="J148">
        <v>1</v>
      </c>
      <c r="K148">
        <v>1</v>
      </c>
    </row>
    <row r="149" spans="1:11" x14ac:dyDescent="0.35">
      <c r="A149" t="s">
        <v>136</v>
      </c>
      <c r="B149" t="s">
        <v>66</v>
      </c>
      <c r="C149" t="s">
        <v>65</v>
      </c>
      <c r="D149" t="s">
        <v>47</v>
      </c>
      <c r="F149" s="37">
        <v>0.99994458298697697</v>
      </c>
      <c r="G149" s="37">
        <v>8.5626190568751703E-2</v>
      </c>
      <c r="H149" s="146">
        <f t="shared" si="4"/>
        <v>2</v>
      </c>
      <c r="J149">
        <v>2</v>
      </c>
    </row>
    <row r="150" spans="1:11" x14ac:dyDescent="0.35">
      <c r="A150" t="s">
        <v>169</v>
      </c>
      <c r="B150" t="s">
        <v>19</v>
      </c>
      <c r="C150" t="s">
        <v>50</v>
      </c>
      <c r="D150" t="s">
        <v>256</v>
      </c>
      <c r="F150" s="37">
        <v>3.8755137991779215E-3</v>
      </c>
      <c r="G150" s="37">
        <v>0.10236759916915052</v>
      </c>
      <c r="H150" s="146">
        <f t="shared" si="4"/>
        <v>2</v>
      </c>
      <c r="J150">
        <v>1</v>
      </c>
    </row>
    <row r="151" spans="1:11" x14ac:dyDescent="0.35">
      <c r="A151" t="s">
        <v>162</v>
      </c>
      <c r="B151" t="s">
        <v>19</v>
      </c>
      <c r="C151" t="s">
        <v>316</v>
      </c>
      <c r="D151" t="s">
        <v>280</v>
      </c>
      <c r="F151" s="37">
        <v>1.3636053726051681E-4</v>
      </c>
      <c r="G151" s="37">
        <v>2.6724528585648109E-3</v>
      </c>
      <c r="H151" s="146">
        <f t="shared" si="4"/>
        <v>2</v>
      </c>
      <c r="K151">
        <v>1</v>
      </c>
    </row>
    <row r="152" spans="1:11" x14ac:dyDescent="0.35">
      <c r="A152" t="s">
        <v>142</v>
      </c>
      <c r="B152" t="s">
        <v>5</v>
      </c>
      <c r="C152" t="s">
        <v>4</v>
      </c>
      <c r="D152" t="s">
        <v>6</v>
      </c>
      <c r="F152" s="37">
        <v>5.019072475406545E-5</v>
      </c>
      <c r="G152" s="37">
        <v>4.0945608625427392E-2</v>
      </c>
      <c r="H152" s="146">
        <f t="shared" si="4"/>
        <v>2</v>
      </c>
      <c r="K152">
        <v>2</v>
      </c>
    </row>
    <row r="153" spans="1:11" x14ac:dyDescent="0.35">
      <c r="A153" t="s">
        <v>148</v>
      </c>
      <c r="B153" t="s">
        <v>68</v>
      </c>
      <c r="C153" t="s">
        <v>67</v>
      </c>
      <c r="D153" t="s">
        <v>435</v>
      </c>
      <c r="E153" s="154"/>
      <c r="F153" s="154">
        <v>1.3663815483835705E-4</v>
      </c>
      <c r="G153" s="154">
        <v>1.4631301098336183E-3</v>
      </c>
      <c r="H153" s="155">
        <f t="shared" si="4"/>
        <v>2</v>
      </c>
      <c r="I153" t="s">
        <v>310</v>
      </c>
      <c r="K153">
        <v>2</v>
      </c>
    </row>
    <row r="154" spans="1:11" x14ac:dyDescent="0.35">
      <c r="A154" t="s">
        <v>385</v>
      </c>
      <c r="B154" t="s">
        <v>68</v>
      </c>
      <c r="C154" t="s">
        <v>67</v>
      </c>
      <c r="D154" t="s">
        <v>435</v>
      </c>
      <c r="E154" s="154"/>
      <c r="F154" s="154">
        <v>1.5547867998600692E-4</v>
      </c>
      <c r="G154" s="154">
        <v>3.0543983231572196E-3</v>
      </c>
      <c r="H154" s="155">
        <f t="shared" si="4"/>
        <v>2</v>
      </c>
      <c r="I154" t="s">
        <v>310</v>
      </c>
      <c r="K154">
        <v>2</v>
      </c>
    </row>
    <row r="155" spans="1:11" x14ac:dyDescent="0.35">
      <c r="A155" t="s">
        <v>142</v>
      </c>
      <c r="B155" t="s">
        <v>28</v>
      </c>
      <c r="C155" t="s">
        <v>32</v>
      </c>
      <c r="D155" t="s">
        <v>31</v>
      </c>
      <c r="F155" s="125">
        <v>5.8723147962256575E-3</v>
      </c>
      <c r="G155" s="37">
        <v>0.50402743691397645</v>
      </c>
      <c r="H155" s="146">
        <f t="shared" si="4"/>
        <v>2</v>
      </c>
      <c r="J155">
        <v>3</v>
      </c>
    </row>
    <row r="156" spans="1:11" x14ac:dyDescent="0.35">
      <c r="A156" t="s">
        <v>383</v>
      </c>
      <c r="B156" s="38" t="s">
        <v>71</v>
      </c>
      <c r="C156" s="38" t="s">
        <v>70</v>
      </c>
      <c r="D156" s="38" t="s">
        <v>54</v>
      </c>
      <c r="E156" s="42">
        <v>5.6179775280898875E-3</v>
      </c>
      <c r="F156" s="125">
        <v>2.4449877750611247E-3</v>
      </c>
      <c r="G156" s="42">
        <v>9.823988042787191E-3</v>
      </c>
      <c r="H156" s="146">
        <f t="shared" si="4"/>
        <v>3</v>
      </c>
      <c r="J156">
        <v>2</v>
      </c>
      <c r="K156">
        <v>1</v>
      </c>
    </row>
    <row r="157" spans="1:11" x14ac:dyDescent="0.35">
      <c r="A157" t="s">
        <v>169</v>
      </c>
      <c r="B157" t="s">
        <v>71</v>
      </c>
      <c r="C157" t="s">
        <v>70</v>
      </c>
      <c r="D157" t="s">
        <v>60</v>
      </c>
      <c r="E157" s="37">
        <v>0.14383561643835616</v>
      </c>
      <c r="F157" s="37">
        <v>3.7522019964768054E-2</v>
      </c>
      <c r="G157" s="37">
        <v>1.609742135494676E-2</v>
      </c>
      <c r="H157" s="146">
        <f t="shared" si="4"/>
        <v>3</v>
      </c>
      <c r="J157">
        <v>1</v>
      </c>
      <c r="K157">
        <v>1</v>
      </c>
    </row>
    <row r="158" spans="1:11" x14ac:dyDescent="0.35">
      <c r="A158" t="s">
        <v>162</v>
      </c>
      <c r="B158" t="s">
        <v>71</v>
      </c>
      <c r="C158" t="s">
        <v>70</v>
      </c>
      <c r="D158" t="s">
        <v>60</v>
      </c>
      <c r="E158" s="37">
        <v>1.4925373134328358E-2</v>
      </c>
      <c r="F158" s="37">
        <v>2.5226699393195609E-3</v>
      </c>
      <c r="G158" s="37">
        <v>9.3273650861497477E-3</v>
      </c>
      <c r="H158" s="146">
        <f t="shared" si="4"/>
        <v>3</v>
      </c>
      <c r="J158">
        <v>2</v>
      </c>
      <c r="K158">
        <v>1</v>
      </c>
    </row>
    <row r="159" spans="1:11" x14ac:dyDescent="0.35">
      <c r="A159" t="s">
        <v>148</v>
      </c>
      <c r="B159" t="s">
        <v>71</v>
      </c>
      <c r="C159" t="s">
        <v>70</v>
      </c>
      <c r="D159" t="s">
        <v>60</v>
      </c>
      <c r="E159" s="37">
        <v>5.5865921787709499E-3</v>
      </c>
      <c r="F159" s="37">
        <v>8.1982892903014238E-5</v>
      </c>
      <c r="G159" s="37">
        <v>7.094087523791856E-3</v>
      </c>
      <c r="H159" s="146">
        <f t="shared" si="4"/>
        <v>3</v>
      </c>
      <c r="J159">
        <v>1</v>
      </c>
      <c r="K159">
        <v>1</v>
      </c>
    </row>
    <row r="160" spans="1:11" x14ac:dyDescent="0.35">
      <c r="A160" t="s">
        <v>385</v>
      </c>
      <c r="B160" t="s">
        <v>71</v>
      </c>
      <c r="C160" t="s">
        <v>70</v>
      </c>
      <c r="D160" t="s">
        <v>60</v>
      </c>
      <c r="E160" s="37">
        <v>2.9411764705882353E-2</v>
      </c>
      <c r="F160" s="37">
        <v>1.2826991098845572E-3</v>
      </c>
      <c r="G160" s="37">
        <v>1.1908920741022686E-3</v>
      </c>
      <c r="H160" s="146">
        <f t="shared" si="4"/>
        <v>3</v>
      </c>
      <c r="J160">
        <v>1</v>
      </c>
      <c r="K160">
        <v>1</v>
      </c>
    </row>
    <row r="161" spans="1:11" x14ac:dyDescent="0.35">
      <c r="A161" t="s">
        <v>169</v>
      </c>
      <c r="B161" t="s">
        <v>66</v>
      </c>
      <c r="C161" t="s">
        <v>65</v>
      </c>
      <c r="D161" t="s">
        <v>42</v>
      </c>
      <c r="E161" s="37">
        <v>0.14383561643835616</v>
      </c>
      <c r="F161" s="125">
        <v>0.5572519083969466</v>
      </c>
      <c r="G161" s="37">
        <v>0.2277168996486017</v>
      </c>
      <c r="H161" s="146">
        <f t="shared" si="4"/>
        <v>3</v>
      </c>
      <c r="J161">
        <v>3</v>
      </c>
      <c r="K161">
        <v>2</v>
      </c>
    </row>
    <row r="162" spans="1:11" x14ac:dyDescent="0.35">
      <c r="A162" t="s">
        <v>385</v>
      </c>
      <c r="B162" t="s">
        <v>66</v>
      </c>
      <c r="C162" t="s">
        <v>65</v>
      </c>
      <c r="D162" t="s">
        <v>42</v>
      </c>
      <c r="E162" s="37">
        <v>0.25</v>
      </c>
      <c r="F162" s="125">
        <v>0.22388929917984995</v>
      </c>
      <c r="G162" s="37">
        <v>0.2303343778840288</v>
      </c>
      <c r="H162" s="146">
        <f t="shared" ref="H162:H180" si="5">COUNT(E162:G162)</f>
        <v>3</v>
      </c>
      <c r="J162">
        <v>3</v>
      </c>
      <c r="K162">
        <v>2</v>
      </c>
    </row>
    <row r="163" spans="1:11" x14ac:dyDescent="0.35">
      <c r="A163" t="s">
        <v>383</v>
      </c>
      <c r="B163" s="40" t="s">
        <v>66</v>
      </c>
      <c r="C163" s="40" t="s">
        <v>65</v>
      </c>
      <c r="D163" s="40" t="s">
        <v>47</v>
      </c>
      <c r="E163" s="41">
        <v>5.6179775280898875E-3</v>
      </c>
      <c r="F163" s="41">
        <v>1.0984727685057227E-3</v>
      </c>
      <c r="G163" s="41">
        <v>2.0835889485014445E-2</v>
      </c>
      <c r="H163" s="146">
        <f t="shared" si="5"/>
        <v>3</v>
      </c>
      <c r="J163">
        <v>2</v>
      </c>
      <c r="K163">
        <v>1</v>
      </c>
    </row>
    <row r="164" spans="1:11" x14ac:dyDescent="0.35">
      <c r="A164" t="s">
        <v>169</v>
      </c>
      <c r="B164" t="s">
        <v>66</v>
      </c>
      <c r="C164" t="s">
        <v>65</v>
      </c>
      <c r="D164" t="s">
        <v>47</v>
      </c>
      <c r="E164" s="37">
        <v>0.42465753424657532</v>
      </c>
      <c r="F164" s="37">
        <v>0.2940692894891368</v>
      </c>
      <c r="G164" s="37">
        <v>0.19744514933565377</v>
      </c>
      <c r="H164" s="146">
        <f t="shared" si="5"/>
        <v>3</v>
      </c>
      <c r="J164">
        <v>2</v>
      </c>
      <c r="K164">
        <v>2</v>
      </c>
    </row>
    <row r="165" spans="1:11" x14ac:dyDescent="0.35">
      <c r="A165" t="s">
        <v>162</v>
      </c>
      <c r="B165" t="s">
        <v>66</v>
      </c>
      <c r="C165" t="s">
        <v>65</v>
      </c>
      <c r="D165" t="s">
        <v>47</v>
      </c>
      <c r="E165" s="37">
        <v>0.17910447761194029</v>
      </c>
      <c r="F165" s="37">
        <v>7.465739415013295E-2</v>
      </c>
      <c r="G165" s="37">
        <v>0.12501657296756052</v>
      </c>
      <c r="H165" s="146">
        <f t="shared" si="5"/>
        <v>3</v>
      </c>
      <c r="J165">
        <v>2</v>
      </c>
      <c r="K165">
        <v>1</v>
      </c>
    </row>
    <row r="166" spans="1:11" x14ac:dyDescent="0.35">
      <c r="A166" t="s">
        <v>148</v>
      </c>
      <c r="B166" t="s">
        <v>66</v>
      </c>
      <c r="C166" t="s">
        <v>65</v>
      </c>
      <c r="D166" t="s">
        <v>47</v>
      </c>
      <c r="E166" s="37">
        <v>0.17318435754189945</v>
      </c>
      <c r="F166" s="37">
        <v>0.74806657010903721</v>
      </c>
      <c r="G166" s="37">
        <v>0.20181542113548434</v>
      </c>
      <c r="H166" s="146">
        <f t="shared" si="5"/>
        <v>3</v>
      </c>
      <c r="J166">
        <v>2</v>
      </c>
      <c r="K166">
        <v>2</v>
      </c>
    </row>
    <row r="167" spans="1:11" x14ac:dyDescent="0.35">
      <c r="A167" t="s">
        <v>142</v>
      </c>
      <c r="B167" t="s">
        <v>66</v>
      </c>
      <c r="C167" t="s">
        <v>65</v>
      </c>
      <c r="D167" t="s">
        <v>47</v>
      </c>
      <c r="E167" s="37">
        <v>1</v>
      </c>
      <c r="F167" s="37">
        <v>0.99302348925918493</v>
      </c>
      <c r="G167" s="37">
        <v>0.38879973989469929</v>
      </c>
      <c r="H167" s="146">
        <f t="shared" si="5"/>
        <v>3</v>
      </c>
      <c r="J167">
        <v>2</v>
      </c>
      <c r="K167">
        <v>1</v>
      </c>
    </row>
    <row r="168" spans="1:11" x14ac:dyDescent="0.35">
      <c r="A168" t="s">
        <v>127</v>
      </c>
      <c r="B168" t="s">
        <v>66</v>
      </c>
      <c r="C168" t="s">
        <v>65</v>
      </c>
      <c r="D168" t="s">
        <v>47</v>
      </c>
      <c r="E168" s="37">
        <v>0.10714285714285714</v>
      </c>
      <c r="F168" s="37">
        <v>8.130081300813009E-3</v>
      </c>
      <c r="G168" s="37">
        <v>6.4644920149507304E-2</v>
      </c>
      <c r="H168" s="146">
        <f t="shared" si="5"/>
        <v>3</v>
      </c>
      <c r="J168">
        <v>2</v>
      </c>
      <c r="K168">
        <v>2</v>
      </c>
    </row>
    <row r="169" spans="1:11" x14ac:dyDescent="0.35">
      <c r="A169" t="s">
        <v>385</v>
      </c>
      <c r="B169" t="s">
        <v>66</v>
      </c>
      <c r="C169" t="s">
        <v>65</v>
      </c>
      <c r="D169" t="s">
        <v>47</v>
      </c>
      <c r="E169" s="37">
        <v>0.14705882352941177</v>
      </c>
      <c r="F169" s="37">
        <v>0.53729544836164345</v>
      </c>
      <c r="G169" s="37">
        <v>0.31544979117676197</v>
      </c>
      <c r="H169" s="146">
        <f t="shared" si="5"/>
        <v>3</v>
      </c>
      <c r="J169">
        <v>2</v>
      </c>
      <c r="K169">
        <v>2</v>
      </c>
    </row>
    <row r="170" spans="1:11" x14ac:dyDescent="0.35">
      <c r="A170" t="s">
        <v>169</v>
      </c>
      <c r="B170" t="s">
        <v>5</v>
      </c>
      <c r="C170" t="s">
        <v>4</v>
      </c>
      <c r="D170" t="s">
        <v>6</v>
      </c>
      <c r="E170" s="37">
        <v>5.4794520547945202E-2</v>
      </c>
      <c r="F170" s="37">
        <v>5.7369348209042867E-2</v>
      </c>
      <c r="G170" s="37">
        <v>0.25961517461288136</v>
      </c>
      <c r="H170" s="146">
        <f t="shared" si="5"/>
        <v>3</v>
      </c>
      <c r="J170">
        <v>2</v>
      </c>
      <c r="K170">
        <v>1</v>
      </c>
    </row>
    <row r="171" spans="1:11" x14ac:dyDescent="0.35">
      <c r="A171" t="s">
        <v>162</v>
      </c>
      <c r="B171" t="s">
        <v>5</v>
      </c>
      <c r="C171" t="s">
        <v>4</v>
      </c>
      <c r="D171" t="s">
        <v>6</v>
      </c>
      <c r="E171" s="37">
        <v>2.9850746268656716E-2</v>
      </c>
      <c r="F171" s="37">
        <v>1.2272448353446513E-3</v>
      </c>
      <c r="G171" s="37">
        <v>5.2414112450800548E-2</v>
      </c>
      <c r="H171" s="146">
        <f t="shared" si="5"/>
        <v>3</v>
      </c>
      <c r="J171">
        <v>2</v>
      </c>
      <c r="K171">
        <v>2</v>
      </c>
    </row>
    <row r="172" spans="1:11" x14ac:dyDescent="0.35">
      <c r="A172" t="s">
        <v>148</v>
      </c>
      <c r="B172" t="s">
        <v>5</v>
      </c>
      <c r="C172" t="s">
        <v>4</v>
      </c>
      <c r="D172" t="s">
        <v>6</v>
      </c>
      <c r="E172" s="37">
        <v>3.3519553072625698E-2</v>
      </c>
      <c r="F172" s="37">
        <v>1.9812532451561775E-2</v>
      </c>
      <c r="G172" s="37">
        <v>0.15742663559744383</v>
      </c>
      <c r="H172" s="146">
        <f t="shared" si="5"/>
        <v>3</v>
      </c>
      <c r="J172">
        <v>2</v>
      </c>
      <c r="K172">
        <v>1</v>
      </c>
    </row>
    <row r="173" spans="1:11" x14ac:dyDescent="0.35">
      <c r="A173" t="s">
        <v>127</v>
      </c>
      <c r="B173" t="s">
        <v>5</v>
      </c>
      <c r="C173" t="s">
        <v>4</v>
      </c>
      <c r="D173" t="s">
        <v>6</v>
      </c>
      <c r="E173" s="37">
        <v>3.5714285714285712E-2</v>
      </c>
      <c r="F173" s="37">
        <v>0.13414634146341464</v>
      </c>
      <c r="G173" s="37">
        <v>0.36471887429793526</v>
      </c>
      <c r="H173" s="146">
        <f t="shared" si="5"/>
        <v>3</v>
      </c>
      <c r="J173">
        <v>2</v>
      </c>
      <c r="K173">
        <v>1</v>
      </c>
    </row>
    <row r="174" spans="1:11" x14ac:dyDescent="0.35">
      <c r="A174" t="s">
        <v>385</v>
      </c>
      <c r="B174" t="s">
        <v>5</v>
      </c>
      <c r="C174" t="s">
        <v>4</v>
      </c>
      <c r="D174" t="s">
        <v>6</v>
      </c>
      <c r="E174" s="37">
        <v>0.27941176470588236</v>
      </c>
      <c r="F174" s="125">
        <v>0.23523924281882846</v>
      </c>
      <c r="G174" s="37">
        <v>0.2936518778449233</v>
      </c>
      <c r="H174" s="146">
        <f t="shared" si="5"/>
        <v>3</v>
      </c>
      <c r="J174">
        <v>2</v>
      </c>
      <c r="K174">
        <v>1</v>
      </c>
    </row>
    <row r="175" spans="1:11" x14ac:dyDescent="0.35">
      <c r="A175" t="s">
        <v>383</v>
      </c>
      <c r="B175" s="38" t="s">
        <v>5</v>
      </c>
      <c r="C175" s="38" t="s">
        <v>4</v>
      </c>
      <c r="D175" s="38" t="s">
        <v>23</v>
      </c>
      <c r="E175" s="42">
        <v>6.741573033707865E-2</v>
      </c>
      <c r="F175" s="124">
        <v>5.8219056730803305E-2</v>
      </c>
      <c r="G175" s="42">
        <v>9.7626404024405214E-3</v>
      </c>
      <c r="H175" s="146">
        <f t="shared" si="5"/>
        <v>3</v>
      </c>
      <c r="J175">
        <v>1</v>
      </c>
      <c r="K175">
        <v>1</v>
      </c>
    </row>
    <row r="176" spans="1:11" x14ac:dyDescent="0.35">
      <c r="A176" t="s">
        <v>169</v>
      </c>
      <c r="B176" t="s">
        <v>68</v>
      </c>
      <c r="C176" t="s">
        <v>67</v>
      </c>
      <c r="D176" s="151" t="s">
        <v>435</v>
      </c>
      <c r="E176" s="37">
        <v>1.3698630136986301E-2</v>
      </c>
      <c r="F176" s="37">
        <v>4.1103934233705224E-4</v>
      </c>
      <c r="G176" s="152">
        <v>7.1244078703102356E-2</v>
      </c>
      <c r="H176" s="146">
        <f t="shared" si="5"/>
        <v>3</v>
      </c>
      <c r="J176">
        <v>1</v>
      </c>
      <c r="K176">
        <v>1</v>
      </c>
    </row>
    <row r="177" spans="1:11" x14ac:dyDescent="0.35">
      <c r="A177" t="s">
        <v>383</v>
      </c>
      <c r="B177" s="40" t="s">
        <v>28</v>
      </c>
      <c r="C177" s="40" t="s">
        <v>32</v>
      </c>
      <c r="D177" s="40" t="s">
        <v>31</v>
      </c>
      <c r="E177" s="41">
        <v>0.6853932584269663</v>
      </c>
      <c r="F177" s="124">
        <v>0.8143581021225329</v>
      </c>
      <c r="G177" s="41">
        <v>0.74572239635037307</v>
      </c>
      <c r="H177" s="146">
        <f t="shared" si="5"/>
        <v>3</v>
      </c>
      <c r="J177">
        <v>3</v>
      </c>
      <c r="K177">
        <v>2</v>
      </c>
    </row>
    <row r="178" spans="1:11" x14ac:dyDescent="0.35">
      <c r="A178" t="s">
        <v>162</v>
      </c>
      <c r="B178" t="s">
        <v>28</v>
      </c>
      <c r="C178" t="s">
        <v>32</v>
      </c>
      <c r="D178" t="s">
        <v>31</v>
      </c>
      <c r="E178" s="37">
        <v>0.59701492537313428</v>
      </c>
      <c r="F178" s="125">
        <v>0.92036544623985816</v>
      </c>
      <c r="G178" s="37">
        <v>0.66419803657332377</v>
      </c>
      <c r="H178" s="146">
        <f t="shared" si="5"/>
        <v>3</v>
      </c>
      <c r="J178">
        <v>3</v>
      </c>
      <c r="K178">
        <v>2</v>
      </c>
    </row>
    <row r="179" spans="1:11" x14ac:dyDescent="0.35">
      <c r="A179" t="s">
        <v>148</v>
      </c>
      <c r="B179" t="s">
        <v>28</v>
      </c>
      <c r="C179" t="s">
        <v>32</v>
      </c>
      <c r="D179" t="s">
        <v>31</v>
      </c>
      <c r="E179" s="37">
        <v>0.25139664804469275</v>
      </c>
      <c r="F179" s="125">
        <v>0.19219522859563304</v>
      </c>
      <c r="G179" s="37">
        <v>0.24618269005426258</v>
      </c>
      <c r="H179" s="146">
        <f t="shared" si="5"/>
        <v>3</v>
      </c>
      <c r="J179">
        <v>3</v>
      </c>
      <c r="K179">
        <v>2</v>
      </c>
    </row>
    <row r="180" spans="1:11" x14ac:dyDescent="0.35">
      <c r="A180" t="s">
        <v>169</v>
      </c>
      <c r="B180" t="s">
        <v>13</v>
      </c>
      <c r="C180" t="s">
        <v>12</v>
      </c>
      <c r="D180" t="s">
        <v>11</v>
      </c>
      <c r="E180" s="37">
        <v>6.8493150684931503E-3</v>
      </c>
      <c r="F180" s="125">
        <v>3.5408103347034647E-2</v>
      </c>
      <c r="G180" s="37">
        <v>1.3000702336792907E-3</v>
      </c>
      <c r="H180" s="146">
        <f t="shared" si="5"/>
        <v>3</v>
      </c>
      <c r="J180">
        <v>2</v>
      </c>
      <c r="K180">
        <v>1</v>
      </c>
    </row>
  </sheetData>
  <sortState xmlns:xlrd2="http://schemas.microsoft.com/office/spreadsheetml/2017/richdata2" ref="A128:K144">
    <sortCondition ref="F128:F144"/>
  </sortState>
  <pageMargins left="0.7" right="0.7" top="0.75" bottom="0.75" header="0.3" footer="0.3"/>
  <pageSetup scale="70" fitToHeight="0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6AB21-B5DE-4BAA-999D-A60692374E0A}">
  <dimension ref="A3:F96"/>
  <sheetViews>
    <sheetView workbookViewId="0">
      <selection activeCell="E32" sqref="E32"/>
    </sheetView>
  </sheetViews>
  <sheetFormatPr defaultRowHeight="14.5" x14ac:dyDescent="0.35"/>
  <cols>
    <col min="1" max="1" width="20.7265625" bestFit="1" customWidth="1"/>
    <col min="2" max="2" width="16.81640625" style="37" bestFit="1" customWidth="1"/>
    <col min="3" max="3" width="14.1796875" style="37" bestFit="1" customWidth="1"/>
    <col min="4" max="4" width="19.90625" style="37" bestFit="1" customWidth="1"/>
    <col min="5" max="5" width="18.7265625" bestFit="1" customWidth="1"/>
    <col min="6" max="6" width="19.90625" bestFit="1" customWidth="1"/>
    <col min="7" max="7" width="10.7265625" bestFit="1" customWidth="1"/>
    <col min="8" max="8" width="11.81640625" bestFit="1" customWidth="1"/>
    <col min="9" max="9" width="6.90625" bestFit="1" customWidth="1"/>
    <col min="10" max="10" width="19.36328125" bestFit="1" customWidth="1"/>
    <col min="11" max="13" width="11.81640625" bestFit="1" customWidth="1"/>
    <col min="14" max="14" width="6.90625" bestFit="1" customWidth="1"/>
    <col min="15" max="15" width="20.54296875" bestFit="1" customWidth="1"/>
    <col min="16" max="16" width="3.26953125" bestFit="1" customWidth="1"/>
    <col min="17" max="17" width="3.81640625" bestFit="1" customWidth="1"/>
    <col min="18" max="18" width="6" bestFit="1" customWidth="1"/>
    <col min="19" max="19" width="6.90625" bestFit="1" customWidth="1"/>
    <col min="20" max="20" width="19.6328125" bestFit="1" customWidth="1"/>
    <col min="21" max="21" width="25.36328125" bestFit="1" customWidth="1"/>
    <col min="22" max="22" width="24.08984375" bestFit="1" customWidth="1"/>
    <col min="23" max="23" width="25.36328125" bestFit="1" customWidth="1"/>
    <col min="24" max="24" width="14.81640625" bestFit="1" customWidth="1"/>
    <col min="25" max="25" width="20.54296875" bestFit="1" customWidth="1"/>
    <col min="26" max="26" width="19.36328125" bestFit="1" customWidth="1"/>
    <col min="27" max="27" width="20.54296875" bestFit="1" customWidth="1"/>
    <col min="28" max="28" width="14.81640625" bestFit="1" customWidth="1"/>
    <col min="29" max="29" width="20.54296875" bestFit="1" customWidth="1"/>
    <col min="30" max="30" width="19.36328125" bestFit="1" customWidth="1"/>
    <col min="31" max="31" width="20.54296875" bestFit="1" customWidth="1"/>
    <col min="32" max="32" width="14.81640625" bestFit="1" customWidth="1"/>
    <col min="33" max="33" width="20.54296875" bestFit="1" customWidth="1"/>
    <col min="34" max="34" width="19.36328125" bestFit="1" customWidth="1"/>
    <col min="35" max="35" width="20.54296875" bestFit="1" customWidth="1"/>
    <col min="36" max="36" width="14.81640625" bestFit="1" customWidth="1"/>
    <col min="37" max="37" width="20.54296875" bestFit="1" customWidth="1"/>
    <col min="38" max="38" width="19.36328125" bestFit="1" customWidth="1"/>
    <col min="39" max="39" width="20.54296875" bestFit="1" customWidth="1"/>
    <col min="40" max="40" width="14.81640625" bestFit="1" customWidth="1"/>
    <col min="41" max="41" width="20.54296875" bestFit="1" customWidth="1"/>
    <col min="42" max="42" width="19.36328125" bestFit="1" customWidth="1"/>
    <col min="43" max="43" width="20.54296875" bestFit="1" customWidth="1"/>
    <col min="44" max="44" width="14.81640625" bestFit="1" customWidth="1"/>
    <col min="45" max="45" width="20.54296875" bestFit="1" customWidth="1"/>
    <col min="46" max="46" width="19.36328125" bestFit="1" customWidth="1"/>
    <col min="47" max="47" width="20.54296875" bestFit="1" customWidth="1"/>
    <col min="48" max="48" width="14.81640625" bestFit="1" customWidth="1"/>
    <col min="49" max="49" width="20.54296875" bestFit="1" customWidth="1"/>
    <col min="50" max="50" width="19.36328125" bestFit="1" customWidth="1"/>
    <col min="51" max="51" width="20.54296875" bestFit="1" customWidth="1"/>
    <col min="52" max="52" width="14.81640625" bestFit="1" customWidth="1"/>
    <col min="53" max="53" width="20.54296875" bestFit="1" customWidth="1"/>
    <col min="54" max="54" width="19.36328125" bestFit="1" customWidth="1"/>
    <col min="55" max="55" width="20.54296875" bestFit="1" customWidth="1"/>
    <col min="56" max="56" width="14.81640625" bestFit="1" customWidth="1"/>
    <col min="57" max="57" width="20.54296875" bestFit="1" customWidth="1"/>
    <col min="58" max="58" width="19.36328125" bestFit="1" customWidth="1"/>
    <col min="59" max="59" width="20.54296875" bestFit="1" customWidth="1"/>
    <col min="60" max="60" width="14.81640625" bestFit="1" customWidth="1"/>
    <col min="61" max="61" width="20.54296875" bestFit="1" customWidth="1"/>
    <col min="62" max="62" width="19.36328125" bestFit="1" customWidth="1"/>
    <col min="63" max="63" width="20.54296875" bestFit="1" customWidth="1"/>
    <col min="64" max="64" width="14.81640625" bestFit="1" customWidth="1"/>
    <col min="65" max="65" width="20.54296875" bestFit="1" customWidth="1"/>
    <col min="66" max="66" width="19.36328125" bestFit="1" customWidth="1"/>
    <col min="67" max="67" width="20.54296875" bestFit="1" customWidth="1"/>
    <col min="68" max="68" width="14.81640625" bestFit="1" customWidth="1"/>
    <col min="69" max="69" width="20.54296875" bestFit="1" customWidth="1"/>
    <col min="70" max="70" width="19.36328125" bestFit="1" customWidth="1"/>
    <col min="71" max="71" width="20.54296875" bestFit="1" customWidth="1"/>
    <col min="72" max="72" width="14.81640625" bestFit="1" customWidth="1"/>
    <col min="73" max="73" width="20.54296875" bestFit="1" customWidth="1"/>
    <col min="74" max="74" width="19.36328125" bestFit="1" customWidth="1"/>
    <col min="75" max="75" width="20.54296875" bestFit="1" customWidth="1"/>
    <col min="76" max="76" width="14.81640625" bestFit="1" customWidth="1"/>
    <col min="77" max="77" width="20.54296875" bestFit="1" customWidth="1"/>
    <col min="78" max="78" width="19.36328125" bestFit="1" customWidth="1"/>
    <col min="79" max="79" width="20.54296875" bestFit="1" customWidth="1"/>
    <col min="80" max="80" width="14.81640625" bestFit="1" customWidth="1"/>
    <col min="81" max="81" width="20.54296875" bestFit="1" customWidth="1"/>
    <col min="82" max="82" width="19.36328125" bestFit="1" customWidth="1"/>
    <col min="83" max="83" width="20.54296875" bestFit="1" customWidth="1"/>
    <col min="84" max="84" width="14.81640625" bestFit="1" customWidth="1"/>
    <col min="85" max="85" width="20.54296875" bestFit="1" customWidth="1"/>
    <col min="86" max="86" width="19.36328125" bestFit="1" customWidth="1"/>
    <col min="87" max="87" width="20.54296875" bestFit="1" customWidth="1"/>
    <col min="88" max="88" width="14.81640625" bestFit="1" customWidth="1"/>
    <col min="89" max="89" width="20.54296875" bestFit="1" customWidth="1"/>
    <col min="90" max="90" width="19.36328125" bestFit="1" customWidth="1"/>
    <col min="91" max="91" width="20.54296875" bestFit="1" customWidth="1"/>
    <col min="92" max="92" width="14.81640625" bestFit="1" customWidth="1"/>
    <col min="93" max="93" width="20.54296875" bestFit="1" customWidth="1"/>
    <col min="94" max="94" width="19.36328125" bestFit="1" customWidth="1"/>
    <col min="95" max="95" width="20.54296875" bestFit="1" customWidth="1"/>
    <col min="96" max="96" width="14.81640625" bestFit="1" customWidth="1"/>
    <col min="97" max="97" width="20.54296875" bestFit="1" customWidth="1"/>
    <col min="98" max="98" width="19.36328125" bestFit="1" customWidth="1"/>
    <col min="99" max="99" width="20.54296875" bestFit="1" customWidth="1"/>
    <col min="100" max="100" width="17.453125" bestFit="1" customWidth="1"/>
    <col min="101" max="101" width="20.54296875" bestFit="1" customWidth="1"/>
    <col min="102" max="102" width="19.36328125" bestFit="1" customWidth="1"/>
    <col min="103" max="103" width="20.54296875" bestFit="1" customWidth="1"/>
    <col min="104" max="104" width="14.81640625" bestFit="1" customWidth="1"/>
    <col min="105" max="105" width="20.54296875" bestFit="1" customWidth="1"/>
    <col min="106" max="106" width="19.36328125" bestFit="1" customWidth="1"/>
    <col min="107" max="107" width="20.54296875" bestFit="1" customWidth="1"/>
    <col min="108" max="108" width="14.81640625" bestFit="1" customWidth="1"/>
    <col min="109" max="109" width="20.54296875" bestFit="1" customWidth="1"/>
    <col min="110" max="110" width="19.36328125" bestFit="1" customWidth="1"/>
    <col min="111" max="111" width="20.54296875" bestFit="1" customWidth="1"/>
    <col min="112" max="112" width="14.81640625" bestFit="1" customWidth="1"/>
    <col min="113" max="113" width="20.54296875" bestFit="1" customWidth="1"/>
    <col min="114" max="114" width="19.36328125" bestFit="1" customWidth="1"/>
    <col min="115" max="115" width="20.54296875" bestFit="1" customWidth="1"/>
    <col min="116" max="116" width="14.81640625" bestFit="1" customWidth="1"/>
    <col min="117" max="117" width="20.54296875" bestFit="1" customWidth="1"/>
    <col min="118" max="118" width="19.36328125" bestFit="1" customWidth="1"/>
    <col min="119" max="119" width="20.54296875" bestFit="1" customWidth="1"/>
    <col min="120" max="120" width="14.81640625" bestFit="1" customWidth="1"/>
    <col min="121" max="121" width="20.54296875" bestFit="1" customWidth="1"/>
    <col min="122" max="122" width="19.36328125" bestFit="1" customWidth="1"/>
    <col min="123" max="123" width="20.54296875" bestFit="1" customWidth="1"/>
    <col min="124" max="124" width="14.81640625" bestFit="1" customWidth="1"/>
    <col min="125" max="125" width="20.54296875" bestFit="1" customWidth="1"/>
    <col min="126" max="126" width="19.36328125" bestFit="1" customWidth="1"/>
    <col min="127" max="127" width="20.54296875" bestFit="1" customWidth="1"/>
    <col min="128" max="128" width="14.81640625" bestFit="1" customWidth="1"/>
    <col min="129" max="129" width="20.54296875" bestFit="1" customWidth="1"/>
    <col min="130" max="130" width="19.36328125" bestFit="1" customWidth="1"/>
    <col min="131" max="131" width="20.54296875" bestFit="1" customWidth="1"/>
    <col min="132" max="132" width="14.81640625" bestFit="1" customWidth="1"/>
    <col min="133" max="133" width="20.54296875" bestFit="1" customWidth="1"/>
    <col min="134" max="134" width="19.36328125" bestFit="1" customWidth="1"/>
    <col min="135" max="135" width="20.54296875" bestFit="1" customWidth="1"/>
    <col min="136" max="136" width="14.81640625" bestFit="1" customWidth="1"/>
    <col min="137" max="137" width="20.54296875" bestFit="1" customWidth="1"/>
    <col min="138" max="138" width="19.36328125" bestFit="1" customWidth="1"/>
    <col min="139" max="139" width="20.54296875" bestFit="1" customWidth="1"/>
    <col min="140" max="140" width="14.81640625" bestFit="1" customWidth="1"/>
    <col min="141" max="141" width="20.54296875" bestFit="1" customWidth="1"/>
    <col min="142" max="142" width="19.36328125" bestFit="1" customWidth="1"/>
    <col min="143" max="143" width="20.54296875" bestFit="1" customWidth="1"/>
    <col min="144" max="144" width="14.81640625" bestFit="1" customWidth="1"/>
    <col min="145" max="145" width="20.54296875" bestFit="1" customWidth="1"/>
    <col min="146" max="146" width="19.36328125" bestFit="1" customWidth="1"/>
    <col min="147" max="147" width="20.54296875" bestFit="1" customWidth="1"/>
    <col min="148" max="148" width="14.81640625" bestFit="1" customWidth="1"/>
    <col min="149" max="149" width="20.54296875" bestFit="1" customWidth="1"/>
    <col min="150" max="150" width="19.36328125" bestFit="1" customWidth="1"/>
    <col min="151" max="151" width="20.54296875" bestFit="1" customWidth="1"/>
    <col min="152" max="152" width="14.81640625" bestFit="1" customWidth="1"/>
    <col min="153" max="153" width="20.54296875" bestFit="1" customWidth="1"/>
    <col min="154" max="154" width="19.36328125" bestFit="1" customWidth="1"/>
    <col min="155" max="155" width="20.54296875" bestFit="1" customWidth="1"/>
    <col min="156" max="156" width="14.81640625" bestFit="1" customWidth="1"/>
    <col min="157" max="157" width="20.54296875" bestFit="1" customWidth="1"/>
    <col min="158" max="158" width="19.36328125" bestFit="1" customWidth="1"/>
    <col min="159" max="159" width="20.54296875" bestFit="1" customWidth="1"/>
    <col min="160" max="160" width="14.81640625" bestFit="1" customWidth="1"/>
    <col min="161" max="161" width="20.54296875" bestFit="1" customWidth="1"/>
    <col min="162" max="162" width="19.36328125" bestFit="1" customWidth="1"/>
    <col min="163" max="163" width="20.54296875" bestFit="1" customWidth="1"/>
    <col min="164" max="164" width="14.81640625" bestFit="1" customWidth="1"/>
    <col min="165" max="165" width="20.54296875" bestFit="1" customWidth="1"/>
    <col min="166" max="166" width="19.36328125" bestFit="1" customWidth="1"/>
    <col min="167" max="167" width="20.54296875" bestFit="1" customWidth="1"/>
    <col min="168" max="168" width="14.81640625" bestFit="1" customWidth="1"/>
    <col min="169" max="169" width="20.54296875" bestFit="1" customWidth="1"/>
    <col min="170" max="170" width="19.36328125" bestFit="1" customWidth="1"/>
    <col min="171" max="171" width="20.54296875" bestFit="1" customWidth="1"/>
    <col min="172" max="172" width="14.81640625" bestFit="1" customWidth="1"/>
    <col min="173" max="173" width="20.54296875" bestFit="1" customWidth="1"/>
    <col min="174" max="174" width="19.36328125" bestFit="1" customWidth="1"/>
    <col min="175" max="175" width="20.54296875" bestFit="1" customWidth="1"/>
    <col min="176" max="176" width="14.81640625" bestFit="1" customWidth="1"/>
    <col min="177" max="177" width="20.54296875" bestFit="1" customWidth="1"/>
    <col min="178" max="178" width="19.36328125" bestFit="1" customWidth="1"/>
    <col min="179" max="179" width="20.54296875" bestFit="1" customWidth="1"/>
    <col min="180" max="180" width="14.81640625" bestFit="1" customWidth="1"/>
    <col min="181" max="181" width="20.54296875" bestFit="1" customWidth="1"/>
    <col min="182" max="182" width="19.36328125" bestFit="1" customWidth="1"/>
    <col min="183" max="183" width="20.54296875" bestFit="1" customWidth="1"/>
    <col min="184" max="184" width="14.81640625" bestFit="1" customWidth="1"/>
    <col min="185" max="185" width="20.54296875" bestFit="1" customWidth="1"/>
    <col min="186" max="186" width="19.36328125" bestFit="1" customWidth="1"/>
    <col min="187" max="187" width="20.54296875" bestFit="1" customWidth="1"/>
    <col min="188" max="188" width="17.453125" bestFit="1" customWidth="1"/>
    <col min="189" max="189" width="20.54296875" bestFit="1" customWidth="1"/>
    <col min="190" max="190" width="19.36328125" bestFit="1" customWidth="1"/>
    <col min="191" max="191" width="20.54296875" bestFit="1" customWidth="1"/>
    <col min="192" max="192" width="14.81640625" bestFit="1" customWidth="1"/>
    <col min="193" max="193" width="20.54296875" bestFit="1" customWidth="1"/>
    <col min="194" max="194" width="19.36328125" bestFit="1" customWidth="1"/>
    <col min="195" max="195" width="20.54296875" bestFit="1" customWidth="1"/>
    <col min="196" max="196" width="14.81640625" bestFit="1" customWidth="1"/>
    <col min="197" max="197" width="20.54296875" bestFit="1" customWidth="1"/>
    <col min="198" max="198" width="19.36328125" bestFit="1" customWidth="1"/>
    <col min="199" max="199" width="20.54296875" bestFit="1" customWidth="1"/>
    <col min="200" max="200" width="14.81640625" bestFit="1" customWidth="1"/>
    <col min="201" max="201" width="20.54296875" bestFit="1" customWidth="1"/>
    <col min="202" max="202" width="19.36328125" bestFit="1" customWidth="1"/>
    <col min="203" max="203" width="20.54296875" bestFit="1" customWidth="1"/>
    <col min="204" max="204" width="14.81640625" bestFit="1" customWidth="1"/>
    <col min="205" max="205" width="20.54296875" bestFit="1" customWidth="1"/>
    <col min="206" max="206" width="19.36328125" bestFit="1" customWidth="1"/>
    <col min="207" max="207" width="20.54296875" bestFit="1" customWidth="1"/>
    <col min="208" max="208" width="14.81640625" bestFit="1" customWidth="1"/>
    <col min="209" max="209" width="20.54296875" bestFit="1" customWidth="1"/>
    <col min="210" max="210" width="19.36328125" bestFit="1" customWidth="1"/>
    <col min="211" max="211" width="20.54296875" bestFit="1" customWidth="1"/>
    <col min="212" max="212" width="14.81640625" bestFit="1" customWidth="1"/>
    <col min="213" max="213" width="20.54296875" bestFit="1" customWidth="1"/>
    <col min="214" max="214" width="19.36328125" bestFit="1" customWidth="1"/>
    <col min="215" max="215" width="20.54296875" bestFit="1" customWidth="1"/>
    <col min="216" max="216" width="15.36328125" bestFit="1" customWidth="1"/>
    <col min="217" max="217" width="20.54296875" bestFit="1" customWidth="1"/>
    <col min="218" max="218" width="19.36328125" bestFit="1" customWidth="1"/>
    <col min="219" max="219" width="20.54296875" bestFit="1" customWidth="1"/>
    <col min="220" max="220" width="14.81640625" bestFit="1" customWidth="1"/>
    <col min="221" max="221" width="20.54296875" bestFit="1" customWidth="1"/>
    <col min="222" max="222" width="19.36328125" bestFit="1" customWidth="1"/>
    <col min="223" max="223" width="20.54296875" bestFit="1" customWidth="1"/>
    <col min="224" max="224" width="14.81640625" bestFit="1" customWidth="1"/>
    <col min="225" max="225" width="20.54296875" bestFit="1" customWidth="1"/>
    <col min="226" max="226" width="19.36328125" bestFit="1" customWidth="1"/>
    <col min="227" max="227" width="20.54296875" bestFit="1" customWidth="1"/>
    <col min="228" max="228" width="14.81640625" bestFit="1" customWidth="1"/>
    <col min="229" max="229" width="20.54296875" bestFit="1" customWidth="1"/>
    <col min="230" max="230" width="19.36328125" bestFit="1" customWidth="1"/>
    <col min="231" max="231" width="20.54296875" bestFit="1" customWidth="1"/>
    <col min="232" max="232" width="14.81640625" bestFit="1" customWidth="1"/>
    <col min="233" max="233" width="20.54296875" bestFit="1" customWidth="1"/>
    <col min="234" max="234" width="19.36328125" bestFit="1" customWidth="1"/>
    <col min="235" max="235" width="20.54296875" bestFit="1" customWidth="1"/>
    <col min="236" max="236" width="14.81640625" bestFit="1" customWidth="1"/>
    <col min="237" max="237" width="20.54296875" bestFit="1" customWidth="1"/>
    <col min="238" max="238" width="19.36328125" bestFit="1" customWidth="1"/>
    <col min="239" max="239" width="20.54296875" bestFit="1" customWidth="1"/>
    <col min="240" max="240" width="14.81640625" bestFit="1" customWidth="1"/>
    <col min="241" max="241" width="20.54296875" bestFit="1" customWidth="1"/>
    <col min="242" max="242" width="19.36328125" bestFit="1" customWidth="1"/>
    <col min="243" max="243" width="20.54296875" bestFit="1" customWidth="1"/>
    <col min="244" max="244" width="14.81640625" bestFit="1" customWidth="1"/>
    <col min="245" max="245" width="20.54296875" bestFit="1" customWidth="1"/>
    <col min="246" max="246" width="19.36328125" bestFit="1" customWidth="1"/>
    <col min="247" max="247" width="20.54296875" bestFit="1" customWidth="1"/>
    <col min="248" max="248" width="14.81640625" bestFit="1" customWidth="1"/>
    <col min="249" max="249" width="20.54296875" bestFit="1" customWidth="1"/>
    <col min="250" max="250" width="19.36328125" bestFit="1" customWidth="1"/>
    <col min="251" max="251" width="20.54296875" bestFit="1" customWidth="1"/>
    <col min="252" max="252" width="19.6328125" bestFit="1" customWidth="1"/>
    <col min="253" max="253" width="25.36328125" bestFit="1" customWidth="1"/>
    <col min="254" max="254" width="24.08984375" bestFit="1" customWidth="1"/>
    <col min="255" max="255" width="25.36328125" bestFit="1" customWidth="1"/>
  </cols>
  <sheetData>
    <row r="3" spans="1:6" x14ac:dyDescent="0.35">
      <c r="A3" s="30" t="s">
        <v>319</v>
      </c>
      <c r="B3" s="30" t="s">
        <v>0</v>
      </c>
      <c r="C3" t="s">
        <v>426</v>
      </c>
      <c r="D3" t="s">
        <v>427</v>
      </c>
      <c r="E3" t="s">
        <v>428</v>
      </c>
      <c r="F3" t="s">
        <v>425</v>
      </c>
    </row>
    <row r="4" spans="1:6" x14ac:dyDescent="0.35">
      <c r="A4" t="s">
        <v>133</v>
      </c>
      <c r="B4" t="s">
        <v>133</v>
      </c>
      <c r="C4"/>
      <c r="D4">
        <v>5.0813008130081306E-4</v>
      </c>
      <c r="F4">
        <v>1</v>
      </c>
    </row>
    <row r="5" spans="1:6" x14ac:dyDescent="0.35">
      <c r="A5" t="s">
        <v>70</v>
      </c>
      <c r="B5" t="s">
        <v>210</v>
      </c>
      <c r="C5">
        <v>5.5865921787709499E-3</v>
      </c>
      <c r="D5"/>
      <c r="E5">
        <v>3.7968294317132162E-3</v>
      </c>
      <c r="F5">
        <v>3</v>
      </c>
    </row>
    <row r="6" spans="1:6" x14ac:dyDescent="0.35">
      <c r="B6" t="s">
        <v>54</v>
      </c>
      <c r="C6">
        <v>5.6179775280898875E-3</v>
      </c>
      <c r="D6">
        <v>8.4083537692762047E-4</v>
      </c>
      <c r="E6">
        <v>1.0054586002866968E-2</v>
      </c>
      <c r="F6">
        <v>5</v>
      </c>
    </row>
    <row r="7" spans="1:6" x14ac:dyDescent="0.35">
      <c r="B7" t="s">
        <v>59</v>
      </c>
      <c r="C7">
        <v>4.7341571764131285E-2</v>
      </c>
      <c r="D7">
        <v>1.4906754098755941E-3</v>
      </c>
      <c r="E7">
        <v>2.2106538741079283E-3</v>
      </c>
      <c r="F7">
        <v>3</v>
      </c>
    </row>
    <row r="8" spans="1:6" x14ac:dyDescent="0.35">
      <c r="B8" t="s">
        <v>295</v>
      </c>
      <c r="C8"/>
      <c r="D8"/>
      <c r="E8">
        <v>3.6445982194922831E-6</v>
      </c>
      <c r="F8">
        <v>1</v>
      </c>
    </row>
    <row r="9" spans="1:6" x14ac:dyDescent="0.35">
      <c r="B9" t="s">
        <v>272</v>
      </c>
      <c r="C9">
        <v>5.3840913422076565E-2</v>
      </c>
      <c r="D9">
        <v>1.2049597698915535E-3</v>
      </c>
      <c r="F9">
        <v>2</v>
      </c>
    </row>
    <row r="10" spans="1:6" x14ac:dyDescent="0.35">
      <c r="B10" t="s">
        <v>208</v>
      </c>
      <c r="C10"/>
      <c r="D10"/>
      <c r="E10">
        <v>8.5324368603599057E-3</v>
      </c>
      <c r="F10">
        <v>2</v>
      </c>
    </row>
    <row r="11" spans="1:6" x14ac:dyDescent="0.35">
      <c r="B11" t="s">
        <v>286</v>
      </c>
      <c r="C11"/>
      <c r="D11">
        <v>5.0813008130081306E-4</v>
      </c>
      <c r="E11">
        <v>1.490659011880638E-2</v>
      </c>
      <c r="F11">
        <v>1</v>
      </c>
    </row>
    <row r="12" spans="1:6" x14ac:dyDescent="0.35">
      <c r="B12" t="s">
        <v>56</v>
      </c>
      <c r="C12">
        <v>2.3341241294864926E-2</v>
      </c>
      <c r="D12"/>
      <c r="F12">
        <v>1</v>
      </c>
    </row>
    <row r="13" spans="1:6" x14ac:dyDescent="0.35">
      <c r="B13" t="s">
        <v>57</v>
      </c>
      <c r="C13"/>
      <c r="D13"/>
      <c r="E13">
        <v>5.152707087632975E-3</v>
      </c>
      <c r="F13">
        <v>4</v>
      </c>
    </row>
    <row r="14" spans="1:6" x14ac:dyDescent="0.35">
      <c r="B14" t="s">
        <v>60</v>
      </c>
      <c r="C14">
        <v>4.8439836614334458E-2</v>
      </c>
      <c r="D14">
        <v>8.2889613024621708E-3</v>
      </c>
      <c r="E14">
        <v>7.0314444936115817E-3</v>
      </c>
      <c r="F14">
        <v>2</v>
      </c>
    </row>
    <row r="15" spans="1:6" x14ac:dyDescent="0.35">
      <c r="B15" t="s">
        <v>230</v>
      </c>
      <c r="C15"/>
      <c r="D15"/>
      <c r="E15">
        <v>3.6697043043735292E-3</v>
      </c>
      <c r="F15">
        <v>1</v>
      </c>
    </row>
    <row r="16" spans="1:6" x14ac:dyDescent="0.35">
      <c r="A16" t="s">
        <v>65</v>
      </c>
      <c r="B16" t="s">
        <v>239</v>
      </c>
      <c r="C16"/>
      <c r="D16"/>
      <c r="E16">
        <v>3.5492778028135961E-2</v>
      </c>
      <c r="F16">
        <v>1</v>
      </c>
    </row>
    <row r="17" spans="1:6" x14ac:dyDescent="0.35">
      <c r="B17" t="s">
        <v>42</v>
      </c>
      <c r="C17">
        <v>0.24916805181955765</v>
      </c>
      <c r="D17">
        <v>0.39057060378839825</v>
      </c>
      <c r="E17">
        <v>9.8569035966951546E-2</v>
      </c>
    </row>
    <row r="18" spans="1:6" x14ac:dyDescent="0.35">
      <c r="B18" t="s">
        <v>47</v>
      </c>
      <c r="C18">
        <v>0.29096657537153908</v>
      </c>
      <c r="D18">
        <v>0.45703566605317891</v>
      </c>
      <c r="E18">
        <v>0.17495420933917916</v>
      </c>
    </row>
    <row r="19" spans="1:6" x14ac:dyDescent="0.35">
      <c r="B19" t="s">
        <v>265</v>
      </c>
      <c r="C19"/>
      <c r="D19"/>
      <c r="E19">
        <v>1.492468775925633E-3</v>
      </c>
      <c r="F19">
        <v>2</v>
      </c>
    </row>
    <row r="20" spans="1:6" x14ac:dyDescent="0.35">
      <c r="A20" t="s">
        <v>304</v>
      </c>
      <c r="B20" t="s">
        <v>278</v>
      </c>
      <c r="C20"/>
      <c r="D20"/>
      <c r="E20">
        <v>2.6744317203630814E-3</v>
      </c>
      <c r="F20">
        <v>1</v>
      </c>
    </row>
    <row r="21" spans="1:6" x14ac:dyDescent="0.35">
      <c r="A21" t="s">
        <v>313</v>
      </c>
      <c r="B21" t="s">
        <v>283</v>
      </c>
      <c r="C21">
        <v>5.5865921787709499E-3</v>
      </c>
      <c r="D21"/>
      <c r="F21">
        <v>1</v>
      </c>
    </row>
    <row r="22" spans="1:6" x14ac:dyDescent="0.35">
      <c r="A22" t="s">
        <v>74</v>
      </c>
      <c r="B22" t="s">
        <v>241</v>
      </c>
      <c r="C22"/>
      <c r="D22"/>
      <c r="E22">
        <v>6.8644550823954362E-3</v>
      </c>
      <c r="F22">
        <v>2</v>
      </c>
    </row>
    <row r="23" spans="1:6" x14ac:dyDescent="0.35">
      <c r="B23" t="s">
        <v>293</v>
      </c>
      <c r="C23"/>
      <c r="D23"/>
      <c r="E23">
        <v>1.7008125024297322E-5</v>
      </c>
      <c r="F23">
        <v>1</v>
      </c>
    </row>
    <row r="24" spans="1:6" x14ac:dyDescent="0.35">
      <c r="B24" t="s">
        <v>288</v>
      </c>
      <c r="C24"/>
      <c r="D24"/>
      <c r="E24">
        <v>7.8099512619497194E-4</v>
      </c>
      <c r="F24">
        <v>1</v>
      </c>
    </row>
    <row r="25" spans="1:6" x14ac:dyDescent="0.35">
      <c r="A25" t="s">
        <v>315</v>
      </c>
      <c r="B25" t="s">
        <v>247</v>
      </c>
      <c r="C25"/>
      <c r="D25"/>
      <c r="E25">
        <v>3.7941515353580603E-3</v>
      </c>
      <c r="F25">
        <v>2</v>
      </c>
    </row>
    <row r="26" spans="1:6" x14ac:dyDescent="0.35">
      <c r="A26" t="s">
        <v>317</v>
      </c>
      <c r="B26" t="s">
        <v>290</v>
      </c>
      <c r="C26"/>
      <c r="D26"/>
      <c r="E26">
        <v>6.1235135359888717E-4</v>
      </c>
      <c r="F26">
        <v>1</v>
      </c>
    </row>
    <row r="27" spans="1:6" x14ac:dyDescent="0.35">
      <c r="A27" t="s">
        <v>312</v>
      </c>
      <c r="B27" t="s">
        <v>297</v>
      </c>
      <c r="C27">
        <v>1.4705882352941176E-2</v>
      </c>
      <c r="D27"/>
      <c r="F27">
        <v>1</v>
      </c>
    </row>
    <row r="28" spans="1:6" x14ac:dyDescent="0.35">
      <c r="A28" t="s">
        <v>50</v>
      </c>
      <c r="B28" t="s">
        <v>137</v>
      </c>
      <c r="C28"/>
      <c r="D28">
        <v>1.2808995601962993E-4</v>
      </c>
      <c r="F28">
        <v>2</v>
      </c>
    </row>
    <row r="29" spans="1:6" x14ac:dyDescent="0.35">
      <c r="B29" t="s">
        <v>260</v>
      </c>
      <c r="C29"/>
      <c r="D29"/>
      <c r="E29">
        <v>8.8613982594462001E-3</v>
      </c>
      <c r="F29">
        <v>1</v>
      </c>
    </row>
    <row r="30" spans="1:6" x14ac:dyDescent="0.35">
      <c r="B30" t="s">
        <v>256</v>
      </c>
      <c r="C30"/>
      <c r="D30">
        <v>3.8755137991779215E-3</v>
      </c>
      <c r="E30">
        <v>0.10236759916915052</v>
      </c>
    </row>
    <row r="31" spans="1:6" x14ac:dyDescent="0.35">
      <c r="A31" t="s">
        <v>4</v>
      </c>
      <c r="B31" t="s">
        <v>15</v>
      </c>
      <c r="C31">
        <v>5.4864122405628359E-2</v>
      </c>
      <c r="D31">
        <v>0.85619918699186992</v>
      </c>
      <c r="E31">
        <v>8.8723206090072296E-3</v>
      </c>
      <c r="F31">
        <v>1</v>
      </c>
    </row>
    <row r="32" spans="1:6" x14ac:dyDescent="0.35">
      <c r="B32" t="s">
        <v>6</v>
      </c>
      <c r="C32">
        <v>7.7833122579655842E-2</v>
      </c>
      <c r="D32">
        <v>7.4640816750491071E-2</v>
      </c>
      <c r="E32">
        <v>0.14922914524755895</v>
      </c>
    </row>
    <row r="33" spans="1:6" x14ac:dyDescent="0.35">
      <c r="B33" t="s">
        <v>23</v>
      </c>
      <c r="C33">
        <v>4.3814819081785368E-2</v>
      </c>
      <c r="D33">
        <v>5.8219056730803305E-2</v>
      </c>
      <c r="E33">
        <v>7.0883848100440966E-3</v>
      </c>
      <c r="F33">
        <v>1</v>
      </c>
    </row>
    <row r="34" spans="1:6" x14ac:dyDescent="0.35">
      <c r="A34" t="s">
        <v>309</v>
      </c>
      <c r="B34" t="s">
        <v>214</v>
      </c>
      <c r="C34">
        <v>0.11422511350083271</v>
      </c>
      <c r="D34"/>
      <c r="F34">
        <v>2</v>
      </c>
    </row>
    <row r="35" spans="1:6" x14ac:dyDescent="0.35">
      <c r="A35" t="s">
        <v>76</v>
      </c>
      <c r="B35" t="s">
        <v>144</v>
      </c>
      <c r="C35"/>
      <c r="D35">
        <v>2.2118462476707528E-3</v>
      </c>
      <c r="F35">
        <v>2</v>
      </c>
    </row>
    <row r="36" spans="1:6" x14ac:dyDescent="0.35">
      <c r="A36" t="s">
        <v>175</v>
      </c>
      <c r="B36" t="s">
        <v>175</v>
      </c>
      <c r="C36"/>
      <c r="D36">
        <v>2.7011156782149148E-3</v>
      </c>
      <c r="F36">
        <v>1</v>
      </c>
    </row>
    <row r="37" spans="1:6" x14ac:dyDescent="0.35">
      <c r="A37" t="s">
        <v>62</v>
      </c>
      <c r="B37" t="s">
        <v>202</v>
      </c>
      <c r="C37">
        <v>5.6179775280898875E-3</v>
      </c>
      <c r="D37"/>
      <c r="E37">
        <v>2.6152835929722101E-2</v>
      </c>
      <c r="F37">
        <v>1</v>
      </c>
    </row>
    <row r="38" spans="1:6" x14ac:dyDescent="0.35">
      <c r="A38" t="s">
        <v>303</v>
      </c>
      <c r="B38" t="s">
        <v>218</v>
      </c>
      <c r="C38">
        <v>5.6179775280898875E-3</v>
      </c>
      <c r="D38"/>
      <c r="F38">
        <v>1</v>
      </c>
    </row>
    <row r="39" spans="1:6" x14ac:dyDescent="0.35">
      <c r="B39" t="s">
        <v>253</v>
      </c>
      <c r="C39">
        <v>1.6378656194804653E-2</v>
      </c>
      <c r="D39"/>
      <c r="F39">
        <v>3</v>
      </c>
    </row>
    <row r="40" spans="1:6" x14ac:dyDescent="0.35">
      <c r="A40" t="s">
        <v>311</v>
      </c>
      <c r="B40" t="s">
        <v>222</v>
      </c>
      <c r="C40">
        <v>1.1235955056179775E-2</v>
      </c>
      <c r="D40"/>
      <c r="F40">
        <v>1</v>
      </c>
    </row>
    <row r="41" spans="1:6" x14ac:dyDescent="0.35">
      <c r="A41" t="s">
        <v>307</v>
      </c>
      <c r="B41" t="s">
        <v>251</v>
      </c>
      <c r="C41">
        <v>2.0547945205479451E-2</v>
      </c>
      <c r="D41"/>
      <c r="F41">
        <v>1</v>
      </c>
    </row>
    <row r="42" spans="1:6" x14ac:dyDescent="0.35">
      <c r="A42" t="s">
        <v>72</v>
      </c>
      <c r="B42" t="s">
        <v>263</v>
      </c>
      <c r="C42"/>
      <c r="D42"/>
      <c r="E42">
        <v>2.3863358135439499E-3</v>
      </c>
      <c r="F42">
        <v>1</v>
      </c>
    </row>
    <row r="43" spans="1:6" x14ac:dyDescent="0.35">
      <c r="B43" t="s">
        <v>51</v>
      </c>
      <c r="C43"/>
      <c r="D43"/>
      <c r="E43">
        <v>3.2015671795785565E-2</v>
      </c>
      <c r="F43">
        <v>1</v>
      </c>
    </row>
    <row r="44" spans="1:6" x14ac:dyDescent="0.35">
      <c r="B44" t="s">
        <v>163</v>
      </c>
      <c r="C44"/>
      <c r="D44">
        <v>1.3636053726051681E-4</v>
      </c>
      <c r="F44">
        <v>1</v>
      </c>
    </row>
    <row r="45" spans="1:6" x14ac:dyDescent="0.35">
      <c r="A45" t="s">
        <v>37</v>
      </c>
      <c r="B45" t="s">
        <v>49</v>
      </c>
      <c r="C45">
        <v>1.5889652859299011E-2</v>
      </c>
      <c r="D45">
        <v>0.12239112717479891</v>
      </c>
      <c r="F45">
        <v>1</v>
      </c>
    </row>
    <row r="46" spans="1:6" x14ac:dyDescent="0.35">
      <c r="A46" t="s">
        <v>305</v>
      </c>
      <c r="B46" t="s">
        <v>109</v>
      </c>
      <c r="C46"/>
      <c r="D46">
        <v>2.7000216629737667E-4</v>
      </c>
      <c r="F46">
        <v>4</v>
      </c>
    </row>
    <row r="47" spans="1:6" x14ac:dyDescent="0.35">
      <c r="A47" t="s">
        <v>316</v>
      </c>
      <c r="B47" t="s">
        <v>280</v>
      </c>
      <c r="C47"/>
      <c r="D47">
        <v>1.3636053726051681E-4</v>
      </c>
      <c r="E47">
        <v>2.6724528585648109E-3</v>
      </c>
    </row>
    <row r="48" spans="1:6" x14ac:dyDescent="0.35">
      <c r="A48" t="s">
        <v>18</v>
      </c>
      <c r="B48" t="s">
        <v>270</v>
      </c>
      <c r="C48">
        <v>2.0547945205479451E-2</v>
      </c>
      <c r="D48"/>
      <c r="F48">
        <v>1</v>
      </c>
    </row>
    <row r="49" spans="1:6" x14ac:dyDescent="0.35">
      <c r="A49" t="s">
        <v>32</v>
      </c>
      <c r="B49" t="s">
        <v>236</v>
      </c>
      <c r="C49">
        <v>2.5171050153788212E-2</v>
      </c>
      <c r="D49"/>
      <c r="F49">
        <v>1</v>
      </c>
    </row>
    <row r="50" spans="1:6" x14ac:dyDescent="0.35">
      <c r="B50" t="s">
        <v>39</v>
      </c>
      <c r="C50">
        <v>5.6179775280898875E-3</v>
      </c>
      <c r="D50"/>
      <c r="E50">
        <v>4.4026601741761331E-2</v>
      </c>
      <c r="F50">
        <v>3</v>
      </c>
    </row>
    <row r="51" spans="1:6" x14ac:dyDescent="0.35">
      <c r="B51" t="s">
        <v>228</v>
      </c>
      <c r="C51"/>
      <c r="D51"/>
      <c r="E51">
        <v>5.1823977034634395E-3</v>
      </c>
      <c r="F51">
        <v>4</v>
      </c>
    </row>
    <row r="52" spans="1:6" x14ac:dyDescent="0.35">
      <c r="B52" t="s">
        <v>31</v>
      </c>
      <c r="C52">
        <v>0.48166549367548406</v>
      </c>
      <c r="D52">
        <v>0.48319777293856248</v>
      </c>
      <c r="E52">
        <v>0.44670204550666881</v>
      </c>
    </row>
    <row r="53" spans="1:6" x14ac:dyDescent="0.35">
      <c r="B53" t="s">
        <v>230</v>
      </c>
      <c r="C53">
        <v>5.5865921787709499E-3</v>
      </c>
      <c r="D53"/>
      <c r="E53">
        <v>6.5589750992598103E-3</v>
      </c>
      <c r="F53">
        <v>2</v>
      </c>
    </row>
    <row r="54" spans="1:6" x14ac:dyDescent="0.35">
      <c r="B54" t="s">
        <v>226</v>
      </c>
      <c r="C54"/>
      <c r="D54"/>
      <c r="E54">
        <v>7.1981820980818734E-3</v>
      </c>
      <c r="F54">
        <v>4</v>
      </c>
    </row>
    <row r="55" spans="1:6" x14ac:dyDescent="0.35">
      <c r="A55" t="s">
        <v>12</v>
      </c>
      <c r="B55" t="s">
        <v>24</v>
      </c>
      <c r="C55"/>
      <c r="D55"/>
      <c r="E55">
        <v>2.251704241462774E-3</v>
      </c>
      <c r="F55">
        <v>4</v>
      </c>
    </row>
    <row r="56" spans="1:6" x14ac:dyDescent="0.35">
      <c r="B56" t="s">
        <v>11</v>
      </c>
      <c r="C56">
        <v>6.8493150684931503E-3</v>
      </c>
      <c r="D56">
        <v>3.5408103347034647E-2</v>
      </c>
      <c r="E56">
        <v>1.3000702336792907E-3</v>
      </c>
    </row>
    <row r="57" spans="1:6" x14ac:dyDescent="0.35">
      <c r="B57" t="s">
        <v>285</v>
      </c>
      <c r="C57"/>
      <c r="D57"/>
      <c r="E57">
        <v>9.1707320477250247E-4</v>
      </c>
      <c r="F57">
        <v>1</v>
      </c>
    </row>
    <row r="58" spans="1:6" x14ac:dyDescent="0.35">
      <c r="B58" t="s">
        <v>243</v>
      </c>
      <c r="C58"/>
      <c r="D58"/>
      <c r="E58">
        <v>5.0126123453443439E-3</v>
      </c>
      <c r="F58">
        <v>2</v>
      </c>
    </row>
    <row r="59" spans="1:6" x14ac:dyDescent="0.35">
      <c r="B59" t="s">
        <v>268</v>
      </c>
      <c r="C59"/>
      <c r="D59"/>
      <c r="E59">
        <v>4.8416408702539101E-3</v>
      </c>
      <c r="F59">
        <v>1</v>
      </c>
    </row>
    <row r="60" spans="1:6" x14ac:dyDescent="0.35">
      <c r="B60" t="s">
        <v>16</v>
      </c>
      <c r="C60">
        <v>1.11731843575419E-2</v>
      </c>
      <c r="D60">
        <v>3.4706091328942694E-2</v>
      </c>
      <c r="E60">
        <v>4.9273658776944674E-4</v>
      </c>
      <c r="F60">
        <v>1</v>
      </c>
    </row>
    <row r="61" spans="1:6" x14ac:dyDescent="0.35">
      <c r="B61" t="s">
        <v>145</v>
      </c>
      <c r="C61"/>
      <c r="D61">
        <v>5.019072475406545E-5</v>
      </c>
      <c r="F61">
        <v>1</v>
      </c>
    </row>
    <row r="62" spans="1:6" x14ac:dyDescent="0.35">
      <c r="A62" t="s">
        <v>67</v>
      </c>
      <c r="B62" t="s">
        <v>435</v>
      </c>
      <c r="C62">
        <v>1.3698630136986301E-2</v>
      </c>
      <c r="D62">
        <v>2.776918571281143E-4</v>
      </c>
      <c r="E62">
        <v>0.18531288097942306</v>
      </c>
      <c r="F62">
        <v>5</v>
      </c>
    </row>
    <row r="63" spans="1:6" x14ac:dyDescent="0.35">
      <c r="A63" t="s">
        <v>9</v>
      </c>
      <c r="B63" t="s">
        <v>43</v>
      </c>
      <c r="C63"/>
      <c r="D63"/>
      <c r="E63">
        <v>2.7568914147794257E-3</v>
      </c>
      <c r="F63">
        <v>2</v>
      </c>
    </row>
    <row r="64" spans="1:6" x14ac:dyDescent="0.35">
      <c r="A64" t="s">
        <v>318</v>
      </c>
      <c r="B64" t="s">
        <v>234</v>
      </c>
      <c r="C64"/>
      <c r="D64"/>
      <c r="E64">
        <v>1.177982589961105E-2</v>
      </c>
      <c r="F64">
        <v>4</v>
      </c>
    </row>
    <row r="65" spans="1:5" x14ac:dyDescent="0.35">
      <c r="A65" t="s">
        <v>326</v>
      </c>
      <c r="B65" t="s">
        <v>326</v>
      </c>
      <c r="C65"/>
      <c r="D65"/>
    </row>
    <row r="66" spans="1:5" x14ac:dyDescent="0.35">
      <c r="B66"/>
      <c r="C66">
        <f>COUNT(C4:C65)</f>
        <v>28</v>
      </c>
      <c r="D66">
        <f t="shared" ref="D66:E66" si="0">COUNT(D4:D65)</f>
        <v>24</v>
      </c>
      <c r="E66">
        <f t="shared" si="0"/>
        <v>42</v>
      </c>
    </row>
    <row r="67" spans="1:5" x14ac:dyDescent="0.35">
      <c r="B67"/>
      <c r="C67"/>
      <c r="D67"/>
    </row>
    <row r="68" spans="1:5" x14ac:dyDescent="0.35">
      <c r="B68"/>
      <c r="C68"/>
      <c r="D68"/>
    </row>
    <row r="69" spans="1:5" x14ac:dyDescent="0.35">
      <c r="B69"/>
      <c r="C69"/>
      <c r="D69"/>
    </row>
    <row r="70" spans="1:5" x14ac:dyDescent="0.35">
      <c r="B70"/>
      <c r="C70"/>
      <c r="D70"/>
    </row>
    <row r="71" spans="1:5" x14ac:dyDescent="0.35">
      <c r="B71"/>
      <c r="C71"/>
      <c r="D71"/>
    </row>
    <row r="72" spans="1:5" x14ac:dyDescent="0.35">
      <c r="B72"/>
      <c r="C72"/>
      <c r="D72"/>
    </row>
    <row r="73" spans="1:5" x14ac:dyDescent="0.35">
      <c r="B73"/>
      <c r="C73"/>
      <c r="D73"/>
    </row>
    <row r="74" spans="1:5" x14ac:dyDescent="0.35">
      <c r="B74"/>
      <c r="C74"/>
      <c r="D74"/>
    </row>
    <row r="75" spans="1:5" x14ac:dyDescent="0.35">
      <c r="B75"/>
      <c r="C75"/>
      <c r="D75"/>
    </row>
    <row r="76" spans="1:5" x14ac:dyDescent="0.35">
      <c r="B76"/>
      <c r="C76"/>
      <c r="D76"/>
    </row>
    <row r="77" spans="1:5" x14ac:dyDescent="0.35">
      <c r="B77"/>
      <c r="C77"/>
      <c r="D77"/>
    </row>
    <row r="78" spans="1:5" x14ac:dyDescent="0.35">
      <c r="B78"/>
      <c r="C78"/>
      <c r="D78"/>
    </row>
    <row r="79" spans="1:5" x14ac:dyDescent="0.35">
      <c r="B79"/>
      <c r="C79"/>
      <c r="D79"/>
    </row>
    <row r="80" spans="1:5" x14ac:dyDescent="0.35">
      <c r="B80"/>
      <c r="C80"/>
      <c r="D80"/>
    </row>
    <row r="81" customFormat="1" x14ac:dyDescent="0.35"/>
    <row r="82" customFormat="1" x14ac:dyDescent="0.35"/>
    <row r="83" customFormat="1" x14ac:dyDescent="0.35"/>
    <row r="84" customFormat="1" x14ac:dyDescent="0.35"/>
    <row r="85" customFormat="1" x14ac:dyDescent="0.35"/>
    <row r="86" customFormat="1" x14ac:dyDescent="0.35"/>
    <row r="87" customFormat="1" x14ac:dyDescent="0.35"/>
    <row r="88" customFormat="1" x14ac:dyDescent="0.35"/>
    <row r="89" customFormat="1" x14ac:dyDescent="0.35"/>
    <row r="90" customFormat="1" x14ac:dyDescent="0.35"/>
    <row r="91" customFormat="1" x14ac:dyDescent="0.35"/>
    <row r="92" customFormat="1" x14ac:dyDescent="0.35"/>
    <row r="93" customFormat="1" x14ac:dyDescent="0.35"/>
    <row r="94" customFormat="1" x14ac:dyDescent="0.35"/>
    <row r="95" customFormat="1" x14ac:dyDescent="0.35"/>
    <row r="96" customFormat="1" x14ac:dyDescent="0.35"/>
  </sheetData>
  <sortState xmlns:xlrd2="http://schemas.microsoft.com/office/spreadsheetml/2017/richdata2" ref="H5:L60">
    <sortCondition ref="I5:I60"/>
    <sortCondition ref="J5:J60"/>
    <sortCondition ref="K5:K60"/>
  </sortState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DDA0C-76D7-41D2-8E13-5AE0EF5106F3}">
  <sheetPr codeName="Sheet22"/>
  <dimension ref="A1:T100"/>
  <sheetViews>
    <sheetView zoomScaleNormal="85" workbookViewId="0">
      <selection activeCell="F72" sqref="F72"/>
    </sheetView>
  </sheetViews>
  <sheetFormatPr defaultRowHeight="14.5" x14ac:dyDescent="0.35"/>
  <cols>
    <col min="1" max="1" width="10.54296875" bestFit="1" customWidth="1"/>
    <col min="2" max="2" width="13" bestFit="1" customWidth="1"/>
    <col min="3" max="4" width="17.08984375" bestFit="1" customWidth="1"/>
    <col min="5" max="5" width="5.6328125" style="37" bestFit="1" customWidth="1"/>
    <col min="6" max="6" width="10.81640625" style="37" bestFit="1" customWidth="1"/>
    <col min="7" max="7" width="9.6328125" style="37" bestFit="1" customWidth="1"/>
    <col min="8" max="8" width="13" bestFit="1" customWidth="1"/>
    <col min="9" max="9" width="7.81640625" bestFit="1" customWidth="1"/>
    <col min="10" max="10" width="14" bestFit="1" customWidth="1"/>
    <col min="13" max="13" width="13.1796875" bestFit="1" customWidth="1"/>
    <col min="14" max="14" width="14" bestFit="1" customWidth="1"/>
    <col min="17" max="17" width="20.81640625" bestFit="1" customWidth="1"/>
    <col min="18" max="18" width="12.7265625" bestFit="1" customWidth="1"/>
    <col min="19" max="19" width="17.08984375" bestFit="1" customWidth="1"/>
    <col min="20" max="20" width="15.90625" bestFit="1" customWidth="1"/>
  </cols>
  <sheetData>
    <row r="1" spans="1:20" x14ac:dyDescent="0.35">
      <c r="A1" t="s">
        <v>352</v>
      </c>
      <c r="B1" s="35" t="s">
        <v>320</v>
      </c>
      <c r="C1" s="35" t="s">
        <v>319</v>
      </c>
      <c r="D1" s="35" t="s">
        <v>0</v>
      </c>
      <c r="E1" s="123" t="s">
        <v>78</v>
      </c>
      <c r="F1" s="123" t="s">
        <v>95</v>
      </c>
      <c r="G1" s="123" t="s">
        <v>101</v>
      </c>
      <c r="H1" s="34" t="s">
        <v>430</v>
      </c>
      <c r="I1" s="34" t="s">
        <v>370</v>
      </c>
      <c r="J1" s="34" t="s">
        <v>371</v>
      </c>
      <c r="K1" s="34" t="s">
        <v>372</v>
      </c>
      <c r="Q1" s="30" t="s">
        <v>323</v>
      </c>
      <c r="R1" t="s">
        <v>388</v>
      </c>
      <c r="S1" t="s">
        <v>386</v>
      </c>
      <c r="T1" t="s">
        <v>387</v>
      </c>
    </row>
    <row r="2" spans="1:20" x14ac:dyDescent="0.35">
      <c r="A2" t="s">
        <v>127</v>
      </c>
      <c r="B2" t="s">
        <v>301</v>
      </c>
      <c r="C2" t="s">
        <v>133</v>
      </c>
      <c r="D2" t="s">
        <v>133</v>
      </c>
      <c r="F2" s="37">
        <v>5.0813008130081306E-4</v>
      </c>
      <c r="H2" s="146">
        <f t="shared" ref="H2:H33" si="0">COUNT(E2:G2)</f>
        <v>1</v>
      </c>
      <c r="I2" t="s">
        <v>366</v>
      </c>
      <c r="M2" s="30" t="s">
        <v>323</v>
      </c>
      <c r="N2" t="s">
        <v>414</v>
      </c>
      <c r="Q2" s="31" t="s">
        <v>133</v>
      </c>
      <c r="S2">
        <v>5.0813008130081306E-4</v>
      </c>
    </row>
    <row r="3" spans="1:20" x14ac:dyDescent="0.35">
      <c r="A3" t="s">
        <v>148</v>
      </c>
      <c r="B3" t="s">
        <v>71</v>
      </c>
      <c r="C3" t="s">
        <v>70</v>
      </c>
      <c r="D3" t="s">
        <v>210</v>
      </c>
      <c r="E3" s="37">
        <v>5.5865921787709499E-3</v>
      </c>
      <c r="H3" s="146">
        <f t="shared" si="0"/>
        <v>1</v>
      </c>
      <c r="I3" t="s">
        <v>368</v>
      </c>
      <c r="M3" s="31" t="s">
        <v>383</v>
      </c>
      <c r="N3">
        <v>16</v>
      </c>
      <c r="Q3" s="32" t="s">
        <v>133</v>
      </c>
      <c r="S3">
        <v>5.0813008130081306E-4</v>
      </c>
    </row>
    <row r="4" spans="1:20" x14ac:dyDescent="0.35">
      <c r="A4" t="s">
        <v>148</v>
      </c>
      <c r="B4" t="s">
        <v>71</v>
      </c>
      <c r="C4" t="s">
        <v>70</v>
      </c>
      <c r="D4" t="s">
        <v>59</v>
      </c>
      <c r="E4" s="37">
        <v>1.11731843575419E-2</v>
      </c>
      <c r="H4" s="146">
        <f t="shared" si="0"/>
        <v>1</v>
      </c>
      <c r="I4" t="s">
        <v>368</v>
      </c>
      <c r="M4" s="32" t="s">
        <v>368</v>
      </c>
      <c r="N4">
        <v>3</v>
      </c>
      <c r="Q4" s="31" t="s">
        <v>70</v>
      </c>
      <c r="R4">
        <v>4.1631591030841054E-2</v>
      </c>
      <c r="T4">
        <v>8.2221140601231146E-2</v>
      </c>
    </row>
    <row r="5" spans="1:20" x14ac:dyDescent="0.35">
      <c r="A5" t="s">
        <v>169</v>
      </c>
      <c r="B5" t="s">
        <v>71</v>
      </c>
      <c r="C5" t="s">
        <v>70</v>
      </c>
      <c r="D5" t="s">
        <v>272</v>
      </c>
      <c r="E5" s="37">
        <v>1.3698630136986301E-2</v>
      </c>
      <c r="H5" s="146">
        <f t="shared" si="0"/>
        <v>1</v>
      </c>
      <c r="I5" t="s">
        <v>368</v>
      </c>
      <c r="M5" s="32" t="s">
        <v>366</v>
      </c>
      <c r="N5">
        <v>3</v>
      </c>
      <c r="Q5" s="32" t="s">
        <v>210</v>
      </c>
      <c r="R5">
        <v>5.5865921787709499E-3</v>
      </c>
      <c r="T5">
        <v>7.5936588634264324E-3</v>
      </c>
    </row>
    <row r="6" spans="1:20" x14ac:dyDescent="0.35">
      <c r="A6" t="s">
        <v>148</v>
      </c>
      <c r="B6" t="s">
        <v>71</v>
      </c>
      <c r="C6" t="s">
        <v>70</v>
      </c>
      <c r="D6" t="s">
        <v>272</v>
      </c>
      <c r="E6" s="37">
        <v>5.5865921787709499E-3</v>
      </c>
      <c r="H6" s="146">
        <f t="shared" si="0"/>
        <v>1</v>
      </c>
      <c r="I6" t="s">
        <v>368</v>
      </c>
      <c r="M6" s="32" t="s">
        <v>367</v>
      </c>
      <c r="N6">
        <v>10</v>
      </c>
      <c r="Q6" s="32" t="s">
        <v>54</v>
      </c>
      <c r="T6">
        <v>3.5514150797698048E-2</v>
      </c>
    </row>
    <row r="7" spans="1:20" x14ac:dyDescent="0.35">
      <c r="A7" t="s">
        <v>148</v>
      </c>
      <c r="B7" t="s">
        <v>71</v>
      </c>
      <c r="C7" t="s">
        <v>70</v>
      </c>
      <c r="D7" t="s">
        <v>56</v>
      </c>
      <c r="E7" s="37">
        <v>5.5865921787709499E-3</v>
      </c>
      <c r="H7" s="146">
        <f t="shared" si="0"/>
        <v>1</v>
      </c>
      <c r="I7" t="s">
        <v>368</v>
      </c>
      <c r="M7" s="31" t="s">
        <v>169</v>
      </c>
      <c r="N7">
        <v>19</v>
      </c>
      <c r="Q7" s="32" t="s">
        <v>59</v>
      </c>
      <c r="R7">
        <v>1.11731843575419E-2</v>
      </c>
      <c r="T7">
        <v>4.4213077482158566E-3</v>
      </c>
    </row>
    <row r="8" spans="1:20" x14ac:dyDescent="0.35">
      <c r="A8" t="s">
        <v>385</v>
      </c>
      <c r="B8" t="s">
        <v>71</v>
      </c>
      <c r="C8" t="s">
        <v>70</v>
      </c>
      <c r="D8" t="s">
        <v>57</v>
      </c>
      <c r="G8" s="37">
        <v>2.110652852874774E-3</v>
      </c>
      <c r="H8" s="146">
        <f t="shared" si="0"/>
        <v>1</v>
      </c>
      <c r="I8" t="s">
        <v>368</v>
      </c>
      <c r="M8" s="32" t="s">
        <v>368</v>
      </c>
      <c r="N8">
        <v>5</v>
      </c>
      <c r="Q8" s="32" t="s">
        <v>295</v>
      </c>
      <c r="T8">
        <v>3.6445982194922831E-6</v>
      </c>
    </row>
    <row r="9" spans="1:20" x14ac:dyDescent="0.35">
      <c r="A9" t="s">
        <v>383</v>
      </c>
      <c r="B9" t="s">
        <v>71</v>
      </c>
      <c r="C9" t="s">
        <v>70</v>
      </c>
      <c r="D9" t="s">
        <v>210</v>
      </c>
      <c r="G9" s="37">
        <v>7.294792143040389E-3</v>
      </c>
      <c r="H9" s="146">
        <f t="shared" si="0"/>
        <v>1</v>
      </c>
      <c r="I9" t="s">
        <v>367</v>
      </c>
      <c r="M9" s="32" t="s">
        <v>366</v>
      </c>
      <c r="N9">
        <v>2</v>
      </c>
      <c r="Q9" s="32" t="s">
        <v>272</v>
      </c>
      <c r="R9">
        <v>1.9285222315757251E-2</v>
      </c>
    </row>
    <row r="10" spans="1:20" x14ac:dyDescent="0.35">
      <c r="A10" t="s">
        <v>169</v>
      </c>
      <c r="B10" t="s">
        <v>71</v>
      </c>
      <c r="C10" t="s">
        <v>70</v>
      </c>
      <c r="D10" t="s">
        <v>210</v>
      </c>
      <c r="G10" s="37">
        <v>2.9886672038604385E-4</v>
      </c>
      <c r="H10" s="146">
        <f t="shared" si="0"/>
        <v>1</v>
      </c>
      <c r="I10" t="s">
        <v>367</v>
      </c>
      <c r="M10" s="32" t="s">
        <v>367</v>
      </c>
      <c r="N10">
        <v>12</v>
      </c>
      <c r="Q10" s="32" t="s">
        <v>208</v>
      </c>
      <c r="T10">
        <v>1.7064873720719811E-2</v>
      </c>
    </row>
    <row r="11" spans="1:20" x14ac:dyDescent="0.35">
      <c r="A11" t="s">
        <v>169</v>
      </c>
      <c r="B11" t="s">
        <v>71</v>
      </c>
      <c r="C11" t="s">
        <v>70</v>
      </c>
      <c r="D11" t="s">
        <v>54</v>
      </c>
      <c r="G11" s="37">
        <v>2.1564383363239163E-3</v>
      </c>
      <c r="H11" s="146">
        <f t="shared" si="0"/>
        <v>1</v>
      </c>
      <c r="I11" t="s">
        <v>367</v>
      </c>
      <c r="M11" s="31" t="s">
        <v>162</v>
      </c>
      <c r="N11">
        <v>17</v>
      </c>
      <c r="Q11" s="32" t="s">
        <v>286</v>
      </c>
      <c r="T11">
        <v>1.6806224234575346E-3</v>
      </c>
    </row>
    <row r="12" spans="1:20" x14ac:dyDescent="0.35">
      <c r="A12" t="s">
        <v>162</v>
      </c>
      <c r="B12" t="s">
        <v>71</v>
      </c>
      <c r="C12" t="s">
        <v>70</v>
      </c>
      <c r="D12" t="s">
        <v>54</v>
      </c>
      <c r="G12" s="37">
        <v>7.4375520688010673E-3</v>
      </c>
      <c r="H12" s="146">
        <f t="shared" si="0"/>
        <v>1</v>
      </c>
      <c r="I12" t="s">
        <v>367</v>
      </c>
      <c r="M12" s="32" t="s">
        <v>368</v>
      </c>
      <c r="N12">
        <v>3</v>
      </c>
      <c r="Q12" s="32" t="s">
        <v>56</v>
      </c>
      <c r="R12">
        <v>5.5865921787709499E-3</v>
      </c>
    </row>
    <row r="13" spans="1:20" x14ac:dyDescent="0.35">
      <c r="A13" t="s">
        <v>136</v>
      </c>
      <c r="B13" t="s">
        <v>71</v>
      </c>
      <c r="C13" t="s">
        <v>70</v>
      </c>
      <c r="D13" t="s">
        <v>54</v>
      </c>
      <c r="G13" s="37">
        <v>5.2239241146056058E-3</v>
      </c>
      <c r="H13" s="146">
        <f t="shared" si="0"/>
        <v>1</v>
      </c>
      <c r="I13" t="s">
        <v>367</v>
      </c>
      <c r="M13" s="32" t="s">
        <v>366</v>
      </c>
      <c r="N13">
        <v>1</v>
      </c>
      <c r="Q13" s="32" t="s">
        <v>57</v>
      </c>
      <c r="T13">
        <v>4.6236962805237466E-3</v>
      </c>
    </row>
    <row r="14" spans="1:20" x14ac:dyDescent="0.35">
      <c r="A14" t="s">
        <v>127</v>
      </c>
      <c r="B14" t="s">
        <v>71</v>
      </c>
      <c r="C14" t="s">
        <v>70</v>
      </c>
      <c r="D14" t="s">
        <v>54</v>
      </c>
      <c r="G14" s="37">
        <v>1.2512242409705982E-2</v>
      </c>
      <c r="H14" s="146">
        <f t="shared" si="0"/>
        <v>1</v>
      </c>
      <c r="I14" t="s">
        <v>367</v>
      </c>
      <c r="M14" s="32" t="s">
        <v>367</v>
      </c>
      <c r="N14">
        <v>13</v>
      </c>
      <c r="Q14" s="32" t="s">
        <v>60</v>
      </c>
      <c r="T14">
        <v>7.6494818645966864E-3</v>
      </c>
    </row>
    <row r="15" spans="1:20" x14ac:dyDescent="0.35">
      <c r="A15" t="s">
        <v>385</v>
      </c>
      <c r="B15" t="s">
        <v>71</v>
      </c>
      <c r="C15" t="s">
        <v>70</v>
      </c>
      <c r="D15" t="s">
        <v>54</v>
      </c>
      <c r="G15" s="37">
        <v>8.1839938682614754E-3</v>
      </c>
      <c r="H15" s="146">
        <f t="shared" si="0"/>
        <v>1</v>
      </c>
      <c r="I15" t="s">
        <v>367</v>
      </c>
      <c r="M15" s="31" t="s">
        <v>148</v>
      </c>
      <c r="N15">
        <v>20</v>
      </c>
      <c r="Q15" s="32" t="s">
        <v>230</v>
      </c>
      <c r="T15">
        <v>3.6697043043735292E-3</v>
      </c>
    </row>
    <row r="16" spans="1:20" x14ac:dyDescent="0.35">
      <c r="A16" t="s">
        <v>162</v>
      </c>
      <c r="B16" t="s">
        <v>71</v>
      </c>
      <c r="C16" t="s">
        <v>70</v>
      </c>
      <c r="D16" t="s">
        <v>59</v>
      </c>
      <c r="G16" s="37">
        <v>2.8772650546858456E-3</v>
      </c>
      <c r="H16" s="146">
        <f t="shared" si="0"/>
        <v>1</v>
      </c>
      <c r="I16" t="s">
        <v>367</v>
      </c>
      <c r="M16" s="32" t="s">
        <v>368</v>
      </c>
      <c r="N16">
        <v>7</v>
      </c>
      <c r="Q16" s="31" t="s">
        <v>65</v>
      </c>
      <c r="T16">
        <v>5.2882625939580557E-3</v>
      </c>
    </row>
    <row r="17" spans="1:20" x14ac:dyDescent="0.35">
      <c r="A17" t="s">
        <v>127</v>
      </c>
      <c r="B17" t="s">
        <v>71</v>
      </c>
      <c r="C17" t="s">
        <v>70</v>
      </c>
      <c r="D17" t="s">
        <v>59</v>
      </c>
      <c r="G17" s="37">
        <v>1.5440426935300114E-3</v>
      </c>
      <c r="H17" s="146">
        <f t="shared" si="0"/>
        <v>1</v>
      </c>
      <c r="I17" t="s">
        <v>367</v>
      </c>
      <c r="M17" s="32" t="s">
        <v>366</v>
      </c>
      <c r="N17">
        <v>2</v>
      </c>
      <c r="Q17" s="32" t="s">
        <v>239</v>
      </c>
      <c r="T17">
        <v>2.3033250421067896E-3</v>
      </c>
    </row>
    <row r="18" spans="1:20" x14ac:dyDescent="0.35">
      <c r="A18" t="s">
        <v>136</v>
      </c>
      <c r="B18" t="s">
        <v>71</v>
      </c>
      <c r="C18" t="s">
        <v>70</v>
      </c>
      <c r="D18" t="s">
        <v>295</v>
      </c>
      <c r="G18" s="37">
        <v>3.6445982194922831E-6</v>
      </c>
      <c r="H18" s="146">
        <f t="shared" si="0"/>
        <v>1</v>
      </c>
      <c r="I18" t="s">
        <v>367</v>
      </c>
      <c r="M18" s="32" t="s">
        <v>367</v>
      </c>
      <c r="N18">
        <v>11</v>
      </c>
      <c r="Q18" s="32" t="s">
        <v>265</v>
      </c>
      <c r="T18">
        <v>2.9849375518512661E-3</v>
      </c>
    </row>
    <row r="19" spans="1:20" x14ac:dyDescent="0.35">
      <c r="A19" t="s">
        <v>383</v>
      </c>
      <c r="B19" t="s">
        <v>71</v>
      </c>
      <c r="C19" t="s">
        <v>70</v>
      </c>
      <c r="D19" t="s">
        <v>208</v>
      </c>
      <c r="G19" s="37">
        <v>1.0624295896400567E-2</v>
      </c>
      <c r="H19" s="146">
        <f t="shared" si="0"/>
        <v>1</v>
      </c>
      <c r="I19" t="s">
        <v>367</v>
      </c>
      <c r="M19" s="31" t="s">
        <v>142</v>
      </c>
      <c r="N19">
        <v>4</v>
      </c>
      <c r="Q19" s="31" t="s">
        <v>304</v>
      </c>
      <c r="T19">
        <v>2.6744317203630814E-3</v>
      </c>
    </row>
    <row r="20" spans="1:20" x14ac:dyDescent="0.35">
      <c r="A20" t="s">
        <v>169</v>
      </c>
      <c r="B20" t="s">
        <v>71</v>
      </c>
      <c r="C20" t="s">
        <v>70</v>
      </c>
      <c r="D20" t="s">
        <v>208</v>
      </c>
      <c r="G20" s="37">
        <v>6.4405778243192451E-3</v>
      </c>
      <c r="H20" s="146">
        <f t="shared" si="0"/>
        <v>1</v>
      </c>
      <c r="I20" t="s">
        <v>367</v>
      </c>
      <c r="M20" s="32" t="s">
        <v>366</v>
      </c>
      <c r="N20">
        <v>3</v>
      </c>
      <c r="Q20" s="32" t="s">
        <v>278</v>
      </c>
      <c r="T20">
        <v>2.6744317203630814E-3</v>
      </c>
    </row>
    <row r="21" spans="1:20" x14ac:dyDescent="0.35">
      <c r="A21" t="s">
        <v>148</v>
      </c>
      <c r="B21" t="s">
        <v>71</v>
      </c>
      <c r="C21" t="s">
        <v>70</v>
      </c>
      <c r="D21" t="s">
        <v>286</v>
      </c>
      <c r="G21" s="37">
        <v>1.6806224234575346E-3</v>
      </c>
      <c r="H21" s="146">
        <f t="shared" si="0"/>
        <v>1</v>
      </c>
      <c r="I21" t="s">
        <v>367</v>
      </c>
      <c r="M21" s="32" t="s">
        <v>367</v>
      </c>
      <c r="N21">
        <v>1</v>
      </c>
      <c r="Q21" s="31" t="s">
        <v>313</v>
      </c>
      <c r="R21">
        <v>5.5865921787709499E-3</v>
      </c>
    </row>
    <row r="22" spans="1:20" x14ac:dyDescent="0.35">
      <c r="A22" t="s">
        <v>169</v>
      </c>
      <c r="B22" t="s">
        <v>71</v>
      </c>
      <c r="C22" t="s">
        <v>70</v>
      </c>
      <c r="D22" t="s">
        <v>57</v>
      </c>
      <c r="G22" s="37">
        <v>2.5035835269261674E-3</v>
      </c>
      <c r="H22" s="146">
        <f t="shared" si="0"/>
        <v>1</v>
      </c>
      <c r="I22" t="s">
        <v>367</v>
      </c>
      <c r="M22" s="31" t="s">
        <v>136</v>
      </c>
      <c r="N22">
        <v>7</v>
      </c>
      <c r="Q22" s="32" t="s">
        <v>283</v>
      </c>
      <c r="R22">
        <v>5.5865921787709499E-3</v>
      </c>
    </row>
    <row r="23" spans="1:20" x14ac:dyDescent="0.35">
      <c r="A23" t="s">
        <v>148</v>
      </c>
      <c r="B23" t="s">
        <v>71</v>
      </c>
      <c r="C23" t="s">
        <v>70</v>
      </c>
      <c r="D23" t="s">
        <v>57</v>
      </c>
      <c r="G23" s="37">
        <v>5.8153025033132687E-6</v>
      </c>
      <c r="H23" s="146">
        <f t="shared" si="0"/>
        <v>1</v>
      </c>
      <c r="I23" t="s">
        <v>367</v>
      </c>
      <c r="M23" s="32" t="s">
        <v>366</v>
      </c>
      <c r="N23">
        <v>1</v>
      </c>
      <c r="Q23" s="31" t="s">
        <v>74</v>
      </c>
      <c r="T23">
        <v>2.6679770011338875E-3</v>
      </c>
    </row>
    <row r="24" spans="1:20" x14ac:dyDescent="0.35">
      <c r="A24" t="s">
        <v>136</v>
      </c>
      <c r="B24" t="s">
        <v>71</v>
      </c>
      <c r="C24" t="s">
        <v>70</v>
      </c>
      <c r="D24" t="s">
        <v>57</v>
      </c>
      <c r="G24" s="37">
        <v>3.6445982194922831E-6</v>
      </c>
      <c r="H24" s="146">
        <f t="shared" si="0"/>
        <v>1</v>
      </c>
      <c r="I24" t="s">
        <v>367</v>
      </c>
      <c r="M24" s="32" t="s">
        <v>367</v>
      </c>
      <c r="N24">
        <v>6</v>
      </c>
      <c r="Q24" s="32" t="s">
        <v>241</v>
      </c>
      <c r="T24">
        <v>1.8699737499146181E-3</v>
      </c>
    </row>
    <row r="25" spans="1:20" x14ac:dyDescent="0.35">
      <c r="A25" t="s">
        <v>142</v>
      </c>
      <c r="B25" t="s">
        <v>71</v>
      </c>
      <c r="C25" t="s">
        <v>70</v>
      </c>
      <c r="D25" t="s">
        <v>60</v>
      </c>
      <c r="G25" s="37">
        <v>7.6458372663771946E-3</v>
      </c>
      <c r="H25" s="146">
        <f t="shared" si="0"/>
        <v>1</v>
      </c>
      <c r="I25" t="s">
        <v>367</v>
      </c>
      <c r="M25" s="31" t="s">
        <v>127</v>
      </c>
      <c r="N25">
        <v>9</v>
      </c>
      <c r="Q25" s="32" t="s">
        <v>293</v>
      </c>
      <c r="T25">
        <v>1.7008125024297322E-5</v>
      </c>
    </row>
    <row r="26" spans="1:20" x14ac:dyDescent="0.35">
      <c r="A26" t="s">
        <v>136</v>
      </c>
      <c r="B26" t="s">
        <v>71</v>
      </c>
      <c r="C26" t="s">
        <v>70</v>
      </c>
      <c r="D26" t="s">
        <v>60</v>
      </c>
      <c r="G26" s="37">
        <v>3.6445982194922831E-6</v>
      </c>
      <c r="H26" s="146">
        <f t="shared" si="0"/>
        <v>1</v>
      </c>
      <c r="I26" t="s">
        <v>367</v>
      </c>
      <c r="M26" s="32" t="s">
        <v>366</v>
      </c>
      <c r="N26">
        <v>2</v>
      </c>
      <c r="Q26" s="32" t="s">
        <v>288</v>
      </c>
      <c r="T26">
        <v>7.8099512619497194E-4</v>
      </c>
    </row>
    <row r="27" spans="1:20" x14ac:dyDescent="0.35">
      <c r="A27" t="s">
        <v>383</v>
      </c>
      <c r="B27" t="s">
        <v>71</v>
      </c>
      <c r="C27" t="s">
        <v>70</v>
      </c>
      <c r="D27" t="s">
        <v>230</v>
      </c>
      <c r="G27" s="37">
        <v>3.6697043043735292E-3</v>
      </c>
      <c r="H27" s="146">
        <f t="shared" si="0"/>
        <v>1</v>
      </c>
      <c r="I27" t="s">
        <v>367</v>
      </c>
      <c r="M27" s="32" t="s">
        <v>367</v>
      </c>
      <c r="N27">
        <v>7</v>
      </c>
      <c r="Q27" s="31" t="s">
        <v>315</v>
      </c>
      <c r="T27">
        <v>7.5883030707161207E-3</v>
      </c>
    </row>
    <row r="28" spans="1:20" x14ac:dyDescent="0.35">
      <c r="A28" t="s">
        <v>162</v>
      </c>
      <c r="B28" t="s">
        <v>71</v>
      </c>
      <c r="C28" t="s">
        <v>304</v>
      </c>
      <c r="D28" t="s">
        <v>278</v>
      </c>
      <c r="G28" s="37">
        <v>2.6744317203630814E-3</v>
      </c>
      <c r="H28" s="146">
        <f t="shared" si="0"/>
        <v>1</v>
      </c>
      <c r="I28" t="s">
        <v>367</v>
      </c>
      <c r="M28" s="31" t="s">
        <v>385</v>
      </c>
      <c r="N28">
        <v>7</v>
      </c>
      <c r="Q28" s="32" t="s">
        <v>247</v>
      </c>
      <c r="T28">
        <v>7.5883030707161207E-3</v>
      </c>
    </row>
    <row r="29" spans="1:20" x14ac:dyDescent="0.35">
      <c r="A29" t="s">
        <v>383</v>
      </c>
      <c r="B29" t="s">
        <v>66</v>
      </c>
      <c r="C29" t="s">
        <v>65</v>
      </c>
      <c r="D29" t="s">
        <v>239</v>
      </c>
      <c r="G29" s="37">
        <v>2.3033250421067896E-3</v>
      </c>
      <c r="H29" s="146">
        <f t="shared" si="0"/>
        <v>1</v>
      </c>
      <c r="I29" t="s">
        <v>367</v>
      </c>
      <c r="M29" s="32" t="s">
        <v>368</v>
      </c>
      <c r="N29">
        <v>2</v>
      </c>
      <c r="Q29" s="31" t="s">
        <v>317</v>
      </c>
      <c r="T29">
        <v>6.1235135359888717E-4</v>
      </c>
    </row>
    <row r="30" spans="1:20" x14ac:dyDescent="0.35">
      <c r="A30" t="s">
        <v>169</v>
      </c>
      <c r="B30" t="s">
        <v>66</v>
      </c>
      <c r="C30" t="s">
        <v>65</v>
      </c>
      <c r="D30" t="s">
        <v>265</v>
      </c>
      <c r="G30" s="37">
        <v>1.397776661497805E-3</v>
      </c>
      <c r="H30" s="146">
        <f t="shared" si="0"/>
        <v>1</v>
      </c>
      <c r="I30" t="s">
        <v>367</v>
      </c>
      <c r="M30" s="32" t="s">
        <v>366</v>
      </c>
      <c r="N30">
        <v>1</v>
      </c>
      <c r="Q30" s="32" t="s">
        <v>290</v>
      </c>
      <c r="T30">
        <v>6.1235135359888717E-4</v>
      </c>
    </row>
    <row r="31" spans="1:20" x14ac:dyDescent="0.35">
      <c r="A31" t="s">
        <v>385</v>
      </c>
      <c r="B31" t="s">
        <v>66</v>
      </c>
      <c r="C31" t="s">
        <v>65</v>
      </c>
      <c r="D31" t="s">
        <v>265</v>
      </c>
      <c r="G31" s="37">
        <v>1.5871608903534613E-3</v>
      </c>
      <c r="H31" s="146">
        <f t="shared" si="0"/>
        <v>1</v>
      </c>
      <c r="I31" t="s">
        <v>367</v>
      </c>
      <c r="M31" s="32" t="s">
        <v>367</v>
      </c>
      <c r="N31">
        <v>4</v>
      </c>
      <c r="Q31" s="31" t="s">
        <v>312</v>
      </c>
      <c r="R31">
        <v>1.4705882352941176E-2</v>
      </c>
    </row>
    <row r="32" spans="1:20" x14ac:dyDescent="0.35">
      <c r="A32" t="s">
        <v>385</v>
      </c>
      <c r="B32" t="s">
        <v>313</v>
      </c>
      <c r="C32" t="s">
        <v>312</v>
      </c>
      <c r="D32" t="s">
        <v>297</v>
      </c>
      <c r="E32" s="37">
        <v>1.4705882352941176E-2</v>
      </c>
      <c r="H32" s="146">
        <f t="shared" si="0"/>
        <v>1</v>
      </c>
      <c r="I32" t="s">
        <v>368</v>
      </c>
      <c r="M32" s="31" t="s">
        <v>326</v>
      </c>
      <c r="Q32" s="32" t="s">
        <v>297</v>
      </c>
      <c r="R32">
        <v>1.4705882352941176E-2</v>
      </c>
    </row>
    <row r="33" spans="1:20" x14ac:dyDescent="0.35">
      <c r="A33" t="s">
        <v>383</v>
      </c>
      <c r="B33" t="s">
        <v>22</v>
      </c>
      <c r="C33" t="s">
        <v>74</v>
      </c>
      <c r="D33" t="s">
        <v>241</v>
      </c>
      <c r="G33" s="37">
        <v>6.8597816024003658E-4</v>
      </c>
      <c r="H33" s="146">
        <f t="shared" si="0"/>
        <v>1</v>
      </c>
      <c r="I33" t="s">
        <v>367</v>
      </c>
      <c r="M33" s="32" t="s">
        <v>326</v>
      </c>
      <c r="Q33" s="31" t="s">
        <v>50</v>
      </c>
      <c r="S33">
        <v>2.5617991203925986E-4</v>
      </c>
      <c r="T33">
        <v>8.8613982594462001E-3</v>
      </c>
    </row>
    <row r="34" spans="1:20" x14ac:dyDescent="0.35">
      <c r="A34" t="s">
        <v>148</v>
      </c>
      <c r="B34" t="s">
        <v>22</v>
      </c>
      <c r="C34" t="s">
        <v>74</v>
      </c>
      <c r="D34" t="s">
        <v>241</v>
      </c>
      <c r="G34" s="37">
        <v>1.1839955896745815E-3</v>
      </c>
      <c r="H34" s="146">
        <f t="shared" ref="H34:H65" si="1">COUNT(E34:G34)</f>
        <v>1</v>
      </c>
      <c r="I34" t="s">
        <v>367</v>
      </c>
      <c r="M34" s="31" t="s">
        <v>324</v>
      </c>
      <c r="N34">
        <v>99</v>
      </c>
      <c r="Q34" s="32" t="s">
        <v>137</v>
      </c>
      <c r="S34">
        <v>2.5617991203925986E-4</v>
      </c>
    </row>
    <row r="35" spans="1:20" x14ac:dyDescent="0.35">
      <c r="A35" t="s">
        <v>136</v>
      </c>
      <c r="B35" t="s">
        <v>22</v>
      </c>
      <c r="C35" t="s">
        <v>74</v>
      </c>
      <c r="D35" t="s">
        <v>293</v>
      </c>
      <c r="G35" s="37">
        <v>1.7008125024297322E-5</v>
      </c>
      <c r="H35" s="146">
        <f t="shared" si="1"/>
        <v>1</v>
      </c>
      <c r="I35" t="s">
        <v>367</v>
      </c>
      <c r="Q35" s="32" t="s">
        <v>260</v>
      </c>
      <c r="T35">
        <v>8.8613982594462001E-3</v>
      </c>
    </row>
    <row r="36" spans="1:20" x14ac:dyDescent="0.35">
      <c r="A36" t="s">
        <v>148</v>
      </c>
      <c r="B36" t="s">
        <v>22</v>
      </c>
      <c r="C36" t="s">
        <v>74</v>
      </c>
      <c r="D36" t="s">
        <v>288</v>
      </c>
      <c r="G36" s="37">
        <v>7.8099512619497194E-4</v>
      </c>
      <c r="H36" s="146">
        <f t="shared" si="1"/>
        <v>1</v>
      </c>
      <c r="I36" t="s">
        <v>367</v>
      </c>
      <c r="Q36" s="31" t="s">
        <v>4</v>
      </c>
      <c r="R36">
        <v>1.4925373134328358E-2</v>
      </c>
      <c r="T36">
        <v>1.3890405573634438E-2</v>
      </c>
    </row>
    <row r="37" spans="1:20" x14ac:dyDescent="0.35">
      <c r="A37" t="s">
        <v>169</v>
      </c>
      <c r="B37" t="s">
        <v>22</v>
      </c>
      <c r="C37" t="s">
        <v>307</v>
      </c>
      <c r="D37" t="s">
        <v>251</v>
      </c>
      <c r="E37" s="37">
        <v>2.0547945205479451E-2</v>
      </c>
      <c r="H37" s="146">
        <f t="shared" si="1"/>
        <v>1</v>
      </c>
      <c r="I37" t="s">
        <v>368</v>
      </c>
      <c r="Q37" s="32" t="s">
        <v>15</v>
      </c>
      <c r="T37">
        <v>1.3890405573634438E-2</v>
      </c>
    </row>
    <row r="38" spans="1:20" x14ac:dyDescent="0.35">
      <c r="A38" t="s">
        <v>169</v>
      </c>
      <c r="B38" t="s">
        <v>314</v>
      </c>
      <c r="C38" t="s">
        <v>315</v>
      </c>
      <c r="D38" t="s">
        <v>247</v>
      </c>
      <c r="G38" s="37">
        <v>6.40494371535014E-3</v>
      </c>
      <c r="H38" s="146">
        <f t="shared" si="1"/>
        <v>1</v>
      </c>
      <c r="I38" t="s">
        <v>367</v>
      </c>
      <c r="Q38" s="32" t="s">
        <v>23</v>
      </c>
      <c r="R38">
        <v>1.4925373134328358E-2</v>
      </c>
    </row>
    <row r="39" spans="1:20" x14ac:dyDescent="0.35">
      <c r="A39" t="s">
        <v>162</v>
      </c>
      <c r="B39" t="s">
        <v>314</v>
      </c>
      <c r="C39" t="s">
        <v>315</v>
      </c>
      <c r="D39" t="s">
        <v>247</v>
      </c>
      <c r="G39" s="37">
        <v>1.1833593553659805E-3</v>
      </c>
      <c r="H39" s="146">
        <f t="shared" si="1"/>
        <v>1</v>
      </c>
      <c r="I39" t="s">
        <v>367</v>
      </c>
      <c r="Q39" s="31" t="s">
        <v>309</v>
      </c>
      <c r="R39">
        <v>2.6134537384250402E-2</v>
      </c>
    </row>
    <row r="40" spans="1:20" x14ac:dyDescent="0.35">
      <c r="A40" t="s">
        <v>148</v>
      </c>
      <c r="B40" t="s">
        <v>312</v>
      </c>
      <c r="C40" t="s">
        <v>313</v>
      </c>
      <c r="D40" t="s">
        <v>283</v>
      </c>
      <c r="E40" s="37">
        <v>5.5865921787709499E-3</v>
      </c>
      <c r="H40" s="146">
        <f t="shared" si="1"/>
        <v>1</v>
      </c>
      <c r="I40" t="s">
        <v>368</v>
      </c>
      <c r="Q40" s="32" t="s">
        <v>214</v>
      </c>
      <c r="R40">
        <v>2.6134537384250402E-2</v>
      </c>
    </row>
    <row r="41" spans="1:20" x14ac:dyDescent="0.35">
      <c r="A41" t="s">
        <v>142</v>
      </c>
      <c r="B41" t="s">
        <v>19</v>
      </c>
      <c r="C41" t="s">
        <v>50</v>
      </c>
      <c r="D41" s="143" t="s">
        <v>137</v>
      </c>
      <c r="F41" s="37">
        <v>2.007628990162618E-4</v>
      </c>
      <c r="H41" s="146">
        <f t="shared" si="1"/>
        <v>1</v>
      </c>
      <c r="I41" t="s">
        <v>366</v>
      </c>
      <c r="Q41" s="31" t="s">
        <v>76</v>
      </c>
      <c r="S41">
        <v>4.4236924953415056E-3</v>
      </c>
    </row>
    <row r="42" spans="1:20" x14ac:dyDescent="0.35">
      <c r="A42" t="s">
        <v>136</v>
      </c>
      <c r="B42" t="s">
        <v>19</v>
      </c>
      <c r="C42" t="s">
        <v>50</v>
      </c>
      <c r="D42" s="143" t="s">
        <v>137</v>
      </c>
      <c r="F42" s="37">
        <v>5.541701302299806E-5</v>
      </c>
      <c r="H42" s="146">
        <f t="shared" si="1"/>
        <v>1</v>
      </c>
      <c r="I42" t="s">
        <v>366</v>
      </c>
      <c r="Q42" s="32" t="s">
        <v>144</v>
      </c>
      <c r="S42">
        <v>4.4236924953415056E-3</v>
      </c>
    </row>
    <row r="43" spans="1:20" x14ac:dyDescent="0.35">
      <c r="A43" t="s">
        <v>169</v>
      </c>
      <c r="B43" t="s">
        <v>19</v>
      </c>
      <c r="C43" t="s">
        <v>50</v>
      </c>
      <c r="D43" t="s">
        <v>260</v>
      </c>
      <c r="G43" s="37">
        <v>8.8613982594462001E-3</v>
      </c>
      <c r="H43" s="146">
        <f t="shared" si="1"/>
        <v>1</v>
      </c>
      <c r="I43" t="s">
        <v>367</v>
      </c>
      <c r="Q43" s="31" t="s">
        <v>175</v>
      </c>
      <c r="S43">
        <v>2.7011156782149148E-3</v>
      </c>
    </row>
    <row r="44" spans="1:20" x14ac:dyDescent="0.35">
      <c r="A44" t="s">
        <v>169</v>
      </c>
      <c r="B44" t="s">
        <v>19</v>
      </c>
      <c r="C44" t="s">
        <v>18</v>
      </c>
      <c r="D44" t="s">
        <v>270</v>
      </c>
      <c r="E44" s="37">
        <v>2.0547945205479451E-2</v>
      </c>
      <c r="H44" s="146">
        <f t="shared" si="1"/>
        <v>1</v>
      </c>
      <c r="I44" t="s">
        <v>368</v>
      </c>
      <c r="Q44" s="32" t="s">
        <v>175</v>
      </c>
      <c r="S44">
        <v>2.7011156782149148E-3</v>
      </c>
    </row>
    <row r="45" spans="1:20" x14ac:dyDescent="0.35">
      <c r="A45" t="s">
        <v>162</v>
      </c>
      <c r="B45" t="s">
        <v>5</v>
      </c>
      <c r="C45" t="s">
        <v>4</v>
      </c>
      <c r="D45" t="s">
        <v>23</v>
      </c>
      <c r="E45" s="37">
        <v>1.4925373134328358E-2</v>
      </c>
      <c r="H45" s="146">
        <f t="shared" si="1"/>
        <v>1</v>
      </c>
      <c r="I45" t="s">
        <v>368</v>
      </c>
      <c r="Q45" s="31" t="s">
        <v>62</v>
      </c>
      <c r="T45">
        <v>3.6445982194922831E-6</v>
      </c>
    </row>
    <row r="46" spans="1:20" x14ac:dyDescent="0.35">
      <c r="A46" t="s">
        <v>169</v>
      </c>
      <c r="B46" t="s">
        <v>5</v>
      </c>
      <c r="C46" t="s">
        <v>4</v>
      </c>
      <c r="D46" t="s">
        <v>15</v>
      </c>
      <c r="G46" s="37">
        <v>1.3890405573634438E-2</v>
      </c>
      <c r="H46" s="146">
        <f t="shared" si="1"/>
        <v>1</v>
      </c>
      <c r="I46" t="s">
        <v>367</v>
      </c>
      <c r="Q46" s="32" t="s">
        <v>202</v>
      </c>
      <c r="T46">
        <v>3.6445982194922831E-6</v>
      </c>
    </row>
    <row r="47" spans="1:20" x14ac:dyDescent="0.35">
      <c r="A47" t="s">
        <v>169</v>
      </c>
      <c r="B47" t="s">
        <v>308</v>
      </c>
      <c r="C47" t="s">
        <v>309</v>
      </c>
      <c r="D47" t="s">
        <v>214</v>
      </c>
      <c r="E47" s="37">
        <v>2.0547945205479451E-2</v>
      </c>
      <c r="H47" s="146">
        <f t="shared" si="1"/>
        <v>1</v>
      </c>
      <c r="I47" t="s">
        <v>368</v>
      </c>
      <c r="Q47" s="31" t="s">
        <v>303</v>
      </c>
      <c r="R47">
        <v>5.4753946112503858E-2</v>
      </c>
    </row>
    <row r="48" spans="1:20" x14ac:dyDescent="0.35">
      <c r="A48" t="s">
        <v>148</v>
      </c>
      <c r="B48" t="s">
        <v>308</v>
      </c>
      <c r="C48" t="s">
        <v>309</v>
      </c>
      <c r="D48" t="s">
        <v>214</v>
      </c>
      <c r="E48" s="37">
        <v>5.5865921787709499E-3</v>
      </c>
      <c r="H48" s="146">
        <f t="shared" si="1"/>
        <v>1</v>
      </c>
      <c r="I48" t="s">
        <v>368</v>
      </c>
      <c r="Q48" s="32" t="s">
        <v>218</v>
      </c>
      <c r="R48">
        <v>5.6179775280898875E-3</v>
      </c>
    </row>
    <row r="49" spans="1:20" x14ac:dyDescent="0.35">
      <c r="A49" t="s">
        <v>148</v>
      </c>
      <c r="B49" t="s">
        <v>77</v>
      </c>
      <c r="C49" t="s">
        <v>76</v>
      </c>
      <c r="D49" t="s">
        <v>144</v>
      </c>
      <c r="F49" s="37">
        <v>3.771213073538655E-3</v>
      </c>
      <c r="H49" s="146">
        <f t="shared" si="1"/>
        <v>1</v>
      </c>
      <c r="I49" t="s">
        <v>366</v>
      </c>
      <c r="Q49" s="32" t="s">
        <v>253</v>
      </c>
      <c r="R49">
        <v>4.9135968584413971E-2</v>
      </c>
    </row>
    <row r="50" spans="1:20" x14ac:dyDescent="0.35">
      <c r="A50" t="s">
        <v>142</v>
      </c>
      <c r="B50" t="s">
        <v>77</v>
      </c>
      <c r="C50" t="s">
        <v>76</v>
      </c>
      <c r="D50" t="s">
        <v>144</v>
      </c>
      <c r="F50" s="37">
        <v>6.5247942180285087E-4</v>
      </c>
      <c r="H50" s="146">
        <f t="shared" si="1"/>
        <v>1</v>
      </c>
      <c r="I50" t="s">
        <v>366</v>
      </c>
      <c r="Q50" s="31" t="s">
        <v>311</v>
      </c>
      <c r="R50">
        <v>1.1235955056179775E-2</v>
      </c>
    </row>
    <row r="51" spans="1:20" x14ac:dyDescent="0.35">
      <c r="A51" t="s">
        <v>136</v>
      </c>
      <c r="B51" t="s">
        <v>35</v>
      </c>
      <c r="C51" t="s">
        <v>62</v>
      </c>
      <c r="D51" t="s">
        <v>202</v>
      </c>
      <c r="G51" s="37">
        <v>3.6445982194922831E-6</v>
      </c>
      <c r="H51" s="146">
        <f t="shared" si="1"/>
        <v>1</v>
      </c>
      <c r="I51" t="s">
        <v>367</v>
      </c>
      <c r="Q51" s="32" t="s">
        <v>222</v>
      </c>
      <c r="R51">
        <v>1.1235955056179775E-2</v>
      </c>
    </row>
    <row r="52" spans="1:20" x14ac:dyDescent="0.35">
      <c r="A52" t="s">
        <v>162</v>
      </c>
      <c r="B52" t="s">
        <v>35</v>
      </c>
      <c r="C52" t="s">
        <v>37</v>
      </c>
      <c r="D52" t="s">
        <v>49</v>
      </c>
      <c r="E52" s="37">
        <v>1.4925373134328358E-2</v>
      </c>
      <c r="H52" s="146">
        <f t="shared" si="1"/>
        <v>1</v>
      </c>
      <c r="I52" t="s">
        <v>368</v>
      </c>
      <c r="Q52" s="31" t="s">
        <v>307</v>
      </c>
      <c r="R52">
        <v>2.0547945205479451E-2</v>
      </c>
    </row>
    <row r="53" spans="1:20" x14ac:dyDescent="0.35">
      <c r="A53" t="s">
        <v>169</v>
      </c>
      <c r="B53" t="s">
        <v>302</v>
      </c>
      <c r="C53" t="s">
        <v>303</v>
      </c>
      <c r="D53" t="s">
        <v>253</v>
      </c>
      <c r="E53" s="37">
        <v>1.3698630136986301E-2</v>
      </c>
      <c r="H53" s="146">
        <f t="shared" si="1"/>
        <v>1</v>
      </c>
      <c r="I53" t="s">
        <v>368</v>
      </c>
      <c r="Q53" s="32" t="s">
        <v>251</v>
      </c>
      <c r="R53">
        <v>2.0547945205479451E-2</v>
      </c>
    </row>
    <row r="54" spans="1:20" x14ac:dyDescent="0.35">
      <c r="A54" t="s">
        <v>162</v>
      </c>
      <c r="B54" t="s">
        <v>302</v>
      </c>
      <c r="C54" t="s">
        <v>303</v>
      </c>
      <c r="D54" t="s">
        <v>253</v>
      </c>
      <c r="E54" s="37">
        <v>2.9850746268656716E-2</v>
      </c>
      <c r="H54" s="146">
        <f t="shared" si="1"/>
        <v>1</v>
      </c>
      <c r="I54" t="s">
        <v>368</v>
      </c>
      <c r="Q54" s="31" t="s">
        <v>72</v>
      </c>
      <c r="S54">
        <v>1.3636053726051681E-4</v>
      </c>
      <c r="T54">
        <v>4.2821244296240759E-3</v>
      </c>
    </row>
    <row r="55" spans="1:20" x14ac:dyDescent="0.35">
      <c r="A55" t="s">
        <v>148</v>
      </c>
      <c r="B55" t="s">
        <v>302</v>
      </c>
      <c r="C55" t="s">
        <v>303</v>
      </c>
      <c r="D55" t="s">
        <v>253</v>
      </c>
      <c r="E55" s="37">
        <v>5.5865921787709499E-3</v>
      </c>
      <c r="H55" s="146">
        <f t="shared" si="1"/>
        <v>1</v>
      </c>
      <c r="I55" t="s">
        <v>368</v>
      </c>
      <c r="Q55" s="32" t="s">
        <v>263</v>
      </c>
      <c r="T55">
        <v>2.3863358135439499E-3</v>
      </c>
    </row>
    <row r="56" spans="1:20" x14ac:dyDescent="0.35">
      <c r="A56" t="s">
        <v>383</v>
      </c>
      <c r="B56" t="s">
        <v>302</v>
      </c>
      <c r="C56" t="s">
        <v>303</v>
      </c>
      <c r="D56" t="s">
        <v>218</v>
      </c>
      <c r="E56" s="37">
        <v>5.6179775280898875E-3</v>
      </c>
      <c r="H56" s="146">
        <f t="shared" si="1"/>
        <v>1</v>
      </c>
      <c r="I56" t="s">
        <v>368</v>
      </c>
      <c r="Q56" s="32" t="s">
        <v>51</v>
      </c>
      <c r="T56">
        <v>1.8957886160801255E-3</v>
      </c>
    </row>
    <row r="57" spans="1:20" x14ac:dyDescent="0.35">
      <c r="A57" t="s">
        <v>383</v>
      </c>
      <c r="B57" t="s">
        <v>68</v>
      </c>
      <c r="C57" t="s">
        <v>311</v>
      </c>
      <c r="D57" t="s">
        <v>222</v>
      </c>
      <c r="E57" s="37">
        <v>1.1235955056179775E-2</v>
      </c>
      <c r="H57" s="146">
        <f t="shared" si="1"/>
        <v>1</v>
      </c>
      <c r="I57" t="s">
        <v>368</v>
      </c>
      <c r="Q57" s="32" t="s">
        <v>163</v>
      </c>
      <c r="S57">
        <v>1.3636053726051681E-4</v>
      </c>
    </row>
    <row r="58" spans="1:20" x14ac:dyDescent="0.35">
      <c r="A58" t="s">
        <v>383</v>
      </c>
      <c r="B58" t="s">
        <v>68</v>
      </c>
      <c r="C58" t="s">
        <v>67</v>
      </c>
      <c r="D58" t="s">
        <v>434</v>
      </c>
      <c r="F58" s="37">
        <v>1.7717302717834237E-4</v>
      </c>
      <c r="H58" s="146">
        <f t="shared" si="1"/>
        <v>1</v>
      </c>
      <c r="I58" t="s">
        <v>366</v>
      </c>
      <c r="Q58" s="31" t="s">
        <v>37</v>
      </c>
      <c r="R58">
        <v>1.4925373134328358E-2</v>
      </c>
    </row>
    <row r="59" spans="1:20" x14ac:dyDescent="0.35">
      <c r="A59" t="s">
        <v>169</v>
      </c>
      <c r="B59" t="s">
        <v>68</v>
      </c>
      <c r="C59" t="s">
        <v>67</v>
      </c>
      <c r="D59" t="s">
        <v>434</v>
      </c>
      <c r="G59" s="37">
        <v>7.1244078703102356E-2</v>
      </c>
      <c r="H59" s="146">
        <f t="shared" si="1"/>
        <v>1</v>
      </c>
      <c r="I59" t="s">
        <v>367</v>
      </c>
      <c r="Q59" s="32" t="s">
        <v>49</v>
      </c>
      <c r="R59">
        <v>1.4925373134328358E-2</v>
      </c>
    </row>
    <row r="60" spans="1:20" x14ac:dyDescent="0.35">
      <c r="A60" t="s">
        <v>162</v>
      </c>
      <c r="B60" t="s">
        <v>68</v>
      </c>
      <c r="C60" t="s">
        <v>67</v>
      </c>
      <c r="D60" t="s">
        <v>434</v>
      </c>
      <c r="G60" s="37">
        <v>2.9890707462881501E-3</v>
      </c>
      <c r="H60" s="146">
        <f t="shared" si="1"/>
        <v>1</v>
      </c>
      <c r="I60" t="s">
        <v>367</v>
      </c>
      <c r="Q60" s="31" t="s">
        <v>305</v>
      </c>
      <c r="S60">
        <v>1.0800086651895067E-3</v>
      </c>
    </row>
    <row r="61" spans="1:20" x14ac:dyDescent="0.35">
      <c r="A61" t="s">
        <v>127</v>
      </c>
      <c r="B61" t="s">
        <v>68</v>
      </c>
      <c r="C61" t="s">
        <v>67</v>
      </c>
      <c r="D61" t="s">
        <v>434</v>
      </c>
      <c r="F61" s="37">
        <v>5.0813008130081306E-4</v>
      </c>
      <c r="H61" s="146">
        <f t="shared" si="1"/>
        <v>1</v>
      </c>
      <c r="I61" t="s">
        <v>366</v>
      </c>
      <c r="Q61" s="32" t="s">
        <v>109</v>
      </c>
      <c r="S61">
        <v>1.0800086651895067E-3</v>
      </c>
    </row>
    <row r="62" spans="1:20" x14ac:dyDescent="0.35">
      <c r="A62" t="s">
        <v>383</v>
      </c>
      <c r="B62" t="s">
        <v>68</v>
      </c>
      <c r="C62" t="s">
        <v>318</v>
      </c>
      <c r="D62" t="s">
        <v>234</v>
      </c>
      <c r="G62" s="37">
        <v>2.1471674121334478E-3</v>
      </c>
      <c r="H62" s="146">
        <f t="shared" si="1"/>
        <v>1</v>
      </c>
      <c r="I62" t="s">
        <v>367</v>
      </c>
      <c r="Q62" s="31" t="s">
        <v>18</v>
      </c>
      <c r="R62">
        <v>2.0547945205479451E-2</v>
      </c>
    </row>
    <row r="63" spans="1:20" x14ac:dyDescent="0.35">
      <c r="A63" t="s">
        <v>162</v>
      </c>
      <c r="B63" t="s">
        <v>68</v>
      </c>
      <c r="C63" t="s">
        <v>318</v>
      </c>
      <c r="D63" t="s">
        <v>234</v>
      </c>
      <c r="G63" s="37">
        <v>3.7558796931181121E-3</v>
      </c>
      <c r="H63" s="146">
        <f t="shared" si="1"/>
        <v>1</v>
      </c>
      <c r="I63" t="s">
        <v>367</v>
      </c>
      <c r="Q63" s="32" t="s">
        <v>270</v>
      </c>
      <c r="R63">
        <v>2.0547945205479451E-2</v>
      </c>
    </row>
    <row r="64" spans="1:20" x14ac:dyDescent="0.35">
      <c r="A64" t="s">
        <v>148</v>
      </c>
      <c r="B64" t="s">
        <v>68</v>
      </c>
      <c r="C64" t="s">
        <v>318</v>
      </c>
      <c r="D64" t="s">
        <v>234</v>
      </c>
      <c r="G64" s="37">
        <v>5.1413089431792611E-3</v>
      </c>
      <c r="H64" s="146">
        <f t="shared" si="1"/>
        <v>1</v>
      </c>
      <c r="I64" t="s">
        <v>367</v>
      </c>
      <c r="Q64" s="31" t="s">
        <v>32</v>
      </c>
      <c r="R64">
        <v>1.1235955056179775E-2</v>
      </c>
      <c r="T64">
        <v>6.9701856132566242E-2</v>
      </c>
    </row>
    <row r="65" spans="1:20" x14ac:dyDescent="0.35">
      <c r="A65" t="s">
        <v>385</v>
      </c>
      <c r="B65" t="s">
        <v>68</v>
      </c>
      <c r="C65" t="s">
        <v>318</v>
      </c>
      <c r="D65" t="s">
        <v>234</v>
      </c>
      <c r="G65" s="37">
        <v>1.143235534884691E-2</v>
      </c>
      <c r="H65" s="146">
        <f t="shared" si="1"/>
        <v>1</v>
      </c>
      <c r="I65" t="s">
        <v>367</v>
      </c>
      <c r="Q65" s="32" t="s">
        <v>236</v>
      </c>
      <c r="R65">
        <v>1.1235955056179775E-2</v>
      </c>
    </row>
    <row r="66" spans="1:20" x14ac:dyDescent="0.35">
      <c r="A66" t="s">
        <v>162</v>
      </c>
      <c r="B66" t="s">
        <v>73</v>
      </c>
      <c r="C66" t="s">
        <v>72</v>
      </c>
      <c r="D66" t="s">
        <v>163</v>
      </c>
      <c r="F66" s="37">
        <v>1.3636053726051681E-4</v>
      </c>
      <c r="H66" s="146">
        <f t="shared" ref="H66:H97" si="2">COUNT(E66:G66)</f>
        <v>1</v>
      </c>
      <c r="I66" t="s">
        <v>366</v>
      </c>
      <c r="Q66" s="32" t="s">
        <v>39</v>
      </c>
      <c r="T66">
        <v>8.1067011819379899E-3</v>
      </c>
    </row>
    <row r="67" spans="1:20" x14ac:dyDescent="0.35">
      <c r="A67" t="s">
        <v>169</v>
      </c>
      <c r="B67" t="s">
        <v>73</v>
      </c>
      <c r="C67" t="s">
        <v>72</v>
      </c>
      <c r="D67" t="s">
        <v>263</v>
      </c>
      <c r="G67" s="37">
        <v>2.3863358135439499E-3</v>
      </c>
      <c r="H67" s="146">
        <f t="shared" si="2"/>
        <v>1</v>
      </c>
      <c r="I67" t="s">
        <v>367</v>
      </c>
      <c r="Q67" s="32" t="s">
        <v>228</v>
      </c>
      <c r="T67">
        <v>2.0729590813853758E-2</v>
      </c>
    </row>
    <row r="68" spans="1:20" x14ac:dyDescent="0.35">
      <c r="A68" t="s">
        <v>148</v>
      </c>
      <c r="B68" t="s">
        <v>73</v>
      </c>
      <c r="C68" t="s">
        <v>72</v>
      </c>
      <c r="D68" t="s">
        <v>51</v>
      </c>
      <c r="G68" s="37">
        <v>1.8957886160801255E-3</v>
      </c>
      <c r="H68" s="146">
        <f t="shared" si="2"/>
        <v>1</v>
      </c>
      <c r="I68" t="s">
        <v>367</v>
      </c>
      <c r="Q68" s="32" t="s">
        <v>230</v>
      </c>
      <c r="T68">
        <v>1.2072835744447001E-2</v>
      </c>
    </row>
    <row r="69" spans="1:20" x14ac:dyDescent="0.35">
      <c r="A69" t="s">
        <v>383</v>
      </c>
      <c r="B69" t="s">
        <v>306</v>
      </c>
      <c r="C69" t="s">
        <v>305</v>
      </c>
      <c r="D69" t="s">
        <v>109</v>
      </c>
      <c r="F69" s="37">
        <v>7.4412671414903798E-4</v>
      </c>
      <c r="H69" s="146">
        <f t="shared" si="2"/>
        <v>1</v>
      </c>
      <c r="I69" t="s">
        <v>366</v>
      </c>
      <c r="Q69" s="32" t="s">
        <v>226</v>
      </c>
      <c r="T69">
        <v>2.8792728392327493E-2</v>
      </c>
    </row>
    <row r="70" spans="1:20" x14ac:dyDescent="0.35">
      <c r="A70" t="s">
        <v>169</v>
      </c>
      <c r="B70" t="s">
        <v>306</v>
      </c>
      <c r="C70" t="s">
        <v>305</v>
      </c>
      <c r="D70" t="s">
        <v>109</v>
      </c>
      <c r="F70" s="37">
        <v>1.7615971814445098E-4</v>
      </c>
      <c r="H70" s="146">
        <f t="shared" si="2"/>
        <v>1</v>
      </c>
      <c r="I70" t="s">
        <v>366</v>
      </c>
      <c r="Q70" s="31" t="s">
        <v>12</v>
      </c>
      <c r="S70">
        <v>5.019072475406545E-5</v>
      </c>
      <c r="T70">
        <v>2.5283492319335642E-2</v>
      </c>
    </row>
    <row r="71" spans="1:20" x14ac:dyDescent="0.35">
      <c r="A71" t="s">
        <v>148</v>
      </c>
      <c r="B71" t="s">
        <v>306</v>
      </c>
      <c r="C71" t="s">
        <v>305</v>
      </c>
      <c r="D71" t="s">
        <v>109</v>
      </c>
      <c r="F71" s="37">
        <v>8.1982892903014238E-5</v>
      </c>
      <c r="H71" s="146">
        <f t="shared" si="2"/>
        <v>1</v>
      </c>
      <c r="I71" t="s">
        <v>366</v>
      </c>
      <c r="Q71" s="32" t="s">
        <v>24</v>
      </c>
      <c r="T71">
        <v>9.0068169658510961E-3</v>
      </c>
    </row>
    <row r="72" spans="1:20" x14ac:dyDescent="0.35">
      <c r="A72" t="s">
        <v>385</v>
      </c>
      <c r="B72" t="s">
        <v>306</v>
      </c>
      <c r="C72" t="s">
        <v>305</v>
      </c>
      <c r="D72" t="s">
        <v>109</v>
      </c>
      <c r="F72" s="37">
        <v>7.7739339993003459E-5</v>
      </c>
      <c r="H72" s="146">
        <f t="shared" si="2"/>
        <v>1</v>
      </c>
      <c r="I72" t="s">
        <v>366</v>
      </c>
      <c r="Q72" s="32" t="s">
        <v>285</v>
      </c>
      <c r="T72">
        <v>9.1707320477250247E-4</v>
      </c>
    </row>
    <row r="73" spans="1:20" x14ac:dyDescent="0.35">
      <c r="A73" t="s">
        <v>383</v>
      </c>
      <c r="B73" t="s">
        <v>28</v>
      </c>
      <c r="C73" t="s">
        <v>32</v>
      </c>
      <c r="D73" t="s">
        <v>236</v>
      </c>
      <c r="E73" s="37">
        <v>1.1235955056179775E-2</v>
      </c>
      <c r="H73" s="146">
        <f t="shared" si="2"/>
        <v>1</v>
      </c>
      <c r="I73" t="s">
        <v>368</v>
      </c>
      <c r="Q73" s="32" t="s">
        <v>243</v>
      </c>
      <c r="T73">
        <v>1.0025224690688688E-2</v>
      </c>
    </row>
    <row r="74" spans="1:20" x14ac:dyDescent="0.35">
      <c r="A74" t="s">
        <v>162</v>
      </c>
      <c r="B74" t="s">
        <v>28</v>
      </c>
      <c r="C74" t="s">
        <v>32</v>
      </c>
      <c r="D74" t="s">
        <v>39</v>
      </c>
      <c r="G74" s="37">
        <v>3.8300870105532699E-3</v>
      </c>
      <c r="H74" s="146">
        <f t="shared" si="2"/>
        <v>1</v>
      </c>
      <c r="I74" t="s">
        <v>367</v>
      </c>
      <c r="Q74" s="32" t="s">
        <v>268</v>
      </c>
      <c r="T74">
        <v>4.8416408702539101E-3</v>
      </c>
    </row>
    <row r="75" spans="1:20" x14ac:dyDescent="0.35">
      <c r="A75" t="s">
        <v>127</v>
      </c>
      <c r="B75" t="s">
        <v>28</v>
      </c>
      <c r="C75" t="s">
        <v>32</v>
      </c>
      <c r="D75" t="s">
        <v>39</v>
      </c>
      <c r="G75" s="37">
        <v>2.1586616297895305E-3</v>
      </c>
      <c r="H75" s="146">
        <f t="shared" si="2"/>
        <v>1</v>
      </c>
      <c r="I75" t="s">
        <v>367</v>
      </c>
      <c r="Q75" s="32" t="s">
        <v>16</v>
      </c>
      <c r="T75">
        <v>4.9273658776944674E-4</v>
      </c>
    </row>
    <row r="76" spans="1:20" x14ac:dyDescent="0.35">
      <c r="A76" t="s">
        <v>385</v>
      </c>
      <c r="B76" t="s">
        <v>28</v>
      </c>
      <c r="C76" t="s">
        <v>32</v>
      </c>
      <c r="D76" t="s">
        <v>39</v>
      </c>
      <c r="G76" s="37">
        <v>2.1179525415951903E-3</v>
      </c>
      <c r="H76" s="146">
        <f t="shared" si="2"/>
        <v>1</v>
      </c>
      <c r="I76" t="s">
        <v>367</v>
      </c>
      <c r="Q76" s="32" t="s">
        <v>145</v>
      </c>
      <c r="S76">
        <v>5.019072475406545E-5</v>
      </c>
    </row>
    <row r="77" spans="1:20" x14ac:dyDescent="0.35">
      <c r="A77" t="s">
        <v>383</v>
      </c>
      <c r="B77" t="s">
        <v>28</v>
      </c>
      <c r="C77" t="s">
        <v>32</v>
      </c>
      <c r="D77" t="s">
        <v>228</v>
      </c>
      <c r="G77" s="37">
        <v>8.630497585133793E-3</v>
      </c>
      <c r="H77" s="146">
        <f t="shared" si="2"/>
        <v>1</v>
      </c>
      <c r="I77" t="s">
        <v>367</v>
      </c>
      <c r="Q77" s="31" t="s">
        <v>67</v>
      </c>
      <c r="S77">
        <v>9.7741994330351948E-4</v>
      </c>
      <c r="T77">
        <v>7.8750677882381354E-2</v>
      </c>
    </row>
    <row r="78" spans="1:20" x14ac:dyDescent="0.35">
      <c r="A78" t="s">
        <v>162</v>
      </c>
      <c r="B78" t="s">
        <v>28</v>
      </c>
      <c r="C78" t="s">
        <v>32</v>
      </c>
      <c r="D78" t="s">
        <v>228</v>
      </c>
      <c r="G78" s="37">
        <v>6.5015504382189455E-3</v>
      </c>
      <c r="H78" s="146">
        <f t="shared" si="2"/>
        <v>1</v>
      </c>
      <c r="I78" t="s">
        <v>367</v>
      </c>
      <c r="Q78" s="32" t="s">
        <v>434</v>
      </c>
      <c r="S78">
        <v>9.7741994330351948E-4</v>
      </c>
      <c r="T78">
        <v>7.8750677882381354E-2</v>
      </c>
    </row>
    <row r="79" spans="1:20" x14ac:dyDescent="0.35">
      <c r="A79" t="s">
        <v>148</v>
      </c>
      <c r="B79" t="s">
        <v>28</v>
      </c>
      <c r="C79" t="s">
        <v>32</v>
      </c>
      <c r="D79" t="s">
        <v>228</v>
      </c>
      <c r="G79" s="37">
        <v>2.1446835632219336E-3</v>
      </c>
      <c r="H79" s="146">
        <f t="shared" si="2"/>
        <v>1</v>
      </c>
      <c r="I79" t="s">
        <v>367</v>
      </c>
      <c r="Q79" s="31" t="s">
        <v>9</v>
      </c>
      <c r="T79">
        <v>5.5137828295588514E-3</v>
      </c>
    </row>
    <row r="80" spans="1:20" x14ac:dyDescent="0.35">
      <c r="A80" t="s">
        <v>127</v>
      </c>
      <c r="B80" t="s">
        <v>28</v>
      </c>
      <c r="C80" t="s">
        <v>32</v>
      </c>
      <c r="D80" t="s">
        <v>228</v>
      </c>
      <c r="G80" s="37">
        <v>3.452859227279087E-3</v>
      </c>
      <c r="H80" s="146">
        <f t="shared" si="2"/>
        <v>1</v>
      </c>
      <c r="I80" t="s">
        <v>367</v>
      </c>
      <c r="Q80" s="32" t="s">
        <v>43</v>
      </c>
      <c r="T80">
        <v>5.5137828295588514E-3</v>
      </c>
    </row>
    <row r="81" spans="1:20" x14ac:dyDescent="0.35">
      <c r="A81" t="s">
        <v>383</v>
      </c>
      <c r="B81" t="s">
        <v>28</v>
      </c>
      <c r="C81" t="s">
        <v>32</v>
      </c>
      <c r="D81" t="s">
        <v>230</v>
      </c>
      <c r="G81" s="37">
        <v>5.2368576623202795E-3</v>
      </c>
      <c r="H81" s="146">
        <f t="shared" si="2"/>
        <v>1</v>
      </c>
      <c r="I81" t="s">
        <v>367</v>
      </c>
      <c r="Q81" s="31" t="s">
        <v>318</v>
      </c>
      <c r="T81">
        <v>2.2476711397277728E-2</v>
      </c>
    </row>
    <row r="82" spans="1:20" x14ac:dyDescent="0.35">
      <c r="A82" t="s">
        <v>162</v>
      </c>
      <c r="B82" t="s">
        <v>28</v>
      </c>
      <c r="C82" t="s">
        <v>32</v>
      </c>
      <c r="D82" t="s">
        <v>230</v>
      </c>
      <c r="G82" s="37">
        <v>6.8359780821267225E-3</v>
      </c>
      <c r="H82" s="146">
        <f t="shared" si="2"/>
        <v>1</v>
      </c>
      <c r="I82" t="s">
        <v>367</v>
      </c>
      <c r="Q82" s="32" t="s">
        <v>234</v>
      </c>
      <c r="T82">
        <v>2.2476711397277728E-2</v>
      </c>
    </row>
    <row r="83" spans="1:20" x14ac:dyDescent="0.35">
      <c r="A83" t="s">
        <v>383</v>
      </c>
      <c r="B83" t="s">
        <v>28</v>
      </c>
      <c r="C83" t="s">
        <v>32</v>
      </c>
      <c r="D83" t="s">
        <v>226</v>
      </c>
      <c r="G83" s="37">
        <v>1.1151327897560594E-2</v>
      </c>
      <c r="H83" s="146">
        <f t="shared" si="2"/>
        <v>1</v>
      </c>
      <c r="I83" t="s">
        <v>367</v>
      </c>
      <c r="Q83" s="31" t="s">
        <v>326</v>
      </c>
    </row>
    <row r="84" spans="1:20" x14ac:dyDescent="0.35">
      <c r="A84" t="s">
        <v>162</v>
      </c>
      <c r="B84" t="s">
        <v>28</v>
      </c>
      <c r="C84" t="s">
        <v>32</v>
      </c>
      <c r="D84" t="s">
        <v>226</v>
      </c>
      <c r="G84" s="37">
        <v>1.012682525265118E-2</v>
      </c>
      <c r="H84" s="146">
        <f t="shared" si="2"/>
        <v>1</v>
      </c>
      <c r="I84" t="s">
        <v>367</v>
      </c>
      <c r="Q84" s="32" t="s">
        <v>326</v>
      </c>
    </row>
    <row r="85" spans="1:20" x14ac:dyDescent="0.35">
      <c r="A85" t="s">
        <v>148</v>
      </c>
      <c r="B85" t="s">
        <v>28</v>
      </c>
      <c r="C85" t="s">
        <v>32</v>
      </c>
      <c r="D85" t="s">
        <v>226</v>
      </c>
      <c r="G85" s="37">
        <v>3.3321683343985027E-3</v>
      </c>
      <c r="H85" s="146">
        <f t="shared" si="2"/>
        <v>1</v>
      </c>
      <c r="I85" t="s">
        <v>367</v>
      </c>
      <c r="Q85" s="31" t="s">
        <v>324</v>
      </c>
      <c r="R85">
        <v>0.2362310958512826</v>
      </c>
      <c r="S85">
        <v>1.0133098037404102E-2</v>
      </c>
      <c r="T85">
        <v>0.32981655976304519</v>
      </c>
    </row>
    <row r="86" spans="1:20" x14ac:dyDescent="0.35">
      <c r="A86" t="s">
        <v>127</v>
      </c>
      <c r="B86" t="s">
        <v>28</v>
      </c>
      <c r="C86" t="s">
        <v>32</v>
      </c>
      <c r="D86" t="s">
        <v>226</v>
      </c>
      <c r="G86" s="37">
        <v>4.1824069077172153E-3</v>
      </c>
      <c r="H86" s="146">
        <f t="shared" si="2"/>
        <v>1</v>
      </c>
      <c r="I86" t="s">
        <v>367</v>
      </c>
    </row>
    <row r="87" spans="1:20" x14ac:dyDescent="0.35">
      <c r="A87" t="s">
        <v>383</v>
      </c>
      <c r="B87" t="s">
        <v>13</v>
      </c>
      <c r="C87" t="s">
        <v>12</v>
      </c>
      <c r="D87" t="s">
        <v>243</v>
      </c>
      <c r="G87" s="37">
        <v>5.4655170490669578E-4</v>
      </c>
      <c r="H87" s="146">
        <f t="shared" si="2"/>
        <v>1</v>
      </c>
      <c r="I87" t="s">
        <v>366</v>
      </c>
    </row>
    <row r="88" spans="1:20" x14ac:dyDescent="0.35">
      <c r="A88" t="s">
        <v>142</v>
      </c>
      <c r="B88" t="s">
        <v>13</v>
      </c>
      <c r="C88" t="s">
        <v>12</v>
      </c>
      <c r="D88" s="143" t="s">
        <v>145</v>
      </c>
      <c r="F88" s="37">
        <v>5.019072475406545E-5</v>
      </c>
      <c r="H88" s="146">
        <f t="shared" si="2"/>
        <v>1</v>
      </c>
      <c r="I88" t="s">
        <v>366</v>
      </c>
    </row>
    <row r="89" spans="1:20" x14ac:dyDescent="0.35">
      <c r="A89" t="s">
        <v>383</v>
      </c>
      <c r="B89" t="s">
        <v>13</v>
      </c>
      <c r="C89" t="s">
        <v>12</v>
      </c>
      <c r="D89" t="s">
        <v>24</v>
      </c>
      <c r="G89" s="37">
        <v>5.93677846809365E-3</v>
      </c>
      <c r="H89" s="146">
        <f t="shared" si="2"/>
        <v>1</v>
      </c>
      <c r="I89" t="s">
        <v>367</v>
      </c>
    </row>
    <row r="90" spans="1:20" x14ac:dyDescent="0.35">
      <c r="A90" t="s">
        <v>162</v>
      </c>
      <c r="B90" t="s">
        <v>13</v>
      </c>
      <c r="C90" t="s">
        <v>12</v>
      </c>
      <c r="D90" t="s">
        <v>24</v>
      </c>
      <c r="G90" s="37">
        <v>4.2050813213255999E-4</v>
      </c>
      <c r="H90" s="146">
        <f t="shared" si="2"/>
        <v>1</v>
      </c>
      <c r="I90" t="s">
        <v>367</v>
      </c>
    </row>
    <row r="91" spans="1:20" x14ac:dyDescent="0.35">
      <c r="A91" t="s">
        <v>148</v>
      </c>
      <c r="B91" t="s">
        <v>13</v>
      </c>
      <c r="C91" t="s">
        <v>12</v>
      </c>
      <c r="D91" t="s">
        <v>24</v>
      </c>
      <c r="G91" s="37">
        <v>1.2404040239567201E-3</v>
      </c>
      <c r="H91" s="146">
        <f t="shared" si="2"/>
        <v>1</v>
      </c>
      <c r="I91" t="s">
        <v>367</v>
      </c>
    </row>
    <row r="92" spans="1:20" x14ac:dyDescent="0.35">
      <c r="A92" t="s">
        <v>127</v>
      </c>
      <c r="B92" t="s">
        <v>13</v>
      </c>
      <c r="C92" t="s">
        <v>12</v>
      </c>
      <c r="D92" t="s">
        <v>24</v>
      </c>
      <c r="G92" s="37">
        <v>1.4091263416681657E-3</v>
      </c>
      <c r="H92" s="146">
        <f t="shared" si="2"/>
        <v>1</v>
      </c>
      <c r="I92" t="s">
        <v>367</v>
      </c>
    </row>
    <row r="93" spans="1:20" x14ac:dyDescent="0.35">
      <c r="A93" t="s">
        <v>148</v>
      </c>
      <c r="B93" t="s">
        <v>13</v>
      </c>
      <c r="C93" t="s">
        <v>12</v>
      </c>
      <c r="D93" t="s">
        <v>285</v>
      </c>
      <c r="G93" s="37">
        <v>9.1707320477250247E-4</v>
      </c>
      <c r="H93" s="146">
        <f t="shared" si="2"/>
        <v>1</v>
      </c>
      <c r="I93" t="s">
        <v>367</v>
      </c>
    </row>
    <row r="94" spans="1:20" x14ac:dyDescent="0.35">
      <c r="A94" t="s">
        <v>169</v>
      </c>
      <c r="B94" t="s">
        <v>13</v>
      </c>
      <c r="C94" t="s">
        <v>12</v>
      </c>
      <c r="D94" t="s">
        <v>243</v>
      </c>
      <c r="G94" s="37">
        <v>9.4786729857819912E-3</v>
      </c>
      <c r="H94" s="146">
        <f t="shared" si="2"/>
        <v>1</v>
      </c>
      <c r="I94" t="s">
        <v>367</v>
      </c>
    </row>
    <row r="95" spans="1:20" x14ac:dyDescent="0.35">
      <c r="A95" t="s">
        <v>169</v>
      </c>
      <c r="B95" t="s">
        <v>13</v>
      </c>
      <c r="C95" t="s">
        <v>12</v>
      </c>
      <c r="D95" t="s">
        <v>268</v>
      </c>
      <c r="G95" s="37">
        <v>4.8416408702539101E-3</v>
      </c>
      <c r="H95" s="146">
        <f t="shared" si="2"/>
        <v>1</v>
      </c>
      <c r="I95" t="s">
        <v>367</v>
      </c>
    </row>
    <row r="96" spans="1:20" x14ac:dyDescent="0.35">
      <c r="A96" t="s">
        <v>162</v>
      </c>
      <c r="B96" t="s">
        <v>13</v>
      </c>
      <c r="C96" t="s">
        <v>12</v>
      </c>
      <c r="D96" t="s">
        <v>16</v>
      </c>
      <c r="G96" s="37">
        <v>4.9273658776944674E-4</v>
      </c>
      <c r="H96" s="146">
        <f t="shared" si="2"/>
        <v>1</v>
      </c>
      <c r="I96" t="s">
        <v>367</v>
      </c>
    </row>
    <row r="97" spans="1:9" x14ac:dyDescent="0.35">
      <c r="A97" t="s">
        <v>148</v>
      </c>
      <c r="B97" t="s">
        <v>10</v>
      </c>
      <c r="C97" t="s">
        <v>317</v>
      </c>
      <c r="D97" t="s">
        <v>290</v>
      </c>
      <c r="G97" s="37">
        <v>6.1235135359888717E-4</v>
      </c>
      <c r="H97" s="146">
        <f t="shared" si="2"/>
        <v>1</v>
      </c>
      <c r="I97" t="s">
        <v>367</v>
      </c>
    </row>
    <row r="98" spans="1:9" x14ac:dyDescent="0.35">
      <c r="A98" t="s">
        <v>169</v>
      </c>
      <c r="B98" t="s">
        <v>10</v>
      </c>
      <c r="C98" t="s">
        <v>175</v>
      </c>
      <c r="D98" s="143" t="s">
        <v>175</v>
      </c>
      <c r="F98" s="37">
        <v>2.7011156782149148E-3</v>
      </c>
      <c r="H98" s="146">
        <f t="shared" ref="H98:H100" si="3">COUNT(E98:G98)</f>
        <v>1</v>
      </c>
      <c r="I98" t="s">
        <v>366</v>
      </c>
    </row>
    <row r="99" spans="1:9" x14ac:dyDescent="0.35">
      <c r="A99" t="s">
        <v>162</v>
      </c>
      <c r="B99" t="s">
        <v>10</v>
      </c>
      <c r="C99" t="s">
        <v>9</v>
      </c>
      <c r="D99" t="s">
        <v>43</v>
      </c>
      <c r="G99" s="37">
        <v>4.7690569338327979E-4</v>
      </c>
      <c r="H99" s="146">
        <f t="shared" si="3"/>
        <v>1</v>
      </c>
      <c r="I99" t="s">
        <v>367</v>
      </c>
    </row>
    <row r="100" spans="1:9" x14ac:dyDescent="0.35">
      <c r="A100" t="s">
        <v>127</v>
      </c>
      <c r="B100" t="s">
        <v>10</v>
      </c>
      <c r="C100" t="s">
        <v>9</v>
      </c>
      <c r="D100" t="s">
        <v>43</v>
      </c>
      <c r="G100" s="37">
        <v>5.0368771361755712E-3</v>
      </c>
      <c r="H100" s="146">
        <f t="shared" si="3"/>
        <v>1</v>
      </c>
      <c r="I100" t="s">
        <v>367</v>
      </c>
    </row>
  </sheetData>
  <sortState xmlns:xlrd2="http://schemas.microsoft.com/office/spreadsheetml/2017/richdata2" ref="A58:I61">
    <sortCondition ref="A58:A61"/>
    <sortCondition ref="C58:C61"/>
  </sortState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7E221-B30F-49F6-AF16-ED8C7921F795}">
  <sheetPr codeName="Sheet23"/>
  <dimension ref="A1:BQ210"/>
  <sheetViews>
    <sheetView tabSelected="1" zoomScaleNormal="100" workbookViewId="0">
      <selection sqref="A1:H1048576"/>
    </sheetView>
  </sheetViews>
  <sheetFormatPr defaultRowHeight="14.5" x14ac:dyDescent="0.35"/>
  <cols>
    <col min="1" max="1" width="10.54296875" bestFit="1" customWidth="1"/>
    <col min="2" max="2" width="13" bestFit="1" customWidth="1"/>
    <col min="3" max="4" width="17.08984375" bestFit="1" customWidth="1"/>
    <col min="5" max="5" width="17.08984375" customWidth="1"/>
    <col min="6" max="6" width="8.54296875" style="191" customWidth="1"/>
    <col min="7" max="7" width="7.81640625" bestFit="1" customWidth="1"/>
    <col min="8" max="8" width="14" bestFit="1" customWidth="1"/>
    <col min="12" max="12" width="14.26953125" bestFit="1" customWidth="1"/>
    <col min="13" max="13" width="15.26953125" bestFit="1" customWidth="1"/>
    <col min="14" max="14" width="11.81640625" bestFit="1" customWidth="1"/>
    <col min="15" max="15" width="10.81640625" bestFit="1" customWidth="1"/>
    <col min="16" max="16" width="11.81640625" bestFit="1" customWidth="1"/>
    <col min="17" max="17" width="15.08984375" bestFit="1" customWidth="1"/>
    <col min="18" max="19" width="11.81640625" bestFit="1" customWidth="1"/>
    <col min="20" max="20" width="14.90625" bestFit="1" customWidth="1"/>
    <col min="21" max="21" width="13.36328125" bestFit="1" customWidth="1"/>
    <col min="22" max="22" width="13.81640625" bestFit="1" customWidth="1"/>
    <col min="23" max="23" width="12.6328125" bestFit="1" customWidth="1"/>
    <col min="24" max="24" width="11.81640625" bestFit="1" customWidth="1"/>
    <col min="25" max="25" width="16.81640625" bestFit="1" customWidth="1"/>
    <col min="26" max="26" width="15.26953125" bestFit="1" customWidth="1"/>
    <col min="27" max="27" width="11.81640625" bestFit="1" customWidth="1"/>
    <col min="28" max="28" width="13.453125" bestFit="1" customWidth="1"/>
    <col min="29" max="29" width="15.453125" bestFit="1" customWidth="1"/>
    <col min="30" max="30" width="18.453125" bestFit="1" customWidth="1"/>
    <col min="31" max="34" width="11.81640625" bestFit="1" customWidth="1"/>
    <col min="35" max="35" width="13.453125" bestFit="1" customWidth="1"/>
    <col min="36" max="36" width="11.81640625" bestFit="1" customWidth="1"/>
    <col min="37" max="37" width="14.08984375" bestFit="1" customWidth="1"/>
    <col min="38" max="38" width="17.1796875" bestFit="1" customWidth="1"/>
    <col min="39" max="39" width="15.54296875" bestFit="1" customWidth="1"/>
    <col min="40" max="40" width="11.81640625" bestFit="1" customWidth="1"/>
    <col min="41" max="41" width="14.36328125" bestFit="1" customWidth="1"/>
    <col min="42" max="42" width="15.81640625" bestFit="1" customWidth="1"/>
    <col min="43" max="43" width="18.81640625" bestFit="1" customWidth="1"/>
    <col min="44" max="44" width="12.7265625" bestFit="1" customWidth="1"/>
    <col min="45" max="45" width="13.08984375" bestFit="1" customWidth="1"/>
    <col min="46" max="46" width="14.08984375" bestFit="1" customWidth="1"/>
    <col min="47" max="47" width="11.81640625" bestFit="1" customWidth="1"/>
    <col min="48" max="48" width="13.6328125" bestFit="1" customWidth="1"/>
    <col min="49" max="49" width="16.08984375" bestFit="1" customWidth="1"/>
    <col min="50" max="50" width="12.54296875" bestFit="1" customWidth="1"/>
    <col min="51" max="51" width="15.54296875" bestFit="1" customWidth="1"/>
    <col min="52" max="52" width="13" bestFit="1" customWidth="1"/>
    <col min="53" max="53" width="15.26953125" bestFit="1" customWidth="1"/>
    <col min="54" max="56" width="11.81640625" bestFit="1" customWidth="1"/>
    <col min="57" max="57" width="18.26953125" bestFit="1" customWidth="1"/>
    <col min="58" max="58" width="16.6328125" bestFit="1" customWidth="1"/>
    <col min="59" max="60" width="11.81640625" bestFit="1" customWidth="1"/>
    <col min="61" max="61" width="13.453125" bestFit="1" customWidth="1"/>
    <col min="62" max="62" width="11.81640625" bestFit="1" customWidth="1"/>
    <col min="63" max="63" width="16.36328125" bestFit="1" customWidth="1"/>
    <col min="64" max="64" width="19.36328125" bestFit="1" customWidth="1"/>
    <col min="65" max="65" width="17.81640625" bestFit="1" customWidth="1"/>
    <col min="66" max="66" width="8.54296875" bestFit="1" customWidth="1"/>
    <col min="67" max="68" width="11.453125" bestFit="1" customWidth="1"/>
    <col min="69" max="69" width="11.81640625" bestFit="1" customWidth="1"/>
    <col min="70" max="70" width="11.54296875" bestFit="1" customWidth="1"/>
    <col min="71" max="71" width="11.81640625" bestFit="1" customWidth="1"/>
    <col min="72" max="72" width="23" bestFit="1" customWidth="1"/>
    <col min="73" max="73" width="14.26953125" bestFit="1" customWidth="1"/>
    <col min="74" max="74" width="17.08984375" bestFit="1" customWidth="1"/>
    <col min="75" max="75" width="15.90625" bestFit="1" customWidth="1"/>
    <col min="76" max="76" width="23.7265625" bestFit="1" customWidth="1"/>
    <col min="77" max="77" width="29.54296875" bestFit="1" customWidth="1"/>
    <col min="78" max="78" width="28.36328125" bestFit="1" customWidth="1"/>
    <col min="79" max="79" width="22.08984375" bestFit="1" customWidth="1"/>
    <col min="80" max="80" width="28" bestFit="1" customWidth="1"/>
    <col min="81" max="81" width="26.7265625" bestFit="1" customWidth="1"/>
    <col min="82" max="82" width="12.7265625" bestFit="1" customWidth="1"/>
    <col min="83" max="83" width="17.08984375" bestFit="1" customWidth="1"/>
    <col min="84" max="84" width="15.90625" bestFit="1" customWidth="1"/>
    <col min="85" max="85" width="20.81640625" bestFit="1" customWidth="1"/>
    <col min="86" max="86" width="26.6328125" bestFit="1" customWidth="1"/>
    <col min="87" max="87" width="25.453125" bestFit="1" customWidth="1"/>
    <col min="88" max="88" width="15.81640625" bestFit="1" customWidth="1"/>
    <col min="89" max="89" width="17.08984375" bestFit="1" customWidth="1"/>
    <col min="90" max="90" width="15.90625" bestFit="1" customWidth="1"/>
    <col min="91" max="91" width="25.1796875" bestFit="1" customWidth="1"/>
    <col min="92" max="92" width="31" bestFit="1" customWidth="1"/>
    <col min="93" max="93" width="29.81640625" bestFit="1" customWidth="1"/>
    <col min="94" max="94" width="19.36328125" bestFit="1" customWidth="1"/>
    <col min="95" max="95" width="25.08984375" bestFit="1" customWidth="1"/>
    <col min="96" max="96" width="23.90625" bestFit="1" customWidth="1"/>
    <col min="97" max="97" width="13.453125" bestFit="1" customWidth="1"/>
    <col min="98" max="98" width="17.08984375" bestFit="1" customWidth="1"/>
    <col min="99" max="99" width="15.90625" bestFit="1" customWidth="1"/>
    <col min="100" max="100" width="11.6328125" bestFit="1" customWidth="1"/>
    <col min="101" max="101" width="17.08984375" bestFit="1" customWidth="1"/>
    <col min="102" max="102" width="15.90625" bestFit="1" customWidth="1"/>
    <col min="103" max="103" width="20.7265625" bestFit="1" customWidth="1"/>
    <col min="104" max="104" width="26.54296875" bestFit="1" customWidth="1"/>
    <col min="105" max="105" width="25.36328125" bestFit="1" customWidth="1"/>
    <col min="106" max="106" width="23" bestFit="1" customWidth="1"/>
    <col min="107" max="107" width="28.7265625" bestFit="1" customWidth="1"/>
    <col min="108" max="108" width="27.54296875" bestFit="1" customWidth="1"/>
    <col min="109" max="109" width="12.6328125" bestFit="1" customWidth="1"/>
    <col min="110" max="110" width="17.08984375" bestFit="1" customWidth="1"/>
    <col min="111" max="111" width="15.90625" bestFit="1" customWidth="1"/>
    <col min="112" max="112" width="22" bestFit="1" customWidth="1"/>
    <col min="113" max="113" width="27.90625" bestFit="1" customWidth="1"/>
    <col min="114" max="114" width="26.6328125" bestFit="1" customWidth="1"/>
    <col min="115" max="115" width="19.6328125" bestFit="1" customWidth="1"/>
    <col min="116" max="116" width="25.453125" bestFit="1" customWidth="1"/>
    <col min="117" max="117" width="24.26953125" bestFit="1" customWidth="1"/>
    <col min="118" max="118" width="15.26953125" bestFit="1" customWidth="1"/>
    <col min="119" max="119" width="17.08984375" bestFit="1" customWidth="1"/>
    <col min="120" max="120" width="15.90625" bestFit="1" customWidth="1"/>
    <col min="121" max="121" width="12.7265625" bestFit="1" customWidth="1"/>
    <col min="122" max="122" width="17.08984375" bestFit="1" customWidth="1"/>
    <col min="123" max="123" width="15.90625" bestFit="1" customWidth="1"/>
    <col min="124" max="124" width="12.7265625" bestFit="1" customWidth="1"/>
    <col min="125" max="125" width="17.08984375" bestFit="1" customWidth="1"/>
    <col min="126" max="126" width="15.90625" bestFit="1" customWidth="1"/>
    <col min="127" max="127" width="12.7265625" bestFit="1" customWidth="1"/>
    <col min="128" max="128" width="17.08984375" bestFit="1" customWidth="1"/>
    <col min="129" max="129" width="15.90625" bestFit="1" customWidth="1"/>
    <col min="130" max="130" width="24.81640625" bestFit="1" customWidth="1"/>
    <col min="131" max="131" width="30.54296875" bestFit="1" customWidth="1"/>
    <col min="132" max="132" width="29.36328125" bestFit="1" customWidth="1"/>
    <col min="133" max="133" width="23.26953125" bestFit="1" customWidth="1"/>
    <col min="134" max="134" width="29.08984375" bestFit="1" customWidth="1"/>
    <col min="135" max="135" width="27.90625" bestFit="1" customWidth="1"/>
    <col min="136" max="136" width="12.7265625" bestFit="1" customWidth="1"/>
    <col min="137" max="137" width="17.08984375" bestFit="1" customWidth="1"/>
    <col min="138" max="138" width="15.90625" bestFit="1" customWidth="1"/>
    <col min="139" max="139" width="12.7265625" bestFit="1" customWidth="1"/>
    <col min="140" max="140" width="17.08984375" bestFit="1" customWidth="1"/>
    <col min="141" max="141" width="15.90625" bestFit="1" customWidth="1"/>
    <col min="142" max="142" width="11.36328125" bestFit="1" customWidth="1"/>
    <col min="143" max="143" width="17.08984375" bestFit="1" customWidth="1"/>
    <col min="144" max="144" width="15.90625" bestFit="1" customWidth="1"/>
    <col min="145" max="145" width="20" bestFit="1" customWidth="1"/>
    <col min="146" max="146" width="25.7265625" bestFit="1" customWidth="1"/>
    <col min="147" max="147" width="24.54296875" bestFit="1" customWidth="1"/>
    <col min="148" max="148" width="18.453125" bestFit="1" customWidth="1"/>
    <col min="149" max="149" width="24.26953125" bestFit="1" customWidth="1"/>
    <col min="150" max="150" width="23.08984375" bestFit="1" customWidth="1"/>
    <col min="151" max="151" width="11.36328125" bestFit="1" customWidth="1"/>
    <col min="152" max="152" width="17.08984375" bestFit="1" customWidth="1"/>
    <col min="153" max="153" width="15.90625" bestFit="1" customWidth="1"/>
    <col min="154" max="154" width="17.7265625" bestFit="1" customWidth="1"/>
    <col min="155" max="155" width="23.6328125" bestFit="1" customWidth="1"/>
    <col min="156" max="156" width="22.36328125" bestFit="1" customWidth="1"/>
    <col min="157" max="157" width="17.7265625" bestFit="1" customWidth="1"/>
    <col min="158" max="158" width="23.6328125" bestFit="1" customWidth="1"/>
    <col min="159" max="159" width="22.36328125" bestFit="1" customWidth="1"/>
    <col min="160" max="160" width="16.08984375" bestFit="1" customWidth="1"/>
    <col min="161" max="161" width="21.90625" bestFit="1" customWidth="1"/>
    <col min="162" max="162" width="20.7265625" bestFit="1" customWidth="1"/>
  </cols>
  <sheetData>
    <row r="1" spans="1:69" x14ac:dyDescent="0.35">
      <c r="A1" t="s">
        <v>352</v>
      </c>
      <c r="B1" s="35" t="s">
        <v>320</v>
      </c>
      <c r="C1" s="35" t="s">
        <v>319</v>
      </c>
      <c r="D1" s="35" t="s">
        <v>0</v>
      </c>
      <c r="E1" s="35" t="s">
        <v>410</v>
      </c>
      <c r="F1" s="190" t="s">
        <v>412</v>
      </c>
      <c r="G1" s="34" t="s">
        <v>371</v>
      </c>
      <c r="H1" s="34" t="s">
        <v>372</v>
      </c>
    </row>
    <row r="2" spans="1:69" x14ac:dyDescent="0.35">
      <c r="A2" t="s">
        <v>383</v>
      </c>
      <c r="B2" s="38" t="s">
        <v>35</v>
      </c>
      <c r="C2" s="38" t="s">
        <v>62</v>
      </c>
      <c r="D2" s="38" t="s">
        <v>202</v>
      </c>
      <c r="E2" t="s">
        <v>78</v>
      </c>
      <c r="F2" s="194">
        <v>5.6179775280898875E-3</v>
      </c>
      <c r="G2">
        <v>2</v>
      </c>
      <c r="H2">
        <v>1</v>
      </c>
    </row>
    <row r="3" spans="1:69" x14ac:dyDescent="0.35">
      <c r="A3" t="s">
        <v>383</v>
      </c>
      <c r="B3" s="38" t="s">
        <v>35</v>
      </c>
      <c r="C3" s="38" t="s">
        <v>62</v>
      </c>
      <c r="D3" s="38" t="s">
        <v>202</v>
      </c>
      <c r="E3" t="s">
        <v>101</v>
      </c>
      <c r="F3" s="194">
        <v>2.8487613353708186E-2</v>
      </c>
      <c r="G3">
        <v>2</v>
      </c>
      <c r="H3">
        <v>1</v>
      </c>
      <c r="L3" s="30" t="s">
        <v>413</v>
      </c>
      <c r="M3" s="30" t="s">
        <v>325</v>
      </c>
    </row>
    <row r="4" spans="1:69" x14ac:dyDescent="0.35">
      <c r="A4" t="s">
        <v>383</v>
      </c>
      <c r="B4" s="38" t="s">
        <v>28</v>
      </c>
      <c r="C4" s="38" t="s">
        <v>32</v>
      </c>
      <c r="D4" s="38" t="s">
        <v>39</v>
      </c>
      <c r="E4" t="s">
        <v>78</v>
      </c>
      <c r="F4" s="194">
        <v>5.6179775280898875E-3</v>
      </c>
      <c r="G4">
        <v>2</v>
      </c>
      <c r="H4">
        <v>1</v>
      </c>
      <c r="M4" t="s">
        <v>71</v>
      </c>
      <c r="U4" t="s">
        <v>389</v>
      </c>
      <c r="V4" t="s">
        <v>66</v>
      </c>
      <c r="Z4" t="s">
        <v>390</v>
      </c>
      <c r="AA4" t="s">
        <v>19</v>
      </c>
      <c r="AE4" t="s">
        <v>391</v>
      </c>
      <c r="AF4" t="s">
        <v>5</v>
      </c>
      <c r="AJ4" t="s">
        <v>392</v>
      </c>
      <c r="AK4" t="s">
        <v>308</v>
      </c>
      <c r="AM4" t="s">
        <v>393</v>
      </c>
      <c r="AN4" t="s">
        <v>35</v>
      </c>
      <c r="AR4" t="s">
        <v>394</v>
      </c>
      <c r="AS4" t="s">
        <v>68</v>
      </c>
      <c r="AW4" t="s">
        <v>395</v>
      </c>
      <c r="AX4" t="s">
        <v>73</v>
      </c>
      <c r="AZ4" t="s">
        <v>396</v>
      </c>
      <c r="BA4" t="s">
        <v>28</v>
      </c>
      <c r="BF4" t="s">
        <v>397</v>
      </c>
      <c r="BG4" t="s">
        <v>13</v>
      </c>
      <c r="BJ4" t="s">
        <v>398</v>
      </c>
      <c r="BK4" t="s">
        <v>22</v>
      </c>
      <c r="BM4" t="s">
        <v>422</v>
      </c>
      <c r="BN4" t="s">
        <v>326</v>
      </c>
      <c r="BP4" t="s">
        <v>342</v>
      </c>
      <c r="BQ4" t="s">
        <v>324</v>
      </c>
    </row>
    <row r="5" spans="1:69" x14ac:dyDescent="0.35">
      <c r="A5" t="s">
        <v>383</v>
      </c>
      <c r="B5" s="38" t="s">
        <v>28</v>
      </c>
      <c r="C5" s="38" t="s">
        <v>32</v>
      </c>
      <c r="D5" s="38" t="s">
        <v>39</v>
      </c>
      <c r="E5" t="s">
        <v>101</v>
      </c>
      <c r="F5" s="194">
        <v>4.3473168772935654E-3</v>
      </c>
      <c r="G5">
        <v>2</v>
      </c>
      <c r="H5">
        <v>1</v>
      </c>
      <c r="M5" t="s">
        <v>70</v>
      </c>
      <c r="T5" t="s">
        <v>399</v>
      </c>
      <c r="V5" t="s">
        <v>65</v>
      </c>
      <c r="Y5" t="s">
        <v>400</v>
      </c>
      <c r="AA5" t="s">
        <v>50</v>
      </c>
      <c r="AB5" t="s">
        <v>401</v>
      </c>
      <c r="AC5" t="s">
        <v>316</v>
      </c>
      <c r="AD5" t="s">
        <v>431</v>
      </c>
      <c r="AF5" t="s">
        <v>4</v>
      </c>
      <c r="AI5" t="s">
        <v>402</v>
      </c>
      <c r="AK5" t="s">
        <v>309</v>
      </c>
      <c r="AL5" t="s">
        <v>403</v>
      </c>
      <c r="AN5" t="s">
        <v>62</v>
      </c>
      <c r="AO5" t="s">
        <v>404</v>
      </c>
      <c r="AP5" t="s">
        <v>37</v>
      </c>
      <c r="AQ5" t="s">
        <v>405</v>
      </c>
      <c r="AS5" t="s">
        <v>67</v>
      </c>
      <c r="AT5" t="s">
        <v>406</v>
      </c>
      <c r="AU5" t="s">
        <v>318</v>
      </c>
      <c r="AV5" t="s">
        <v>423</v>
      </c>
      <c r="AX5" t="s">
        <v>72</v>
      </c>
      <c r="AY5" t="s">
        <v>407</v>
      </c>
      <c r="BA5" t="s">
        <v>32</v>
      </c>
      <c r="BE5" t="s">
        <v>408</v>
      </c>
      <c r="BG5" t="s">
        <v>12</v>
      </c>
      <c r="BI5" t="s">
        <v>409</v>
      </c>
      <c r="BK5" t="s">
        <v>74</v>
      </c>
      <c r="BL5" t="s">
        <v>424</v>
      </c>
      <c r="BN5" t="s">
        <v>326</v>
      </c>
      <c r="BO5" t="s">
        <v>342</v>
      </c>
    </row>
    <row r="6" spans="1:69" x14ac:dyDescent="0.35">
      <c r="A6" t="s">
        <v>383</v>
      </c>
      <c r="B6" s="40" t="s">
        <v>28</v>
      </c>
      <c r="C6" s="40" t="s">
        <v>32</v>
      </c>
      <c r="D6" s="40" t="s">
        <v>31</v>
      </c>
      <c r="E6" t="s">
        <v>78</v>
      </c>
      <c r="F6" s="195">
        <v>0.6853932584269663</v>
      </c>
      <c r="G6">
        <v>3</v>
      </c>
      <c r="H6">
        <v>2</v>
      </c>
      <c r="L6" s="30" t="s">
        <v>323</v>
      </c>
      <c r="M6" t="s">
        <v>54</v>
      </c>
      <c r="N6" t="s">
        <v>59</v>
      </c>
      <c r="O6" t="s">
        <v>56</v>
      </c>
      <c r="P6" t="s">
        <v>60</v>
      </c>
      <c r="Q6" t="s">
        <v>57</v>
      </c>
      <c r="R6" t="s">
        <v>286</v>
      </c>
      <c r="S6" t="s">
        <v>272</v>
      </c>
      <c r="V6" t="s">
        <v>239</v>
      </c>
      <c r="W6" t="s">
        <v>42</v>
      </c>
      <c r="X6" t="s">
        <v>47</v>
      </c>
      <c r="AA6" t="s">
        <v>256</v>
      </c>
      <c r="AC6" t="s">
        <v>280</v>
      </c>
      <c r="AF6" t="s">
        <v>15</v>
      </c>
      <c r="AG6" t="s">
        <v>6</v>
      </c>
      <c r="AH6" t="s">
        <v>23</v>
      </c>
      <c r="AK6" t="s">
        <v>214</v>
      </c>
      <c r="AN6" t="s">
        <v>202</v>
      </c>
      <c r="AP6" t="s">
        <v>49</v>
      </c>
      <c r="AS6" t="s">
        <v>434</v>
      </c>
      <c r="AU6" t="s">
        <v>234</v>
      </c>
      <c r="AX6" t="s">
        <v>51</v>
      </c>
      <c r="BA6" t="s">
        <v>236</v>
      </c>
      <c r="BB6" t="s">
        <v>39</v>
      </c>
      <c r="BC6" t="s">
        <v>31</v>
      </c>
      <c r="BD6" t="s">
        <v>230</v>
      </c>
      <c r="BG6" t="s">
        <v>11</v>
      </c>
      <c r="BH6" t="s">
        <v>16</v>
      </c>
      <c r="BK6" t="s">
        <v>241</v>
      </c>
      <c r="BN6" t="s">
        <v>326</v>
      </c>
    </row>
    <row r="7" spans="1:69" x14ac:dyDescent="0.35">
      <c r="A7" t="s">
        <v>383</v>
      </c>
      <c r="B7" s="40" t="s">
        <v>28</v>
      </c>
      <c r="C7" s="40" t="s">
        <v>32</v>
      </c>
      <c r="D7" s="40" t="s">
        <v>31</v>
      </c>
      <c r="E7" t="s">
        <v>411</v>
      </c>
      <c r="F7" s="196">
        <v>0.8143581021225329</v>
      </c>
      <c r="G7">
        <v>3</v>
      </c>
      <c r="H7">
        <v>2</v>
      </c>
      <c r="L7" s="31" t="s">
        <v>383</v>
      </c>
      <c r="M7">
        <v>1.7886953345938206E-2</v>
      </c>
      <c r="N7">
        <v>2.4916897887420675E-2</v>
      </c>
      <c r="P7">
        <v>7.8962981571294201E-3</v>
      </c>
      <c r="Q7">
        <v>2.1139839157641126E-2</v>
      </c>
      <c r="T7">
        <v>7.1839988548129424E-2</v>
      </c>
      <c r="U7">
        <v>7.1839988548129424E-2</v>
      </c>
      <c r="W7">
        <v>5.6009549678241337E-2</v>
      </c>
      <c r="X7">
        <v>2.7552339781610057E-2</v>
      </c>
      <c r="Y7">
        <v>8.3561889459851393E-2</v>
      </c>
      <c r="Z7">
        <v>8.3561889459851393E-2</v>
      </c>
      <c r="AF7">
        <v>3.9325842696629212E-2</v>
      </c>
      <c r="AG7">
        <v>3.8905683423366269E-2</v>
      </c>
      <c r="AH7">
        <v>0.13539742747032246</v>
      </c>
      <c r="AI7">
        <v>0.21362895359031797</v>
      </c>
      <c r="AJ7">
        <v>0.21362895359031797</v>
      </c>
      <c r="AK7">
        <v>6.1797752808988762E-2</v>
      </c>
      <c r="AL7">
        <v>6.1797752808988762E-2</v>
      </c>
      <c r="AM7">
        <v>6.1797752808988762E-2</v>
      </c>
      <c r="AN7">
        <v>3.410559088179807E-2</v>
      </c>
      <c r="AO7">
        <v>3.410559088179807E-2</v>
      </c>
      <c r="AP7">
        <v>0.13924505975906859</v>
      </c>
      <c r="AQ7">
        <v>0.13924505975906859</v>
      </c>
      <c r="AR7">
        <v>0.17335065064086666</v>
      </c>
      <c r="AX7">
        <v>5.5056718682029604E-2</v>
      </c>
      <c r="AY7">
        <v>5.5056718682029604E-2</v>
      </c>
      <c r="AZ7">
        <v>5.5056718682029604E-2</v>
      </c>
      <c r="BB7">
        <v>9.965294405383452E-3</v>
      </c>
      <c r="BC7">
        <v>2.2454737568998722</v>
      </c>
      <c r="BE7">
        <v>2.2554390513052556</v>
      </c>
      <c r="BF7">
        <v>2.2554390513052556</v>
      </c>
      <c r="BQ7">
        <v>2.9146750050354395</v>
      </c>
    </row>
    <row r="8" spans="1:69" x14ac:dyDescent="0.35">
      <c r="A8" t="s">
        <v>383</v>
      </c>
      <c r="B8" s="40" t="s">
        <v>28</v>
      </c>
      <c r="C8" s="40" t="s">
        <v>32</v>
      </c>
      <c r="D8" s="40" t="s">
        <v>31</v>
      </c>
      <c r="E8" t="s">
        <v>101</v>
      </c>
      <c r="F8" s="195">
        <v>0.74572239635037307</v>
      </c>
      <c r="G8">
        <v>3</v>
      </c>
      <c r="H8">
        <v>2</v>
      </c>
      <c r="L8" s="32" t="s">
        <v>78</v>
      </c>
      <c r="M8">
        <v>5.6179775280898875E-3</v>
      </c>
      <c r="N8">
        <v>2.247191011235955E-2</v>
      </c>
      <c r="T8">
        <v>2.8089887640449437E-2</v>
      </c>
      <c r="U8">
        <v>2.8089887640449437E-2</v>
      </c>
      <c r="W8">
        <v>2.247191011235955E-2</v>
      </c>
      <c r="X8">
        <v>5.6179775280898875E-3</v>
      </c>
      <c r="Y8">
        <v>2.8089887640449437E-2</v>
      </c>
      <c r="Z8">
        <v>2.8089887640449437E-2</v>
      </c>
      <c r="AF8">
        <v>3.9325842696629212E-2</v>
      </c>
      <c r="AG8">
        <v>3.3707865168539325E-2</v>
      </c>
      <c r="AH8">
        <v>6.741573033707865E-2</v>
      </c>
      <c r="AI8">
        <v>0.1404494382022472</v>
      </c>
      <c r="AJ8">
        <v>0.1404494382022472</v>
      </c>
      <c r="AK8">
        <v>6.1797752808988762E-2</v>
      </c>
      <c r="AL8">
        <v>6.1797752808988762E-2</v>
      </c>
      <c r="AM8">
        <v>6.1797752808988762E-2</v>
      </c>
      <c r="AN8">
        <v>5.6179775280898875E-3</v>
      </c>
      <c r="AO8">
        <v>5.6179775280898875E-3</v>
      </c>
      <c r="AP8">
        <v>1.6853932584269662E-2</v>
      </c>
      <c r="AQ8">
        <v>1.6853932584269662E-2</v>
      </c>
      <c r="AR8">
        <v>2.247191011235955E-2</v>
      </c>
      <c r="BB8">
        <v>5.6179775280898875E-3</v>
      </c>
      <c r="BC8">
        <v>0.6853932584269663</v>
      </c>
      <c r="BE8">
        <v>0.6910112359550562</v>
      </c>
      <c r="BF8">
        <v>0.6910112359550562</v>
      </c>
      <c r="BQ8">
        <v>0.9719101123595506</v>
      </c>
    </row>
    <row r="9" spans="1:69" x14ac:dyDescent="0.35">
      <c r="A9" t="s">
        <v>383</v>
      </c>
      <c r="B9" t="s">
        <v>73</v>
      </c>
      <c r="C9" t="s">
        <v>72</v>
      </c>
      <c r="D9" t="s">
        <v>51</v>
      </c>
      <c r="E9" t="s">
        <v>101</v>
      </c>
      <c r="F9" s="197">
        <v>5.5056718682029604E-2</v>
      </c>
      <c r="L9" s="32" t="s">
        <v>411</v>
      </c>
      <c r="M9">
        <v>2.4449877750611247E-3</v>
      </c>
      <c r="N9">
        <v>2.4449877750611247E-3</v>
      </c>
      <c r="P9">
        <v>3.5434605435668471E-5</v>
      </c>
      <c r="T9">
        <v>4.925410155557918E-3</v>
      </c>
      <c r="U9">
        <v>4.925410155557918E-3</v>
      </c>
      <c r="X9">
        <v>1.0984727685057227E-3</v>
      </c>
      <c r="Y9">
        <v>1.0984727685057227E-3</v>
      </c>
      <c r="Z9">
        <v>1.0984727685057227E-3</v>
      </c>
      <c r="AH9">
        <v>5.8219056730803305E-2</v>
      </c>
      <c r="AI9">
        <v>5.8219056730803305E-2</v>
      </c>
      <c r="AJ9">
        <v>5.8219056730803305E-2</v>
      </c>
      <c r="AP9">
        <v>0.12239112717479891</v>
      </c>
      <c r="AQ9">
        <v>0.12239112717479891</v>
      </c>
      <c r="AR9">
        <v>0.12239112717479891</v>
      </c>
      <c r="BC9">
        <v>0.8143581021225329</v>
      </c>
      <c r="BE9">
        <v>0.8143581021225329</v>
      </c>
      <c r="BF9">
        <v>0.8143581021225329</v>
      </c>
      <c r="BQ9">
        <v>1.0009921689521988</v>
      </c>
    </row>
    <row r="10" spans="1:69" x14ac:dyDescent="0.35">
      <c r="A10" t="s">
        <v>383</v>
      </c>
      <c r="B10" s="38" t="s">
        <v>71</v>
      </c>
      <c r="C10" s="38" t="s">
        <v>70</v>
      </c>
      <c r="D10" s="38" t="s">
        <v>54</v>
      </c>
      <c r="E10" t="s">
        <v>78</v>
      </c>
      <c r="F10" s="194">
        <v>5.6179775280898875E-3</v>
      </c>
      <c r="G10">
        <v>2</v>
      </c>
      <c r="H10">
        <v>1</v>
      </c>
      <c r="L10" s="32" t="s">
        <v>101</v>
      </c>
      <c r="M10">
        <v>9.823988042787191E-3</v>
      </c>
      <c r="P10">
        <v>7.8608635516937524E-3</v>
      </c>
      <c r="Q10">
        <v>2.1139839157641126E-2</v>
      </c>
      <c r="T10">
        <v>3.8824690752122068E-2</v>
      </c>
      <c r="U10">
        <v>3.8824690752122068E-2</v>
      </c>
      <c r="W10">
        <v>3.3537639565881787E-2</v>
      </c>
      <c r="X10">
        <v>2.0835889485014445E-2</v>
      </c>
      <c r="Y10">
        <v>5.4373529050896235E-2</v>
      </c>
      <c r="Z10">
        <v>5.4373529050896235E-2</v>
      </c>
      <c r="AG10">
        <v>5.1978182548269442E-3</v>
      </c>
      <c r="AH10">
        <v>9.7626404024405214E-3</v>
      </c>
      <c r="AI10">
        <v>1.4960458657267466E-2</v>
      </c>
      <c r="AJ10">
        <v>1.4960458657267466E-2</v>
      </c>
      <c r="AN10">
        <v>2.8487613353708186E-2</v>
      </c>
      <c r="AO10">
        <v>2.8487613353708186E-2</v>
      </c>
      <c r="AR10">
        <v>2.8487613353708186E-2</v>
      </c>
      <c r="AX10">
        <v>5.5056718682029604E-2</v>
      </c>
      <c r="AY10">
        <v>5.5056718682029604E-2</v>
      </c>
      <c r="AZ10">
        <v>5.5056718682029604E-2</v>
      </c>
      <c r="BB10">
        <v>4.3473168772935654E-3</v>
      </c>
      <c r="BC10">
        <v>0.74572239635037307</v>
      </c>
      <c r="BE10">
        <v>0.75006971322766669</v>
      </c>
      <c r="BF10">
        <v>0.75006971322766669</v>
      </c>
      <c r="BQ10">
        <v>0.94177272372369014</v>
      </c>
    </row>
    <row r="11" spans="1:69" x14ac:dyDescent="0.35">
      <c r="A11" t="s">
        <v>383</v>
      </c>
      <c r="B11" s="38" t="s">
        <v>71</v>
      </c>
      <c r="C11" s="38" t="s">
        <v>70</v>
      </c>
      <c r="D11" s="38" t="s">
        <v>54</v>
      </c>
      <c r="E11" t="s">
        <v>411</v>
      </c>
      <c r="F11" s="198">
        <v>2.4449877750611247E-3</v>
      </c>
      <c r="G11">
        <v>2</v>
      </c>
      <c r="H11">
        <v>1</v>
      </c>
      <c r="L11" s="31" t="s">
        <v>169</v>
      </c>
      <c r="N11">
        <v>8.3013859506591903E-2</v>
      </c>
      <c r="O11">
        <v>4.1095890410958902E-2</v>
      </c>
      <c r="P11">
        <v>0.19745505775807098</v>
      </c>
      <c r="T11">
        <v>0.32156480767562173</v>
      </c>
      <c r="U11">
        <v>0.32156480767562173</v>
      </c>
      <c r="V11">
        <v>2.9751032527044564E-2</v>
      </c>
      <c r="W11">
        <v>0.92880442448390443</v>
      </c>
      <c r="X11">
        <v>0.91617197307136577</v>
      </c>
      <c r="Y11">
        <v>1.8747274300823149</v>
      </c>
      <c r="Z11">
        <v>1.8747274300823149</v>
      </c>
      <c r="AA11">
        <v>0.10624311296832843</v>
      </c>
      <c r="AB11">
        <v>0.10624311296832843</v>
      </c>
      <c r="AE11">
        <v>0.10624311296832843</v>
      </c>
      <c r="AG11">
        <v>0.37177904336986944</v>
      </c>
      <c r="AI11">
        <v>0.37177904336986944</v>
      </c>
      <c r="AJ11">
        <v>0.37177904336986944</v>
      </c>
      <c r="AS11">
        <v>1.4109669479323354E-2</v>
      </c>
      <c r="AT11">
        <v>1.4109669479323354E-2</v>
      </c>
      <c r="AW11">
        <v>1.4109669479323354E-2</v>
      </c>
      <c r="AX11">
        <v>3.580193412747585E-2</v>
      </c>
      <c r="AY11">
        <v>3.580193412747585E-2</v>
      </c>
      <c r="AZ11">
        <v>3.580193412747585E-2</v>
      </c>
      <c r="BG11">
        <v>4.3557488649207089E-2</v>
      </c>
      <c r="BI11">
        <v>4.3557488649207089E-2</v>
      </c>
      <c r="BJ11">
        <v>4.3557488649207089E-2</v>
      </c>
      <c r="BQ11">
        <v>2.7677834863521413</v>
      </c>
    </row>
    <row r="12" spans="1:69" x14ac:dyDescent="0.35">
      <c r="A12" t="s">
        <v>383</v>
      </c>
      <c r="B12" s="38" t="s">
        <v>71</v>
      </c>
      <c r="C12" s="38" t="s">
        <v>70</v>
      </c>
      <c r="D12" s="38" t="s">
        <v>54</v>
      </c>
      <c r="E12" t="s">
        <v>101</v>
      </c>
      <c r="F12" s="194">
        <v>9.823988042787191E-3</v>
      </c>
      <c r="G12">
        <v>2</v>
      </c>
      <c r="H12">
        <v>1</v>
      </c>
      <c r="L12" s="32" t="s">
        <v>78</v>
      </c>
      <c r="N12">
        <v>8.2191780821917804E-2</v>
      </c>
      <c r="O12">
        <v>4.1095890410958902E-2</v>
      </c>
      <c r="P12">
        <v>0.14383561643835616</v>
      </c>
      <c r="T12">
        <v>0.26712328767123283</v>
      </c>
      <c r="U12">
        <v>0.26712328767123283</v>
      </c>
      <c r="W12">
        <v>0.14383561643835616</v>
      </c>
      <c r="X12">
        <v>0.42465753424657532</v>
      </c>
      <c r="Y12">
        <v>0.56849315068493145</v>
      </c>
      <c r="Z12">
        <v>0.56849315068493145</v>
      </c>
      <c r="AG12">
        <v>5.4794520547945202E-2</v>
      </c>
      <c r="AI12">
        <v>5.4794520547945202E-2</v>
      </c>
      <c r="AJ12">
        <v>5.4794520547945202E-2</v>
      </c>
      <c r="AS12">
        <v>1.3698630136986301E-2</v>
      </c>
      <c r="AT12">
        <v>1.3698630136986301E-2</v>
      </c>
      <c r="AW12">
        <v>1.3698630136986301E-2</v>
      </c>
      <c r="BG12">
        <v>6.8493150684931503E-3</v>
      </c>
      <c r="BI12">
        <v>6.8493150684931503E-3</v>
      </c>
      <c r="BJ12">
        <v>6.8493150684931503E-3</v>
      </c>
      <c r="BQ12">
        <v>0.91095890410958913</v>
      </c>
    </row>
    <row r="13" spans="1:69" x14ac:dyDescent="0.35">
      <c r="A13" t="s">
        <v>383</v>
      </c>
      <c r="B13" t="s">
        <v>308</v>
      </c>
      <c r="C13" t="s">
        <v>309</v>
      </c>
      <c r="D13" t="s">
        <v>214</v>
      </c>
      <c r="E13" t="s">
        <v>78</v>
      </c>
      <c r="F13" s="197">
        <v>6.1797752808988762E-2</v>
      </c>
      <c r="G13">
        <v>1</v>
      </c>
      <c r="H13">
        <v>1</v>
      </c>
      <c r="L13" s="32" t="s">
        <v>411</v>
      </c>
      <c r="N13">
        <v>8.2207868467410448E-4</v>
      </c>
      <c r="P13">
        <v>3.7522019964768054E-2</v>
      </c>
      <c r="T13">
        <v>3.834409864944216E-2</v>
      </c>
      <c r="U13">
        <v>3.834409864944216E-2</v>
      </c>
      <c r="W13">
        <v>0.5572519083969466</v>
      </c>
      <c r="X13">
        <v>0.2940692894891368</v>
      </c>
      <c r="Y13">
        <v>0.8513211978860834</v>
      </c>
      <c r="Z13">
        <v>0.8513211978860834</v>
      </c>
      <c r="AA13">
        <v>3.8755137991779215E-3</v>
      </c>
      <c r="AB13">
        <v>3.8755137991779215E-3</v>
      </c>
      <c r="AE13">
        <v>3.8755137991779215E-3</v>
      </c>
      <c r="AG13">
        <v>5.7369348209042867E-2</v>
      </c>
      <c r="AI13">
        <v>5.7369348209042867E-2</v>
      </c>
      <c r="AJ13">
        <v>5.7369348209042867E-2</v>
      </c>
      <c r="AS13">
        <v>4.1103934233705224E-4</v>
      </c>
      <c r="AT13">
        <v>4.1103934233705224E-4</v>
      </c>
      <c r="AW13">
        <v>4.1103934233705224E-4</v>
      </c>
      <c r="BG13">
        <v>3.5408103347034647E-2</v>
      </c>
      <c r="BI13">
        <v>3.5408103347034647E-2</v>
      </c>
      <c r="BJ13">
        <v>3.5408103347034647E-2</v>
      </c>
      <c r="BQ13">
        <v>0.98672930123311819</v>
      </c>
    </row>
    <row r="14" spans="1:69" x14ac:dyDescent="0.35">
      <c r="A14" t="s">
        <v>383</v>
      </c>
      <c r="B14" t="s">
        <v>71</v>
      </c>
      <c r="C14" t="s">
        <v>70</v>
      </c>
      <c r="D14" t="s">
        <v>59</v>
      </c>
      <c r="E14" t="s">
        <v>78</v>
      </c>
      <c r="F14" s="199">
        <v>2.247191011235955E-2</v>
      </c>
      <c r="L14" s="32" t="s">
        <v>101</v>
      </c>
      <c r="P14">
        <v>1.609742135494676E-2</v>
      </c>
      <c r="T14">
        <v>1.609742135494676E-2</v>
      </c>
      <c r="U14">
        <v>1.609742135494676E-2</v>
      </c>
      <c r="V14">
        <v>2.9751032527044564E-2</v>
      </c>
      <c r="W14">
        <v>0.2277168996486017</v>
      </c>
      <c r="X14">
        <v>0.19744514933565377</v>
      </c>
      <c r="Y14">
        <v>0.45491308151130005</v>
      </c>
      <c r="Z14">
        <v>0.45491308151130005</v>
      </c>
      <c r="AA14">
        <v>0.10236759916915052</v>
      </c>
      <c r="AB14">
        <v>0.10236759916915052</v>
      </c>
      <c r="AE14">
        <v>0.10236759916915052</v>
      </c>
      <c r="AG14">
        <v>0.25961517461288136</v>
      </c>
      <c r="AI14">
        <v>0.25961517461288136</v>
      </c>
      <c r="AJ14">
        <v>0.25961517461288136</v>
      </c>
      <c r="AX14">
        <v>3.580193412747585E-2</v>
      </c>
      <c r="AY14">
        <v>3.580193412747585E-2</v>
      </c>
      <c r="AZ14">
        <v>3.580193412747585E-2</v>
      </c>
      <c r="BG14">
        <v>1.3000702336792907E-3</v>
      </c>
      <c r="BI14">
        <v>1.3000702336792907E-3</v>
      </c>
      <c r="BJ14">
        <v>1.3000702336792907E-3</v>
      </c>
      <c r="BQ14">
        <v>0.87009528100943379</v>
      </c>
    </row>
    <row r="15" spans="1:69" x14ac:dyDescent="0.35">
      <c r="A15" t="s">
        <v>383</v>
      </c>
      <c r="B15" t="s">
        <v>71</v>
      </c>
      <c r="C15" t="s">
        <v>70</v>
      </c>
      <c r="D15" t="s">
        <v>59</v>
      </c>
      <c r="E15" t="s">
        <v>411</v>
      </c>
      <c r="F15" s="198">
        <v>2.4449877750611247E-3</v>
      </c>
      <c r="L15" s="31" t="s">
        <v>162</v>
      </c>
      <c r="P15">
        <v>2.6775408159797665E-2</v>
      </c>
      <c r="T15">
        <v>2.6775408159797665E-2</v>
      </c>
      <c r="U15">
        <v>2.6775408159797665E-2</v>
      </c>
      <c r="V15">
        <v>4.4182047369993725E-2</v>
      </c>
      <c r="W15">
        <v>3.2470759289567351E-2</v>
      </c>
      <c r="X15">
        <v>0.37877844472963373</v>
      </c>
      <c r="Y15">
        <v>0.45543125138919482</v>
      </c>
      <c r="Z15">
        <v>0.45543125138919482</v>
      </c>
      <c r="AC15">
        <v>2.8088133958253277E-3</v>
      </c>
      <c r="AD15">
        <v>2.8088133958253277E-3</v>
      </c>
      <c r="AE15">
        <v>2.8088133958253277E-3</v>
      </c>
      <c r="AF15">
        <v>8.9552238805970144E-2</v>
      </c>
      <c r="AG15">
        <v>8.3492103554801911E-2</v>
      </c>
      <c r="AI15">
        <v>0.17304434236077207</v>
      </c>
      <c r="AJ15">
        <v>0.17304434236077207</v>
      </c>
      <c r="AN15">
        <v>4.9967249837238617E-2</v>
      </c>
      <c r="AO15">
        <v>4.9967249837238617E-2</v>
      </c>
      <c r="AR15">
        <v>4.9967249837238617E-2</v>
      </c>
      <c r="BC15">
        <v>2.1815784081863163</v>
      </c>
      <c r="BE15">
        <v>2.1815784081863163</v>
      </c>
      <c r="BF15">
        <v>2.1815784081863163</v>
      </c>
      <c r="BQ15">
        <v>2.8896054733291447</v>
      </c>
    </row>
    <row r="16" spans="1:69" x14ac:dyDescent="0.35">
      <c r="A16" t="s">
        <v>383</v>
      </c>
      <c r="B16" s="38" t="s">
        <v>66</v>
      </c>
      <c r="C16" s="38" t="s">
        <v>65</v>
      </c>
      <c r="D16" s="38" t="s">
        <v>42</v>
      </c>
      <c r="E16" t="s">
        <v>78</v>
      </c>
      <c r="F16" s="194">
        <v>2.247191011235955E-2</v>
      </c>
      <c r="G16">
        <v>2</v>
      </c>
      <c r="H16">
        <v>1</v>
      </c>
      <c r="L16" s="32" t="s">
        <v>78</v>
      </c>
      <c r="P16">
        <v>1.4925373134328358E-2</v>
      </c>
      <c r="T16">
        <v>1.4925373134328358E-2</v>
      </c>
      <c r="U16">
        <v>1.4925373134328358E-2</v>
      </c>
      <c r="W16">
        <v>2.9850746268656716E-2</v>
      </c>
      <c r="X16">
        <v>0.17910447761194029</v>
      </c>
      <c r="Y16">
        <v>0.20895522388059701</v>
      </c>
      <c r="Z16">
        <v>0.20895522388059701</v>
      </c>
      <c r="AF16">
        <v>8.9552238805970144E-2</v>
      </c>
      <c r="AG16">
        <v>2.9850746268656716E-2</v>
      </c>
      <c r="AI16">
        <v>0.11940298507462686</v>
      </c>
      <c r="AJ16">
        <v>0.11940298507462686</v>
      </c>
      <c r="BC16">
        <v>0.59701492537313428</v>
      </c>
      <c r="BE16">
        <v>0.59701492537313428</v>
      </c>
      <c r="BF16">
        <v>0.59701492537313428</v>
      </c>
      <c r="BQ16">
        <v>0.94029850746268639</v>
      </c>
    </row>
    <row r="17" spans="1:69" x14ac:dyDescent="0.35">
      <c r="A17" t="s">
        <v>383</v>
      </c>
      <c r="B17" s="38" t="s">
        <v>66</v>
      </c>
      <c r="C17" s="38" t="s">
        <v>65</v>
      </c>
      <c r="D17" s="38" t="s">
        <v>42</v>
      </c>
      <c r="E17" t="s">
        <v>101</v>
      </c>
      <c r="F17" s="194">
        <v>3.3537639565881787E-2</v>
      </c>
      <c r="G17">
        <v>2</v>
      </c>
      <c r="H17">
        <v>1</v>
      </c>
      <c r="L17" s="32" t="s">
        <v>411</v>
      </c>
      <c r="P17">
        <v>2.5226699393195609E-3</v>
      </c>
      <c r="T17">
        <v>2.5226699393195609E-3</v>
      </c>
      <c r="U17">
        <v>2.5226699393195609E-3</v>
      </c>
      <c r="X17">
        <v>7.465739415013295E-2</v>
      </c>
      <c r="Y17">
        <v>7.465739415013295E-2</v>
      </c>
      <c r="Z17">
        <v>7.465739415013295E-2</v>
      </c>
      <c r="AC17">
        <v>1.3636053726051681E-4</v>
      </c>
      <c r="AD17">
        <v>1.3636053726051681E-4</v>
      </c>
      <c r="AE17">
        <v>1.3636053726051681E-4</v>
      </c>
      <c r="AG17">
        <v>1.2272448353446513E-3</v>
      </c>
      <c r="AI17">
        <v>1.2272448353446513E-3</v>
      </c>
      <c r="AJ17">
        <v>1.2272448353446513E-3</v>
      </c>
      <c r="BC17">
        <v>0.92036544623985816</v>
      </c>
      <c r="BE17">
        <v>0.92036544623985816</v>
      </c>
      <c r="BF17">
        <v>0.92036544623985816</v>
      </c>
      <c r="BQ17">
        <v>0.99890911570191587</v>
      </c>
    </row>
    <row r="18" spans="1:69" x14ac:dyDescent="0.35">
      <c r="A18" t="s">
        <v>383</v>
      </c>
      <c r="B18" t="s">
        <v>5</v>
      </c>
      <c r="C18" t="s">
        <v>4</v>
      </c>
      <c r="D18" t="s">
        <v>15</v>
      </c>
      <c r="E18" t="s">
        <v>78</v>
      </c>
      <c r="F18" s="197">
        <v>3.9325842696629212E-2</v>
      </c>
      <c r="L18" s="32" t="s">
        <v>101</v>
      </c>
      <c r="P18">
        <v>9.3273650861497477E-3</v>
      </c>
      <c r="T18">
        <v>9.3273650861497477E-3</v>
      </c>
      <c r="U18">
        <v>9.3273650861497477E-3</v>
      </c>
      <c r="V18">
        <v>4.4182047369993725E-2</v>
      </c>
      <c r="W18">
        <v>2.6200130209106326E-3</v>
      </c>
      <c r="X18">
        <v>0.12501657296756052</v>
      </c>
      <c r="Y18">
        <v>0.17181863335846487</v>
      </c>
      <c r="Z18">
        <v>0.17181863335846487</v>
      </c>
      <c r="AC18">
        <v>2.6724528585648109E-3</v>
      </c>
      <c r="AD18">
        <v>2.6724528585648109E-3</v>
      </c>
      <c r="AE18">
        <v>2.6724528585648109E-3</v>
      </c>
      <c r="AG18">
        <v>5.2414112450800548E-2</v>
      </c>
      <c r="AI18">
        <v>5.2414112450800548E-2</v>
      </c>
      <c r="AJ18">
        <v>5.2414112450800548E-2</v>
      </c>
      <c r="AN18">
        <v>4.9967249837238617E-2</v>
      </c>
      <c r="AO18">
        <v>4.9967249837238617E-2</v>
      </c>
      <c r="AR18">
        <v>4.9967249837238617E-2</v>
      </c>
      <c r="BC18">
        <v>0.66419803657332377</v>
      </c>
      <c r="BE18">
        <v>0.66419803657332377</v>
      </c>
      <c r="BF18">
        <v>0.66419803657332377</v>
      </c>
      <c r="BQ18">
        <v>0.95039785016454237</v>
      </c>
    </row>
    <row r="19" spans="1:69" x14ac:dyDescent="0.35">
      <c r="A19" t="s">
        <v>383</v>
      </c>
      <c r="B19" s="38" t="s">
        <v>5</v>
      </c>
      <c r="C19" s="38" t="s">
        <v>4</v>
      </c>
      <c r="D19" s="38" t="s">
        <v>6</v>
      </c>
      <c r="E19" t="s">
        <v>78</v>
      </c>
      <c r="F19" s="194">
        <v>3.3707865168539325E-2</v>
      </c>
      <c r="G19">
        <v>1</v>
      </c>
      <c r="H19">
        <v>1</v>
      </c>
      <c r="L19" s="31" t="s">
        <v>148</v>
      </c>
      <c r="M19">
        <v>1.1852745271455203E-2</v>
      </c>
      <c r="P19">
        <v>1.276266259546582E-2</v>
      </c>
      <c r="T19">
        <v>2.4615407866921023E-2</v>
      </c>
      <c r="U19">
        <v>2.4615407866921023E-2</v>
      </c>
      <c r="V19">
        <v>5.8672913076928894E-2</v>
      </c>
      <c r="W19">
        <v>0.42915967589064502</v>
      </c>
      <c r="X19">
        <v>1.123066348786421</v>
      </c>
      <c r="Y19">
        <v>1.6108989377539951</v>
      </c>
      <c r="Z19">
        <v>1.6108989377539951</v>
      </c>
      <c r="AG19">
        <v>0.2107587211216313</v>
      </c>
      <c r="AH19">
        <v>8.789593223131055E-2</v>
      </c>
      <c r="AI19">
        <v>0.29865465335294183</v>
      </c>
      <c r="AJ19">
        <v>0.29865465335294183</v>
      </c>
      <c r="AS19">
        <v>1.5997682646719754E-3</v>
      </c>
      <c r="AT19">
        <v>1.5997682646719754E-3</v>
      </c>
      <c r="AW19">
        <v>1.5997682646719754E-3</v>
      </c>
      <c r="BA19">
        <v>3.9106145251396648E-2</v>
      </c>
      <c r="BB19">
        <v>0.2076789906495751</v>
      </c>
      <c r="BC19">
        <v>0.68977456669458836</v>
      </c>
      <c r="BD19">
        <v>1.3190681732103381E-2</v>
      </c>
      <c r="BE19">
        <v>0.94975038432766357</v>
      </c>
      <c r="BF19">
        <v>0.94975038432766357</v>
      </c>
      <c r="BH19">
        <v>4.5879275686484595E-2</v>
      </c>
      <c r="BI19">
        <v>4.5879275686484595E-2</v>
      </c>
      <c r="BJ19">
        <v>4.5879275686484595E-2</v>
      </c>
      <c r="BQ19">
        <v>2.9313984272526779</v>
      </c>
    </row>
    <row r="20" spans="1:69" x14ac:dyDescent="0.35">
      <c r="A20" t="s">
        <v>383</v>
      </c>
      <c r="B20" s="38" t="s">
        <v>5</v>
      </c>
      <c r="C20" s="38" t="s">
        <v>4</v>
      </c>
      <c r="D20" s="38" t="s">
        <v>6</v>
      </c>
      <c r="E20" t="s">
        <v>101</v>
      </c>
      <c r="F20" s="194">
        <v>5.1978182548269442E-3</v>
      </c>
      <c r="G20">
        <v>1</v>
      </c>
      <c r="H20">
        <v>1</v>
      </c>
      <c r="L20" s="32" t="s">
        <v>78</v>
      </c>
      <c r="P20">
        <v>5.5865921787709499E-3</v>
      </c>
      <c r="T20">
        <v>5.5865921787709499E-3</v>
      </c>
      <c r="U20">
        <v>5.5865921787709499E-3</v>
      </c>
      <c r="W20">
        <v>0.35754189944134079</v>
      </c>
      <c r="X20">
        <v>0.17318435754189945</v>
      </c>
      <c r="Y20">
        <v>0.53072625698324027</v>
      </c>
      <c r="Z20">
        <v>0.53072625698324027</v>
      </c>
      <c r="AG20">
        <v>3.3519553072625698E-2</v>
      </c>
      <c r="AH20">
        <v>7.8212290502793297E-2</v>
      </c>
      <c r="AI20">
        <v>0.11173184357541899</v>
      </c>
      <c r="AJ20">
        <v>0.11173184357541899</v>
      </c>
      <c r="BA20">
        <v>3.9106145251396648E-2</v>
      </c>
      <c r="BC20">
        <v>0.25139664804469275</v>
      </c>
      <c r="BD20">
        <v>5.5865921787709499E-3</v>
      </c>
      <c r="BE20">
        <v>0.29608938547486036</v>
      </c>
      <c r="BF20">
        <v>0.29608938547486036</v>
      </c>
      <c r="BH20">
        <v>1.11731843575419E-2</v>
      </c>
      <c r="BI20">
        <v>1.11731843575419E-2</v>
      </c>
      <c r="BJ20">
        <v>1.11731843575419E-2</v>
      </c>
      <c r="BQ20">
        <v>0.95530726256983245</v>
      </c>
    </row>
    <row r="21" spans="1:69" x14ac:dyDescent="0.35">
      <c r="A21" t="s">
        <v>383</v>
      </c>
      <c r="B21" s="40" t="s">
        <v>66</v>
      </c>
      <c r="C21" s="40" t="s">
        <v>65</v>
      </c>
      <c r="D21" s="40" t="s">
        <v>47</v>
      </c>
      <c r="E21" t="s">
        <v>78</v>
      </c>
      <c r="F21" s="195">
        <v>5.6179775280898875E-3</v>
      </c>
      <c r="G21">
        <v>2</v>
      </c>
      <c r="H21">
        <v>1</v>
      </c>
      <c r="L21" s="32" t="s">
        <v>411</v>
      </c>
      <c r="M21">
        <v>2.7327630967671413E-5</v>
      </c>
      <c r="P21">
        <v>8.1982892903014238E-5</v>
      </c>
      <c r="T21">
        <v>1.0931052387068565E-4</v>
      </c>
      <c r="U21">
        <v>1.0931052387068565E-4</v>
      </c>
      <c r="X21">
        <v>0.74806657010903721</v>
      </c>
      <c r="Y21">
        <v>0.74806657010903721</v>
      </c>
      <c r="Z21">
        <v>0.74806657010903721</v>
      </c>
      <c r="AG21">
        <v>1.9812532451561775E-2</v>
      </c>
      <c r="AI21">
        <v>1.9812532451561775E-2</v>
      </c>
      <c r="AJ21">
        <v>1.9812532451561775E-2</v>
      </c>
      <c r="AS21">
        <v>1.3663815483835705E-4</v>
      </c>
      <c r="AT21">
        <v>1.3663815483835705E-4</v>
      </c>
      <c r="AW21">
        <v>1.3663815483835705E-4</v>
      </c>
      <c r="BC21">
        <v>0.19219522859563304</v>
      </c>
      <c r="BE21">
        <v>0.19219522859563304</v>
      </c>
      <c r="BF21">
        <v>0.19219522859563304</v>
      </c>
      <c r="BH21">
        <v>3.4706091328942694E-2</v>
      </c>
      <c r="BI21">
        <v>3.4706091328942694E-2</v>
      </c>
      <c r="BJ21">
        <v>3.4706091328942694E-2</v>
      </c>
      <c r="BQ21">
        <v>0.9950263711638837</v>
      </c>
    </row>
    <row r="22" spans="1:69" x14ac:dyDescent="0.35">
      <c r="A22" t="s">
        <v>383</v>
      </c>
      <c r="B22" s="40" t="s">
        <v>66</v>
      </c>
      <c r="C22" s="40" t="s">
        <v>65</v>
      </c>
      <c r="D22" s="40" t="s">
        <v>47</v>
      </c>
      <c r="E22" t="s">
        <v>411</v>
      </c>
      <c r="F22" s="195">
        <v>1.0984727685057227E-3</v>
      </c>
      <c r="G22">
        <v>2</v>
      </c>
      <c r="H22">
        <v>1</v>
      </c>
      <c r="L22" s="32" t="s">
        <v>101</v>
      </c>
      <c r="M22">
        <v>1.1825417640487532E-2</v>
      </c>
      <c r="P22">
        <v>7.094087523791856E-3</v>
      </c>
      <c r="T22">
        <v>1.8919505164279388E-2</v>
      </c>
      <c r="U22">
        <v>1.8919505164279388E-2</v>
      </c>
      <c r="V22">
        <v>5.8672913076928894E-2</v>
      </c>
      <c r="W22">
        <v>7.1617776449304227E-2</v>
      </c>
      <c r="X22">
        <v>0.20181542113548434</v>
      </c>
      <c r="Y22">
        <v>0.33210611066171747</v>
      </c>
      <c r="Z22">
        <v>0.33210611066171747</v>
      </c>
      <c r="AG22">
        <v>0.15742663559744383</v>
      </c>
      <c r="AH22">
        <v>9.683641728517255E-3</v>
      </c>
      <c r="AI22">
        <v>0.16711027732596109</v>
      </c>
      <c r="AJ22">
        <v>0.16711027732596109</v>
      </c>
      <c r="AS22">
        <v>1.4631301098336183E-3</v>
      </c>
      <c r="AT22">
        <v>1.4631301098336183E-3</v>
      </c>
      <c r="AW22">
        <v>1.4631301098336183E-3</v>
      </c>
      <c r="BB22">
        <v>0.2076789906495751</v>
      </c>
      <c r="BC22">
        <v>0.24618269005426258</v>
      </c>
      <c r="BD22">
        <v>7.6040895533324299E-3</v>
      </c>
      <c r="BE22">
        <v>0.46146577025717012</v>
      </c>
      <c r="BF22">
        <v>0.46146577025717012</v>
      </c>
      <c r="BQ22">
        <v>0.98106479351896159</v>
      </c>
    </row>
    <row r="23" spans="1:69" x14ac:dyDescent="0.35">
      <c r="A23" t="s">
        <v>383</v>
      </c>
      <c r="B23" s="40" t="s">
        <v>66</v>
      </c>
      <c r="C23" s="40" t="s">
        <v>65</v>
      </c>
      <c r="D23" s="40" t="s">
        <v>47</v>
      </c>
      <c r="E23" t="s">
        <v>101</v>
      </c>
      <c r="F23" s="195">
        <v>2.0835889485014445E-2</v>
      </c>
      <c r="G23">
        <v>2</v>
      </c>
      <c r="H23">
        <v>1</v>
      </c>
      <c r="L23" s="31" t="s">
        <v>142</v>
      </c>
      <c r="M23">
        <v>2.332332226671702E-2</v>
      </c>
      <c r="T23">
        <v>2.332332226671702E-2</v>
      </c>
      <c r="U23">
        <v>2.332332226671702E-2</v>
      </c>
      <c r="X23">
        <v>2.3818232291538841</v>
      </c>
      <c r="Y23">
        <v>2.3818232291538841</v>
      </c>
      <c r="Z23">
        <v>2.3818232291538841</v>
      </c>
      <c r="AG23">
        <v>4.099579935018146E-2</v>
      </c>
      <c r="AI23">
        <v>4.099579935018146E-2</v>
      </c>
      <c r="AJ23">
        <v>4.099579935018146E-2</v>
      </c>
      <c r="AX23">
        <v>3.5308245757556686E-2</v>
      </c>
      <c r="AY23">
        <v>3.5308245757556686E-2</v>
      </c>
      <c r="AZ23">
        <v>3.5308245757556686E-2</v>
      </c>
      <c r="BC23">
        <v>0.50989975171020208</v>
      </c>
      <c r="BE23">
        <v>0.50989975171020208</v>
      </c>
      <c r="BF23">
        <v>0.50989975171020208</v>
      </c>
      <c r="BQ23">
        <v>2.9913503482385417</v>
      </c>
    </row>
    <row r="24" spans="1:69" x14ac:dyDescent="0.35">
      <c r="A24" t="s">
        <v>383</v>
      </c>
      <c r="B24" s="38" t="s">
        <v>35</v>
      </c>
      <c r="C24" s="38" t="s">
        <v>37</v>
      </c>
      <c r="D24" s="38" t="s">
        <v>49</v>
      </c>
      <c r="E24" t="s">
        <v>78</v>
      </c>
      <c r="F24" s="194">
        <v>1.6853932584269662E-2</v>
      </c>
      <c r="G24">
        <v>2</v>
      </c>
      <c r="H24">
        <v>1</v>
      </c>
      <c r="L24" s="32" t="s">
        <v>78</v>
      </c>
      <c r="X24">
        <v>1</v>
      </c>
      <c r="Y24">
        <v>1</v>
      </c>
      <c r="Z24">
        <v>1</v>
      </c>
      <c r="BQ24">
        <v>1</v>
      </c>
    </row>
    <row r="25" spans="1:69" x14ac:dyDescent="0.35">
      <c r="A25" t="s">
        <v>383</v>
      </c>
      <c r="B25" s="38" t="s">
        <v>35</v>
      </c>
      <c r="C25" s="38" t="s">
        <v>37</v>
      </c>
      <c r="D25" s="38" t="s">
        <v>49</v>
      </c>
      <c r="E25" t="s">
        <v>411</v>
      </c>
      <c r="F25" s="194">
        <v>0.12239112717479891</v>
      </c>
      <c r="G25">
        <v>2</v>
      </c>
      <c r="H25">
        <v>1</v>
      </c>
      <c r="L25" s="32" t="s">
        <v>411</v>
      </c>
      <c r="M25">
        <v>5.019072475406545E-5</v>
      </c>
      <c r="T25">
        <v>5.019072475406545E-5</v>
      </c>
      <c r="U25">
        <v>5.019072475406545E-5</v>
      </c>
      <c r="X25">
        <v>0.99302348925918493</v>
      </c>
      <c r="Y25">
        <v>0.99302348925918493</v>
      </c>
      <c r="Z25">
        <v>0.99302348925918493</v>
      </c>
      <c r="AG25">
        <v>5.019072475406545E-5</v>
      </c>
      <c r="AI25">
        <v>5.019072475406545E-5</v>
      </c>
      <c r="AJ25">
        <v>5.019072475406545E-5</v>
      </c>
      <c r="BC25">
        <v>5.8723147962256575E-3</v>
      </c>
      <c r="BE25">
        <v>5.8723147962256575E-3</v>
      </c>
      <c r="BF25">
        <v>5.8723147962256575E-3</v>
      </c>
      <c r="BQ25">
        <v>0.99899618550491875</v>
      </c>
    </row>
    <row r="26" spans="1:69" x14ac:dyDescent="0.35">
      <c r="A26" t="s">
        <v>383</v>
      </c>
      <c r="B26" t="s">
        <v>71</v>
      </c>
      <c r="C26" t="s">
        <v>70</v>
      </c>
      <c r="D26" t="s">
        <v>57</v>
      </c>
      <c r="E26" t="s">
        <v>101</v>
      </c>
      <c r="F26" s="197">
        <v>2.1139839157641126E-2</v>
      </c>
      <c r="L26" s="32" t="s">
        <v>101</v>
      </c>
      <c r="M26">
        <v>2.3273131541962956E-2</v>
      </c>
      <c r="T26">
        <v>2.3273131541962956E-2</v>
      </c>
      <c r="U26">
        <v>2.3273131541962956E-2</v>
      </c>
      <c r="X26">
        <v>0.38879973989469929</v>
      </c>
      <c r="Y26">
        <v>0.38879973989469929</v>
      </c>
      <c r="Z26">
        <v>0.38879973989469929</v>
      </c>
      <c r="AG26">
        <v>4.0945608625427392E-2</v>
      </c>
      <c r="AI26">
        <v>4.0945608625427392E-2</v>
      </c>
      <c r="AJ26">
        <v>4.0945608625427392E-2</v>
      </c>
      <c r="AX26">
        <v>3.5308245757556686E-2</v>
      </c>
      <c r="AY26">
        <v>3.5308245757556686E-2</v>
      </c>
      <c r="AZ26">
        <v>3.5308245757556686E-2</v>
      </c>
      <c r="BC26">
        <v>0.50402743691397645</v>
      </c>
      <c r="BE26">
        <v>0.50402743691397645</v>
      </c>
      <c r="BF26">
        <v>0.50402743691397645</v>
      </c>
      <c r="BQ26">
        <v>0.99235416273362276</v>
      </c>
    </row>
    <row r="27" spans="1:69" x14ac:dyDescent="0.35">
      <c r="A27" t="s">
        <v>383</v>
      </c>
      <c r="B27" s="38" t="s">
        <v>71</v>
      </c>
      <c r="C27" s="38" t="s">
        <v>70</v>
      </c>
      <c r="D27" s="38" t="s">
        <v>60</v>
      </c>
      <c r="E27" t="s">
        <v>411</v>
      </c>
      <c r="F27" s="194">
        <v>3.5434605435668471E-5</v>
      </c>
      <c r="G27">
        <v>1</v>
      </c>
      <c r="H27">
        <v>1</v>
      </c>
      <c r="L27" s="31" t="s">
        <v>136</v>
      </c>
      <c r="S27">
        <v>0.16666666666666666</v>
      </c>
      <c r="T27">
        <v>0.16666666666666666</v>
      </c>
      <c r="U27">
        <v>0.16666666666666666</v>
      </c>
      <c r="V27">
        <v>1.5854002254791433E-2</v>
      </c>
      <c r="W27">
        <v>0.85892084256631551</v>
      </c>
      <c r="X27">
        <v>1.0855707735557287</v>
      </c>
      <c r="Y27">
        <v>1.9603456183768357</v>
      </c>
      <c r="Z27">
        <v>1.9603456183768357</v>
      </c>
      <c r="AG27">
        <v>1.9863060296232943E-2</v>
      </c>
      <c r="AI27">
        <v>1.9863060296232943E-2</v>
      </c>
      <c r="AJ27">
        <v>1.9863060296232943E-2</v>
      </c>
      <c r="AS27">
        <v>0.8478137270147339</v>
      </c>
      <c r="AT27">
        <v>0.8478137270147339</v>
      </c>
      <c r="AW27">
        <v>0.8478137270147339</v>
      </c>
      <c r="BQ27">
        <v>2.9946890723544692</v>
      </c>
    </row>
    <row r="28" spans="1:69" x14ac:dyDescent="0.35">
      <c r="A28" t="s">
        <v>383</v>
      </c>
      <c r="B28" s="38" t="s">
        <v>71</v>
      </c>
      <c r="C28" s="38" t="s">
        <v>70</v>
      </c>
      <c r="D28" s="38" t="s">
        <v>60</v>
      </c>
      <c r="E28" t="s">
        <v>101</v>
      </c>
      <c r="F28" s="194">
        <v>7.8608635516937524E-3</v>
      </c>
      <c r="G28">
        <v>1</v>
      </c>
      <c r="H28">
        <v>1</v>
      </c>
      <c r="L28" s="32" t="s">
        <v>78</v>
      </c>
      <c r="S28">
        <v>0.16666666666666666</v>
      </c>
      <c r="T28">
        <v>0.16666666666666666</v>
      </c>
      <c r="U28">
        <v>0.16666666666666666</v>
      </c>
      <c r="W28">
        <v>0.83333333333333337</v>
      </c>
      <c r="Y28">
        <v>0.83333333333333337</v>
      </c>
      <c r="Z28">
        <v>0.83333333333333337</v>
      </c>
      <c r="BQ28">
        <v>1</v>
      </c>
    </row>
    <row r="29" spans="1:69" x14ac:dyDescent="0.35">
      <c r="A29" t="s">
        <v>383</v>
      </c>
      <c r="B29" s="38" t="s">
        <v>5</v>
      </c>
      <c r="C29" s="38" t="s">
        <v>4</v>
      </c>
      <c r="D29" s="38" t="s">
        <v>23</v>
      </c>
      <c r="E29" t="s">
        <v>78</v>
      </c>
      <c r="F29" s="194">
        <v>6.741573033707865E-2</v>
      </c>
      <c r="G29">
        <v>1</v>
      </c>
      <c r="H29">
        <v>1</v>
      </c>
      <c r="L29" s="32" t="s">
        <v>411</v>
      </c>
      <c r="X29">
        <v>0.99994458298697697</v>
      </c>
      <c r="Y29">
        <v>0.99994458298697697</v>
      </c>
      <c r="Z29">
        <v>0.99994458298697697</v>
      </c>
      <c r="BQ29">
        <v>0.99994458298697697</v>
      </c>
    </row>
    <row r="30" spans="1:69" x14ac:dyDescent="0.35">
      <c r="A30" t="s">
        <v>383</v>
      </c>
      <c r="B30" s="38" t="s">
        <v>5</v>
      </c>
      <c r="C30" s="38" t="s">
        <v>4</v>
      </c>
      <c r="D30" s="38" t="s">
        <v>23</v>
      </c>
      <c r="E30" t="s">
        <v>411</v>
      </c>
      <c r="F30" s="196">
        <v>5.8219056730803305E-2</v>
      </c>
      <c r="G30">
        <v>1</v>
      </c>
      <c r="H30">
        <v>1</v>
      </c>
      <c r="L30" s="32" t="s">
        <v>101</v>
      </c>
      <c r="V30">
        <v>1.5854002254791433E-2</v>
      </c>
      <c r="W30">
        <v>2.5587509232982156E-2</v>
      </c>
      <c r="X30">
        <v>8.5626190568751703E-2</v>
      </c>
      <c r="Y30">
        <v>0.12706770205652529</v>
      </c>
      <c r="Z30">
        <v>0.12706770205652529</v>
      </c>
      <c r="AG30">
        <v>1.9863060296232943E-2</v>
      </c>
      <c r="AI30">
        <v>1.9863060296232943E-2</v>
      </c>
      <c r="AJ30">
        <v>1.9863060296232943E-2</v>
      </c>
      <c r="AS30">
        <v>0.8478137270147339</v>
      </c>
      <c r="AT30">
        <v>0.8478137270147339</v>
      </c>
      <c r="AW30">
        <v>0.8478137270147339</v>
      </c>
      <c r="BQ30">
        <v>0.99474448936749216</v>
      </c>
    </row>
    <row r="31" spans="1:69" x14ac:dyDescent="0.35">
      <c r="A31" t="s">
        <v>383</v>
      </c>
      <c r="B31" s="38" t="s">
        <v>5</v>
      </c>
      <c r="C31" s="38" t="s">
        <v>4</v>
      </c>
      <c r="D31" s="38" t="s">
        <v>23</v>
      </c>
      <c r="E31" t="s">
        <v>101</v>
      </c>
      <c r="F31" s="194">
        <v>9.7626404024405214E-3</v>
      </c>
      <c r="G31">
        <v>1</v>
      </c>
      <c r="H31">
        <v>1</v>
      </c>
      <c r="L31" s="31" t="s">
        <v>127</v>
      </c>
      <c r="R31">
        <v>2.8640687895456037E-2</v>
      </c>
      <c r="T31">
        <v>2.8640687895456037E-2</v>
      </c>
      <c r="U31">
        <v>2.8640687895456037E-2</v>
      </c>
      <c r="W31">
        <v>0.10714285714285714</v>
      </c>
      <c r="X31">
        <v>0.17991785859317744</v>
      </c>
      <c r="Y31">
        <v>0.28706071573603459</v>
      </c>
      <c r="Z31">
        <v>0.28706071573603459</v>
      </c>
      <c r="AF31">
        <v>0.89191347270615562</v>
      </c>
      <c r="AG31">
        <v>0.5345795014756356</v>
      </c>
      <c r="AH31">
        <v>1.8188722991745118E-3</v>
      </c>
      <c r="AI31">
        <v>1.4283118464809659</v>
      </c>
      <c r="AJ31">
        <v>1.4283118464809659</v>
      </c>
      <c r="AK31">
        <v>0.32142857142857145</v>
      </c>
      <c r="AL31">
        <v>0.32142857142857145</v>
      </c>
      <c r="AM31">
        <v>0.32142857142857145</v>
      </c>
      <c r="AU31">
        <v>3.6422418100777516E-2</v>
      </c>
      <c r="AV31">
        <v>3.6422418100777516E-2</v>
      </c>
      <c r="AW31">
        <v>3.6422418100777516E-2</v>
      </c>
      <c r="BC31">
        <v>0.84809989235245575</v>
      </c>
      <c r="BE31">
        <v>0.84809989235245575</v>
      </c>
      <c r="BF31">
        <v>0.84809989235245575</v>
      </c>
      <c r="BK31">
        <v>1.8723391497271692E-2</v>
      </c>
      <c r="BL31">
        <v>1.8723391497271692E-2</v>
      </c>
      <c r="BM31">
        <v>1.8723391497271692E-2</v>
      </c>
      <c r="BQ31">
        <v>2.9686875234915329</v>
      </c>
    </row>
    <row r="32" spans="1:69" x14ac:dyDescent="0.35">
      <c r="A32" t="s">
        <v>169</v>
      </c>
      <c r="B32" t="s">
        <v>66</v>
      </c>
      <c r="C32" t="s">
        <v>65</v>
      </c>
      <c r="D32" t="s">
        <v>239</v>
      </c>
      <c r="E32" t="s">
        <v>101</v>
      </c>
      <c r="F32" s="197">
        <v>2.9751032527044564E-2</v>
      </c>
      <c r="L32" s="32" t="s">
        <v>78</v>
      </c>
      <c r="W32">
        <v>0.10714285714285714</v>
      </c>
      <c r="X32">
        <v>0.10714285714285714</v>
      </c>
      <c r="Y32">
        <v>0.21428571428571427</v>
      </c>
      <c r="Z32">
        <v>0.21428571428571427</v>
      </c>
      <c r="AF32">
        <v>3.5714285714285712E-2</v>
      </c>
      <c r="AG32">
        <v>3.5714285714285712E-2</v>
      </c>
      <c r="AI32">
        <v>7.1428571428571425E-2</v>
      </c>
      <c r="AJ32">
        <v>7.1428571428571425E-2</v>
      </c>
      <c r="AK32">
        <v>0.32142857142857145</v>
      </c>
      <c r="AL32">
        <v>0.32142857142857145</v>
      </c>
      <c r="AM32">
        <v>0.32142857142857145</v>
      </c>
      <c r="BC32">
        <v>0.39285714285714285</v>
      </c>
      <c r="BE32">
        <v>0.39285714285714285</v>
      </c>
      <c r="BF32">
        <v>0.39285714285714285</v>
      </c>
      <c r="BQ32">
        <v>1</v>
      </c>
    </row>
    <row r="33" spans="1:69" x14ac:dyDescent="0.35">
      <c r="A33" t="s">
        <v>169</v>
      </c>
      <c r="B33" t="s">
        <v>73</v>
      </c>
      <c r="C33" t="s">
        <v>72</v>
      </c>
      <c r="D33" t="s">
        <v>51</v>
      </c>
      <c r="E33" t="s">
        <v>101</v>
      </c>
      <c r="F33" s="197">
        <v>3.580193412747585E-2</v>
      </c>
      <c r="L33" s="32" t="s">
        <v>411</v>
      </c>
      <c r="R33">
        <v>5.0813008130081306E-4</v>
      </c>
      <c r="T33">
        <v>5.0813008130081306E-4</v>
      </c>
      <c r="U33">
        <v>5.0813008130081306E-4</v>
      </c>
      <c r="X33">
        <v>8.130081300813009E-3</v>
      </c>
      <c r="Y33">
        <v>8.130081300813009E-3</v>
      </c>
      <c r="Z33">
        <v>8.130081300813009E-3</v>
      </c>
      <c r="AF33">
        <v>0.85619918699186992</v>
      </c>
      <c r="AG33">
        <v>0.13414634146341464</v>
      </c>
      <c r="AI33">
        <v>0.99034552845528456</v>
      </c>
      <c r="AJ33">
        <v>0.99034552845528456</v>
      </c>
      <c r="BQ33">
        <v>0.99898373983739841</v>
      </c>
    </row>
    <row r="34" spans="1:69" x14ac:dyDescent="0.35">
      <c r="A34" t="s">
        <v>169</v>
      </c>
      <c r="B34" t="s">
        <v>13</v>
      </c>
      <c r="C34" t="s">
        <v>12</v>
      </c>
      <c r="D34" t="s">
        <v>11</v>
      </c>
      <c r="E34" t="s">
        <v>78</v>
      </c>
      <c r="F34" s="197">
        <v>6.8493150684931503E-3</v>
      </c>
      <c r="G34">
        <v>2</v>
      </c>
      <c r="H34">
        <v>1</v>
      </c>
      <c r="L34" s="32" t="s">
        <v>101</v>
      </c>
      <c r="R34">
        <v>2.8132557814155225E-2</v>
      </c>
      <c r="T34">
        <v>2.8132557814155225E-2</v>
      </c>
      <c r="U34">
        <v>2.8132557814155225E-2</v>
      </c>
      <c r="X34">
        <v>6.4644920149507304E-2</v>
      </c>
      <c r="Y34">
        <v>6.4644920149507304E-2</v>
      </c>
      <c r="Z34">
        <v>6.4644920149507304E-2</v>
      </c>
      <c r="AG34">
        <v>0.36471887429793526</v>
      </c>
      <c r="AH34">
        <v>1.8188722991745118E-3</v>
      </c>
      <c r="AI34">
        <v>0.36653774659710975</v>
      </c>
      <c r="AJ34">
        <v>0.36653774659710975</v>
      </c>
      <c r="AU34">
        <v>3.6422418100777516E-2</v>
      </c>
      <c r="AV34">
        <v>3.6422418100777516E-2</v>
      </c>
      <c r="AW34">
        <v>3.6422418100777516E-2</v>
      </c>
      <c r="BC34">
        <v>0.4552427494953129</v>
      </c>
      <c r="BE34">
        <v>0.4552427494953129</v>
      </c>
      <c r="BF34">
        <v>0.4552427494953129</v>
      </c>
      <c r="BK34">
        <v>1.8723391497271692E-2</v>
      </c>
      <c r="BL34">
        <v>1.8723391497271692E-2</v>
      </c>
      <c r="BM34">
        <v>1.8723391497271692E-2</v>
      </c>
      <c r="BQ34">
        <v>0.96970378365413434</v>
      </c>
    </row>
    <row r="35" spans="1:69" x14ac:dyDescent="0.35">
      <c r="A35" t="s">
        <v>169</v>
      </c>
      <c r="B35" t="s">
        <v>13</v>
      </c>
      <c r="C35" t="s">
        <v>12</v>
      </c>
      <c r="D35" s="143" t="s">
        <v>11</v>
      </c>
      <c r="E35" t="s">
        <v>411</v>
      </c>
      <c r="F35" s="197">
        <v>3.5408103347034647E-2</v>
      </c>
      <c r="L35" s="31" t="s">
        <v>385</v>
      </c>
      <c r="N35">
        <v>7.4734371534597444E-2</v>
      </c>
      <c r="P35">
        <v>3.1885355889869182E-2</v>
      </c>
      <c r="S35">
        <v>3.0616724475773904E-2</v>
      </c>
      <c r="T35">
        <v>0.13723645190024053</v>
      </c>
      <c r="U35">
        <v>0.13723645190024053</v>
      </c>
      <c r="V35">
        <v>6.2193347897950349E-2</v>
      </c>
      <c r="W35">
        <v>0.70422367706387878</v>
      </c>
      <c r="X35">
        <v>0.99980406306781722</v>
      </c>
      <c r="Y35">
        <v>1.7662210880296465</v>
      </c>
      <c r="Z35">
        <v>1.7662210880296465</v>
      </c>
      <c r="AF35">
        <v>3.8542356443800217E-3</v>
      </c>
      <c r="AG35">
        <v>0.80830288536963413</v>
      </c>
      <c r="AH35">
        <v>1.4705882352941176E-2</v>
      </c>
      <c r="AI35">
        <v>0.82686300336695528</v>
      </c>
      <c r="AJ35">
        <v>0.82686300336695528</v>
      </c>
      <c r="AK35">
        <v>0.16176470588235295</v>
      </c>
      <c r="AL35">
        <v>0.16176470588235295</v>
      </c>
      <c r="AM35">
        <v>0.16176470588235295</v>
      </c>
      <c r="AS35">
        <v>3.2098770031432264E-3</v>
      </c>
      <c r="AT35">
        <v>3.2098770031432264E-3</v>
      </c>
      <c r="AW35">
        <v>3.2098770031432264E-3</v>
      </c>
      <c r="BC35">
        <v>6.4838963652764231E-2</v>
      </c>
      <c r="BE35">
        <v>6.4838963652764231E-2</v>
      </c>
      <c r="BF35">
        <v>6.4838963652764231E-2</v>
      </c>
      <c r="BQ35">
        <v>2.9601340898351025</v>
      </c>
    </row>
    <row r="36" spans="1:69" x14ac:dyDescent="0.35">
      <c r="A36" t="s">
        <v>169</v>
      </c>
      <c r="B36" t="s">
        <v>13</v>
      </c>
      <c r="C36" t="s">
        <v>12</v>
      </c>
      <c r="D36" t="s">
        <v>11</v>
      </c>
      <c r="E36" t="s">
        <v>101</v>
      </c>
      <c r="F36" s="197">
        <v>1.3000702336792907E-3</v>
      </c>
      <c r="G36">
        <v>2</v>
      </c>
      <c r="H36">
        <v>1</v>
      </c>
      <c r="L36" s="32" t="s">
        <v>78</v>
      </c>
      <c r="N36">
        <v>7.3529411764705885E-2</v>
      </c>
      <c r="P36">
        <v>2.9411764705882353E-2</v>
      </c>
      <c r="S36">
        <v>2.9411764705882353E-2</v>
      </c>
      <c r="T36">
        <v>0.13235294117647059</v>
      </c>
      <c r="U36">
        <v>0.13235294117647059</v>
      </c>
      <c r="W36">
        <v>0.25</v>
      </c>
      <c r="X36">
        <v>0.14705882352941177</v>
      </c>
      <c r="Y36">
        <v>0.3970588235294118</v>
      </c>
      <c r="Z36">
        <v>0.3970588235294118</v>
      </c>
      <c r="AG36">
        <v>0.27941176470588236</v>
      </c>
      <c r="AH36">
        <v>1.4705882352941176E-2</v>
      </c>
      <c r="AI36">
        <v>0.29411764705882354</v>
      </c>
      <c r="AJ36">
        <v>0.29411764705882354</v>
      </c>
      <c r="AK36">
        <v>0.16176470588235295</v>
      </c>
      <c r="AL36">
        <v>0.16176470588235295</v>
      </c>
      <c r="AM36">
        <v>0.16176470588235295</v>
      </c>
      <c r="BQ36">
        <v>0.98529411764705876</v>
      </c>
    </row>
    <row r="37" spans="1:69" x14ac:dyDescent="0.35">
      <c r="A37" t="s">
        <v>169</v>
      </c>
      <c r="B37" t="s">
        <v>71</v>
      </c>
      <c r="C37" t="s">
        <v>70</v>
      </c>
      <c r="D37" t="s">
        <v>59</v>
      </c>
      <c r="E37" t="s">
        <v>78</v>
      </c>
      <c r="F37" s="197">
        <v>8.2191780821917804E-2</v>
      </c>
      <c r="G37">
        <v>1</v>
      </c>
      <c r="H37">
        <v>1</v>
      </c>
      <c r="L37" s="32" t="s">
        <v>411</v>
      </c>
      <c r="N37">
        <v>1.2049597698915535E-3</v>
      </c>
      <c r="P37">
        <v>1.2826991098845572E-3</v>
      </c>
      <c r="S37">
        <v>1.2049597698915535E-3</v>
      </c>
      <c r="T37">
        <v>3.6926186496676642E-3</v>
      </c>
      <c r="U37">
        <v>3.6926186496676642E-3</v>
      </c>
      <c r="W37">
        <v>0.22388929917984995</v>
      </c>
      <c r="X37">
        <v>0.53729544836164345</v>
      </c>
      <c r="Y37">
        <v>0.76118474754149346</v>
      </c>
      <c r="Z37">
        <v>0.76118474754149346</v>
      </c>
      <c r="AG37">
        <v>0.23523924281882846</v>
      </c>
      <c r="AI37">
        <v>0.23523924281882846</v>
      </c>
      <c r="AJ37">
        <v>0.23523924281882846</v>
      </c>
      <c r="AS37">
        <v>1.5547867998600692E-4</v>
      </c>
      <c r="AT37">
        <v>1.5547867998600692E-4</v>
      </c>
      <c r="AW37">
        <v>1.5547867998600692E-4</v>
      </c>
      <c r="BQ37">
        <v>1.0002720876899756</v>
      </c>
    </row>
    <row r="38" spans="1:69" x14ac:dyDescent="0.35">
      <c r="A38" t="s">
        <v>169</v>
      </c>
      <c r="B38" t="s">
        <v>71</v>
      </c>
      <c r="C38" t="s">
        <v>70</v>
      </c>
      <c r="D38" t="s">
        <v>59</v>
      </c>
      <c r="E38" t="s">
        <v>411</v>
      </c>
      <c r="F38" s="198">
        <v>8.2207868467410448E-4</v>
      </c>
      <c r="G38">
        <v>1</v>
      </c>
      <c r="H38">
        <v>1</v>
      </c>
      <c r="L38" s="32" t="s">
        <v>101</v>
      </c>
      <c r="P38">
        <v>1.1908920741022686E-3</v>
      </c>
      <c r="T38">
        <v>1.1908920741022686E-3</v>
      </c>
      <c r="U38">
        <v>1.1908920741022686E-3</v>
      </c>
      <c r="V38">
        <v>6.2193347897950349E-2</v>
      </c>
      <c r="W38">
        <v>0.2303343778840288</v>
      </c>
      <c r="X38">
        <v>0.31544979117676197</v>
      </c>
      <c r="Y38">
        <v>0.60797751695874114</v>
      </c>
      <c r="Z38">
        <v>0.60797751695874114</v>
      </c>
      <c r="AF38">
        <v>3.8542356443800217E-3</v>
      </c>
      <c r="AG38">
        <v>0.2936518778449233</v>
      </c>
      <c r="AI38">
        <v>0.29750611348930334</v>
      </c>
      <c r="AJ38">
        <v>0.29750611348930334</v>
      </c>
      <c r="AS38">
        <v>3.0543983231572196E-3</v>
      </c>
      <c r="AT38">
        <v>3.0543983231572196E-3</v>
      </c>
      <c r="AW38">
        <v>3.0543983231572196E-3</v>
      </c>
      <c r="BC38">
        <v>6.4838963652764231E-2</v>
      </c>
      <c r="BE38">
        <v>6.4838963652764231E-2</v>
      </c>
      <c r="BF38">
        <v>6.4838963652764231E-2</v>
      </c>
      <c r="BQ38">
        <v>0.97456788449806819</v>
      </c>
    </row>
    <row r="39" spans="1:69" x14ac:dyDescent="0.35">
      <c r="A39" t="s">
        <v>169</v>
      </c>
      <c r="B39" t="s">
        <v>66</v>
      </c>
      <c r="C39" t="s">
        <v>65</v>
      </c>
      <c r="D39" t="s">
        <v>42</v>
      </c>
      <c r="E39" t="s">
        <v>78</v>
      </c>
      <c r="F39" s="197">
        <v>0.14383561643835616</v>
      </c>
      <c r="G39">
        <v>3</v>
      </c>
      <c r="H39">
        <v>2</v>
      </c>
      <c r="L39" s="31" t="s">
        <v>326</v>
      </c>
    </row>
    <row r="40" spans="1:69" x14ac:dyDescent="0.35">
      <c r="A40" t="s">
        <v>169</v>
      </c>
      <c r="B40" t="s">
        <v>66</v>
      </c>
      <c r="C40" t="s">
        <v>65</v>
      </c>
      <c r="D40" t="s">
        <v>42</v>
      </c>
      <c r="E40" t="s">
        <v>411</v>
      </c>
      <c r="F40" s="198">
        <v>0.5572519083969466</v>
      </c>
      <c r="G40">
        <v>3</v>
      </c>
      <c r="H40">
        <v>2</v>
      </c>
      <c r="L40" s="32" t="s">
        <v>326</v>
      </c>
    </row>
    <row r="41" spans="1:69" x14ac:dyDescent="0.35">
      <c r="A41" t="s">
        <v>169</v>
      </c>
      <c r="B41" t="s">
        <v>66</v>
      </c>
      <c r="C41" t="s">
        <v>65</v>
      </c>
      <c r="D41" t="s">
        <v>42</v>
      </c>
      <c r="E41" t="s">
        <v>101</v>
      </c>
      <c r="F41" s="197">
        <v>0.2277168996486017</v>
      </c>
      <c r="G41">
        <v>3</v>
      </c>
      <c r="H41">
        <v>2</v>
      </c>
      <c r="L41" s="31" t="s">
        <v>324</v>
      </c>
      <c r="M41">
        <v>5.3063020884110426E-2</v>
      </c>
      <c r="N41">
        <v>0.18266512892861</v>
      </c>
      <c r="O41">
        <v>4.1095890410958902E-2</v>
      </c>
      <c r="P41">
        <v>0.27677478256033305</v>
      </c>
      <c r="Q41">
        <v>2.1139839157641126E-2</v>
      </c>
      <c r="R41">
        <v>2.8640687895456037E-2</v>
      </c>
      <c r="S41">
        <v>0.19728339114244056</v>
      </c>
      <c r="T41">
        <v>0.80066274097955004</v>
      </c>
      <c r="U41">
        <v>0.80066274097955004</v>
      </c>
      <c r="V41">
        <v>0.21065334312670897</v>
      </c>
      <c r="W41">
        <v>3.1167317861154102</v>
      </c>
      <c r="X41">
        <v>7.0926850307396379</v>
      </c>
      <c r="Y41">
        <v>10.420070159981755</v>
      </c>
      <c r="Z41">
        <v>10.420070159981755</v>
      </c>
      <c r="AA41">
        <v>0.10624311296832843</v>
      </c>
      <c r="AB41">
        <v>0.10624311296832843</v>
      </c>
      <c r="AC41">
        <v>2.8088133958253277E-3</v>
      </c>
      <c r="AD41">
        <v>2.8088133958253277E-3</v>
      </c>
      <c r="AE41">
        <v>0.10905192636415376</v>
      </c>
      <c r="AF41">
        <v>1.0246457898531349</v>
      </c>
      <c r="AG41">
        <v>2.108676797961353</v>
      </c>
      <c r="AH41">
        <v>0.23981811435374872</v>
      </c>
      <c r="AI41">
        <v>3.3731407021682367</v>
      </c>
      <c r="AJ41">
        <v>3.3731407021682367</v>
      </c>
      <c r="AK41">
        <v>0.54499103011991312</v>
      </c>
      <c r="AL41">
        <v>0.54499103011991312</v>
      </c>
      <c r="AM41">
        <v>0.54499103011991312</v>
      </c>
      <c r="AN41">
        <v>8.4072840719036687E-2</v>
      </c>
      <c r="AO41">
        <v>8.4072840719036687E-2</v>
      </c>
      <c r="AP41">
        <v>0.13924505975906859</v>
      </c>
      <c r="AQ41">
        <v>0.13924505975906859</v>
      </c>
      <c r="AR41">
        <v>0.22331790047810529</v>
      </c>
      <c r="AS41">
        <v>0.86673304176187249</v>
      </c>
      <c r="AT41">
        <v>0.86673304176187249</v>
      </c>
      <c r="AU41">
        <v>3.6422418100777516E-2</v>
      </c>
      <c r="AV41">
        <v>3.6422418100777516E-2</v>
      </c>
      <c r="AW41">
        <v>0.90315545986265</v>
      </c>
      <c r="AX41">
        <v>0.12616689856706215</v>
      </c>
      <c r="AY41">
        <v>0.12616689856706215</v>
      </c>
      <c r="AZ41">
        <v>0.12616689856706215</v>
      </c>
      <c r="BA41">
        <v>3.9106145251396648E-2</v>
      </c>
      <c r="BB41">
        <v>0.21764428505495856</v>
      </c>
      <c r="BC41">
        <v>6.5396653394962003</v>
      </c>
      <c r="BD41">
        <v>1.3190681732103381E-2</v>
      </c>
      <c r="BE41">
        <v>6.809606451534659</v>
      </c>
      <c r="BF41">
        <v>6.809606451534659</v>
      </c>
      <c r="BG41">
        <v>4.3557488649207089E-2</v>
      </c>
      <c r="BH41">
        <v>4.5879275686484595E-2</v>
      </c>
      <c r="BI41">
        <v>8.9436764335691685E-2</v>
      </c>
      <c r="BJ41">
        <v>8.9436764335691685E-2</v>
      </c>
      <c r="BK41">
        <v>1.8723391497271692E-2</v>
      </c>
      <c r="BL41">
        <v>1.8723391497271692E-2</v>
      </c>
      <c r="BM41">
        <v>1.8723391497271692E-2</v>
      </c>
      <c r="BQ41">
        <v>23.418323425889042</v>
      </c>
    </row>
    <row r="42" spans="1:69" x14ac:dyDescent="0.35">
      <c r="A42" t="s">
        <v>169</v>
      </c>
      <c r="B42" t="s">
        <v>5</v>
      </c>
      <c r="C42" t="s">
        <v>4</v>
      </c>
      <c r="D42" t="s">
        <v>6</v>
      </c>
      <c r="E42" t="s">
        <v>78</v>
      </c>
      <c r="F42" s="197">
        <v>5.4794520547945202E-2</v>
      </c>
      <c r="G42">
        <v>2</v>
      </c>
      <c r="H42">
        <v>1</v>
      </c>
    </row>
    <row r="43" spans="1:69" x14ac:dyDescent="0.35">
      <c r="A43" t="s">
        <v>169</v>
      </c>
      <c r="B43" t="s">
        <v>5</v>
      </c>
      <c r="C43" t="s">
        <v>4</v>
      </c>
      <c r="D43" t="s">
        <v>6</v>
      </c>
      <c r="E43" t="s">
        <v>411</v>
      </c>
      <c r="F43" s="197">
        <v>5.7369348209042867E-2</v>
      </c>
      <c r="G43">
        <v>2</v>
      </c>
      <c r="H43">
        <v>1</v>
      </c>
    </row>
    <row r="44" spans="1:69" x14ac:dyDescent="0.35">
      <c r="A44" t="s">
        <v>169</v>
      </c>
      <c r="B44" t="s">
        <v>5</v>
      </c>
      <c r="C44" t="s">
        <v>4</v>
      </c>
      <c r="D44" t="s">
        <v>6</v>
      </c>
      <c r="E44" t="s">
        <v>101</v>
      </c>
      <c r="F44" s="197">
        <v>0.25961517461288136</v>
      </c>
      <c r="G44">
        <v>2</v>
      </c>
      <c r="H44">
        <v>1</v>
      </c>
    </row>
    <row r="45" spans="1:69" x14ac:dyDescent="0.35">
      <c r="A45" t="s">
        <v>169</v>
      </c>
      <c r="B45" t="s">
        <v>66</v>
      </c>
      <c r="C45" t="s">
        <v>65</v>
      </c>
      <c r="D45" t="s">
        <v>47</v>
      </c>
      <c r="E45" t="s">
        <v>78</v>
      </c>
      <c r="F45" s="197">
        <v>0.42465753424657532</v>
      </c>
      <c r="G45">
        <v>2</v>
      </c>
      <c r="H45">
        <v>2</v>
      </c>
    </row>
    <row r="46" spans="1:69" x14ac:dyDescent="0.35">
      <c r="A46" t="s">
        <v>169</v>
      </c>
      <c r="B46" t="s">
        <v>66</v>
      </c>
      <c r="C46" t="s">
        <v>65</v>
      </c>
      <c r="D46" t="s">
        <v>47</v>
      </c>
      <c r="E46" t="s">
        <v>411</v>
      </c>
      <c r="F46" s="197">
        <v>0.2940692894891368</v>
      </c>
      <c r="G46">
        <v>2</v>
      </c>
      <c r="H46">
        <v>2</v>
      </c>
    </row>
    <row r="47" spans="1:69" x14ac:dyDescent="0.35">
      <c r="A47" t="s">
        <v>169</v>
      </c>
      <c r="B47" t="s">
        <v>66</v>
      </c>
      <c r="C47" t="s">
        <v>65</v>
      </c>
      <c r="D47" t="s">
        <v>47</v>
      </c>
      <c r="E47" t="s">
        <v>101</v>
      </c>
      <c r="F47" s="197">
        <v>0.19744514933565377</v>
      </c>
      <c r="G47">
        <v>2</v>
      </c>
      <c r="H47">
        <v>2</v>
      </c>
    </row>
    <row r="48" spans="1:69" x14ac:dyDescent="0.35">
      <c r="A48" t="s">
        <v>169</v>
      </c>
      <c r="B48" t="s">
        <v>68</v>
      </c>
      <c r="C48" t="s">
        <v>67</v>
      </c>
      <c r="D48" t="s">
        <v>434</v>
      </c>
      <c r="E48" t="s">
        <v>78</v>
      </c>
      <c r="F48" s="197">
        <v>1.3698630136986301E-2</v>
      </c>
      <c r="G48">
        <v>1</v>
      </c>
      <c r="H48">
        <v>1</v>
      </c>
    </row>
    <row r="49" spans="1:8" x14ac:dyDescent="0.35">
      <c r="A49" t="s">
        <v>169</v>
      </c>
      <c r="B49" t="s">
        <v>68</v>
      </c>
      <c r="C49" t="s">
        <v>67</v>
      </c>
      <c r="D49" t="s">
        <v>434</v>
      </c>
      <c r="E49" t="s">
        <v>411</v>
      </c>
      <c r="F49" s="197">
        <v>4.1103934233705224E-4</v>
      </c>
      <c r="G49">
        <v>1</v>
      </c>
      <c r="H49">
        <v>1</v>
      </c>
    </row>
    <row r="50" spans="1:8" x14ac:dyDescent="0.35">
      <c r="A50" t="s">
        <v>169</v>
      </c>
      <c r="B50" t="s">
        <v>71</v>
      </c>
      <c r="C50" t="s">
        <v>70</v>
      </c>
      <c r="D50" t="s">
        <v>56</v>
      </c>
      <c r="E50" t="s">
        <v>78</v>
      </c>
      <c r="F50" s="197">
        <v>4.1095890410958902E-2</v>
      </c>
      <c r="G50">
        <v>2</v>
      </c>
    </row>
    <row r="51" spans="1:8" x14ac:dyDescent="0.35">
      <c r="A51" t="s">
        <v>169</v>
      </c>
      <c r="B51" t="s">
        <v>71</v>
      </c>
      <c r="C51" t="s">
        <v>70</v>
      </c>
      <c r="D51" t="s">
        <v>60</v>
      </c>
      <c r="E51" t="s">
        <v>78</v>
      </c>
      <c r="F51" s="197">
        <v>0.14383561643835616</v>
      </c>
      <c r="G51">
        <v>1</v>
      </c>
      <c r="H51">
        <v>1</v>
      </c>
    </row>
    <row r="52" spans="1:8" x14ac:dyDescent="0.35">
      <c r="A52" t="s">
        <v>169</v>
      </c>
      <c r="B52" t="s">
        <v>71</v>
      </c>
      <c r="C52" t="s">
        <v>70</v>
      </c>
      <c r="D52" t="s">
        <v>60</v>
      </c>
      <c r="E52" t="s">
        <v>411</v>
      </c>
      <c r="F52" s="197">
        <v>3.7522019964768054E-2</v>
      </c>
      <c r="G52">
        <v>1</v>
      </c>
      <c r="H52">
        <v>1</v>
      </c>
    </row>
    <row r="53" spans="1:8" x14ac:dyDescent="0.35">
      <c r="A53" t="s">
        <v>169</v>
      </c>
      <c r="B53" t="s">
        <v>71</v>
      </c>
      <c r="C53" t="s">
        <v>70</v>
      </c>
      <c r="D53" t="s">
        <v>60</v>
      </c>
      <c r="E53" t="s">
        <v>101</v>
      </c>
      <c r="F53" s="197">
        <v>1.609742135494676E-2</v>
      </c>
      <c r="G53">
        <v>1</v>
      </c>
      <c r="H53">
        <v>1</v>
      </c>
    </row>
    <row r="54" spans="1:8" x14ac:dyDescent="0.35">
      <c r="A54" t="s">
        <v>169</v>
      </c>
      <c r="B54" t="s">
        <v>19</v>
      </c>
      <c r="C54" t="s">
        <v>50</v>
      </c>
      <c r="D54" t="s">
        <v>256</v>
      </c>
      <c r="E54" t="s">
        <v>411</v>
      </c>
      <c r="F54" s="197">
        <v>3.8755137991779215E-3</v>
      </c>
      <c r="G54">
        <v>1</v>
      </c>
      <c r="H54">
        <v>1</v>
      </c>
    </row>
    <row r="55" spans="1:8" x14ac:dyDescent="0.35">
      <c r="A55" t="s">
        <v>169</v>
      </c>
      <c r="B55" t="s">
        <v>19</v>
      </c>
      <c r="C55" t="s">
        <v>50</v>
      </c>
      <c r="D55" t="s">
        <v>256</v>
      </c>
      <c r="E55" t="s">
        <v>101</v>
      </c>
      <c r="F55" s="197">
        <v>0.10236759916915052</v>
      </c>
      <c r="G55">
        <v>1</v>
      </c>
      <c r="H55">
        <v>1</v>
      </c>
    </row>
    <row r="56" spans="1:8" x14ac:dyDescent="0.35">
      <c r="A56" t="s">
        <v>162</v>
      </c>
      <c r="B56" t="s">
        <v>35</v>
      </c>
      <c r="C56" t="s">
        <v>62</v>
      </c>
      <c r="D56" t="s">
        <v>202</v>
      </c>
      <c r="E56" t="s">
        <v>101</v>
      </c>
      <c r="F56" s="197">
        <v>4.9967249837238617E-2</v>
      </c>
      <c r="G56">
        <v>1</v>
      </c>
      <c r="H56">
        <v>1</v>
      </c>
    </row>
    <row r="57" spans="1:8" x14ac:dyDescent="0.35">
      <c r="A57" t="s">
        <v>162</v>
      </c>
      <c r="B57" t="s">
        <v>66</v>
      </c>
      <c r="C57" t="s">
        <v>65</v>
      </c>
      <c r="D57" t="s">
        <v>239</v>
      </c>
      <c r="E57" t="s">
        <v>101</v>
      </c>
      <c r="F57" s="199">
        <v>4.4182047369993725E-2</v>
      </c>
      <c r="G57">
        <v>3</v>
      </c>
      <c r="H57">
        <v>1</v>
      </c>
    </row>
    <row r="58" spans="1:8" x14ac:dyDescent="0.35">
      <c r="A58" t="s">
        <v>162</v>
      </c>
      <c r="B58" t="s">
        <v>28</v>
      </c>
      <c r="C58" t="s">
        <v>32</v>
      </c>
      <c r="D58" t="s">
        <v>31</v>
      </c>
      <c r="E58" t="s">
        <v>78</v>
      </c>
      <c r="F58" s="197">
        <v>0.59701492537313428</v>
      </c>
      <c r="G58">
        <v>3</v>
      </c>
      <c r="H58">
        <v>2</v>
      </c>
    </row>
    <row r="59" spans="1:8" x14ac:dyDescent="0.35">
      <c r="A59" t="s">
        <v>162</v>
      </c>
      <c r="B59" t="s">
        <v>28</v>
      </c>
      <c r="C59" t="s">
        <v>32</v>
      </c>
      <c r="D59" t="s">
        <v>31</v>
      </c>
      <c r="E59" t="s">
        <v>411</v>
      </c>
      <c r="F59" s="198">
        <v>0.92036544623985816</v>
      </c>
      <c r="G59">
        <v>3</v>
      </c>
      <c r="H59">
        <v>2</v>
      </c>
    </row>
    <row r="60" spans="1:8" x14ac:dyDescent="0.35">
      <c r="A60" t="s">
        <v>162</v>
      </c>
      <c r="B60" t="s">
        <v>28</v>
      </c>
      <c r="C60" t="s">
        <v>32</v>
      </c>
      <c r="D60" t="s">
        <v>31</v>
      </c>
      <c r="E60" t="s">
        <v>101</v>
      </c>
      <c r="F60" s="197">
        <v>0.66419803657332377</v>
      </c>
      <c r="G60">
        <v>3</v>
      </c>
      <c r="H60">
        <v>2</v>
      </c>
    </row>
    <row r="61" spans="1:8" x14ac:dyDescent="0.35">
      <c r="A61" t="s">
        <v>162</v>
      </c>
      <c r="B61" t="s">
        <v>66</v>
      </c>
      <c r="C61" t="s">
        <v>65</v>
      </c>
      <c r="D61" t="s">
        <v>42</v>
      </c>
      <c r="E61" t="s">
        <v>78</v>
      </c>
      <c r="F61" s="197">
        <v>2.9850746268656716E-2</v>
      </c>
      <c r="G61">
        <v>2</v>
      </c>
      <c r="H61">
        <v>1</v>
      </c>
    </row>
    <row r="62" spans="1:8" x14ac:dyDescent="0.35">
      <c r="A62" t="s">
        <v>162</v>
      </c>
      <c r="B62" t="s">
        <v>66</v>
      </c>
      <c r="C62" t="s">
        <v>65</v>
      </c>
      <c r="D62" t="s">
        <v>42</v>
      </c>
      <c r="E62" t="s">
        <v>101</v>
      </c>
      <c r="F62" s="197">
        <v>2.6200130209106326E-3</v>
      </c>
      <c r="G62">
        <v>2</v>
      </c>
      <c r="H62">
        <v>1</v>
      </c>
    </row>
    <row r="63" spans="1:8" x14ac:dyDescent="0.35">
      <c r="A63" t="s">
        <v>162</v>
      </c>
      <c r="B63" t="s">
        <v>5</v>
      </c>
      <c r="C63" t="s">
        <v>4</v>
      </c>
      <c r="D63" t="s">
        <v>15</v>
      </c>
      <c r="E63" t="s">
        <v>78</v>
      </c>
      <c r="F63" s="197">
        <v>8.9552238805970144E-2</v>
      </c>
      <c r="G63">
        <v>1</v>
      </c>
      <c r="H63">
        <v>1</v>
      </c>
    </row>
    <row r="64" spans="1:8" x14ac:dyDescent="0.35">
      <c r="A64" t="s">
        <v>162</v>
      </c>
      <c r="B64" t="s">
        <v>5</v>
      </c>
      <c r="C64" t="s">
        <v>4</v>
      </c>
      <c r="D64" t="s">
        <v>6</v>
      </c>
      <c r="E64" t="s">
        <v>78</v>
      </c>
      <c r="F64" s="197">
        <v>2.9850746268656716E-2</v>
      </c>
      <c r="G64">
        <v>2</v>
      </c>
      <c r="H64">
        <v>2</v>
      </c>
    </row>
    <row r="65" spans="1:8" x14ac:dyDescent="0.35">
      <c r="A65" t="s">
        <v>162</v>
      </c>
      <c r="B65" t="s">
        <v>5</v>
      </c>
      <c r="C65" t="s">
        <v>4</v>
      </c>
      <c r="D65" t="s">
        <v>6</v>
      </c>
      <c r="E65" t="s">
        <v>411</v>
      </c>
      <c r="F65" s="197">
        <v>1.2272448353446513E-3</v>
      </c>
      <c r="G65">
        <v>2</v>
      </c>
      <c r="H65">
        <v>2</v>
      </c>
    </row>
    <row r="66" spans="1:8" x14ac:dyDescent="0.35">
      <c r="A66" t="s">
        <v>162</v>
      </c>
      <c r="B66" t="s">
        <v>5</v>
      </c>
      <c r="C66" t="s">
        <v>4</v>
      </c>
      <c r="D66" t="s">
        <v>6</v>
      </c>
      <c r="E66" t="s">
        <v>101</v>
      </c>
      <c r="F66" s="197">
        <v>5.2414112450800548E-2</v>
      </c>
      <c r="G66">
        <v>2</v>
      </c>
      <c r="H66">
        <v>2</v>
      </c>
    </row>
    <row r="67" spans="1:8" x14ac:dyDescent="0.35">
      <c r="A67" t="s">
        <v>162</v>
      </c>
      <c r="B67" t="s">
        <v>66</v>
      </c>
      <c r="C67" t="s">
        <v>65</v>
      </c>
      <c r="D67" t="s">
        <v>47</v>
      </c>
      <c r="E67" t="s">
        <v>78</v>
      </c>
      <c r="F67" s="197">
        <v>0.17910447761194029</v>
      </c>
      <c r="G67">
        <v>2</v>
      </c>
      <c r="H67">
        <v>1</v>
      </c>
    </row>
    <row r="68" spans="1:8" x14ac:dyDescent="0.35">
      <c r="A68" t="s">
        <v>162</v>
      </c>
      <c r="B68" t="s">
        <v>66</v>
      </c>
      <c r="C68" t="s">
        <v>65</v>
      </c>
      <c r="D68" t="s">
        <v>47</v>
      </c>
      <c r="E68" t="s">
        <v>411</v>
      </c>
      <c r="F68" s="197">
        <v>7.465739415013295E-2</v>
      </c>
      <c r="G68">
        <v>2</v>
      </c>
      <c r="H68">
        <v>1</v>
      </c>
    </row>
    <row r="69" spans="1:8" x14ac:dyDescent="0.35">
      <c r="A69" t="s">
        <v>162</v>
      </c>
      <c r="B69" t="s">
        <v>66</v>
      </c>
      <c r="C69" t="s">
        <v>65</v>
      </c>
      <c r="D69" t="s">
        <v>47</v>
      </c>
      <c r="E69" t="s">
        <v>101</v>
      </c>
      <c r="F69" s="197">
        <v>0.12501657296756052</v>
      </c>
      <c r="G69">
        <v>2</v>
      </c>
      <c r="H69">
        <v>1</v>
      </c>
    </row>
    <row r="70" spans="1:8" x14ac:dyDescent="0.35">
      <c r="A70" t="s">
        <v>162</v>
      </c>
      <c r="B70" t="s">
        <v>19</v>
      </c>
      <c r="C70" t="s">
        <v>316</v>
      </c>
      <c r="D70" t="s">
        <v>280</v>
      </c>
      <c r="E70" t="s">
        <v>411</v>
      </c>
      <c r="F70" s="197">
        <v>1.3636053726051681E-4</v>
      </c>
    </row>
    <row r="71" spans="1:8" x14ac:dyDescent="0.35">
      <c r="A71" t="s">
        <v>162</v>
      </c>
      <c r="B71" s="189" t="s">
        <v>19</v>
      </c>
      <c r="C71" s="189" t="s">
        <v>316</v>
      </c>
      <c r="D71" s="189" t="s">
        <v>280</v>
      </c>
      <c r="E71" s="189" t="s">
        <v>101</v>
      </c>
      <c r="F71" s="199">
        <v>2.6724528585648109E-3</v>
      </c>
    </row>
    <row r="72" spans="1:8" x14ac:dyDescent="0.35">
      <c r="A72" t="s">
        <v>162</v>
      </c>
      <c r="B72" t="s">
        <v>71</v>
      </c>
      <c r="C72" t="s">
        <v>70</v>
      </c>
      <c r="D72" t="s">
        <v>60</v>
      </c>
      <c r="E72" t="s">
        <v>78</v>
      </c>
      <c r="F72" s="197">
        <v>1.4925373134328358E-2</v>
      </c>
      <c r="G72">
        <v>2</v>
      </c>
      <c r="H72">
        <v>1</v>
      </c>
    </row>
    <row r="73" spans="1:8" x14ac:dyDescent="0.35">
      <c r="A73" t="s">
        <v>162</v>
      </c>
      <c r="B73" t="s">
        <v>71</v>
      </c>
      <c r="C73" t="s">
        <v>70</v>
      </c>
      <c r="D73" t="s">
        <v>60</v>
      </c>
      <c r="E73" t="s">
        <v>411</v>
      </c>
      <c r="F73" s="197">
        <v>2.5226699393195609E-3</v>
      </c>
      <c r="G73">
        <v>2</v>
      </c>
      <c r="H73">
        <v>1</v>
      </c>
    </row>
    <row r="74" spans="1:8" x14ac:dyDescent="0.35">
      <c r="A74" t="s">
        <v>162</v>
      </c>
      <c r="B74" t="s">
        <v>71</v>
      </c>
      <c r="C74" t="s">
        <v>70</v>
      </c>
      <c r="D74" t="s">
        <v>60</v>
      </c>
      <c r="E74" t="s">
        <v>101</v>
      </c>
      <c r="F74" s="197">
        <v>9.3273650861497477E-3</v>
      </c>
      <c r="G74">
        <v>2</v>
      </c>
      <c r="H74">
        <v>1</v>
      </c>
    </row>
    <row r="75" spans="1:8" x14ac:dyDescent="0.35">
      <c r="A75" t="s">
        <v>148</v>
      </c>
      <c r="B75" t="s">
        <v>28</v>
      </c>
      <c r="C75" t="s">
        <v>32</v>
      </c>
      <c r="D75" t="s">
        <v>236</v>
      </c>
      <c r="E75" t="s">
        <v>78</v>
      </c>
      <c r="F75" s="197">
        <v>3.9106145251396648E-2</v>
      </c>
    </row>
    <row r="76" spans="1:8" x14ac:dyDescent="0.35">
      <c r="A76" t="s">
        <v>148</v>
      </c>
      <c r="B76" t="s">
        <v>28</v>
      </c>
      <c r="C76" t="s">
        <v>32</v>
      </c>
      <c r="D76" t="s">
        <v>39</v>
      </c>
      <c r="E76" t="s">
        <v>101</v>
      </c>
      <c r="F76" s="197">
        <v>0.2076789906495751</v>
      </c>
      <c r="G76">
        <v>1</v>
      </c>
      <c r="H76">
        <v>1</v>
      </c>
    </row>
    <row r="77" spans="1:8" x14ac:dyDescent="0.35">
      <c r="A77" t="s">
        <v>148</v>
      </c>
      <c r="B77" t="s">
        <v>66</v>
      </c>
      <c r="C77" t="s">
        <v>65</v>
      </c>
      <c r="D77" t="s">
        <v>239</v>
      </c>
      <c r="E77" t="s">
        <v>101</v>
      </c>
      <c r="F77" s="197">
        <v>5.8672913076928894E-2</v>
      </c>
      <c r="G77">
        <v>3</v>
      </c>
      <c r="H77" t="s">
        <v>381</v>
      </c>
    </row>
    <row r="78" spans="1:8" x14ac:dyDescent="0.35">
      <c r="A78" t="s">
        <v>148</v>
      </c>
      <c r="B78" t="s">
        <v>28</v>
      </c>
      <c r="C78" t="s">
        <v>32</v>
      </c>
      <c r="D78" t="s">
        <v>31</v>
      </c>
      <c r="E78" t="s">
        <v>78</v>
      </c>
      <c r="F78" s="197">
        <v>0.25139664804469275</v>
      </c>
      <c r="G78">
        <v>3</v>
      </c>
      <c r="H78">
        <v>2</v>
      </c>
    </row>
    <row r="79" spans="1:8" x14ac:dyDescent="0.35">
      <c r="A79" t="s">
        <v>148</v>
      </c>
      <c r="B79" t="s">
        <v>28</v>
      </c>
      <c r="C79" t="s">
        <v>32</v>
      </c>
      <c r="D79" t="s">
        <v>31</v>
      </c>
      <c r="E79" t="s">
        <v>411</v>
      </c>
      <c r="F79" s="198">
        <v>0.19219522859563304</v>
      </c>
      <c r="G79">
        <v>3</v>
      </c>
      <c r="H79">
        <v>2</v>
      </c>
    </row>
    <row r="80" spans="1:8" x14ac:dyDescent="0.35">
      <c r="A80" t="s">
        <v>148</v>
      </c>
      <c r="B80" t="s">
        <v>28</v>
      </c>
      <c r="C80" t="s">
        <v>32</v>
      </c>
      <c r="D80" t="s">
        <v>31</v>
      </c>
      <c r="E80" t="s">
        <v>101</v>
      </c>
      <c r="F80" s="197">
        <v>0.24618269005426258</v>
      </c>
      <c r="G80">
        <v>3</v>
      </c>
      <c r="H80">
        <v>2</v>
      </c>
    </row>
    <row r="81" spans="1:8" x14ac:dyDescent="0.35">
      <c r="A81" t="s">
        <v>148</v>
      </c>
      <c r="B81" t="s">
        <v>71</v>
      </c>
      <c r="C81" t="s">
        <v>70</v>
      </c>
      <c r="D81" t="s">
        <v>54</v>
      </c>
      <c r="E81" t="s">
        <v>411</v>
      </c>
      <c r="F81" s="198">
        <v>2.7327630967671413E-5</v>
      </c>
    </row>
    <row r="82" spans="1:8" x14ac:dyDescent="0.35">
      <c r="A82" t="s">
        <v>148</v>
      </c>
      <c r="B82" t="s">
        <v>71</v>
      </c>
      <c r="C82" t="s">
        <v>70</v>
      </c>
      <c r="D82" t="s">
        <v>54</v>
      </c>
      <c r="E82" t="s">
        <v>101</v>
      </c>
      <c r="F82" s="197">
        <v>1.1825417640487532E-2</v>
      </c>
    </row>
    <row r="83" spans="1:8" x14ac:dyDescent="0.35">
      <c r="A83" t="s">
        <v>148</v>
      </c>
      <c r="B83" s="147" t="s">
        <v>66</v>
      </c>
      <c r="C83" s="147" t="s">
        <v>65</v>
      </c>
      <c r="D83" s="147" t="s">
        <v>42</v>
      </c>
      <c r="E83" s="147" t="s">
        <v>78</v>
      </c>
      <c r="F83" s="200">
        <v>0.35754189944134079</v>
      </c>
    </row>
    <row r="84" spans="1:8" x14ac:dyDescent="0.35">
      <c r="A84" t="s">
        <v>148</v>
      </c>
      <c r="B84" t="s">
        <v>66</v>
      </c>
      <c r="C84" t="s">
        <v>65</v>
      </c>
      <c r="D84" t="s">
        <v>42</v>
      </c>
      <c r="E84" t="s">
        <v>101</v>
      </c>
      <c r="F84" s="197">
        <v>7.1617776449304227E-2</v>
      </c>
    </row>
    <row r="85" spans="1:8" x14ac:dyDescent="0.35">
      <c r="A85" t="s">
        <v>148</v>
      </c>
      <c r="B85" t="s">
        <v>5</v>
      </c>
      <c r="C85" t="s">
        <v>4</v>
      </c>
      <c r="D85" t="s">
        <v>6</v>
      </c>
      <c r="E85" t="s">
        <v>78</v>
      </c>
      <c r="F85" s="197">
        <v>3.3519553072625698E-2</v>
      </c>
      <c r="G85">
        <v>2</v>
      </c>
      <c r="H85">
        <v>1</v>
      </c>
    </row>
    <row r="86" spans="1:8" x14ac:dyDescent="0.35">
      <c r="A86" t="s">
        <v>148</v>
      </c>
      <c r="B86" t="s">
        <v>5</v>
      </c>
      <c r="C86" t="s">
        <v>4</v>
      </c>
      <c r="D86" t="s">
        <v>6</v>
      </c>
      <c r="E86" t="s">
        <v>411</v>
      </c>
      <c r="F86" s="197">
        <v>1.9812532451561775E-2</v>
      </c>
      <c r="G86">
        <v>2</v>
      </c>
      <c r="H86">
        <v>1</v>
      </c>
    </row>
    <row r="87" spans="1:8" x14ac:dyDescent="0.35">
      <c r="A87" t="s">
        <v>148</v>
      </c>
      <c r="B87" t="s">
        <v>5</v>
      </c>
      <c r="C87" t="s">
        <v>4</v>
      </c>
      <c r="D87" t="s">
        <v>6</v>
      </c>
      <c r="E87" t="s">
        <v>101</v>
      </c>
      <c r="F87" s="197">
        <v>0.15742663559744383</v>
      </c>
      <c r="G87">
        <v>2</v>
      </c>
      <c r="H87">
        <v>1</v>
      </c>
    </row>
    <row r="88" spans="1:8" x14ac:dyDescent="0.35">
      <c r="A88" t="s">
        <v>148</v>
      </c>
      <c r="B88" t="s">
        <v>66</v>
      </c>
      <c r="C88" t="s">
        <v>65</v>
      </c>
      <c r="D88" t="s">
        <v>47</v>
      </c>
      <c r="E88" t="s">
        <v>78</v>
      </c>
      <c r="F88" s="197">
        <v>0.17318435754189945</v>
      </c>
      <c r="G88">
        <v>2</v>
      </c>
      <c r="H88">
        <v>2</v>
      </c>
    </row>
    <row r="89" spans="1:8" x14ac:dyDescent="0.35">
      <c r="A89" t="s">
        <v>148</v>
      </c>
      <c r="B89" t="s">
        <v>66</v>
      </c>
      <c r="C89" t="s">
        <v>65</v>
      </c>
      <c r="D89" t="s">
        <v>47</v>
      </c>
      <c r="E89" t="s">
        <v>411</v>
      </c>
      <c r="F89" s="197">
        <v>0.74806657010903721</v>
      </c>
      <c r="G89">
        <v>2</v>
      </c>
      <c r="H89">
        <v>2</v>
      </c>
    </row>
    <row r="90" spans="1:8" x14ac:dyDescent="0.35">
      <c r="A90" t="s">
        <v>148</v>
      </c>
      <c r="B90" t="s">
        <v>66</v>
      </c>
      <c r="C90" t="s">
        <v>65</v>
      </c>
      <c r="D90" t="s">
        <v>47</v>
      </c>
      <c r="E90" t="s">
        <v>101</v>
      </c>
      <c r="F90" s="197">
        <v>0.20181542113548434</v>
      </c>
      <c r="G90">
        <v>2</v>
      </c>
      <c r="H90">
        <v>2</v>
      </c>
    </row>
    <row r="91" spans="1:8" x14ac:dyDescent="0.35">
      <c r="A91" t="s">
        <v>148</v>
      </c>
      <c r="B91" t="s">
        <v>68</v>
      </c>
      <c r="C91" t="s">
        <v>67</v>
      </c>
      <c r="D91" t="s">
        <v>434</v>
      </c>
      <c r="E91" t="s">
        <v>411</v>
      </c>
      <c r="F91" s="197">
        <v>1.3663815483835705E-4</v>
      </c>
      <c r="H91" s="146" t="s">
        <v>310</v>
      </c>
    </row>
    <row r="92" spans="1:8" x14ac:dyDescent="0.35">
      <c r="A92" t="s">
        <v>148</v>
      </c>
      <c r="B92" t="s">
        <v>68</v>
      </c>
      <c r="C92" t="s">
        <v>67</v>
      </c>
      <c r="D92" t="s">
        <v>434</v>
      </c>
      <c r="E92" s="37" t="s">
        <v>101</v>
      </c>
      <c r="F92" s="197">
        <v>1.4631301098336183E-3</v>
      </c>
      <c r="G92" s="37"/>
      <c r="H92" s="146" t="s">
        <v>310</v>
      </c>
    </row>
    <row r="93" spans="1:8" x14ac:dyDescent="0.35">
      <c r="A93" t="s">
        <v>148</v>
      </c>
      <c r="B93" t="s">
        <v>13</v>
      </c>
      <c r="C93" t="s">
        <v>12</v>
      </c>
      <c r="D93" t="s">
        <v>16</v>
      </c>
      <c r="E93" t="s">
        <v>78</v>
      </c>
      <c r="F93" s="197">
        <v>1.11731843575419E-2</v>
      </c>
    </row>
    <row r="94" spans="1:8" x14ac:dyDescent="0.35">
      <c r="A94" t="s">
        <v>148</v>
      </c>
      <c r="B94" t="s">
        <v>13</v>
      </c>
      <c r="C94" t="s">
        <v>12</v>
      </c>
      <c r="D94" t="s">
        <v>16</v>
      </c>
      <c r="E94" t="s">
        <v>411</v>
      </c>
      <c r="F94" s="198">
        <v>3.4706091328942694E-2</v>
      </c>
      <c r="H94" t="s">
        <v>310</v>
      </c>
    </row>
    <row r="95" spans="1:8" x14ac:dyDescent="0.35">
      <c r="A95" t="s">
        <v>148</v>
      </c>
      <c r="B95" t="s">
        <v>71</v>
      </c>
      <c r="C95" t="s">
        <v>70</v>
      </c>
      <c r="D95" t="s">
        <v>60</v>
      </c>
      <c r="E95" t="s">
        <v>78</v>
      </c>
      <c r="F95" s="197">
        <v>5.5865921787709499E-3</v>
      </c>
      <c r="G95">
        <v>1</v>
      </c>
      <c r="H95">
        <v>1</v>
      </c>
    </row>
    <row r="96" spans="1:8" x14ac:dyDescent="0.35">
      <c r="A96" t="s">
        <v>148</v>
      </c>
      <c r="B96" t="s">
        <v>71</v>
      </c>
      <c r="C96" t="s">
        <v>70</v>
      </c>
      <c r="D96" t="s">
        <v>60</v>
      </c>
      <c r="E96" t="s">
        <v>411</v>
      </c>
      <c r="F96" s="197">
        <v>8.1982892903014238E-5</v>
      </c>
      <c r="G96">
        <v>1</v>
      </c>
      <c r="H96">
        <v>1</v>
      </c>
    </row>
    <row r="97" spans="1:8" x14ac:dyDescent="0.35">
      <c r="A97" t="s">
        <v>148</v>
      </c>
      <c r="B97" t="s">
        <v>71</v>
      </c>
      <c r="C97" t="s">
        <v>70</v>
      </c>
      <c r="D97" t="s">
        <v>60</v>
      </c>
      <c r="E97" t="s">
        <v>101</v>
      </c>
      <c r="F97" s="197">
        <v>7.094087523791856E-3</v>
      </c>
      <c r="G97">
        <v>1</v>
      </c>
      <c r="H97">
        <v>1</v>
      </c>
    </row>
    <row r="98" spans="1:8" x14ac:dyDescent="0.35">
      <c r="A98" t="s">
        <v>148</v>
      </c>
      <c r="B98" t="s">
        <v>28</v>
      </c>
      <c r="C98" t="s">
        <v>32</v>
      </c>
      <c r="D98" t="s">
        <v>230</v>
      </c>
      <c r="E98" t="s">
        <v>78</v>
      </c>
      <c r="F98" s="197">
        <v>5.5865921787709499E-3</v>
      </c>
      <c r="G98">
        <v>3</v>
      </c>
      <c r="H98">
        <v>2</v>
      </c>
    </row>
    <row r="99" spans="1:8" x14ac:dyDescent="0.35">
      <c r="A99" t="s">
        <v>148</v>
      </c>
      <c r="B99" t="s">
        <v>28</v>
      </c>
      <c r="C99" t="s">
        <v>32</v>
      </c>
      <c r="D99" t="s">
        <v>230</v>
      </c>
      <c r="E99" t="s">
        <v>101</v>
      </c>
      <c r="F99" s="197">
        <v>7.6040895533324299E-3</v>
      </c>
      <c r="G99">
        <v>3</v>
      </c>
      <c r="H99">
        <v>2</v>
      </c>
    </row>
    <row r="100" spans="1:8" x14ac:dyDescent="0.35">
      <c r="A100" t="s">
        <v>148</v>
      </c>
      <c r="B100" t="s">
        <v>5</v>
      </c>
      <c r="C100" t="s">
        <v>4</v>
      </c>
      <c r="D100" t="s">
        <v>23</v>
      </c>
      <c r="E100" t="s">
        <v>78</v>
      </c>
      <c r="F100" s="197">
        <v>7.8212290502793297E-2</v>
      </c>
      <c r="G100">
        <v>1</v>
      </c>
      <c r="H100">
        <v>1</v>
      </c>
    </row>
    <row r="101" spans="1:8" x14ac:dyDescent="0.35">
      <c r="A101" t="s">
        <v>148</v>
      </c>
      <c r="B101" t="s">
        <v>5</v>
      </c>
      <c r="C101" t="s">
        <v>4</v>
      </c>
      <c r="D101" t="s">
        <v>23</v>
      </c>
      <c r="E101" t="s">
        <v>101</v>
      </c>
      <c r="F101" s="197">
        <v>9.683641728517255E-3</v>
      </c>
      <c r="G101">
        <v>1</v>
      </c>
      <c r="H101">
        <v>1</v>
      </c>
    </row>
    <row r="102" spans="1:8" x14ac:dyDescent="0.35">
      <c r="A102" t="s">
        <v>142</v>
      </c>
      <c r="B102" t="s">
        <v>28</v>
      </c>
      <c r="C102" t="s">
        <v>32</v>
      </c>
      <c r="D102" t="s">
        <v>31</v>
      </c>
      <c r="E102" t="s">
        <v>411</v>
      </c>
      <c r="F102" s="198">
        <v>5.8723147962256575E-3</v>
      </c>
      <c r="G102">
        <v>3</v>
      </c>
      <c r="H102">
        <v>2</v>
      </c>
    </row>
    <row r="103" spans="1:8" x14ac:dyDescent="0.35">
      <c r="A103" t="s">
        <v>142</v>
      </c>
      <c r="B103" t="s">
        <v>28</v>
      </c>
      <c r="C103" t="s">
        <v>32</v>
      </c>
      <c r="D103" t="s">
        <v>31</v>
      </c>
      <c r="E103" t="s">
        <v>101</v>
      </c>
      <c r="F103" s="197">
        <v>0.50402743691397645</v>
      </c>
      <c r="G103">
        <v>3</v>
      </c>
      <c r="H103">
        <v>2</v>
      </c>
    </row>
    <row r="104" spans="1:8" x14ac:dyDescent="0.35">
      <c r="A104" t="s">
        <v>142</v>
      </c>
      <c r="B104" t="s">
        <v>73</v>
      </c>
      <c r="C104" t="s">
        <v>72</v>
      </c>
      <c r="D104" t="s">
        <v>51</v>
      </c>
      <c r="E104" t="s">
        <v>101</v>
      </c>
      <c r="F104" s="197">
        <v>3.5308245757556686E-2</v>
      </c>
      <c r="G104">
        <v>1</v>
      </c>
      <c r="H104">
        <v>1</v>
      </c>
    </row>
    <row r="105" spans="1:8" x14ac:dyDescent="0.35">
      <c r="A105" t="s">
        <v>142</v>
      </c>
      <c r="B105" t="s">
        <v>71</v>
      </c>
      <c r="C105" t="s">
        <v>70</v>
      </c>
      <c r="D105" t="s">
        <v>54</v>
      </c>
      <c r="E105" t="s">
        <v>411</v>
      </c>
      <c r="F105" s="198">
        <v>5.019072475406545E-5</v>
      </c>
    </row>
    <row r="106" spans="1:8" x14ac:dyDescent="0.35">
      <c r="A106" t="s">
        <v>142</v>
      </c>
      <c r="B106" t="s">
        <v>71</v>
      </c>
      <c r="C106" t="s">
        <v>70</v>
      </c>
      <c r="D106" t="s">
        <v>54</v>
      </c>
      <c r="E106" t="s">
        <v>101</v>
      </c>
      <c r="F106" s="197">
        <v>2.3273131541962956E-2</v>
      </c>
    </row>
    <row r="107" spans="1:8" x14ac:dyDescent="0.35">
      <c r="A107" t="s">
        <v>142</v>
      </c>
      <c r="B107" t="s">
        <v>5</v>
      </c>
      <c r="C107" t="s">
        <v>4</v>
      </c>
      <c r="D107" t="s">
        <v>6</v>
      </c>
      <c r="E107" t="s">
        <v>411</v>
      </c>
      <c r="F107" s="197">
        <v>5.019072475406545E-5</v>
      </c>
    </row>
    <row r="108" spans="1:8" x14ac:dyDescent="0.35">
      <c r="A108" t="s">
        <v>142</v>
      </c>
      <c r="B108" t="s">
        <v>5</v>
      </c>
      <c r="C108" t="s">
        <v>4</v>
      </c>
      <c r="D108" t="s">
        <v>6</v>
      </c>
      <c r="E108" t="s">
        <v>101</v>
      </c>
      <c r="F108" s="197">
        <v>4.0945608625427392E-2</v>
      </c>
    </row>
    <row r="109" spans="1:8" x14ac:dyDescent="0.35">
      <c r="A109" t="s">
        <v>142</v>
      </c>
      <c r="B109" t="s">
        <v>66</v>
      </c>
      <c r="C109" t="s">
        <v>65</v>
      </c>
      <c r="D109" t="s">
        <v>47</v>
      </c>
      <c r="E109" t="s">
        <v>78</v>
      </c>
      <c r="F109" s="197">
        <v>1</v>
      </c>
      <c r="G109">
        <v>2</v>
      </c>
      <c r="H109">
        <v>1</v>
      </c>
    </row>
    <row r="110" spans="1:8" x14ac:dyDescent="0.35">
      <c r="A110" t="s">
        <v>142</v>
      </c>
      <c r="B110" t="s">
        <v>66</v>
      </c>
      <c r="C110" t="s">
        <v>65</v>
      </c>
      <c r="D110" t="s">
        <v>47</v>
      </c>
      <c r="E110" t="s">
        <v>411</v>
      </c>
      <c r="F110" s="197">
        <v>0.99302348925918493</v>
      </c>
      <c r="G110">
        <v>2</v>
      </c>
      <c r="H110">
        <v>1</v>
      </c>
    </row>
    <row r="111" spans="1:8" x14ac:dyDescent="0.35">
      <c r="A111" t="s">
        <v>142</v>
      </c>
      <c r="B111" t="s">
        <v>66</v>
      </c>
      <c r="C111" t="s">
        <v>65</v>
      </c>
      <c r="D111" t="s">
        <v>47</v>
      </c>
      <c r="E111" t="s">
        <v>101</v>
      </c>
      <c r="F111" s="197">
        <v>0.38879973989469929</v>
      </c>
      <c r="G111">
        <v>2</v>
      </c>
      <c r="H111">
        <v>1</v>
      </c>
    </row>
    <row r="112" spans="1:8" x14ac:dyDescent="0.35">
      <c r="A112" t="s">
        <v>136</v>
      </c>
      <c r="B112" t="s">
        <v>66</v>
      </c>
      <c r="C112" t="s">
        <v>65</v>
      </c>
      <c r="D112" t="s">
        <v>239</v>
      </c>
      <c r="E112" t="s">
        <v>101</v>
      </c>
      <c r="F112" s="197">
        <v>1.5854002254791433E-2</v>
      </c>
    </row>
    <row r="113" spans="1:8" x14ac:dyDescent="0.35">
      <c r="A113" t="s">
        <v>136</v>
      </c>
      <c r="B113" t="s">
        <v>66</v>
      </c>
      <c r="C113" t="s">
        <v>65</v>
      </c>
      <c r="D113" t="s">
        <v>42</v>
      </c>
      <c r="E113" t="s">
        <v>78</v>
      </c>
      <c r="F113" s="197">
        <v>0.83333333333333337</v>
      </c>
      <c r="G113">
        <v>3</v>
      </c>
      <c r="H113">
        <v>2</v>
      </c>
    </row>
    <row r="114" spans="1:8" x14ac:dyDescent="0.35">
      <c r="A114" t="s">
        <v>136</v>
      </c>
      <c r="B114" t="s">
        <v>66</v>
      </c>
      <c r="C114" t="s">
        <v>65</v>
      </c>
      <c r="D114" t="s">
        <v>42</v>
      </c>
      <c r="E114" t="s">
        <v>101</v>
      </c>
      <c r="F114" s="197">
        <v>2.5587509232982156E-2</v>
      </c>
      <c r="G114">
        <v>3</v>
      </c>
      <c r="H114">
        <v>2</v>
      </c>
    </row>
    <row r="115" spans="1:8" x14ac:dyDescent="0.35">
      <c r="A115" t="s">
        <v>136</v>
      </c>
      <c r="B115" t="s">
        <v>71</v>
      </c>
      <c r="C115" t="s">
        <v>70</v>
      </c>
      <c r="D115" t="s">
        <v>272</v>
      </c>
      <c r="E115" t="s">
        <v>78</v>
      </c>
      <c r="F115" s="197">
        <v>0.16666666666666666</v>
      </c>
    </row>
    <row r="116" spans="1:8" x14ac:dyDescent="0.35">
      <c r="A116" t="s">
        <v>136</v>
      </c>
      <c r="B116" t="s">
        <v>5</v>
      </c>
      <c r="C116" t="s">
        <v>4</v>
      </c>
      <c r="D116" t="s">
        <v>6</v>
      </c>
      <c r="E116" t="s">
        <v>101</v>
      </c>
      <c r="F116" s="197">
        <v>1.9863060296232943E-2</v>
      </c>
    </row>
    <row r="117" spans="1:8" x14ac:dyDescent="0.35">
      <c r="A117" t="s">
        <v>136</v>
      </c>
      <c r="B117" t="s">
        <v>66</v>
      </c>
      <c r="C117" t="s">
        <v>65</v>
      </c>
      <c r="D117" t="s">
        <v>47</v>
      </c>
      <c r="E117" t="s">
        <v>411</v>
      </c>
      <c r="F117" s="197">
        <v>0.99994458298697697</v>
      </c>
      <c r="G117">
        <v>2</v>
      </c>
      <c r="H117">
        <v>2</v>
      </c>
    </row>
    <row r="118" spans="1:8" x14ac:dyDescent="0.35">
      <c r="A118" t="s">
        <v>136</v>
      </c>
      <c r="B118" t="s">
        <v>66</v>
      </c>
      <c r="C118" t="s">
        <v>65</v>
      </c>
      <c r="D118" t="s">
        <v>47</v>
      </c>
      <c r="E118" t="s">
        <v>101</v>
      </c>
      <c r="F118" s="197">
        <v>8.5626190568751703E-2</v>
      </c>
      <c r="G118">
        <v>2</v>
      </c>
      <c r="H118">
        <v>2</v>
      </c>
    </row>
    <row r="119" spans="1:8" x14ac:dyDescent="0.35">
      <c r="A119" t="s">
        <v>136</v>
      </c>
      <c r="B119" t="s">
        <v>68</v>
      </c>
      <c r="C119" t="s">
        <v>67</v>
      </c>
      <c r="D119" t="s">
        <v>434</v>
      </c>
      <c r="E119" t="s">
        <v>101</v>
      </c>
      <c r="F119" s="197">
        <v>0.8478137270147339</v>
      </c>
      <c r="G119">
        <v>1</v>
      </c>
      <c r="H119">
        <v>1</v>
      </c>
    </row>
    <row r="120" spans="1:8" x14ac:dyDescent="0.35">
      <c r="A120" t="s">
        <v>127</v>
      </c>
      <c r="B120" t="s">
        <v>22</v>
      </c>
      <c r="C120" t="s">
        <v>74</v>
      </c>
      <c r="D120" t="s">
        <v>241</v>
      </c>
      <c r="E120" t="s">
        <v>101</v>
      </c>
      <c r="F120" s="197">
        <v>1.8723391497271692E-2</v>
      </c>
    </row>
    <row r="121" spans="1:8" x14ac:dyDescent="0.35">
      <c r="A121" t="s">
        <v>127</v>
      </c>
      <c r="B121" t="s">
        <v>28</v>
      </c>
      <c r="C121" t="s">
        <v>32</v>
      </c>
      <c r="D121" t="s">
        <v>31</v>
      </c>
      <c r="E121" t="s">
        <v>78</v>
      </c>
      <c r="F121" s="197">
        <v>0.39285714285714285</v>
      </c>
      <c r="G121">
        <v>3</v>
      </c>
      <c r="H121">
        <v>2</v>
      </c>
    </row>
    <row r="122" spans="1:8" x14ac:dyDescent="0.35">
      <c r="A122" t="s">
        <v>127</v>
      </c>
      <c r="B122" t="s">
        <v>28</v>
      </c>
      <c r="C122" t="s">
        <v>32</v>
      </c>
      <c r="D122" t="s">
        <v>31</v>
      </c>
      <c r="E122" t="s">
        <v>101</v>
      </c>
      <c r="F122" s="197">
        <v>0.4552427494953129</v>
      </c>
      <c r="G122">
        <v>3</v>
      </c>
      <c r="H122">
        <v>2</v>
      </c>
    </row>
    <row r="123" spans="1:8" x14ac:dyDescent="0.35">
      <c r="A123" t="s">
        <v>127</v>
      </c>
      <c r="B123" t="s">
        <v>308</v>
      </c>
      <c r="C123" t="s">
        <v>309</v>
      </c>
      <c r="D123" t="s">
        <v>214</v>
      </c>
      <c r="E123" t="s">
        <v>78</v>
      </c>
      <c r="F123" s="197">
        <v>0.32142857142857145</v>
      </c>
    </row>
    <row r="124" spans="1:8" x14ac:dyDescent="0.35">
      <c r="A124" t="s">
        <v>127</v>
      </c>
      <c r="B124" t="s">
        <v>66</v>
      </c>
      <c r="C124" t="s">
        <v>65</v>
      </c>
      <c r="D124" t="s">
        <v>42</v>
      </c>
      <c r="E124" t="s">
        <v>78</v>
      </c>
      <c r="F124" s="197">
        <v>0.10714285714285714</v>
      </c>
      <c r="G124">
        <v>1</v>
      </c>
      <c r="H124">
        <v>1</v>
      </c>
    </row>
    <row r="125" spans="1:8" x14ac:dyDescent="0.35">
      <c r="A125" t="s">
        <v>127</v>
      </c>
      <c r="B125" t="s">
        <v>5</v>
      </c>
      <c r="C125" t="s">
        <v>4</v>
      </c>
      <c r="D125" t="s">
        <v>15</v>
      </c>
      <c r="E125" t="s">
        <v>78</v>
      </c>
      <c r="F125" s="197">
        <v>3.5714285714285712E-2</v>
      </c>
    </row>
    <row r="126" spans="1:8" x14ac:dyDescent="0.35">
      <c r="A126" t="s">
        <v>127</v>
      </c>
      <c r="B126" t="s">
        <v>5</v>
      </c>
      <c r="C126" t="s">
        <v>4</v>
      </c>
      <c r="D126" t="s">
        <v>15</v>
      </c>
      <c r="E126" t="s">
        <v>411</v>
      </c>
      <c r="F126" s="198">
        <v>0.85619918699186992</v>
      </c>
    </row>
    <row r="127" spans="1:8" x14ac:dyDescent="0.35">
      <c r="A127" t="s">
        <v>127</v>
      </c>
      <c r="B127" t="s">
        <v>5</v>
      </c>
      <c r="C127" t="s">
        <v>4</v>
      </c>
      <c r="D127" t="s">
        <v>6</v>
      </c>
      <c r="E127" t="s">
        <v>78</v>
      </c>
      <c r="F127" s="197">
        <v>3.5714285714285712E-2</v>
      </c>
      <c r="G127">
        <v>2</v>
      </c>
      <c r="H127">
        <v>1</v>
      </c>
    </row>
    <row r="128" spans="1:8" x14ac:dyDescent="0.35">
      <c r="A128" t="s">
        <v>127</v>
      </c>
      <c r="B128" t="s">
        <v>5</v>
      </c>
      <c r="C128" t="s">
        <v>4</v>
      </c>
      <c r="D128" t="s">
        <v>6</v>
      </c>
      <c r="E128" t="s">
        <v>411</v>
      </c>
      <c r="F128" s="197">
        <v>0.13414634146341464</v>
      </c>
      <c r="G128">
        <v>2</v>
      </c>
      <c r="H128">
        <v>1</v>
      </c>
    </row>
    <row r="129" spans="1:8" x14ac:dyDescent="0.35">
      <c r="A129" t="s">
        <v>127</v>
      </c>
      <c r="B129" t="s">
        <v>5</v>
      </c>
      <c r="C129" t="s">
        <v>4</v>
      </c>
      <c r="D129" t="s">
        <v>6</v>
      </c>
      <c r="E129" t="s">
        <v>101</v>
      </c>
      <c r="F129" s="197">
        <v>0.36471887429793526</v>
      </c>
      <c r="G129">
        <v>2</v>
      </c>
      <c r="H129">
        <v>1</v>
      </c>
    </row>
    <row r="130" spans="1:8" x14ac:dyDescent="0.35">
      <c r="A130" t="s">
        <v>127</v>
      </c>
      <c r="B130" t="s">
        <v>66</v>
      </c>
      <c r="C130" t="s">
        <v>65</v>
      </c>
      <c r="D130" t="s">
        <v>47</v>
      </c>
      <c r="E130" t="s">
        <v>78</v>
      </c>
      <c r="F130" s="197">
        <v>0.10714285714285714</v>
      </c>
      <c r="G130">
        <v>2</v>
      </c>
      <c r="H130">
        <v>2</v>
      </c>
    </row>
    <row r="131" spans="1:8" x14ac:dyDescent="0.35">
      <c r="A131" t="s">
        <v>127</v>
      </c>
      <c r="B131" t="s">
        <v>66</v>
      </c>
      <c r="C131" t="s">
        <v>65</v>
      </c>
      <c r="D131" t="s">
        <v>47</v>
      </c>
      <c r="E131" t="s">
        <v>411</v>
      </c>
      <c r="F131" s="197">
        <v>8.130081300813009E-3</v>
      </c>
      <c r="G131">
        <v>2</v>
      </c>
      <c r="H131">
        <v>2</v>
      </c>
    </row>
    <row r="132" spans="1:8" x14ac:dyDescent="0.35">
      <c r="A132" t="s">
        <v>127</v>
      </c>
      <c r="B132" t="s">
        <v>66</v>
      </c>
      <c r="C132" t="s">
        <v>65</v>
      </c>
      <c r="D132" t="s">
        <v>47</v>
      </c>
      <c r="E132" t="s">
        <v>101</v>
      </c>
      <c r="F132" s="197">
        <v>6.4644920149507304E-2</v>
      </c>
      <c r="G132">
        <v>2</v>
      </c>
      <c r="H132">
        <v>2</v>
      </c>
    </row>
    <row r="133" spans="1:8" x14ac:dyDescent="0.35">
      <c r="A133" t="s">
        <v>127</v>
      </c>
      <c r="B133" t="s">
        <v>71</v>
      </c>
      <c r="C133" t="s">
        <v>70</v>
      </c>
      <c r="D133" t="s">
        <v>286</v>
      </c>
      <c r="E133" t="s">
        <v>411</v>
      </c>
      <c r="F133" s="198">
        <v>5.0813008130081306E-4</v>
      </c>
    </row>
    <row r="134" spans="1:8" x14ac:dyDescent="0.35">
      <c r="A134" t="s">
        <v>127</v>
      </c>
      <c r="B134" t="s">
        <v>71</v>
      </c>
      <c r="C134" t="s">
        <v>70</v>
      </c>
      <c r="D134" t="s">
        <v>286</v>
      </c>
      <c r="E134" t="s">
        <v>101</v>
      </c>
      <c r="F134" s="197">
        <v>2.8132557814155225E-2</v>
      </c>
    </row>
    <row r="135" spans="1:8" x14ac:dyDescent="0.35">
      <c r="A135" t="s">
        <v>127</v>
      </c>
      <c r="B135" t="s">
        <v>5</v>
      </c>
      <c r="C135" t="s">
        <v>4</v>
      </c>
      <c r="D135" t="s">
        <v>23</v>
      </c>
      <c r="E135" t="s">
        <v>101</v>
      </c>
      <c r="F135" s="197">
        <v>1.8188722991745118E-3</v>
      </c>
      <c r="G135">
        <v>1</v>
      </c>
      <c r="H135">
        <v>1</v>
      </c>
    </row>
    <row r="136" spans="1:8" x14ac:dyDescent="0.35">
      <c r="A136" t="s">
        <v>127</v>
      </c>
      <c r="B136" t="s">
        <v>68</v>
      </c>
      <c r="C136" t="s">
        <v>318</v>
      </c>
      <c r="D136" t="s">
        <v>234</v>
      </c>
      <c r="E136" t="s">
        <v>101</v>
      </c>
      <c r="F136" s="197">
        <v>3.6422418100777516E-2</v>
      </c>
    </row>
    <row r="137" spans="1:8" x14ac:dyDescent="0.35">
      <c r="A137" t="s">
        <v>385</v>
      </c>
      <c r="B137" t="s">
        <v>66</v>
      </c>
      <c r="C137" t="s">
        <v>65</v>
      </c>
      <c r="D137" t="s">
        <v>239</v>
      </c>
      <c r="E137" t="s">
        <v>101</v>
      </c>
      <c r="F137" s="197">
        <v>6.2193347897950349E-2</v>
      </c>
      <c r="G137">
        <v>3</v>
      </c>
      <c r="H137" t="s">
        <v>381</v>
      </c>
    </row>
    <row r="138" spans="1:8" x14ac:dyDescent="0.35">
      <c r="A138" t="s">
        <v>385</v>
      </c>
      <c r="B138" t="s">
        <v>28</v>
      </c>
      <c r="C138" t="s">
        <v>32</v>
      </c>
      <c r="D138" t="s">
        <v>31</v>
      </c>
      <c r="E138" t="s">
        <v>101</v>
      </c>
      <c r="F138" s="197">
        <v>6.4838963652764231E-2</v>
      </c>
      <c r="G138">
        <v>2</v>
      </c>
      <c r="H138">
        <v>2</v>
      </c>
    </row>
    <row r="139" spans="1:8" x14ac:dyDescent="0.35">
      <c r="A139" t="s">
        <v>385</v>
      </c>
      <c r="B139" t="s">
        <v>308</v>
      </c>
      <c r="C139" t="s">
        <v>309</v>
      </c>
      <c r="D139" t="s">
        <v>214</v>
      </c>
      <c r="E139" t="s">
        <v>78</v>
      </c>
      <c r="F139" s="197">
        <v>0.16176470588235295</v>
      </c>
      <c r="G139">
        <v>1</v>
      </c>
      <c r="H139">
        <v>1</v>
      </c>
    </row>
    <row r="140" spans="1:8" x14ac:dyDescent="0.35">
      <c r="A140" t="s">
        <v>385</v>
      </c>
      <c r="B140" t="s">
        <v>71</v>
      </c>
      <c r="C140" t="s">
        <v>70</v>
      </c>
      <c r="D140" t="s">
        <v>59</v>
      </c>
      <c r="E140" t="s">
        <v>78</v>
      </c>
      <c r="F140" s="197">
        <v>7.3529411764705885E-2</v>
      </c>
      <c r="G140">
        <v>1</v>
      </c>
      <c r="H140">
        <v>1</v>
      </c>
    </row>
    <row r="141" spans="1:8" x14ac:dyDescent="0.35">
      <c r="A141" t="s">
        <v>385</v>
      </c>
      <c r="B141" t="s">
        <v>71</v>
      </c>
      <c r="C141" t="s">
        <v>70</v>
      </c>
      <c r="D141" t="s">
        <v>59</v>
      </c>
      <c r="E141" t="s">
        <v>411</v>
      </c>
      <c r="F141" s="198">
        <v>1.2049597698915535E-3</v>
      </c>
      <c r="G141">
        <v>1</v>
      </c>
      <c r="H141">
        <v>1</v>
      </c>
    </row>
    <row r="142" spans="1:8" x14ac:dyDescent="0.35">
      <c r="A142" t="s">
        <v>385</v>
      </c>
      <c r="B142" t="s">
        <v>66</v>
      </c>
      <c r="C142" t="s">
        <v>65</v>
      </c>
      <c r="D142" t="s">
        <v>42</v>
      </c>
      <c r="E142" t="s">
        <v>78</v>
      </c>
      <c r="F142" s="197">
        <v>0.25</v>
      </c>
      <c r="G142">
        <v>3</v>
      </c>
      <c r="H142">
        <v>2</v>
      </c>
    </row>
    <row r="143" spans="1:8" x14ac:dyDescent="0.35">
      <c r="A143" t="s">
        <v>385</v>
      </c>
      <c r="B143" t="s">
        <v>66</v>
      </c>
      <c r="C143" t="s">
        <v>65</v>
      </c>
      <c r="D143" t="s">
        <v>42</v>
      </c>
      <c r="E143" t="s">
        <v>411</v>
      </c>
      <c r="F143" s="198">
        <v>0.22388929917984995</v>
      </c>
      <c r="G143">
        <v>3</v>
      </c>
      <c r="H143">
        <v>2</v>
      </c>
    </row>
    <row r="144" spans="1:8" x14ac:dyDescent="0.35">
      <c r="A144" t="s">
        <v>385</v>
      </c>
      <c r="B144" t="s">
        <v>66</v>
      </c>
      <c r="C144" t="s">
        <v>65</v>
      </c>
      <c r="D144" t="s">
        <v>42</v>
      </c>
      <c r="E144" t="s">
        <v>101</v>
      </c>
      <c r="F144" s="197">
        <v>0.2303343778840288</v>
      </c>
      <c r="G144">
        <v>3</v>
      </c>
      <c r="H144">
        <v>2</v>
      </c>
    </row>
    <row r="145" spans="1:8" x14ac:dyDescent="0.35">
      <c r="A145" t="s">
        <v>385</v>
      </c>
      <c r="B145" t="s">
        <v>71</v>
      </c>
      <c r="C145" t="s">
        <v>70</v>
      </c>
      <c r="D145" t="s">
        <v>272</v>
      </c>
      <c r="E145" t="s">
        <v>78</v>
      </c>
      <c r="F145" s="197">
        <v>2.9411764705882353E-2</v>
      </c>
    </row>
    <row r="146" spans="1:8" x14ac:dyDescent="0.35">
      <c r="A146" t="s">
        <v>385</v>
      </c>
      <c r="B146" t="s">
        <v>71</v>
      </c>
      <c r="C146" t="s">
        <v>70</v>
      </c>
      <c r="D146" t="s">
        <v>272</v>
      </c>
      <c r="E146" t="s">
        <v>411</v>
      </c>
      <c r="F146" s="198">
        <v>1.2049597698915535E-3</v>
      </c>
    </row>
    <row r="147" spans="1:8" x14ac:dyDescent="0.35">
      <c r="A147" t="s">
        <v>385</v>
      </c>
      <c r="B147" t="s">
        <v>5</v>
      </c>
      <c r="C147" t="s">
        <v>4</v>
      </c>
      <c r="D147" t="s">
        <v>15</v>
      </c>
      <c r="E147" t="s">
        <v>101</v>
      </c>
      <c r="F147" s="197">
        <v>3.8542356443800217E-3</v>
      </c>
      <c r="G147">
        <v>1</v>
      </c>
      <c r="H147">
        <v>1</v>
      </c>
    </row>
    <row r="148" spans="1:8" x14ac:dyDescent="0.35">
      <c r="A148" t="s">
        <v>385</v>
      </c>
      <c r="B148" t="s">
        <v>5</v>
      </c>
      <c r="C148" t="s">
        <v>4</v>
      </c>
      <c r="D148" t="s">
        <v>6</v>
      </c>
      <c r="E148" t="s">
        <v>78</v>
      </c>
      <c r="F148" s="197">
        <v>0.27941176470588236</v>
      </c>
      <c r="G148">
        <v>2</v>
      </c>
      <c r="H148">
        <v>1</v>
      </c>
    </row>
    <row r="149" spans="1:8" x14ac:dyDescent="0.35">
      <c r="A149" t="s">
        <v>385</v>
      </c>
      <c r="B149" t="s">
        <v>5</v>
      </c>
      <c r="C149" t="s">
        <v>4</v>
      </c>
      <c r="D149" t="s">
        <v>6</v>
      </c>
      <c r="E149" t="s">
        <v>411</v>
      </c>
      <c r="F149" s="198">
        <v>0.23523924281882846</v>
      </c>
      <c r="G149">
        <v>2</v>
      </c>
      <c r="H149">
        <v>1</v>
      </c>
    </row>
    <row r="150" spans="1:8" x14ac:dyDescent="0.35">
      <c r="A150" t="s">
        <v>385</v>
      </c>
      <c r="B150" t="s">
        <v>5</v>
      </c>
      <c r="C150" t="s">
        <v>4</v>
      </c>
      <c r="D150" t="s">
        <v>6</v>
      </c>
      <c r="E150" t="s">
        <v>101</v>
      </c>
      <c r="F150" s="197">
        <v>0.2936518778449233</v>
      </c>
      <c r="G150">
        <v>2</v>
      </c>
      <c r="H150">
        <v>1</v>
      </c>
    </row>
    <row r="151" spans="1:8" x14ac:dyDescent="0.35">
      <c r="A151" t="s">
        <v>385</v>
      </c>
      <c r="B151" t="s">
        <v>66</v>
      </c>
      <c r="C151" t="s">
        <v>65</v>
      </c>
      <c r="D151" t="s">
        <v>47</v>
      </c>
      <c r="E151" t="s">
        <v>78</v>
      </c>
      <c r="F151" s="197">
        <v>0.14705882352941177</v>
      </c>
      <c r="G151">
        <v>2</v>
      </c>
      <c r="H151">
        <v>2</v>
      </c>
    </row>
    <row r="152" spans="1:8" x14ac:dyDescent="0.35">
      <c r="A152" t="s">
        <v>385</v>
      </c>
      <c r="B152" t="s">
        <v>66</v>
      </c>
      <c r="C152" t="s">
        <v>65</v>
      </c>
      <c r="D152" t="s">
        <v>47</v>
      </c>
      <c r="E152" t="s">
        <v>411</v>
      </c>
      <c r="F152" s="197">
        <v>0.53729544836164345</v>
      </c>
      <c r="G152">
        <v>2</v>
      </c>
      <c r="H152">
        <v>2</v>
      </c>
    </row>
    <row r="153" spans="1:8" x14ac:dyDescent="0.35">
      <c r="A153" t="s">
        <v>385</v>
      </c>
      <c r="B153" t="s">
        <v>66</v>
      </c>
      <c r="C153" t="s">
        <v>65</v>
      </c>
      <c r="D153" t="s">
        <v>47</v>
      </c>
      <c r="E153" t="s">
        <v>101</v>
      </c>
      <c r="F153" s="197">
        <v>0.31544979117676197</v>
      </c>
      <c r="G153">
        <v>2</v>
      </c>
      <c r="H153">
        <v>2</v>
      </c>
    </row>
    <row r="154" spans="1:8" x14ac:dyDescent="0.35">
      <c r="A154" t="s">
        <v>385</v>
      </c>
      <c r="B154" t="s">
        <v>68</v>
      </c>
      <c r="C154" t="s">
        <v>67</v>
      </c>
      <c r="D154" t="s">
        <v>434</v>
      </c>
      <c r="E154" t="s">
        <v>411</v>
      </c>
      <c r="F154" s="197">
        <v>1.5547867998600692E-4</v>
      </c>
      <c r="H154" s="146" t="s">
        <v>310</v>
      </c>
    </row>
    <row r="155" spans="1:8" x14ac:dyDescent="0.35">
      <c r="A155" t="s">
        <v>385</v>
      </c>
      <c r="B155" t="s">
        <v>68</v>
      </c>
      <c r="C155" t="s">
        <v>67</v>
      </c>
      <c r="D155" t="s">
        <v>434</v>
      </c>
      <c r="E155" s="38" t="s">
        <v>101</v>
      </c>
      <c r="F155" s="197">
        <v>3.0543983231572196E-3</v>
      </c>
    </row>
    <row r="156" spans="1:8" x14ac:dyDescent="0.35">
      <c r="A156" t="s">
        <v>385</v>
      </c>
      <c r="B156" t="s">
        <v>71</v>
      </c>
      <c r="C156" t="s">
        <v>70</v>
      </c>
      <c r="D156" t="s">
        <v>60</v>
      </c>
      <c r="E156" t="s">
        <v>78</v>
      </c>
      <c r="F156" s="197">
        <v>2.9411764705882353E-2</v>
      </c>
      <c r="G156">
        <v>1</v>
      </c>
      <c r="H156">
        <v>1</v>
      </c>
    </row>
    <row r="157" spans="1:8" x14ac:dyDescent="0.35">
      <c r="A157" t="s">
        <v>385</v>
      </c>
      <c r="B157" t="s">
        <v>71</v>
      </c>
      <c r="C157" t="s">
        <v>70</v>
      </c>
      <c r="D157" t="s">
        <v>60</v>
      </c>
      <c r="E157" t="s">
        <v>411</v>
      </c>
      <c r="F157" s="197">
        <v>1.2826991098845572E-3</v>
      </c>
      <c r="G157">
        <v>1</v>
      </c>
      <c r="H157">
        <v>1</v>
      </c>
    </row>
    <row r="158" spans="1:8" x14ac:dyDescent="0.35">
      <c r="A158" t="s">
        <v>385</v>
      </c>
      <c r="B158" t="s">
        <v>71</v>
      </c>
      <c r="C158" t="s">
        <v>70</v>
      </c>
      <c r="D158" t="s">
        <v>60</v>
      </c>
      <c r="E158" t="s">
        <v>101</v>
      </c>
      <c r="F158" s="197">
        <v>1.1908920741022686E-3</v>
      </c>
      <c r="G158">
        <v>1</v>
      </c>
      <c r="H158">
        <v>1</v>
      </c>
    </row>
    <row r="159" spans="1:8" x14ac:dyDescent="0.35">
      <c r="A159" t="s">
        <v>385</v>
      </c>
      <c r="B159" t="s">
        <v>5</v>
      </c>
      <c r="C159" t="s">
        <v>4</v>
      </c>
      <c r="D159" t="s">
        <v>23</v>
      </c>
      <c r="E159" t="s">
        <v>78</v>
      </c>
      <c r="F159" s="197">
        <v>1.4705882352941176E-2</v>
      </c>
      <c r="G159">
        <v>1</v>
      </c>
      <c r="H159">
        <v>1</v>
      </c>
    </row>
    <row r="160" spans="1:8" x14ac:dyDescent="0.35">
      <c r="E160" s="38"/>
    </row>
    <row r="161" spans="1:8" x14ac:dyDescent="0.35">
      <c r="E161" s="38"/>
    </row>
    <row r="162" spans="1:8" x14ac:dyDescent="0.35">
      <c r="E162" s="38"/>
    </row>
    <row r="163" spans="1:8" x14ac:dyDescent="0.35">
      <c r="E163" s="38"/>
    </row>
    <row r="164" spans="1:8" x14ac:dyDescent="0.35">
      <c r="A164" s="143"/>
      <c r="B164" s="143"/>
      <c r="C164" s="143"/>
      <c r="D164" s="143"/>
      <c r="E164" s="144"/>
      <c r="F164" s="193"/>
      <c r="G164" s="143"/>
      <c r="H164" s="143"/>
    </row>
    <row r="165" spans="1:8" x14ac:dyDescent="0.35">
      <c r="E165" s="38"/>
      <c r="F165" s="192"/>
    </row>
    <row r="166" spans="1:8" x14ac:dyDescent="0.35">
      <c r="E166" s="38"/>
    </row>
    <row r="167" spans="1:8" x14ac:dyDescent="0.35">
      <c r="E167" s="38"/>
    </row>
    <row r="168" spans="1:8" x14ac:dyDescent="0.35">
      <c r="E168" s="38"/>
    </row>
    <row r="169" spans="1:8" x14ac:dyDescent="0.35">
      <c r="E169" s="38"/>
    </row>
    <row r="170" spans="1:8" x14ac:dyDescent="0.35">
      <c r="E170" s="38"/>
    </row>
    <row r="171" spans="1:8" x14ac:dyDescent="0.35">
      <c r="E171" s="38"/>
    </row>
    <row r="172" spans="1:8" x14ac:dyDescent="0.35">
      <c r="E172" s="38"/>
    </row>
    <row r="173" spans="1:8" x14ac:dyDescent="0.35">
      <c r="E173" s="38"/>
    </row>
    <row r="174" spans="1:8" x14ac:dyDescent="0.35">
      <c r="E174" s="38"/>
    </row>
    <row r="175" spans="1:8" x14ac:dyDescent="0.35">
      <c r="E175" s="38"/>
    </row>
    <row r="176" spans="1:8" x14ac:dyDescent="0.35">
      <c r="E176" s="38"/>
    </row>
    <row r="177" spans="1:8" x14ac:dyDescent="0.35">
      <c r="A177" s="143"/>
      <c r="B177" s="143"/>
      <c r="C177" s="143"/>
      <c r="D177" s="143"/>
      <c r="E177" s="144"/>
      <c r="F177" s="193"/>
      <c r="G177" s="143"/>
      <c r="H177" s="143"/>
    </row>
    <row r="178" spans="1:8" x14ac:dyDescent="0.35">
      <c r="E178" s="38"/>
    </row>
    <row r="179" spans="1:8" x14ac:dyDescent="0.35">
      <c r="E179" s="38"/>
    </row>
    <row r="180" spans="1:8" x14ac:dyDescent="0.35">
      <c r="E180" s="38"/>
    </row>
    <row r="181" spans="1:8" x14ac:dyDescent="0.35">
      <c r="E181" s="38"/>
    </row>
    <row r="182" spans="1:8" x14ac:dyDescent="0.35">
      <c r="E182" s="38"/>
    </row>
    <row r="183" spans="1:8" x14ac:dyDescent="0.35">
      <c r="E183" s="38"/>
    </row>
    <row r="184" spans="1:8" x14ac:dyDescent="0.35">
      <c r="E184" s="38"/>
    </row>
    <row r="185" spans="1:8" x14ac:dyDescent="0.35">
      <c r="E185" s="38"/>
    </row>
    <row r="186" spans="1:8" x14ac:dyDescent="0.35">
      <c r="E186" s="38"/>
    </row>
    <row r="187" spans="1:8" x14ac:dyDescent="0.35">
      <c r="E187" s="38"/>
    </row>
    <row r="188" spans="1:8" x14ac:dyDescent="0.35">
      <c r="E188" s="38"/>
    </row>
    <row r="189" spans="1:8" x14ac:dyDescent="0.35">
      <c r="E189" s="38"/>
    </row>
    <row r="190" spans="1:8" x14ac:dyDescent="0.35">
      <c r="E190" s="38"/>
    </row>
    <row r="191" spans="1:8" x14ac:dyDescent="0.35">
      <c r="E191" s="38"/>
      <c r="F191" s="192"/>
    </row>
    <row r="192" spans="1:8" x14ac:dyDescent="0.35">
      <c r="E192" s="38"/>
    </row>
    <row r="193" spans="5:6" x14ac:dyDescent="0.35">
      <c r="E193" s="38"/>
    </row>
    <row r="194" spans="5:6" x14ac:dyDescent="0.35">
      <c r="E194" s="38"/>
    </row>
    <row r="195" spans="5:6" x14ac:dyDescent="0.35">
      <c r="E195" s="38"/>
    </row>
    <row r="196" spans="5:6" x14ac:dyDescent="0.35">
      <c r="E196" s="38"/>
    </row>
    <row r="197" spans="5:6" x14ac:dyDescent="0.35">
      <c r="E197" s="38"/>
    </row>
    <row r="198" spans="5:6" x14ac:dyDescent="0.35">
      <c r="E198" s="38"/>
    </row>
    <row r="199" spans="5:6" x14ac:dyDescent="0.35">
      <c r="E199" s="38"/>
    </row>
    <row r="200" spans="5:6" x14ac:dyDescent="0.35">
      <c r="E200" s="38"/>
      <c r="F200" s="192"/>
    </row>
    <row r="201" spans="5:6" x14ac:dyDescent="0.35">
      <c r="E201" s="38"/>
    </row>
    <row r="202" spans="5:6" x14ac:dyDescent="0.35">
      <c r="E202" s="38"/>
    </row>
    <row r="203" spans="5:6" x14ac:dyDescent="0.35">
      <c r="E203" s="38"/>
    </row>
    <row r="204" spans="5:6" x14ac:dyDescent="0.35">
      <c r="E204" s="38"/>
    </row>
    <row r="205" spans="5:6" x14ac:dyDescent="0.35">
      <c r="E205" s="38"/>
    </row>
    <row r="206" spans="5:6" x14ac:dyDescent="0.35">
      <c r="E206" s="38"/>
    </row>
    <row r="207" spans="5:6" x14ac:dyDescent="0.35">
      <c r="E207" s="38"/>
    </row>
    <row r="208" spans="5:6" x14ac:dyDescent="0.35">
      <c r="E208" s="38"/>
    </row>
    <row r="209" spans="5:5" x14ac:dyDescent="0.35">
      <c r="E209" s="38"/>
    </row>
    <row r="210" spans="5:5" x14ac:dyDescent="0.35">
      <c r="E210" s="38"/>
    </row>
  </sheetData>
  <sortState xmlns:xlrd2="http://schemas.microsoft.com/office/spreadsheetml/2017/richdata2" ref="A2:H210">
    <sortCondition ref="A2:A210"/>
    <sortCondition ref="D2:D210"/>
    <sortCondition ref="E2:E210"/>
  </sortState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6CEE4-7625-443A-8C7F-D33D1C0813EF}">
  <dimension ref="A1:AI37"/>
  <sheetViews>
    <sheetView zoomScale="104" workbookViewId="0">
      <selection activeCell="X37" sqref="X37"/>
    </sheetView>
  </sheetViews>
  <sheetFormatPr defaultRowHeight="14.5" x14ac:dyDescent="0.35"/>
  <cols>
    <col min="1" max="1" width="14.81640625" style="112" bestFit="1" customWidth="1"/>
    <col min="2" max="2" width="12.36328125" style="133" bestFit="1" customWidth="1"/>
    <col min="3" max="4" width="6.54296875" style="66" customWidth="1"/>
    <col min="5" max="5" width="8.7265625" style="66" customWidth="1"/>
    <col min="6" max="8" width="6.54296875" style="66" customWidth="1"/>
    <col min="9" max="9" width="8.08984375" style="66" customWidth="1"/>
    <col min="10" max="10" width="6.54296875" style="66" customWidth="1"/>
    <col min="11" max="11" width="11.81640625" style="66" customWidth="1"/>
    <col min="12" max="12" width="10.26953125" style="66" customWidth="1"/>
    <col min="13" max="13" width="6.54296875" style="66" customWidth="1"/>
    <col min="14" max="14" width="9.453125" style="66" customWidth="1"/>
    <col min="15" max="15" width="8.453125" style="66" customWidth="1"/>
    <col min="16" max="16" width="9.08984375" style="66" customWidth="1"/>
    <col min="17" max="17" width="7.90625" style="66" customWidth="1"/>
    <col min="18" max="18" width="8.453125" style="66" customWidth="1"/>
    <col min="19" max="20" width="6.54296875" style="66" customWidth="1"/>
    <col min="21" max="21" width="7.81640625" style="66" customWidth="1"/>
    <col min="22" max="24" width="6.54296875" style="66" customWidth="1"/>
    <col min="25" max="25" width="7.81640625" style="66" customWidth="1"/>
    <col min="26" max="28" width="6.54296875" style="66" customWidth="1"/>
    <col min="29" max="29" width="6.81640625" style="66" bestFit="1" customWidth="1"/>
    <col min="30" max="30" width="6.54296875" style="66" customWidth="1"/>
    <col min="31" max="31" width="6.90625" style="131" customWidth="1"/>
    <col min="32" max="32" width="6.54296875" style="131" customWidth="1"/>
    <col min="34" max="34" width="12.36328125" bestFit="1" customWidth="1"/>
    <col min="35" max="35" width="13.90625" bestFit="1" customWidth="1"/>
  </cols>
  <sheetData>
    <row r="1" spans="1:35" ht="131" customHeight="1" x14ac:dyDescent="0.35">
      <c r="A1" s="129"/>
      <c r="B1" s="136"/>
      <c r="C1" s="188" t="s">
        <v>70</v>
      </c>
      <c r="D1" s="188"/>
      <c r="E1" s="188"/>
      <c r="F1" s="188"/>
      <c r="G1" s="188"/>
      <c r="H1" s="188"/>
      <c r="I1" s="188"/>
      <c r="J1" s="188" t="s">
        <v>65</v>
      </c>
      <c r="K1" s="188"/>
      <c r="L1" s="188"/>
      <c r="M1" s="176" t="s">
        <v>74</v>
      </c>
      <c r="N1" s="177" t="s">
        <v>50</v>
      </c>
      <c r="O1" s="188" t="s">
        <v>4</v>
      </c>
      <c r="P1" s="188"/>
      <c r="Q1" s="188"/>
      <c r="R1" s="176" t="s">
        <v>309</v>
      </c>
      <c r="S1" s="176" t="s">
        <v>62</v>
      </c>
      <c r="T1" s="176" t="s">
        <v>37</v>
      </c>
      <c r="U1" s="176" t="s">
        <v>72</v>
      </c>
      <c r="V1" s="176" t="s">
        <v>316</v>
      </c>
      <c r="W1" s="188" t="s">
        <v>32</v>
      </c>
      <c r="X1" s="188"/>
      <c r="Y1" s="188"/>
      <c r="Z1" s="188"/>
      <c r="AA1" s="188" t="s">
        <v>12</v>
      </c>
      <c r="AB1" s="188"/>
      <c r="AC1" s="176" t="s">
        <v>67</v>
      </c>
      <c r="AD1" s="176" t="s">
        <v>318</v>
      </c>
      <c r="AE1" s="188" t="s">
        <v>436</v>
      </c>
      <c r="AF1" s="188"/>
    </row>
    <row r="2" spans="1:35" ht="83.5" thickBot="1" x14ac:dyDescent="0.4">
      <c r="A2" s="137"/>
      <c r="B2" s="133" t="s">
        <v>417</v>
      </c>
      <c r="C2" s="178" t="s">
        <v>54</v>
      </c>
      <c r="D2" s="179" t="s">
        <v>59</v>
      </c>
      <c r="E2" s="179" t="s">
        <v>272</v>
      </c>
      <c r="F2" s="179" t="s">
        <v>286</v>
      </c>
      <c r="G2" s="179" t="s">
        <v>56</v>
      </c>
      <c r="H2" s="179" t="s">
        <v>57</v>
      </c>
      <c r="I2" s="180" t="s">
        <v>60</v>
      </c>
      <c r="J2" s="178" t="s">
        <v>239</v>
      </c>
      <c r="K2" s="179" t="s">
        <v>42</v>
      </c>
      <c r="L2" s="180" t="s">
        <v>47</v>
      </c>
      <c r="M2" s="180" t="s">
        <v>241</v>
      </c>
      <c r="N2" s="180" t="s">
        <v>256</v>
      </c>
      <c r="O2" s="178" t="s">
        <v>15</v>
      </c>
      <c r="P2" s="179" t="s">
        <v>6</v>
      </c>
      <c r="Q2" s="180" t="s">
        <v>23</v>
      </c>
      <c r="R2" s="181" t="s">
        <v>214</v>
      </c>
      <c r="S2" s="181" t="s">
        <v>202</v>
      </c>
      <c r="T2" s="181" t="s">
        <v>51</v>
      </c>
      <c r="U2" s="181" t="s">
        <v>49</v>
      </c>
      <c r="V2" s="181" t="s">
        <v>280</v>
      </c>
      <c r="W2" s="179" t="s">
        <v>236</v>
      </c>
      <c r="X2" s="179" t="s">
        <v>39</v>
      </c>
      <c r="Y2" s="179" t="s">
        <v>31</v>
      </c>
      <c r="Z2" s="179" t="s">
        <v>230</v>
      </c>
      <c r="AA2" s="178" t="s">
        <v>11</v>
      </c>
      <c r="AB2" s="180" t="s">
        <v>16</v>
      </c>
      <c r="AC2" s="179" t="s">
        <v>434</v>
      </c>
      <c r="AD2" s="181" t="s">
        <v>234</v>
      </c>
      <c r="AE2" s="132" t="s">
        <v>416</v>
      </c>
      <c r="AF2" s="132" t="s">
        <v>415</v>
      </c>
      <c r="AH2" s="30" t="s">
        <v>323</v>
      </c>
      <c r="AI2" t="s">
        <v>414</v>
      </c>
    </row>
    <row r="3" spans="1:35" x14ac:dyDescent="0.35">
      <c r="A3" s="129" t="s">
        <v>181</v>
      </c>
      <c r="B3" s="142" t="s">
        <v>421</v>
      </c>
      <c r="C3" s="156"/>
      <c r="D3" s="157"/>
      <c r="E3" s="157"/>
      <c r="F3" s="157"/>
      <c r="G3" s="157"/>
      <c r="H3" s="157"/>
      <c r="I3" s="158"/>
      <c r="J3" s="156"/>
      <c r="K3" s="157"/>
      <c r="L3" s="158"/>
      <c r="M3" s="158"/>
      <c r="N3" s="158"/>
      <c r="O3" s="156"/>
      <c r="P3" s="157"/>
      <c r="Q3" s="158"/>
      <c r="R3" s="159"/>
      <c r="S3" s="159"/>
      <c r="T3" s="159"/>
      <c r="U3" s="159"/>
      <c r="V3" s="159"/>
      <c r="W3" s="157"/>
      <c r="X3" s="157"/>
      <c r="Y3" s="157"/>
      <c r="Z3" s="157"/>
      <c r="AA3" s="156"/>
      <c r="AB3" s="158"/>
      <c r="AC3" s="157"/>
      <c r="AD3" s="159"/>
      <c r="AE3" s="160" t="s">
        <v>310</v>
      </c>
      <c r="AF3" s="138" t="s">
        <v>310</v>
      </c>
      <c r="AH3" s="31" t="s">
        <v>383</v>
      </c>
      <c r="AI3">
        <v>16</v>
      </c>
    </row>
    <row r="4" spans="1:35" x14ac:dyDescent="0.35">
      <c r="A4" s="127" t="s">
        <v>420</v>
      </c>
      <c r="B4" s="134">
        <v>178</v>
      </c>
      <c r="C4" s="161">
        <v>5.6179775280898875E-3</v>
      </c>
      <c r="D4" s="162">
        <v>2.247191011235955E-2</v>
      </c>
      <c r="E4" s="162"/>
      <c r="F4" s="162"/>
      <c r="G4" s="162"/>
      <c r="H4" s="162"/>
      <c r="I4" s="163"/>
      <c r="J4" s="161"/>
      <c r="K4" s="162">
        <v>2.247191011235955E-2</v>
      </c>
      <c r="L4" s="163">
        <v>5.6179775280898875E-3</v>
      </c>
      <c r="M4" s="163"/>
      <c r="N4" s="163"/>
      <c r="O4" s="161">
        <v>3.9325842696629212E-2</v>
      </c>
      <c r="P4" s="162">
        <v>3.3707865168539325E-2</v>
      </c>
      <c r="Q4" s="163">
        <v>6.741573033707865E-2</v>
      </c>
      <c r="R4" s="164">
        <v>6.1797752808988762E-2</v>
      </c>
      <c r="S4" s="164">
        <v>5.6179775280898875E-3</v>
      </c>
      <c r="T4" s="164"/>
      <c r="U4" s="164">
        <v>1.6853932584269662E-2</v>
      </c>
      <c r="V4" s="164"/>
      <c r="W4" s="162"/>
      <c r="X4" s="162">
        <v>5.6179775280898875E-3</v>
      </c>
      <c r="Y4" s="162">
        <v>0.6853932584269663</v>
      </c>
      <c r="Z4" s="162"/>
      <c r="AA4" s="161"/>
      <c r="AB4" s="163"/>
      <c r="AC4" s="162"/>
      <c r="AD4" s="164"/>
      <c r="AE4" s="165">
        <f>1-SUM(C4:AD4)</f>
        <v>2.8089887640449396E-2</v>
      </c>
      <c r="AF4" s="139">
        <v>3</v>
      </c>
      <c r="AH4" s="32" t="s">
        <v>368</v>
      </c>
      <c r="AI4">
        <v>3</v>
      </c>
    </row>
    <row r="5" spans="1:35" x14ac:dyDescent="0.35">
      <c r="A5" s="127" t="s">
        <v>419</v>
      </c>
      <c r="B5" s="134">
        <v>28221</v>
      </c>
      <c r="C5" s="161">
        <v>2.4449877750611247E-3</v>
      </c>
      <c r="D5" s="162">
        <v>2.4449877750611247E-3</v>
      </c>
      <c r="E5" s="162"/>
      <c r="F5" s="162"/>
      <c r="G5" s="162"/>
      <c r="H5" s="162"/>
      <c r="I5" s="163">
        <v>3.5434605435668471E-5</v>
      </c>
      <c r="J5" s="161"/>
      <c r="K5" s="162"/>
      <c r="L5" s="163">
        <v>1.0984727685057227E-3</v>
      </c>
      <c r="M5" s="163"/>
      <c r="N5" s="163"/>
      <c r="O5" s="161"/>
      <c r="P5" s="162"/>
      <c r="Q5" s="163">
        <v>5.8219056730803305E-2</v>
      </c>
      <c r="R5" s="164"/>
      <c r="S5" s="164"/>
      <c r="T5" s="164"/>
      <c r="U5" s="164">
        <v>0.12239112717479891</v>
      </c>
      <c r="V5" s="164"/>
      <c r="W5" s="162"/>
      <c r="X5" s="162"/>
      <c r="Y5" s="162">
        <v>0.8143581021225329</v>
      </c>
      <c r="Z5" s="162"/>
      <c r="AA5" s="161"/>
      <c r="AB5" s="163"/>
      <c r="AC5" s="162"/>
      <c r="AD5" s="166"/>
      <c r="AE5" s="165">
        <v>0</v>
      </c>
      <c r="AF5" s="139">
        <v>3</v>
      </c>
      <c r="AH5" s="32" t="s">
        <v>366</v>
      </c>
      <c r="AI5">
        <v>3</v>
      </c>
    </row>
    <row r="6" spans="1:35" ht="15" thickBot="1" x14ac:dyDescent="0.4">
      <c r="A6" s="128" t="s">
        <v>418</v>
      </c>
      <c r="B6" s="135">
        <v>358612</v>
      </c>
      <c r="C6" s="167">
        <v>9.823988042787191E-3</v>
      </c>
      <c r="D6" s="168"/>
      <c r="E6" s="168"/>
      <c r="F6" s="168"/>
      <c r="G6" s="169"/>
      <c r="H6" s="168">
        <v>2.1139839157641126E-2</v>
      </c>
      <c r="I6" s="170">
        <v>7.8608635516937524E-3</v>
      </c>
      <c r="J6" s="167"/>
      <c r="K6" s="168">
        <v>3.3537639565881787E-2</v>
      </c>
      <c r="L6" s="170">
        <v>2.0835889485014445E-2</v>
      </c>
      <c r="M6" s="170"/>
      <c r="N6" s="170"/>
      <c r="O6" s="167"/>
      <c r="P6" s="168">
        <v>5.1978182548269442E-3</v>
      </c>
      <c r="Q6" s="170">
        <v>9.7626404024405214E-3</v>
      </c>
      <c r="R6" s="171"/>
      <c r="S6" s="171">
        <v>2.8487613353708186E-2</v>
      </c>
      <c r="T6" s="171">
        <v>5.5056718682029604E-2</v>
      </c>
      <c r="U6" s="171"/>
      <c r="V6" s="171"/>
      <c r="W6" s="168"/>
      <c r="X6" s="168">
        <v>4.3473168772935654E-3</v>
      </c>
      <c r="Y6" s="168">
        <v>0.74572239635037307</v>
      </c>
      <c r="Z6" s="168"/>
      <c r="AA6" s="167"/>
      <c r="AB6" s="170"/>
      <c r="AC6" s="168"/>
      <c r="AD6" s="164"/>
      <c r="AE6" s="165">
        <f>1-SUM(C6:AD6)</f>
        <v>5.8227276276309858E-2</v>
      </c>
      <c r="AF6" s="140">
        <v>10</v>
      </c>
      <c r="AH6" s="32" t="s">
        <v>367</v>
      </c>
      <c r="AI6">
        <v>10</v>
      </c>
    </row>
    <row r="7" spans="1:35" x14ac:dyDescent="0.35">
      <c r="A7" s="130" t="s">
        <v>169</v>
      </c>
      <c r="B7" s="142" t="s">
        <v>421</v>
      </c>
      <c r="C7" s="172"/>
      <c r="D7" s="173"/>
      <c r="E7" s="173"/>
      <c r="F7" s="173"/>
      <c r="G7" s="173"/>
      <c r="H7" s="173"/>
      <c r="I7" s="174"/>
      <c r="J7" s="172"/>
      <c r="K7" s="173"/>
      <c r="L7" s="174"/>
      <c r="M7" s="174"/>
      <c r="N7" s="174"/>
      <c r="O7" s="172"/>
      <c r="P7" s="173"/>
      <c r="Q7" s="174"/>
      <c r="R7" s="175"/>
      <c r="S7" s="175"/>
      <c r="T7" s="175"/>
      <c r="U7" s="175"/>
      <c r="V7" s="175"/>
      <c r="W7" s="173"/>
      <c r="X7" s="173"/>
      <c r="Y7" s="173"/>
      <c r="Z7" s="173"/>
      <c r="AA7" s="172"/>
      <c r="AB7" s="174"/>
      <c r="AC7" s="173" t="s">
        <v>310</v>
      </c>
      <c r="AD7" s="175"/>
      <c r="AE7" s="165" t="s">
        <v>310</v>
      </c>
      <c r="AF7" s="138" t="s">
        <v>310</v>
      </c>
      <c r="AH7" s="31" t="s">
        <v>169</v>
      </c>
      <c r="AI7">
        <v>19</v>
      </c>
    </row>
    <row r="8" spans="1:35" x14ac:dyDescent="0.35">
      <c r="A8" s="127" t="s">
        <v>420</v>
      </c>
      <c r="B8" s="134">
        <v>146</v>
      </c>
      <c r="C8" s="161"/>
      <c r="D8" s="162">
        <v>8.2191780821917804E-2</v>
      </c>
      <c r="E8" s="162"/>
      <c r="F8" s="162"/>
      <c r="G8" s="162">
        <v>4.1095890410958902E-2</v>
      </c>
      <c r="H8" s="162"/>
      <c r="I8" s="163">
        <v>0.14383561643835616</v>
      </c>
      <c r="J8" s="161"/>
      <c r="K8" s="162">
        <v>0.14383561643835616</v>
      </c>
      <c r="L8" s="163">
        <v>0.42465753424657532</v>
      </c>
      <c r="M8" s="163"/>
      <c r="N8" s="163"/>
      <c r="O8" s="161"/>
      <c r="P8" s="162">
        <v>5.4794520547945202E-2</v>
      </c>
      <c r="Q8" s="163"/>
      <c r="R8" s="164"/>
      <c r="S8" s="164"/>
      <c r="T8" s="164"/>
      <c r="U8" s="164"/>
      <c r="V8" s="164"/>
      <c r="W8" s="162"/>
      <c r="X8" s="162"/>
      <c r="Y8" s="162"/>
      <c r="Z8" s="162"/>
      <c r="AA8" s="161">
        <v>6.8493150684931503E-3</v>
      </c>
      <c r="AB8" s="163"/>
      <c r="AC8" s="162">
        <v>1.3698630136986301E-2</v>
      </c>
      <c r="AD8" s="164"/>
      <c r="AE8" s="165">
        <f t="shared" ref="AE8:AE34" si="0">1-SUM(C8:AD8)</f>
        <v>8.9041095890410871E-2</v>
      </c>
      <c r="AF8" s="139">
        <v>5</v>
      </c>
      <c r="AH8" s="32" t="s">
        <v>368</v>
      </c>
      <c r="AI8">
        <v>5</v>
      </c>
    </row>
    <row r="9" spans="1:35" x14ac:dyDescent="0.35">
      <c r="A9" s="127" t="s">
        <v>419</v>
      </c>
      <c r="B9" s="134">
        <v>17030</v>
      </c>
      <c r="C9" s="161"/>
      <c r="D9" s="162">
        <v>8.2207868467410448E-4</v>
      </c>
      <c r="E9" s="162"/>
      <c r="F9" s="162"/>
      <c r="G9" s="162"/>
      <c r="H9" s="162"/>
      <c r="I9" s="163">
        <v>3.7522019964768054E-2</v>
      </c>
      <c r="J9" s="161"/>
      <c r="K9" s="162">
        <v>0.5572519083969466</v>
      </c>
      <c r="L9" s="163">
        <v>0.2940692894891368</v>
      </c>
      <c r="M9" s="163"/>
      <c r="N9" s="163">
        <v>3.8755137991779215E-3</v>
      </c>
      <c r="O9" s="161"/>
      <c r="P9" s="162">
        <v>5.7369348209042867E-2</v>
      </c>
      <c r="Q9" s="163"/>
      <c r="R9" s="164"/>
      <c r="S9" s="164"/>
      <c r="T9" s="164"/>
      <c r="U9" s="164"/>
      <c r="V9" s="164"/>
      <c r="W9" s="162"/>
      <c r="X9" s="162"/>
      <c r="Y9" s="162"/>
      <c r="Z9" s="162"/>
      <c r="AA9" s="161">
        <v>3.5408103347034647E-2</v>
      </c>
      <c r="AB9" s="163"/>
      <c r="AC9" s="162">
        <v>4.1103934233705224E-4</v>
      </c>
      <c r="AD9" s="164"/>
      <c r="AE9" s="165">
        <f t="shared" si="0"/>
        <v>1.3270698766881805E-2</v>
      </c>
      <c r="AF9" s="139">
        <v>2</v>
      </c>
      <c r="AH9" s="32" t="s">
        <v>366</v>
      </c>
      <c r="AI9">
        <v>2</v>
      </c>
    </row>
    <row r="10" spans="1:35" ht="15" thickBot="1" x14ac:dyDescent="0.4">
      <c r="A10" s="128" t="s">
        <v>418</v>
      </c>
      <c r="B10" s="135">
        <v>869953</v>
      </c>
      <c r="C10" s="167"/>
      <c r="D10" s="168"/>
      <c r="E10" s="168"/>
      <c r="F10" s="168"/>
      <c r="G10" s="168"/>
      <c r="H10" s="168"/>
      <c r="I10" s="170">
        <v>1.609742135494676E-2</v>
      </c>
      <c r="J10" s="167">
        <v>2.9751032527044564E-2</v>
      </c>
      <c r="K10" s="168">
        <v>0.2277168996486017</v>
      </c>
      <c r="L10" s="170">
        <v>0.19744514933565377</v>
      </c>
      <c r="M10" s="170"/>
      <c r="N10" s="170">
        <v>0.10236759916915052</v>
      </c>
      <c r="O10" s="167"/>
      <c r="P10" s="168">
        <v>0.25961517461288136</v>
      </c>
      <c r="Q10" s="170"/>
      <c r="R10" s="171"/>
      <c r="S10" s="171"/>
      <c r="T10" s="171">
        <v>3.580193412747585E-2</v>
      </c>
      <c r="U10" s="171"/>
      <c r="V10" s="171"/>
      <c r="W10" s="168"/>
      <c r="X10" s="168"/>
      <c r="Y10" s="168"/>
      <c r="Z10" s="168"/>
      <c r="AA10" s="167">
        <v>1.3000702336792907E-3</v>
      </c>
      <c r="AB10" s="170"/>
      <c r="AC10" s="168"/>
      <c r="AD10" s="171"/>
      <c r="AE10" s="165">
        <f t="shared" si="0"/>
        <v>0.12990471899056621</v>
      </c>
      <c r="AF10" s="140">
        <v>12</v>
      </c>
      <c r="AH10" s="32" t="s">
        <v>367</v>
      </c>
      <c r="AI10">
        <v>12</v>
      </c>
    </row>
    <row r="11" spans="1:35" x14ac:dyDescent="0.35">
      <c r="A11" s="130" t="s">
        <v>162</v>
      </c>
      <c r="B11" s="142" t="s">
        <v>421</v>
      </c>
      <c r="C11" s="172"/>
      <c r="D11" s="173"/>
      <c r="E11" s="173"/>
      <c r="F11" s="173"/>
      <c r="G11" s="173"/>
      <c r="H11" s="173"/>
      <c r="I11" s="174"/>
      <c r="J11" s="172"/>
      <c r="K11" s="173"/>
      <c r="L11" s="174"/>
      <c r="M11" s="174"/>
      <c r="N11" s="174"/>
      <c r="O11" s="172"/>
      <c r="P11" s="173"/>
      <c r="Q11" s="174"/>
      <c r="R11" s="175"/>
      <c r="S11" s="175"/>
      <c r="T11" s="175"/>
      <c r="U11" s="175"/>
      <c r="V11" s="175"/>
      <c r="W11" s="173"/>
      <c r="X11" s="173"/>
      <c r="Y11" s="173"/>
      <c r="Z11" s="173"/>
      <c r="AA11" s="172"/>
      <c r="AB11" s="174"/>
      <c r="AC11" s="173"/>
      <c r="AD11" s="175"/>
      <c r="AE11" s="165" t="s">
        <v>310</v>
      </c>
      <c r="AF11" s="138" t="s">
        <v>310</v>
      </c>
      <c r="AH11" s="31" t="s">
        <v>162</v>
      </c>
      <c r="AI11">
        <v>17</v>
      </c>
    </row>
    <row r="12" spans="1:35" x14ac:dyDescent="0.35">
      <c r="A12" s="127" t="s">
        <v>420</v>
      </c>
      <c r="B12" s="134">
        <v>67</v>
      </c>
      <c r="C12" s="161"/>
      <c r="D12" s="162"/>
      <c r="E12" s="162"/>
      <c r="F12" s="162"/>
      <c r="G12" s="162"/>
      <c r="H12" s="162"/>
      <c r="I12" s="163">
        <v>1.4925373134328358E-2</v>
      </c>
      <c r="J12" s="161"/>
      <c r="K12" s="162">
        <v>2.9850746268656716E-2</v>
      </c>
      <c r="L12" s="163">
        <v>0.17910447761194029</v>
      </c>
      <c r="M12" s="163"/>
      <c r="N12" s="163"/>
      <c r="O12" s="161">
        <v>8.9552238805970144E-2</v>
      </c>
      <c r="P12" s="162">
        <v>2.9850746268656716E-2</v>
      </c>
      <c r="Q12" s="163"/>
      <c r="R12" s="164"/>
      <c r="S12" s="164"/>
      <c r="T12" s="164"/>
      <c r="U12" s="164"/>
      <c r="V12" s="164"/>
      <c r="W12" s="162"/>
      <c r="X12" s="162"/>
      <c r="Y12" s="162">
        <v>0.59701492537313428</v>
      </c>
      <c r="Z12" s="162"/>
      <c r="AA12" s="161"/>
      <c r="AB12" s="163"/>
      <c r="AC12" s="162"/>
      <c r="AD12" s="164"/>
      <c r="AE12" s="165">
        <f t="shared" si="0"/>
        <v>5.9701492537313605E-2</v>
      </c>
      <c r="AF12" s="139">
        <v>3</v>
      </c>
      <c r="AH12" s="32" t="s">
        <v>368</v>
      </c>
      <c r="AI12">
        <v>3</v>
      </c>
    </row>
    <row r="13" spans="1:35" x14ac:dyDescent="0.35">
      <c r="A13" s="127" t="s">
        <v>419</v>
      </c>
      <c r="B13" s="134">
        <v>14667</v>
      </c>
      <c r="C13" s="161"/>
      <c r="D13" s="162"/>
      <c r="E13" s="162"/>
      <c r="F13" s="162"/>
      <c r="G13" s="162"/>
      <c r="H13" s="162"/>
      <c r="I13" s="163">
        <v>2.5226699393195609E-3</v>
      </c>
      <c r="J13" s="161"/>
      <c r="K13" s="162"/>
      <c r="L13" s="163">
        <v>7.465739415013295E-2</v>
      </c>
      <c r="M13" s="163"/>
      <c r="N13" s="163"/>
      <c r="O13" s="161"/>
      <c r="P13" s="162">
        <v>1.2272448353446513E-3</v>
      </c>
      <c r="Q13" s="163"/>
      <c r="R13" s="164"/>
      <c r="S13" s="164"/>
      <c r="T13" s="164"/>
      <c r="U13" s="164"/>
      <c r="V13" s="164">
        <v>1.3636053726051681E-4</v>
      </c>
      <c r="W13" s="162"/>
      <c r="X13" s="162"/>
      <c r="Y13" s="162">
        <v>0.92036544623985816</v>
      </c>
      <c r="Z13" s="162"/>
      <c r="AA13" s="161"/>
      <c r="AB13" s="163"/>
      <c r="AC13" s="162"/>
      <c r="AD13" s="164"/>
      <c r="AE13" s="165">
        <f t="shared" si="0"/>
        <v>1.0908842980841271E-3</v>
      </c>
      <c r="AF13" s="139">
        <v>1</v>
      </c>
      <c r="AH13" s="32" t="s">
        <v>366</v>
      </c>
      <c r="AI13">
        <v>1</v>
      </c>
    </row>
    <row r="14" spans="1:35" ht="15" thickBot="1" x14ac:dyDescent="0.4">
      <c r="A14" s="128" t="s">
        <v>418</v>
      </c>
      <c r="B14" s="135">
        <v>1010682</v>
      </c>
      <c r="C14" s="167"/>
      <c r="D14" s="168"/>
      <c r="E14" s="168"/>
      <c r="F14" s="168"/>
      <c r="G14" s="168"/>
      <c r="H14" s="168"/>
      <c r="I14" s="170">
        <v>9.3273650861497477E-3</v>
      </c>
      <c r="J14" s="167">
        <v>4.4182047369993725E-2</v>
      </c>
      <c r="K14" s="168">
        <v>2.6200130209106326E-3</v>
      </c>
      <c r="L14" s="170">
        <v>0.12501657296756052</v>
      </c>
      <c r="M14" s="170"/>
      <c r="N14" s="170"/>
      <c r="O14" s="167"/>
      <c r="P14" s="168">
        <v>5.2414112450800548E-2</v>
      </c>
      <c r="Q14" s="170"/>
      <c r="R14" s="171"/>
      <c r="S14" s="171">
        <v>4.9967249837238617E-2</v>
      </c>
      <c r="T14" s="171"/>
      <c r="U14" s="171"/>
      <c r="V14" s="171">
        <v>2.6724528585648109E-3</v>
      </c>
      <c r="W14" s="168"/>
      <c r="X14" s="168"/>
      <c r="Y14" s="168">
        <v>0.66419803657332377</v>
      </c>
      <c r="Z14" s="168"/>
      <c r="AA14" s="167"/>
      <c r="AB14" s="170"/>
      <c r="AC14" s="168"/>
      <c r="AD14" s="171"/>
      <c r="AE14" s="165">
        <f t="shared" si="0"/>
        <v>4.9602149835457632E-2</v>
      </c>
      <c r="AF14" s="140">
        <v>13</v>
      </c>
      <c r="AH14" s="32" t="s">
        <v>367</v>
      </c>
      <c r="AI14">
        <v>13</v>
      </c>
    </row>
    <row r="15" spans="1:35" x14ac:dyDescent="0.35">
      <c r="A15" s="130" t="s">
        <v>148</v>
      </c>
      <c r="B15" s="142" t="s">
        <v>421</v>
      </c>
      <c r="C15" s="172"/>
      <c r="D15" s="173"/>
      <c r="E15" s="173"/>
      <c r="F15" s="173"/>
      <c r="G15" s="173"/>
      <c r="H15" s="173"/>
      <c r="I15" s="174"/>
      <c r="J15" s="172"/>
      <c r="K15" s="173"/>
      <c r="L15" s="174"/>
      <c r="M15" s="174"/>
      <c r="N15" s="174"/>
      <c r="O15" s="172"/>
      <c r="P15" s="173"/>
      <c r="Q15" s="174"/>
      <c r="R15" s="175"/>
      <c r="S15" s="175"/>
      <c r="T15" s="175"/>
      <c r="U15" s="175"/>
      <c r="V15" s="175"/>
      <c r="W15" s="173"/>
      <c r="X15" s="173"/>
      <c r="Y15" s="173"/>
      <c r="Z15" s="173"/>
      <c r="AA15" s="172"/>
      <c r="AB15" s="174"/>
      <c r="AC15" s="173" t="s">
        <v>310</v>
      </c>
      <c r="AD15" s="175"/>
      <c r="AE15" s="165" t="s">
        <v>310</v>
      </c>
      <c r="AF15" s="138"/>
      <c r="AH15" s="31" t="s">
        <v>148</v>
      </c>
      <c r="AI15">
        <v>20</v>
      </c>
    </row>
    <row r="16" spans="1:35" x14ac:dyDescent="0.35">
      <c r="A16" s="127" t="s">
        <v>420</v>
      </c>
      <c r="B16" s="134">
        <v>179</v>
      </c>
      <c r="C16" s="161"/>
      <c r="D16" s="162"/>
      <c r="E16" s="162"/>
      <c r="F16" s="162"/>
      <c r="G16" s="162"/>
      <c r="H16" s="162"/>
      <c r="I16" s="163">
        <v>5.5865921787709499E-3</v>
      </c>
      <c r="J16" s="161"/>
      <c r="K16" s="162">
        <v>0.35754189944134079</v>
      </c>
      <c r="L16" s="163">
        <v>0.17318435754189945</v>
      </c>
      <c r="M16" s="163"/>
      <c r="N16" s="163"/>
      <c r="O16" s="161"/>
      <c r="P16" s="162">
        <v>3.3519553072625698E-2</v>
      </c>
      <c r="Q16" s="163">
        <v>7.8212290502793297E-2</v>
      </c>
      <c r="R16" s="164"/>
      <c r="S16" s="164"/>
      <c r="T16" s="164"/>
      <c r="U16" s="164"/>
      <c r="V16" s="164"/>
      <c r="W16" s="162">
        <v>3.9106145251396648E-2</v>
      </c>
      <c r="X16" s="162"/>
      <c r="Y16" s="162">
        <v>0.25139664804469275</v>
      </c>
      <c r="Z16" s="162">
        <v>5.5865921787709499E-3</v>
      </c>
      <c r="AA16" s="161"/>
      <c r="AB16" s="163">
        <v>1.11731843575419E-2</v>
      </c>
      <c r="AC16" s="162"/>
      <c r="AD16" s="164"/>
      <c r="AE16" s="165">
        <f t="shared" si="0"/>
        <v>4.4692737430167551E-2</v>
      </c>
      <c r="AF16" s="139">
        <v>7</v>
      </c>
      <c r="AH16" s="32" t="s">
        <v>368</v>
      </c>
      <c r="AI16">
        <v>7</v>
      </c>
    </row>
    <row r="17" spans="1:35" x14ac:dyDescent="0.35">
      <c r="A17" s="127" t="s">
        <v>419</v>
      </c>
      <c r="B17" s="134">
        <v>36593</v>
      </c>
      <c r="C17" s="161">
        <v>2.7327630967671413E-5</v>
      </c>
      <c r="D17" s="162"/>
      <c r="E17" s="162"/>
      <c r="F17" s="162"/>
      <c r="G17" s="162"/>
      <c r="H17" s="162"/>
      <c r="I17" s="163">
        <v>8.1982892903014238E-5</v>
      </c>
      <c r="J17" s="161"/>
      <c r="K17" s="162"/>
      <c r="L17" s="163">
        <v>0.74806657010903721</v>
      </c>
      <c r="M17" s="163"/>
      <c r="N17" s="163"/>
      <c r="O17" s="161"/>
      <c r="P17" s="162">
        <v>1.9812532451561775E-2</v>
      </c>
      <c r="Q17" s="163"/>
      <c r="R17" s="164"/>
      <c r="S17" s="164"/>
      <c r="T17" s="164"/>
      <c r="U17" s="164"/>
      <c r="V17" s="164"/>
      <c r="W17" s="162"/>
      <c r="X17" s="162"/>
      <c r="Y17" s="162">
        <v>0.19219522859563304</v>
      </c>
      <c r="Z17" s="162"/>
      <c r="AA17" s="161"/>
      <c r="AB17" s="163">
        <v>3.4706091328942694E-2</v>
      </c>
      <c r="AC17" s="162">
        <v>1.3663815483835705E-4</v>
      </c>
      <c r="AD17" s="164"/>
      <c r="AE17" s="165">
        <f t="shared" si="0"/>
        <v>4.973628836116406E-3</v>
      </c>
      <c r="AF17" s="139">
        <v>2</v>
      </c>
      <c r="AH17" s="32" t="s">
        <v>366</v>
      </c>
      <c r="AI17">
        <v>2</v>
      </c>
    </row>
    <row r="18" spans="1:35" ht="15" thickBot="1" x14ac:dyDescent="0.4">
      <c r="A18" s="128" t="s">
        <v>418</v>
      </c>
      <c r="B18" s="135">
        <v>1719601</v>
      </c>
      <c r="C18" s="167">
        <v>1.1825417640487532E-2</v>
      </c>
      <c r="D18" s="168"/>
      <c r="E18" s="168"/>
      <c r="F18" s="168"/>
      <c r="G18" s="168"/>
      <c r="H18" s="168"/>
      <c r="I18" s="170">
        <v>7.094087523791856E-3</v>
      </c>
      <c r="J18" s="167">
        <v>5.8672913076928894E-2</v>
      </c>
      <c r="K18" s="168">
        <v>7.1617776449304227E-2</v>
      </c>
      <c r="L18" s="170">
        <v>0.20181542113548434</v>
      </c>
      <c r="M18" s="170"/>
      <c r="N18" s="170"/>
      <c r="O18" s="167"/>
      <c r="P18" s="168">
        <v>0.15742663559744383</v>
      </c>
      <c r="Q18" s="170">
        <v>9.683641728517255E-3</v>
      </c>
      <c r="R18" s="171"/>
      <c r="S18" s="171"/>
      <c r="T18" s="171"/>
      <c r="U18" s="171"/>
      <c r="V18" s="171"/>
      <c r="W18" s="168"/>
      <c r="X18" s="168">
        <v>0.2076789906495751</v>
      </c>
      <c r="Y18" s="168">
        <v>0.24618269005426258</v>
      </c>
      <c r="Z18" s="168">
        <v>7.6040895533324299E-3</v>
      </c>
      <c r="AA18" s="167"/>
      <c r="AB18" s="170"/>
      <c r="AC18" s="168">
        <v>1.4631301098336183E-3</v>
      </c>
      <c r="AD18" s="171"/>
      <c r="AE18" s="165">
        <f t="shared" si="0"/>
        <v>1.8935206481038414E-2</v>
      </c>
      <c r="AF18" s="140">
        <v>11</v>
      </c>
      <c r="AH18" s="32" t="s">
        <v>367</v>
      </c>
      <c r="AI18">
        <v>11</v>
      </c>
    </row>
    <row r="19" spans="1:35" x14ac:dyDescent="0.35">
      <c r="A19" s="130" t="s">
        <v>142</v>
      </c>
      <c r="B19" s="142" t="s">
        <v>421</v>
      </c>
      <c r="C19" s="172"/>
      <c r="D19" s="173"/>
      <c r="E19" s="173"/>
      <c r="F19" s="173"/>
      <c r="G19" s="173"/>
      <c r="H19" s="173"/>
      <c r="I19" s="174"/>
      <c r="J19" s="172"/>
      <c r="K19" s="173"/>
      <c r="L19" s="174"/>
      <c r="M19" s="174"/>
      <c r="N19" s="174"/>
      <c r="O19" s="172"/>
      <c r="P19" s="173"/>
      <c r="Q19" s="174"/>
      <c r="R19" s="175"/>
      <c r="S19" s="175"/>
      <c r="T19" s="175"/>
      <c r="U19" s="175"/>
      <c r="V19" s="175"/>
      <c r="W19" s="173"/>
      <c r="X19" s="173"/>
      <c r="Y19" s="173"/>
      <c r="Z19" s="173"/>
      <c r="AA19" s="172"/>
      <c r="AB19" s="174"/>
      <c r="AC19" s="173"/>
      <c r="AD19" s="175"/>
      <c r="AE19" s="165" t="s">
        <v>310</v>
      </c>
      <c r="AF19" s="138"/>
      <c r="AH19" s="31" t="s">
        <v>142</v>
      </c>
      <c r="AI19">
        <v>4</v>
      </c>
    </row>
    <row r="20" spans="1:35" x14ac:dyDescent="0.35">
      <c r="A20" s="127" t="s">
        <v>420</v>
      </c>
      <c r="B20" s="134">
        <v>1</v>
      </c>
      <c r="C20" s="161"/>
      <c r="D20" s="162"/>
      <c r="E20" s="162"/>
      <c r="F20" s="162"/>
      <c r="G20" s="162"/>
      <c r="H20" s="162"/>
      <c r="I20" s="163"/>
      <c r="J20" s="161"/>
      <c r="K20" s="162"/>
      <c r="L20" s="163">
        <v>1</v>
      </c>
      <c r="M20" s="163"/>
      <c r="N20" s="163"/>
      <c r="O20" s="161"/>
      <c r="P20" s="162"/>
      <c r="Q20" s="163"/>
      <c r="R20" s="164"/>
      <c r="S20" s="164"/>
      <c r="T20" s="164"/>
      <c r="U20" s="164"/>
      <c r="V20" s="164"/>
      <c r="W20" s="162"/>
      <c r="X20" s="162"/>
      <c r="Y20" s="162"/>
      <c r="Z20" s="162"/>
      <c r="AA20" s="161"/>
      <c r="AB20" s="163"/>
      <c r="AC20" s="162"/>
      <c r="AD20" s="164"/>
      <c r="AE20" s="165">
        <f t="shared" si="0"/>
        <v>0</v>
      </c>
      <c r="AF20" s="141"/>
      <c r="AH20" s="32" t="s">
        <v>366</v>
      </c>
      <c r="AI20">
        <v>3</v>
      </c>
    </row>
    <row r="21" spans="1:35" x14ac:dyDescent="0.35">
      <c r="A21" s="127" t="s">
        <v>419</v>
      </c>
      <c r="B21" s="134">
        <v>19924</v>
      </c>
      <c r="C21" s="161">
        <v>5.019072475406545E-5</v>
      </c>
      <c r="D21" s="162"/>
      <c r="E21" s="162"/>
      <c r="F21" s="162"/>
      <c r="G21" s="162"/>
      <c r="H21" s="162"/>
      <c r="I21" s="163"/>
      <c r="J21" s="161"/>
      <c r="K21" s="162"/>
      <c r="L21" s="163">
        <v>0.99302348925918493</v>
      </c>
      <c r="M21" s="163"/>
      <c r="N21" s="163"/>
      <c r="O21" s="161"/>
      <c r="P21" s="162">
        <v>5.019072475406545E-5</v>
      </c>
      <c r="Q21" s="163"/>
      <c r="R21" s="164"/>
      <c r="S21" s="164"/>
      <c r="T21" s="164"/>
      <c r="U21" s="164"/>
      <c r="V21" s="164"/>
      <c r="W21" s="162"/>
      <c r="X21" s="162"/>
      <c r="Y21" s="162">
        <v>5.8723147962256575E-3</v>
      </c>
      <c r="Z21" s="162"/>
      <c r="AA21" s="161"/>
      <c r="AB21" s="163"/>
      <c r="AC21" s="162"/>
      <c r="AD21" s="164"/>
      <c r="AE21" s="165">
        <f t="shared" si="0"/>
        <v>1.0038144950812455E-3</v>
      </c>
      <c r="AF21" s="139">
        <v>3</v>
      </c>
      <c r="AH21" s="32" t="s">
        <v>367</v>
      </c>
      <c r="AI21">
        <v>1</v>
      </c>
    </row>
    <row r="22" spans="1:35" ht="15" thickBot="1" x14ac:dyDescent="0.4">
      <c r="A22" s="128" t="s">
        <v>418</v>
      </c>
      <c r="B22" s="135">
        <v>190692</v>
      </c>
      <c r="C22" s="167">
        <v>2.3273131541962956E-2</v>
      </c>
      <c r="D22" s="168"/>
      <c r="E22" s="168"/>
      <c r="F22" s="168"/>
      <c r="G22" s="168"/>
      <c r="H22" s="168"/>
      <c r="I22" s="170"/>
      <c r="J22" s="167"/>
      <c r="K22" s="168"/>
      <c r="L22" s="170">
        <v>0.38879973989469929</v>
      </c>
      <c r="M22" s="170"/>
      <c r="N22" s="170"/>
      <c r="O22" s="167"/>
      <c r="P22" s="168">
        <v>4.0945608625427392E-2</v>
      </c>
      <c r="Q22" s="170"/>
      <c r="R22" s="171"/>
      <c r="S22" s="171"/>
      <c r="T22" s="171">
        <v>3.5308245757556686E-2</v>
      </c>
      <c r="U22" s="171"/>
      <c r="V22" s="171"/>
      <c r="W22" s="168"/>
      <c r="X22" s="168"/>
      <c r="Y22" s="168">
        <v>0.50402743691397645</v>
      </c>
      <c r="Z22" s="168"/>
      <c r="AA22" s="167"/>
      <c r="AB22" s="170"/>
      <c r="AC22" s="168"/>
      <c r="AD22" s="171"/>
      <c r="AE22" s="165">
        <f t="shared" si="0"/>
        <v>7.6458372663772423E-3</v>
      </c>
      <c r="AF22" s="140">
        <v>1</v>
      </c>
      <c r="AH22" s="31" t="s">
        <v>136</v>
      </c>
      <c r="AI22">
        <v>7</v>
      </c>
    </row>
    <row r="23" spans="1:35" x14ac:dyDescent="0.35">
      <c r="A23" s="130" t="s">
        <v>136</v>
      </c>
      <c r="B23" s="142" t="s">
        <v>421</v>
      </c>
      <c r="C23" s="172"/>
      <c r="D23" s="173"/>
      <c r="E23" s="173"/>
      <c r="F23" s="173"/>
      <c r="G23" s="173"/>
      <c r="H23" s="173"/>
      <c r="I23" s="174"/>
      <c r="J23" s="172"/>
      <c r="K23" s="173"/>
      <c r="L23" s="174"/>
      <c r="M23" s="174"/>
      <c r="N23" s="174"/>
      <c r="O23" s="172"/>
      <c r="P23" s="173"/>
      <c r="Q23" s="174"/>
      <c r="R23" s="175"/>
      <c r="S23" s="175"/>
      <c r="T23" s="175"/>
      <c r="U23" s="175"/>
      <c r="V23" s="175"/>
      <c r="W23" s="173"/>
      <c r="X23" s="173"/>
      <c r="Y23" s="173"/>
      <c r="Z23" s="173"/>
      <c r="AA23" s="172"/>
      <c r="AB23" s="174"/>
      <c r="AC23" s="173" t="s">
        <v>310</v>
      </c>
      <c r="AD23" s="175"/>
      <c r="AE23" s="165" t="s">
        <v>310</v>
      </c>
      <c r="AF23" s="138"/>
      <c r="AH23" s="32" t="s">
        <v>366</v>
      </c>
      <c r="AI23">
        <v>1</v>
      </c>
    </row>
    <row r="24" spans="1:35" x14ac:dyDescent="0.35">
      <c r="A24" s="127" t="s">
        <v>420</v>
      </c>
      <c r="B24" s="134">
        <v>6</v>
      </c>
      <c r="C24" s="161"/>
      <c r="D24" s="162"/>
      <c r="E24" s="162">
        <v>0.16666666666666666</v>
      </c>
      <c r="F24" s="162"/>
      <c r="G24" s="162"/>
      <c r="H24" s="162"/>
      <c r="I24" s="163"/>
      <c r="J24" s="161"/>
      <c r="K24" s="162">
        <v>0.83333333333333337</v>
      </c>
      <c r="L24" s="163"/>
      <c r="M24" s="163"/>
      <c r="N24" s="163"/>
      <c r="O24" s="161"/>
      <c r="P24" s="162"/>
      <c r="Q24" s="163"/>
      <c r="R24" s="164"/>
      <c r="S24" s="164"/>
      <c r="T24" s="164"/>
      <c r="U24" s="164"/>
      <c r="V24" s="164"/>
      <c r="W24" s="162"/>
      <c r="X24" s="162"/>
      <c r="Y24" s="162"/>
      <c r="Z24" s="162"/>
      <c r="AA24" s="161"/>
      <c r="AB24" s="163"/>
      <c r="AC24" s="162"/>
      <c r="AD24" s="164"/>
      <c r="AE24" s="165">
        <f t="shared" si="0"/>
        <v>0</v>
      </c>
      <c r="AF24" s="139">
        <v>0</v>
      </c>
      <c r="AH24" s="32" t="s">
        <v>367</v>
      </c>
      <c r="AI24">
        <v>6</v>
      </c>
    </row>
    <row r="25" spans="1:35" x14ac:dyDescent="0.35">
      <c r="A25" s="127" t="s">
        <v>419</v>
      </c>
      <c r="B25" s="134">
        <v>18045</v>
      </c>
      <c r="C25" s="161"/>
      <c r="D25" s="162"/>
      <c r="E25" s="162"/>
      <c r="F25" s="162"/>
      <c r="G25" s="162"/>
      <c r="H25" s="162"/>
      <c r="I25" s="163"/>
      <c r="J25" s="161"/>
      <c r="K25" s="162"/>
      <c r="L25" s="163">
        <v>0.99994458298697697</v>
      </c>
      <c r="M25" s="163"/>
      <c r="N25" s="163"/>
      <c r="O25" s="161"/>
      <c r="P25" s="162"/>
      <c r="Q25" s="163"/>
      <c r="R25" s="164"/>
      <c r="S25" s="164"/>
      <c r="T25" s="164"/>
      <c r="U25" s="164"/>
      <c r="V25" s="164"/>
      <c r="W25" s="162"/>
      <c r="X25" s="162"/>
      <c r="Y25" s="162"/>
      <c r="Z25" s="162"/>
      <c r="AA25" s="161"/>
      <c r="AB25" s="163"/>
      <c r="AC25" s="162"/>
      <c r="AD25" s="164"/>
      <c r="AE25" s="165">
        <f t="shared" si="0"/>
        <v>5.5417013023029149E-5</v>
      </c>
      <c r="AF25" s="139">
        <v>1</v>
      </c>
      <c r="AH25" s="31" t="s">
        <v>127</v>
      </c>
      <c r="AI25">
        <v>9</v>
      </c>
    </row>
    <row r="26" spans="1:35" ht="15" thickBot="1" x14ac:dyDescent="0.4">
      <c r="A26" s="128" t="s">
        <v>418</v>
      </c>
      <c r="B26" s="135">
        <v>823136</v>
      </c>
      <c r="C26" s="167"/>
      <c r="D26" s="168"/>
      <c r="E26" s="168"/>
      <c r="F26" s="168"/>
      <c r="G26" s="168"/>
      <c r="H26" s="168"/>
      <c r="I26" s="170"/>
      <c r="J26" s="167">
        <v>1.5854002254791433E-2</v>
      </c>
      <c r="K26" s="168">
        <v>2.5587509232982156E-2</v>
      </c>
      <c r="L26" s="170">
        <v>8.5626190568751703E-2</v>
      </c>
      <c r="M26" s="170"/>
      <c r="N26" s="170"/>
      <c r="O26" s="167"/>
      <c r="P26" s="168">
        <v>1.9863060296232943E-2</v>
      </c>
      <c r="Q26" s="170"/>
      <c r="R26" s="171"/>
      <c r="S26" s="171"/>
      <c r="T26" s="171"/>
      <c r="U26" s="171"/>
      <c r="V26" s="171"/>
      <c r="W26" s="168"/>
      <c r="X26" s="168"/>
      <c r="Y26" s="168"/>
      <c r="Z26" s="168"/>
      <c r="AA26" s="167"/>
      <c r="AB26" s="170"/>
      <c r="AC26" s="168">
        <v>0.8478137270147339</v>
      </c>
      <c r="AD26" s="171"/>
      <c r="AE26" s="165">
        <f t="shared" si="0"/>
        <v>5.2555106325078427E-3</v>
      </c>
      <c r="AF26" s="140">
        <v>6</v>
      </c>
      <c r="AH26" s="32" t="s">
        <v>366</v>
      </c>
      <c r="AI26">
        <v>2</v>
      </c>
    </row>
    <row r="27" spans="1:35" x14ac:dyDescent="0.35">
      <c r="A27" s="130" t="s">
        <v>127</v>
      </c>
      <c r="B27" s="142" t="s">
        <v>421</v>
      </c>
      <c r="C27" s="172"/>
      <c r="D27" s="173"/>
      <c r="E27" s="173"/>
      <c r="F27" s="173"/>
      <c r="G27" s="173"/>
      <c r="H27" s="173"/>
      <c r="I27" s="174"/>
      <c r="J27" s="172"/>
      <c r="K27" s="173"/>
      <c r="L27" s="174"/>
      <c r="M27" s="175"/>
      <c r="N27" s="174"/>
      <c r="O27" s="172"/>
      <c r="P27" s="173"/>
      <c r="Q27" s="174"/>
      <c r="R27" s="175"/>
      <c r="S27" s="175"/>
      <c r="T27" s="175"/>
      <c r="U27" s="175"/>
      <c r="V27" s="175"/>
      <c r="W27" s="173"/>
      <c r="X27" s="173"/>
      <c r="Y27" s="173"/>
      <c r="Z27" s="173"/>
      <c r="AA27" s="172"/>
      <c r="AB27" s="174"/>
      <c r="AC27" s="173"/>
      <c r="AD27" s="175"/>
      <c r="AE27" s="165" t="s">
        <v>310</v>
      </c>
      <c r="AF27" s="138"/>
      <c r="AH27" s="32" t="s">
        <v>367</v>
      </c>
      <c r="AI27">
        <v>7</v>
      </c>
    </row>
    <row r="28" spans="1:35" x14ac:dyDescent="0.35">
      <c r="A28" s="127" t="s">
        <v>420</v>
      </c>
      <c r="B28" s="134">
        <v>28</v>
      </c>
      <c r="C28" s="161"/>
      <c r="D28" s="162"/>
      <c r="E28" s="162"/>
      <c r="F28" s="162"/>
      <c r="G28" s="162"/>
      <c r="H28" s="162"/>
      <c r="I28" s="163"/>
      <c r="J28" s="161"/>
      <c r="K28" s="162">
        <v>0.10714285714285714</v>
      </c>
      <c r="L28" s="163">
        <v>0.10714285714285714</v>
      </c>
      <c r="M28" s="164"/>
      <c r="N28" s="163"/>
      <c r="O28" s="161">
        <v>3.5714285714285712E-2</v>
      </c>
      <c r="P28" s="162">
        <v>3.5714285714285712E-2</v>
      </c>
      <c r="Q28" s="163"/>
      <c r="R28" s="164">
        <v>0.32142857142857145</v>
      </c>
      <c r="S28" s="164"/>
      <c r="T28" s="164"/>
      <c r="U28" s="164"/>
      <c r="V28" s="164"/>
      <c r="W28" s="162"/>
      <c r="X28" s="162"/>
      <c r="Y28" s="162">
        <v>0.39285714285714285</v>
      </c>
      <c r="Z28" s="162"/>
      <c r="AA28" s="161"/>
      <c r="AB28" s="163"/>
      <c r="AC28" s="162"/>
      <c r="AD28" s="164"/>
      <c r="AE28" s="165">
        <f t="shared" si="0"/>
        <v>0</v>
      </c>
      <c r="AF28" s="141"/>
      <c r="AH28" s="31" t="s">
        <v>385</v>
      </c>
      <c r="AI28">
        <v>7</v>
      </c>
    </row>
    <row r="29" spans="1:35" x14ac:dyDescent="0.35">
      <c r="A29" s="127" t="s">
        <v>419</v>
      </c>
      <c r="B29" s="134">
        <v>1968</v>
      </c>
      <c r="C29" s="161"/>
      <c r="D29" s="162"/>
      <c r="E29" s="162"/>
      <c r="F29" s="162">
        <v>5.0813008130081306E-4</v>
      </c>
      <c r="G29" s="162"/>
      <c r="H29" s="162"/>
      <c r="I29" s="163"/>
      <c r="J29" s="161"/>
      <c r="K29" s="162"/>
      <c r="L29" s="163">
        <v>8.130081300813009E-3</v>
      </c>
      <c r="M29" s="164"/>
      <c r="N29" s="163"/>
      <c r="O29" s="161">
        <v>0.85619918699186992</v>
      </c>
      <c r="P29" s="162">
        <v>0.13414634146341464</v>
      </c>
      <c r="Q29" s="163"/>
      <c r="R29" s="164"/>
      <c r="S29" s="164"/>
      <c r="T29" s="164"/>
      <c r="U29" s="164"/>
      <c r="V29" s="164"/>
      <c r="W29" s="162"/>
      <c r="X29" s="162"/>
      <c r="Y29" s="162"/>
      <c r="Z29" s="162"/>
      <c r="AA29" s="161"/>
      <c r="AB29" s="163"/>
      <c r="AC29" s="162"/>
      <c r="AD29" s="164"/>
      <c r="AE29" s="165">
        <f t="shared" si="0"/>
        <v>1.0162601626015899E-3</v>
      </c>
      <c r="AF29" s="139">
        <v>2</v>
      </c>
      <c r="AH29" s="32" t="s">
        <v>368</v>
      </c>
      <c r="AI29">
        <v>2</v>
      </c>
    </row>
    <row r="30" spans="1:35" ht="15" thickBot="1" x14ac:dyDescent="0.4">
      <c r="A30" s="128" t="s">
        <v>418</v>
      </c>
      <c r="B30" s="135">
        <v>200124</v>
      </c>
      <c r="C30" s="167"/>
      <c r="D30" s="168"/>
      <c r="E30" s="168"/>
      <c r="F30" s="168">
        <v>2.8132557814155225E-2</v>
      </c>
      <c r="G30" s="168"/>
      <c r="H30" s="168"/>
      <c r="I30" s="170"/>
      <c r="J30" s="167"/>
      <c r="K30" s="168"/>
      <c r="L30" s="170">
        <v>6.4644920149507304E-2</v>
      </c>
      <c r="M30" s="171">
        <v>1.8723391497271692E-2</v>
      </c>
      <c r="N30" s="170"/>
      <c r="O30" s="167"/>
      <c r="P30" s="168">
        <v>0.36471887429793526</v>
      </c>
      <c r="Q30" s="170">
        <v>1.8188722991745118E-3</v>
      </c>
      <c r="R30" s="171"/>
      <c r="S30" s="171"/>
      <c r="T30" s="171"/>
      <c r="U30" s="171"/>
      <c r="V30" s="171"/>
      <c r="W30" s="168"/>
      <c r="X30" s="168"/>
      <c r="Y30" s="168">
        <v>0.4552427494953129</v>
      </c>
      <c r="Z30" s="168"/>
      <c r="AA30" s="167"/>
      <c r="AB30" s="170"/>
      <c r="AC30" s="168"/>
      <c r="AD30" s="171">
        <v>3.6422418100777516E-2</v>
      </c>
      <c r="AE30" s="165">
        <f t="shared" si="0"/>
        <v>3.0296216345865545E-2</v>
      </c>
      <c r="AF30" s="140">
        <v>7</v>
      </c>
      <c r="AH30" s="32" t="s">
        <v>366</v>
      </c>
      <c r="AI30">
        <v>1</v>
      </c>
    </row>
    <row r="31" spans="1:35" x14ac:dyDescent="0.35">
      <c r="A31" s="130" t="s">
        <v>122</v>
      </c>
      <c r="B31" s="142" t="s">
        <v>421</v>
      </c>
      <c r="C31" s="172"/>
      <c r="D31" s="173"/>
      <c r="E31" s="173"/>
      <c r="F31" s="173"/>
      <c r="G31" s="173"/>
      <c r="H31" s="173"/>
      <c r="I31" s="174"/>
      <c r="J31" s="172"/>
      <c r="K31" s="173"/>
      <c r="L31" s="174"/>
      <c r="M31" s="174"/>
      <c r="N31" s="174"/>
      <c r="O31" s="172"/>
      <c r="P31" s="173"/>
      <c r="Q31" s="174"/>
      <c r="R31" s="175"/>
      <c r="S31" s="175"/>
      <c r="T31" s="175"/>
      <c r="U31" s="175"/>
      <c r="V31" s="175"/>
      <c r="W31" s="173"/>
      <c r="X31" s="173"/>
      <c r="Y31" s="173"/>
      <c r="Z31" s="173"/>
      <c r="AA31" s="172"/>
      <c r="AB31" s="174"/>
      <c r="AC31" s="173" t="s">
        <v>310</v>
      </c>
      <c r="AD31" s="175"/>
      <c r="AE31" s="165" t="s">
        <v>310</v>
      </c>
      <c r="AF31" s="138"/>
      <c r="AH31" s="32" t="s">
        <v>367</v>
      </c>
      <c r="AI31">
        <v>4</v>
      </c>
    </row>
    <row r="32" spans="1:35" x14ac:dyDescent="0.35">
      <c r="A32" s="127" t="s">
        <v>420</v>
      </c>
      <c r="B32" s="134">
        <v>68</v>
      </c>
      <c r="C32" s="161"/>
      <c r="D32" s="162">
        <v>7.3529411764705885E-2</v>
      </c>
      <c r="E32" s="162">
        <v>2.9411764705882353E-2</v>
      </c>
      <c r="F32" s="162"/>
      <c r="G32" s="162"/>
      <c r="H32" s="162"/>
      <c r="I32" s="163">
        <v>2.9411764705882353E-2</v>
      </c>
      <c r="J32" s="161"/>
      <c r="K32" s="162">
        <v>0.25</v>
      </c>
      <c r="L32" s="163">
        <v>0.14705882352941177</v>
      </c>
      <c r="M32" s="163"/>
      <c r="N32" s="163"/>
      <c r="O32" s="161"/>
      <c r="P32" s="162">
        <v>0.27941176470588236</v>
      </c>
      <c r="Q32" s="163">
        <v>1.4705882352941176E-2</v>
      </c>
      <c r="R32" s="164">
        <v>0.16176470588235295</v>
      </c>
      <c r="S32" s="164"/>
      <c r="T32" s="164"/>
      <c r="U32" s="164"/>
      <c r="V32" s="164"/>
      <c r="W32" s="162"/>
      <c r="X32" s="162"/>
      <c r="Y32" s="162"/>
      <c r="Z32" s="162"/>
      <c r="AA32" s="161"/>
      <c r="AB32" s="163"/>
      <c r="AC32" s="162"/>
      <c r="AD32" s="164"/>
      <c r="AE32" s="165">
        <f t="shared" si="0"/>
        <v>1.4705882352941235E-2</v>
      </c>
      <c r="AF32" s="139">
        <v>2</v>
      </c>
      <c r="AH32" s="31" t="s">
        <v>326</v>
      </c>
    </row>
    <row r="33" spans="1:35" x14ac:dyDescent="0.35">
      <c r="A33" s="127" t="s">
        <v>419</v>
      </c>
      <c r="B33" s="134">
        <v>25727</v>
      </c>
      <c r="C33" s="161"/>
      <c r="D33" s="162">
        <v>1.2049597698915535E-3</v>
      </c>
      <c r="E33" s="162">
        <v>1.2049597698915535E-3</v>
      </c>
      <c r="F33" s="162"/>
      <c r="G33" s="162"/>
      <c r="H33" s="162"/>
      <c r="I33" s="163">
        <v>1.2826991098845572E-3</v>
      </c>
      <c r="J33" s="161"/>
      <c r="K33" s="162">
        <v>0.22388929917984995</v>
      </c>
      <c r="L33" s="163">
        <v>0.53729544836164345</v>
      </c>
      <c r="M33" s="163"/>
      <c r="N33" s="163"/>
      <c r="O33" s="161"/>
      <c r="P33" s="162">
        <v>0.23523924281882846</v>
      </c>
      <c r="Q33" s="163"/>
      <c r="R33" s="164"/>
      <c r="S33" s="164"/>
      <c r="T33" s="164"/>
      <c r="U33" s="164"/>
      <c r="V33" s="164"/>
      <c r="W33" s="162"/>
      <c r="X33" s="162"/>
      <c r="Y33" s="162"/>
      <c r="Z33" s="162"/>
      <c r="AA33" s="161"/>
      <c r="AB33" s="163"/>
      <c r="AC33" s="162">
        <v>1.5547867998600692E-4</v>
      </c>
      <c r="AD33" s="164"/>
      <c r="AE33" s="165">
        <f t="shared" si="0"/>
        <v>-2.720876899755531E-4</v>
      </c>
      <c r="AF33" s="139">
        <v>1</v>
      </c>
      <c r="AH33" s="32" t="s">
        <v>326</v>
      </c>
    </row>
    <row r="34" spans="1:35" ht="15" thickBot="1" x14ac:dyDescent="0.4">
      <c r="A34" s="128" t="s">
        <v>418</v>
      </c>
      <c r="B34" s="135">
        <v>958945</v>
      </c>
      <c r="C34" s="167"/>
      <c r="D34" s="168"/>
      <c r="E34" s="168"/>
      <c r="F34" s="168"/>
      <c r="G34" s="168"/>
      <c r="H34" s="168"/>
      <c r="I34" s="170">
        <v>1.1908920741022686E-3</v>
      </c>
      <c r="J34" s="167">
        <v>6.2193347897950349E-2</v>
      </c>
      <c r="K34" s="168">
        <v>0.2303343778840288</v>
      </c>
      <c r="L34" s="170">
        <v>0.31544979117676197</v>
      </c>
      <c r="M34" s="170"/>
      <c r="N34" s="170"/>
      <c r="O34" s="167">
        <v>3.8542356443800217E-3</v>
      </c>
      <c r="P34" s="168">
        <v>0.2936518778449233</v>
      </c>
      <c r="Q34" s="170"/>
      <c r="R34" s="171"/>
      <c r="S34" s="171"/>
      <c r="T34" s="171"/>
      <c r="U34" s="171"/>
      <c r="V34" s="171"/>
      <c r="W34" s="168"/>
      <c r="X34" s="168"/>
      <c r="Y34" s="168">
        <v>6.4838963652764231E-2</v>
      </c>
      <c r="Z34" s="168"/>
      <c r="AA34" s="167"/>
      <c r="AB34" s="170"/>
      <c r="AC34" s="168">
        <v>3.0543983231572196E-3</v>
      </c>
      <c r="AD34" s="171"/>
      <c r="AE34" s="165">
        <f t="shared" si="0"/>
        <v>2.5432115501931807E-2</v>
      </c>
      <c r="AF34" s="140">
        <v>4</v>
      </c>
      <c r="AH34" s="31" t="s">
        <v>324</v>
      </c>
      <c r="AI34">
        <v>99</v>
      </c>
    </row>
    <row r="37" spans="1:35" x14ac:dyDescent="0.35">
      <c r="B37" s="133">
        <f>SUM(B32,B28,B24,B20,B16,B12,B4)</f>
        <v>527</v>
      </c>
    </row>
  </sheetData>
  <mergeCells count="6">
    <mergeCell ref="AA1:AB1"/>
    <mergeCell ref="AE1:AF1"/>
    <mergeCell ref="C1:I1"/>
    <mergeCell ref="J1:L1"/>
    <mergeCell ref="O1:Q1"/>
    <mergeCell ref="W1:Z1"/>
  </mergeCells>
  <conditionalFormatting sqref="C3:AD3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CE632-8556-4259-A92F-FDC483B98439}">
  <dimension ref="A1:Y21"/>
  <sheetViews>
    <sheetView zoomScale="104" workbookViewId="0">
      <selection activeCell="W2" sqref="C2:W2"/>
    </sheetView>
  </sheetViews>
  <sheetFormatPr defaultRowHeight="14.5" x14ac:dyDescent="0.35"/>
  <cols>
    <col min="1" max="1" width="14.81640625" style="112" bestFit="1" customWidth="1"/>
    <col min="2" max="2" width="12.36328125" style="133" bestFit="1" customWidth="1"/>
    <col min="3" max="4" width="6.54296875" style="66" customWidth="1"/>
    <col min="5" max="5" width="8.7265625" style="66" customWidth="1"/>
    <col min="6" max="7" width="6.54296875" style="66" customWidth="1"/>
    <col min="8" max="8" width="8.08984375" style="66" customWidth="1"/>
    <col min="9" max="9" width="11.81640625" style="66" customWidth="1"/>
    <col min="10" max="10" width="10.26953125" style="66" customWidth="1"/>
    <col min="11" max="11" width="8.453125" style="66" customWidth="1"/>
    <col min="12" max="12" width="9.08984375" style="66" customWidth="1"/>
    <col min="13" max="13" width="7.90625" style="66" customWidth="1"/>
    <col min="14" max="14" width="8.453125" style="66" customWidth="1"/>
    <col min="15" max="15" width="6.54296875" style="66" customWidth="1"/>
    <col min="16" max="16" width="7.81640625" style="66" customWidth="1"/>
    <col min="17" max="18" width="6.54296875" style="66" customWidth="1"/>
    <col min="19" max="19" width="7.81640625" style="66" customWidth="1"/>
    <col min="20" max="23" width="6.54296875" style="66" customWidth="1"/>
    <col min="24" max="24" width="6.90625" style="131" customWidth="1"/>
    <col min="25" max="25" width="6.54296875" style="131" customWidth="1"/>
  </cols>
  <sheetData>
    <row r="1" spans="1:25" ht="131" customHeight="1" x14ac:dyDescent="0.35">
      <c r="A1" s="129"/>
      <c r="B1" s="136"/>
      <c r="C1" s="188" t="s">
        <v>70</v>
      </c>
      <c r="D1" s="188"/>
      <c r="E1" s="188"/>
      <c r="F1" s="188"/>
      <c r="G1" s="188"/>
      <c r="H1" s="188"/>
      <c r="I1" s="188"/>
      <c r="J1" s="188"/>
      <c r="K1" s="188" t="s">
        <v>4</v>
      </c>
      <c r="L1" s="188"/>
      <c r="M1" s="188"/>
      <c r="N1" s="176" t="s">
        <v>309</v>
      </c>
      <c r="O1" s="176" t="s">
        <v>62</v>
      </c>
      <c r="P1" s="176" t="s">
        <v>72</v>
      </c>
      <c r="Q1" s="188" t="s">
        <v>32</v>
      </c>
      <c r="R1" s="188"/>
      <c r="S1" s="188"/>
      <c r="T1" s="188"/>
      <c r="U1" s="188" t="s">
        <v>12</v>
      </c>
      <c r="V1" s="188"/>
      <c r="W1" s="176" t="s">
        <v>67</v>
      </c>
      <c r="X1" s="188" t="s">
        <v>436</v>
      </c>
      <c r="Y1" s="188"/>
    </row>
    <row r="2" spans="1:25" ht="83.5" thickBot="1" x14ac:dyDescent="0.4">
      <c r="A2" s="137"/>
      <c r="B2" s="133" t="s">
        <v>417</v>
      </c>
      <c r="C2" s="178" t="s">
        <v>54</v>
      </c>
      <c r="D2" s="179" t="s">
        <v>59</v>
      </c>
      <c r="E2" s="179" t="s">
        <v>272</v>
      </c>
      <c r="F2" s="179" t="s">
        <v>56</v>
      </c>
      <c r="G2" s="179" t="s">
        <v>57</v>
      </c>
      <c r="H2" s="180" t="s">
        <v>60</v>
      </c>
      <c r="I2" s="179" t="s">
        <v>42</v>
      </c>
      <c r="J2" s="180" t="s">
        <v>47</v>
      </c>
      <c r="K2" s="178" t="s">
        <v>15</v>
      </c>
      <c r="L2" s="179" t="s">
        <v>6</v>
      </c>
      <c r="M2" s="180" t="s">
        <v>23</v>
      </c>
      <c r="N2" s="181" t="s">
        <v>214</v>
      </c>
      <c r="O2" s="181" t="s">
        <v>202</v>
      </c>
      <c r="P2" s="181" t="s">
        <v>49</v>
      </c>
      <c r="Q2" s="179" t="s">
        <v>236</v>
      </c>
      <c r="R2" s="179" t="s">
        <v>39</v>
      </c>
      <c r="S2" s="179" t="s">
        <v>31</v>
      </c>
      <c r="T2" s="179" t="s">
        <v>230</v>
      </c>
      <c r="U2" s="178" t="s">
        <v>11</v>
      </c>
      <c r="V2" s="180" t="s">
        <v>16</v>
      </c>
      <c r="W2" s="179" t="s">
        <v>434</v>
      </c>
      <c r="X2" s="132" t="s">
        <v>416</v>
      </c>
      <c r="Y2" s="132" t="s">
        <v>415</v>
      </c>
    </row>
    <row r="3" spans="1:25" x14ac:dyDescent="0.35">
      <c r="A3" s="129" t="s">
        <v>181</v>
      </c>
      <c r="B3" s="142" t="s">
        <v>421</v>
      </c>
      <c r="C3" s="156"/>
      <c r="D3" s="157"/>
      <c r="E3" s="157"/>
      <c r="F3" s="157"/>
      <c r="G3" s="157"/>
      <c r="H3" s="158"/>
      <c r="I3" s="157"/>
      <c r="J3" s="158"/>
      <c r="K3" s="156"/>
      <c r="L3" s="157"/>
      <c r="M3" s="158"/>
      <c r="N3" s="159"/>
      <c r="O3" s="159"/>
      <c r="P3" s="159"/>
      <c r="Q3" s="157"/>
      <c r="R3" s="157"/>
      <c r="S3" s="157"/>
      <c r="T3" s="157"/>
      <c r="U3" s="156"/>
      <c r="V3" s="158"/>
      <c r="W3" s="157"/>
      <c r="X3" s="160" t="s">
        <v>310</v>
      </c>
      <c r="Y3" s="138" t="s">
        <v>310</v>
      </c>
    </row>
    <row r="4" spans="1:25" ht="15" thickBot="1" x14ac:dyDescent="0.4">
      <c r="A4" s="127" t="s">
        <v>420</v>
      </c>
      <c r="B4" s="134">
        <v>178</v>
      </c>
      <c r="C4" s="161">
        <v>5.6179775280898875E-3</v>
      </c>
      <c r="D4" s="162">
        <v>2.247191011235955E-2</v>
      </c>
      <c r="E4" s="162"/>
      <c r="F4" s="162"/>
      <c r="G4" s="162"/>
      <c r="H4" s="163"/>
      <c r="I4" s="162">
        <v>2.247191011235955E-2</v>
      </c>
      <c r="J4" s="163">
        <v>5.6179775280898875E-3</v>
      </c>
      <c r="K4" s="161">
        <v>3.9325842696629212E-2</v>
      </c>
      <c r="L4" s="162">
        <v>3.3707865168539325E-2</v>
      </c>
      <c r="M4" s="163">
        <v>6.741573033707865E-2</v>
      </c>
      <c r="N4" s="164">
        <v>6.1797752808988762E-2</v>
      </c>
      <c r="O4" s="164">
        <v>5.6179775280898875E-3</v>
      </c>
      <c r="P4" s="164">
        <v>1.6853932584269662E-2</v>
      </c>
      <c r="Q4" s="162"/>
      <c r="R4" s="162">
        <v>5.6179775280898875E-3</v>
      </c>
      <c r="S4" s="162">
        <v>0.6853932584269663</v>
      </c>
      <c r="T4" s="162"/>
      <c r="U4" s="161"/>
      <c r="V4" s="163"/>
      <c r="W4" s="162"/>
      <c r="X4" s="165">
        <f>1-SUM(C4:W4)</f>
        <v>2.8089887640449396E-2</v>
      </c>
      <c r="Y4" s="139">
        <v>3</v>
      </c>
    </row>
    <row r="5" spans="1:25" x14ac:dyDescent="0.35">
      <c r="A5" s="130" t="s">
        <v>169</v>
      </c>
      <c r="B5" s="142" t="s">
        <v>421</v>
      </c>
      <c r="C5" s="172"/>
      <c r="D5" s="173"/>
      <c r="E5" s="173"/>
      <c r="F5" s="173"/>
      <c r="G5" s="173"/>
      <c r="H5" s="174"/>
      <c r="I5" s="173"/>
      <c r="J5" s="174"/>
      <c r="K5" s="172"/>
      <c r="L5" s="173"/>
      <c r="M5" s="174"/>
      <c r="N5" s="175"/>
      <c r="O5" s="175"/>
      <c r="P5" s="175"/>
      <c r="Q5" s="173"/>
      <c r="R5" s="173"/>
      <c r="S5" s="173"/>
      <c r="T5" s="173"/>
      <c r="U5" s="172"/>
      <c r="V5" s="174"/>
      <c r="W5" s="173" t="s">
        <v>310</v>
      </c>
      <c r="X5" s="165" t="s">
        <v>310</v>
      </c>
      <c r="Y5" s="138" t="s">
        <v>310</v>
      </c>
    </row>
    <row r="6" spans="1:25" ht="15" thickBot="1" x14ac:dyDescent="0.4">
      <c r="A6" s="127" t="s">
        <v>420</v>
      </c>
      <c r="B6" s="134">
        <v>146</v>
      </c>
      <c r="C6" s="161"/>
      <c r="D6" s="162">
        <v>8.2191780821917804E-2</v>
      </c>
      <c r="E6" s="162"/>
      <c r="F6" s="162">
        <v>4.1095890410958902E-2</v>
      </c>
      <c r="G6" s="162"/>
      <c r="H6" s="163">
        <v>0.14383561643835616</v>
      </c>
      <c r="I6" s="162">
        <v>0.14383561643835616</v>
      </c>
      <c r="J6" s="163">
        <v>0.42465753424657532</v>
      </c>
      <c r="K6" s="161"/>
      <c r="L6" s="162">
        <v>5.4794520547945202E-2</v>
      </c>
      <c r="M6" s="163"/>
      <c r="N6" s="164"/>
      <c r="O6" s="164"/>
      <c r="P6" s="164"/>
      <c r="Q6" s="162"/>
      <c r="R6" s="162"/>
      <c r="S6" s="162"/>
      <c r="T6" s="162"/>
      <c r="U6" s="161">
        <v>6.8493150684931503E-3</v>
      </c>
      <c r="V6" s="163"/>
      <c r="W6" s="162">
        <v>1.3698630136986301E-2</v>
      </c>
      <c r="X6" s="165">
        <f>1-SUM(C6:W6)</f>
        <v>8.9041095890410871E-2</v>
      </c>
      <c r="Y6" s="139">
        <v>5</v>
      </c>
    </row>
    <row r="7" spans="1:25" x14ac:dyDescent="0.35">
      <c r="A7" s="130" t="s">
        <v>162</v>
      </c>
      <c r="B7" s="142" t="s">
        <v>421</v>
      </c>
      <c r="C7" s="172"/>
      <c r="D7" s="173"/>
      <c r="E7" s="173"/>
      <c r="F7" s="173"/>
      <c r="G7" s="173"/>
      <c r="H7" s="174"/>
      <c r="I7" s="173"/>
      <c r="J7" s="174"/>
      <c r="K7" s="172"/>
      <c r="L7" s="173"/>
      <c r="M7" s="174"/>
      <c r="N7" s="175"/>
      <c r="O7" s="175"/>
      <c r="P7" s="175"/>
      <c r="Q7" s="173"/>
      <c r="R7" s="173"/>
      <c r="S7" s="173"/>
      <c r="T7" s="173"/>
      <c r="U7" s="172"/>
      <c r="V7" s="174"/>
      <c r="W7" s="173"/>
      <c r="X7" s="165" t="s">
        <v>310</v>
      </c>
      <c r="Y7" s="138" t="s">
        <v>310</v>
      </c>
    </row>
    <row r="8" spans="1:25" ht="15" thickBot="1" x14ac:dyDescent="0.4">
      <c r="A8" s="127" t="s">
        <v>420</v>
      </c>
      <c r="B8" s="134">
        <v>67</v>
      </c>
      <c r="C8" s="161"/>
      <c r="D8" s="162"/>
      <c r="E8" s="162"/>
      <c r="F8" s="162"/>
      <c r="G8" s="162"/>
      <c r="H8" s="163">
        <v>1.4925373134328358E-2</v>
      </c>
      <c r="I8" s="162">
        <v>2.9850746268656716E-2</v>
      </c>
      <c r="J8" s="163">
        <v>0.17910447761194029</v>
      </c>
      <c r="K8" s="161">
        <v>8.9552238805970144E-2</v>
      </c>
      <c r="L8" s="162">
        <v>2.9850746268656716E-2</v>
      </c>
      <c r="M8" s="163"/>
      <c r="N8" s="164"/>
      <c r="O8" s="164"/>
      <c r="P8" s="164"/>
      <c r="Q8" s="162"/>
      <c r="R8" s="162"/>
      <c r="S8" s="162">
        <v>0.59701492537313428</v>
      </c>
      <c r="T8" s="162"/>
      <c r="U8" s="161"/>
      <c r="V8" s="163"/>
      <c r="W8" s="162"/>
      <c r="X8" s="165">
        <f>1-SUM(C8:W8)</f>
        <v>5.9701492537313605E-2</v>
      </c>
      <c r="Y8" s="139">
        <v>3</v>
      </c>
    </row>
    <row r="9" spans="1:25" x14ac:dyDescent="0.35">
      <c r="A9" s="130" t="s">
        <v>148</v>
      </c>
      <c r="B9" s="142" t="s">
        <v>421</v>
      </c>
      <c r="C9" s="172"/>
      <c r="D9" s="173"/>
      <c r="E9" s="173"/>
      <c r="F9" s="173"/>
      <c r="G9" s="173"/>
      <c r="H9" s="174"/>
      <c r="I9" s="173"/>
      <c r="J9" s="174"/>
      <c r="K9" s="172"/>
      <c r="L9" s="173"/>
      <c r="M9" s="174"/>
      <c r="N9" s="175"/>
      <c r="O9" s="175"/>
      <c r="P9" s="175"/>
      <c r="Q9" s="173"/>
      <c r="R9" s="173"/>
      <c r="S9" s="173"/>
      <c r="T9" s="173"/>
      <c r="U9" s="172"/>
      <c r="V9" s="174"/>
      <c r="W9" s="173" t="s">
        <v>310</v>
      </c>
      <c r="X9" s="165" t="s">
        <v>310</v>
      </c>
      <c r="Y9" s="138"/>
    </row>
    <row r="10" spans="1:25" ht="15" thickBot="1" x14ac:dyDescent="0.4">
      <c r="A10" s="127" t="s">
        <v>420</v>
      </c>
      <c r="B10" s="134">
        <v>179</v>
      </c>
      <c r="C10" s="161"/>
      <c r="D10" s="162"/>
      <c r="E10" s="162"/>
      <c r="F10" s="162"/>
      <c r="G10" s="162"/>
      <c r="H10" s="163">
        <v>5.5865921787709499E-3</v>
      </c>
      <c r="I10" s="162">
        <v>0.35754189944134079</v>
      </c>
      <c r="J10" s="163">
        <v>0.17318435754189945</v>
      </c>
      <c r="K10" s="161"/>
      <c r="L10" s="162">
        <v>3.3519553072625698E-2</v>
      </c>
      <c r="M10" s="163">
        <v>7.8212290502793297E-2</v>
      </c>
      <c r="N10" s="164"/>
      <c r="O10" s="164"/>
      <c r="P10" s="164"/>
      <c r="Q10" s="162">
        <v>3.9106145251396648E-2</v>
      </c>
      <c r="R10" s="162"/>
      <c r="S10" s="162">
        <v>0.25139664804469275</v>
      </c>
      <c r="T10" s="162">
        <v>5.5865921787709499E-3</v>
      </c>
      <c r="U10" s="161"/>
      <c r="V10" s="163">
        <v>1.11731843575419E-2</v>
      </c>
      <c r="W10" s="162"/>
      <c r="X10" s="165">
        <f>1-SUM(C10:W10)</f>
        <v>4.4692737430167551E-2</v>
      </c>
      <c r="Y10" s="139">
        <v>7</v>
      </c>
    </row>
    <row r="11" spans="1:25" x14ac:dyDescent="0.35">
      <c r="A11" s="130" t="s">
        <v>142</v>
      </c>
      <c r="B11" s="142" t="s">
        <v>421</v>
      </c>
      <c r="C11" s="172"/>
      <c r="D11" s="173"/>
      <c r="E11" s="173"/>
      <c r="F11" s="173"/>
      <c r="G11" s="173"/>
      <c r="H11" s="174"/>
      <c r="I11" s="173"/>
      <c r="J11" s="174"/>
      <c r="K11" s="172"/>
      <c r="L11" s="173"/>
      <c r="M11" s="174"/>
      <c r="N11" s="175"/>
      <c r="O11" s="175"/>
      <c r="P11" s="175"/>
      <c r="Q11" s="173"/>
      <c r="R11" s="173"/>
      <c r="S11" s="173"/>
      <c r="T11" s="173"/>
      <c r="U11" s="172"/>
      <c r="V11" s="174"/>
      <c r="W11" s="173"/>
      <c r="X11" s="165" t="s">
        <v>310</v>
      </c>
      <c r="Y11" s="138"/>
    </row>
    <row r="12" spans="1:25" ht="15" thickBot="1" x14ac:dyDescent="0.4">
      <c r="A12" s="127" t="s">
        <v>420</v>
      </c>
      <c r="B12" s="134">
        <v>1</v>
      </c>
      <c r="C12" s="161"/>
      <c r="D12" s="162"/>
      <c r="E12" s="162"/>
      <c r="F12" s="162"/>
      <c r="G12" s="162"/>
      <c r="H12" s="163"/>
      <c r="I12" s="162"/>
      <c r="J12" s="163">
        <v>1</v>
      </c>
      <c r="K12" s="161"/>
      <c r="L12" s="162"/>
      <c r="M12" s="163"/>
      <c r="N12" s="164"/>
      <c r="O12" s="164"/>
      <c r="P12" s="164"/>
      <c r="Q12" s="162"/>
      <c r="R12" s="162"/>
      <c r="S12" s="162"/>
      <c r="T12" s="162"/>
      <c r="U12" s="161"/>
      <c r="V12" s="163"/>
      <c r="W12" s="162"/>
      <c r="X12" s="165">
        <f>1-SUM(C12:W12)</f>
        <v>0</v>
      </c>
      <c r="Y12" s="141"/>
    </row>
    <row r="13" spans="1:25" x14ac:dyDescent="0.35">
      <c r="A13" s="130" t="s">
        <v>136</v>
      </c>
      <c r="B13" s="142" t="s">
        <v>421</v>
      </c>
      <c r="C13" s="172"/>
      <c r="D13" s="173"/>
      <c r="E13" s="173"/>
      <c r="F13" s="173"/>
      <c r="G13" s="173"/>
      <c r="H13" s="174"/>
      <c r="I13" s="173"/>
      <c r="J13" s="174"/>
      <c r="K13" s="172"/>
      <c r="L13" s="173"/>
      <c r="M13" s="174"/>
      <c r="N13" s="175"/>
      <c r="O13" s="175"/>
      <c r="P13" s="175"/>
      <c r="Q13" s="173"/>
      <c r="R13" s="173"/>
      <c r="S13" s="173"/>
      <c r="T13" s="173"/>
      <c r="U13" s="172"/>
      <c r="V13" s="174"/>
      <c r="W13" s="173" t="s">
        <v>310</v>
      </c>
      <c r="X13" s="165" t="s">
        <v>310</v>
      </c>
      <c r="Y13" s="138"/>
    </row>
    <row r="14" spans="1:25" ht="15" thickBot="1" x14ac:dyDescent="0.4">
      <c r="A14" s="127" t="s">
        <v>420</v>
      </c>
      <c r="B14" s="134">
        <v>6</v>
      </c>
      <c r="C14" s="161"/>
      <c r="D14" s="162"/>
      <c r="E14" s="162">
        <v>0.16666666666666666</v>
      </c>
      <c r="F14" s="162"/>
      <c r="G14" s="162"/>
      <c r="H14" s="163"/>
      <c r="I14" s="162">
        <v>0.83333333333333337</v>
      </c>
      <c r="J14" s="163"/>
      <c r="K14" s="161"/>
      <c r="L14" s="162"/>
      <c r="M14" s="163"/>
      <c r="N14" s="164"/>
      <c r="O14" s="164"/>
      <c r="P14" s="164"/>
      <c r="Q14" s="162"/>
      <c r="R14" s="162"/>
      <c r="S14" s="162"/>
      <c r="T14" s="162"/>
      <c r="U14" s="161"/>
      <c r="V14" s="163"/>
      <c r="W14" s="162"/>
      <c r="X14" s="165">
        <f>1-SUM(C14:W14)</f>
        <v>0</v>
      </c>
      <c r="Y14" s="139">
        <v>0</v>
      </c>
    </row>
    <row r="15" spans="1:25" x14ac:dyDescent="0.35">
      <c r="A15" s="130" t="s">
        <v>127</v>
      </c>
      <c r="B15" s="142" t="s">
        <v>421</v>
      </c>
      <c r="C15" s="172"/>
      <c r="D15" s="173"/>
      <c r="E15" s="173"/>
      <c r="F15" s="173"/>
      <c r="G15" s="173"/>
      <c r="H15" s="174"/>
      <c r="I15" s="173"/>
      <c r="J15" s="174"/>
      <c r="K15" s="172"/>
      <c r="L15" s="173"/>
      <c r="M15" s="174"/>
      <c r="N15" s="175"/>
      <c r="O15" s="175"/>
      <c r="P15" s="175"/>
      <c r="Q15" s="173"/>
      <c r="R15" s="173"/>
      <c r="S15" s="173"/>
      <c r="T15" s="173"/>
      <c r="U15" s="172"/>
      <c r="V15" s="174"/>
      <c r="W15" s="173"/>
      <c r="X15" s="165" t="s">
        <v>310</v>
      </c>
      <c r="Y15" s="138"/>
    </row>
    <row r="16" spans="1:25" ht="15" thickBot="1" x14ac:dyDescent="0.4">
      <c r="A16" s="127" t="s">
        <v>420</v>
      </c>
      <c r="B16" s="134">
        <v>28</v>
      </c>
      <c r="C16" s="161"/>
      <c r="D16" s="162"/>
      <c r="E16" s="162"/>
      <c r="F16" s="162"/>
      <c r="G16" s="162"/>
      <c r="H16" s="163"/>
      <c r="I16" s="162">
        <v>0.10714285714285714</v>
      </c>
      <c r="J16" s="163">
        <v>0.10714285714285714</v>
      </c>
      <c r="K16" s="161">
        <v>3.5714285714285712E-2</v>
      </c>
      <c r="L16" s="162">
        <v>3.5714285714285712E-2</v>
      </c>
      <c r="M16" s="163"/>
      <c r="N16" s="164">
        <v>0.32142857142857145</v>
      </c>
      <c r="O16" s="164"/>
      <c r="P16" s="164"/>
      <c r="Q16" s="162"/>
      <c r="R16" s="162"/>
      <c r="S16" s="162">
        <v>0.39285714285714285</v>
      </c>
      <c r="T16" s="162"/>
      <c r="U16" s="161"/>
      <c r="V16" s="163"/>
      <c r="W16" s="162"/>
      <c r="X16" s="165">
        <f>1-SUM(C16:W16)</f>
        <v>0</v>
      </c>
      <c r="Y16" s="141"/>
    </row>
    <row r="17" spans="1:25" x14ac:dyDescent="0.35">
      <c r="A17" s="130" t="s">
        <v>122</v>
      </c>
      <c r="B17" s="142" t="s">
        <v>421</v>
      </c>
      <c r="C17" s="172"/>
      <c r="D17" s="173"/>
      <c r="E17" s="173"/>
      <c r="F17" s="173"/>
      <c r="G17" s="173"/>
      <c r="H17" s="174"/>
      <c r="I17" s="173"/>
      <c r="J17" s="174"/>
      <c r="K17" s="172"/>
      <c r="L17" s="173"/>
      <c r="M17" s="174"/>
      <c r="N17" s="175"/>
      <c r="O17" s="175"/>
      <c r="P17" s="175"/>
      <c r="Q17" s="173"/>
      <c r="R17" s="173"/>
      <c r="S17" s="173"/>
      <c r="T17" s="173"/>
      <c r="U17" s="172"/>
      <c r="V17" s="174"/>
      <c r="W17" s="173" t="s">
        <v>310</v>
      </c>
      <c r="X17" s="165" t="s">
        <v>310</v>
      </c>
      <c r="Y17" s="138"/>
    </row>
    <row r="18" spans="1:25" x14ac:dyDescent="0.35">
      <c r="A18" s="127" t="s">
        <v>420</v>
      </c>
      <c r="B18" s="134">
        <v>68</v>
      </c>
      <c r="C18" s="161"/>
      <c r="D18" s="162">
        <v>7.3529411764705885E-2</v>
      </c>
      <c r="E18" s="162">
        <v>2.9411764705882353E-2</v>
      </c>
      <c r="F18" s="162"/>
      <c r="G18" s="162"/>
      <c r="H18" s="163">
        <v>2.9411764705882353E-2</v>
      </c>
      <c r="I18" s="162">
        <v>0.25</v>
      </c>
      <c r="J18" s="163">
        <v>0.14705882352941177</v>
      </c>
      <c r="K18" s="161"/>
      <c r="L18" s="162">
        <v>0.27941176470588236</v>
      </c>
      <c r="M18" s="163">
        <v>1.4705882352941176E-2</v>
      </c>
      <c r="N18" s="164">
        <v>0.16176470588235295</v>
      </c>
      <c r="O18" s="164"/>
      <c r="P18" s="164"/>
      <c r="Q18" s="162"/>
      <c r="R18" s="162"/>
      <c r="S18" s="162"/>
      <c r="T18" s="162"/>
      <c r="U18" s="161"/>
      <c r="V18" s="163"/>
      <c r="W18" s="162"/>
      <c r="X18" s="165">
        <f>1-SUM(C18:W18)</f>
        <v>1.4705882352941235E-2</v>
      </c>
      <c r="Y18" s="139">
        <v>2</v>
      </c>
    </row>
    <row r="21" spans="1:25" x14ac:dyDescent="0.35">
      <c r="B21" s="133">
        <f>SUM(B18,B16,B14,B12,B10,B8,B4)</f>
        <v>527</v>
      </c>
    </row>
  </sheetData>
  <mergeCells count="6">
    <mergeCell ref="X1:Y1"/>
    <mergeCell ref="C1:H1"/>
    <mergeCell ref="I1:J1"/>
    <mergeCell ref="K1:M1"/>
    <mergeCell ref="Q1:T1"/>
    <mergeCell ref="U1:V1"/>
  </mergeCells>
  <conditionalFormatting sqref="C3:W18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C4ACB-5411-4D67-A7FE-8B77DB8A3FC3}">
  <dimension ref="A1:U21"/>
  <sheetViews>
    <sheetView zoomScale="104" workbookViewId="0">
      <selection activeCell="T2" sqref="T1:T1048576"/>
    </sheetView>
  </sheetViews>
  <sheetFormatPr defaultRowHeight="14.5" x14ac:dyDescent="0.35"/>
  <cols>
    <col min="1" max="1" width="14.81640625" style="112" bestFit="1" customWidth="1"/>
    <col min="2" max="2" width="12.36328125" style="133" bestFit="1" customWidth="1"/>
    <col min="3" max="4" width="6.54296875" style="66" customWidth="1"/>
    <col min="5" max="5" width="8.7265625" style="66" customWidth="1"/>
    <col min="6" max="6" width="6.54296875" style="66" customWidth="1"/>
    <col min="7" max="7" width="8.08984375" style="66" customWidth="1"/>
    <col min="8" max="8" width="11.81640625" style="66" customWidth="1"/>
    <col min="9" max="9" width="10.26953125" style="66" customWidth="1"/>
    <col min="10" max="10" width="9.453125" style="66" customWidth="1"/>
    <col min="11" max="11" width="8.453125" style="66" customWidth="1"/>
    <col min="12" max="12" width="9.08984375" style="66" customWidth="1"/>
    <col min="13" max="13" width="7.90625" style="66" customWidth="1"/>
    <col min="14" max="14" width="7.81640625" style="66" customWidth="1"/>
    <col min="15" max="15" width="6.54296875" style="66" customWidth="1"/>
    <col min="16" max="16" width="7.81640625" style="66" customWidth="1"/>
    <col min="17" max="19" width="6.54296875" style="66" customWidth="1"/>
    <col min="20" max="20" width="6.90625" style="131" customWidth="1"/>
    <col min="21" max="21" width="6.54296875" style="131" customWidth="1"/>
  </cols>
  <sheetData>
    <row r="1" spans="1:21" ht="131" customHeight="1" x14ac:dyDescent="0.35">
      <c r="A1" s="129"/>
      <c r="B1" s="136"/>
      <c r="C1" s="188" t="s">
        <v>70</v>
      </c>
      <c r="D1" s="188"/>
      <c r="E1" s="188"/>
      <c r="F1" s="188"/>
      <c r="G1" s="188"/>
      <c r="H1" s="188"/>
      <c r="I1" s="188"/>
      <c r="J1" s="177" t="s">
        <v>50</v>
      </c>
      <c r="K1" s="188" t="s">
        <v>4</v>
      </c>
      <c r="L1" s="188"/>
      <c r="M1" s="188"/>
      <c r="N1" s="176" t="s">
        <v>72</v>
      </c>
      <c r="O1" s="176" t="s">
        <v>316</v>
      </c>
      <c r="P1" s="176"/>
      <c r="Q1" s="188" t="s">
        <v>12</v>
      </c>
      <c r="R1" s="188"/>
      <c r="S1" s="176" t="s">
        <v>67</v>
      </c>
      <c r="T1" s="188" t="s">
        <v>436</v>
      </c>
      <c r="U1" s="188"/>
    </row>
    <row r="2" spans="1:21" ht="71" thickBot="1" x14ac:dyDescent="0.4">
      <c r="A2" s="137"/>
      <c r="B2" s="133" t="s">
        <v>417</v>
      </c>
      <c r="C2" s="178" t="s">
        <v>54</v>
      </c>
      <c r="D2" s="179" t="s">
        <v>59</v>
      </c>
      <c r="E2" s="179" t="s">
        <v>272</v>
      </c>
      <c r="F2" s="179" t="s">
        <v>286</v>
      </c>
      <c r="G2" s="180" t="s">
        <v>60</v>
      </c>
      <c r="H2" s="179" t="s">
        <v>42</v>
      </c>
      <c r="I2" s="180" t="s">
        <v>47</v>
      </c>
      <c r="J2" s="180" t="s">
        <v>256</v>
      </c>
      <c r="K2" s="178" t="s">
        <v>15</v>
      </c>
      <c r="L2" s="179" t="s">
        <v>6</v>
      </c>
      <c r="M2" s="180" t="s">
        <v>23</v>
      </c>
      <c r="N2" s="181" t="s">
        <v>49</v>
      </c>
      <c r="O2" s="181" t="s">
        <v>280</v>
      </c>
      <c r="P2" s="179" t="s">
        <v>31</v>
      </c>
      <c r="Q2" s="178" t="s">
        <v>11</v>
      </c>
      <c r="R2" s="180" t="s">
        <v>16</v>
      </c>
      <c r="S2" s="179" t="s">
        <v>434</v>
      </c>
      <c r="T2" s="132" t="s">
        <v>416</v>
      </c>
      <c r="U2" s="132" t="s">
        <v>415</v>
      </c>
    </row>
    <row r="3" spans="1:21" x14ac:dyDescent="0.35">
      <c r="A3" s="129" t="s">
        <v>181</v>
      </c>
      <c r="B3" s="142" t="s">
        <v>421</v>
      </c>
      <c r="C3" s="156"/>
      <c r="D3" s="157"/>
      <c r="E3" s="157"/>
      <c r="F3" s="157"/>
      <c r="G3" s="158"/>
      <c r="H3" s="157"/>
      <c r="I3" s="158"/>
      <c r="J3" s="158"/>
      <c r="K3" s="156"/>
      <c r="L3" s="157"/>
      <c r="M3" s="158"/>
      <c r="N3" s="159"/>
      <c r="O3" s="159"/>
      <c r="P3" s="157"/>
      <c r="Q3" s="156"/>
      <c r="R3" s="158"/>
      <c r="S3" s="157"/>
      <c r="T3" s="160" t="s">
        <v>310</v>
      </c>
      <c r="U3" s="138" t="s">
        <v>310</v>
      </c>
    </row>
    <row r="4" spans="1:21" ht="15" thickBot="1" x14ac:dyDescent="0.4">
      <c r="A4" s="127" t="s">
        <v>419</v>
      </c>
      <c r="B4" s="134">
        <v>28221</v>
      </c>
      <c r="C4" s="161">
        <v>2.4449877750611247E-3</v>
      </c>
      <c r="D4" s="162">
        <v>2.4449877750611247E-3</v>
      </c>
      <c r="E4" s="162"/>
      <c r="F4" s="162"/>
      <c r="G4" s="163">
        <v>3.5434605435668471E-5</v>
      </c>
      <c r="H4" s="162"/>
      <c r="I4" s="163">
        <v>1.0984727685057227E-3</v>
      </c>
      <c r="J4" s="163"/>
      <c r="K4" s="161"/>
      <c r="L4" s="162"/>
      <c r="M4" s="163">
        <v>5.8219056730803305E-2</v>
      </c>
      <c r="N4" s="164">
        <v>0.12239112717479891</v>
      </c>
      <c r="O4" s="164"/>
      <c r="P4" s="162">
        <v>0.8143581021225329</v>
      </c>
      <c r="Q4" s="161"/>
      <c r="R4" s="163"/>
      <c r="S4" s="162"/>
      <c r="T4" s="165">
        <v>0</v>
      </c>
      <c r="U4" s="139">
        <v>3</v>
      </c>
    </row>
    <row r="5" spans="1:21" x14ac:dyDescent="0.35">
      <c r="A5" s="130" t="s">
        <v>169</v>
      </c>
      <c r="B5" s="142" t="s">
        <v>421</v>
      </c>
      <c r="C5" s="172"/>
      <c r="D5" s="173"/>
      <c r="E5" s="173"/>
      <c r="F5" s="173"/>
      <c r="G5" s="174"/>
      <c r="H5" s="173"/>
      <c r="I5" s="174"/>
      <c r="J5" s="174"/>
      <c r="K5" s="172"/>
      <c r="L5" s="173"/>
      <c r="M5" s="174"/>
      <c r="N5" s="175"/>
      <c r="O5" s="175"/>
      <c r="P5" s="173"/>
      <c r="Q5" s="172"/>
      <c r="R5" s="174"/>
      <c r="S5" s="173" t="s">
        <v>310</v>
      </c>
      <c r="T5" s="165" t="s">
        <v>310</v>
      </c>
      <c r="U5" s="138" t="s">
        <v>310</v>
      </c>
    </row>
    <row r="6" spans="1:21" ht="15" thickBot="1" x14ac:dyDescent="0.4">
      <c r="A6" s="127" t="s">
        <v>419</v>
      </c>
      <c r="B6" s="134">
        <v>17030</v>
      </c>
      <c r="C6" s="161"/>
      <c r="D6" s="162">
        <v>8.2207868467410448E-4</v>
      </c>
      <c r="E6" s="162"/>
      <c r="F6" s="162"/>
      <c r="G6" s="163">
        <v>3.7522019964768054E-2</v>
      </c>
      <c r="H6" s="162">
        <v>0.5572519083969466</v>
      </c>
      <c r="I6" s="163">
        <v>0.2940692894891368</v>
      </c>
      <c r="J6" s="163">
        <v>3.8755137991779215E-3</v>
      </c>
      <c r="K6" s="161"/>
      <c r="L6" s="162">
        <v>5.7369348209042867E-2</v>
      </c>
      <c r="M6" s="163"/>
      <c r="N6" s="164"/>
      <c r="O6" s="164"/>
      <c r="P6" s="162"/>
      <c r="Q6" s="161">
        <v>3.5408103347034647E-2</v>
      </c>
      <c r="R6" s="163"/>
      <c r="S6" s="162">
        <v>4.1103934233705224E-4</v>
      </c>
      <c r="T6" s="165">
        <f>1-SUM(C6:S6)</f>
        <v>1.3270698766881805E-2</v>
      </c>
      <c r="U6" s="139">
        <v>2</v>
      </c>
    </row>
    <row r="7" spans="1:21" x14ac:dyDescent="0.35">
      <c r="A7" s="130" t="s">
        <v>162</v>
      </c>
      <c r="B7" s="142" t="s">
        <v>421</v>
      </c>
      <c r="C7" s="172"/>
      <c r="D7" s="173"/>
      <c r="E7" s="173"/>
      <c r="F7" s="173"/>
      <c r="G7" s="174"/>
      <c r="H7" s="173"/>
      <c r="I7" s="174"/>
      <c r="J7" s="174"/>
      <c r="K7" s="172"/>
      <c r="L7" s="173"/>
      <c r="M7" s="174"/>
      <c r="N7" s="175"/>
      <c r="O7" s="175"/>
      <c r="P7" s="173"/>
      <c r="Q7" s="172"/>
      <c r="R7" s="174"/>
      <c r="S7" s="173"/>
      <c r="T7" s="165" t="s">
        <v>310</v>
      </c>
      <c r="U7" s="138" t="s">
        <v>310</v>
      </c>
    </row>
    <row r="8" spans="1:21" ht="15" thickBot="1" x14ac:dyDescent="0.4">
      <c r="A8" s="127" t="s">
        <v>419</v>
      </c>
      <c r="B8" s="134">
        <v>14667</v>
      </c>
      <c r="C8" s="161"/>
      <c r="D8" s="162"/>
      <c r="E8" s="162"/>
      <c r="F8" s="162"/>
      <c r="G8" s="163">
        <v>2.5226699393195609E-3</v>
      </c>
      <c r="H8" s="162"/>
      <c r="I8" s="163">
        <v>7.465739415013295E-2</v>
      </c>
      <c r="J8" s="163"/>
      <c r="K8" s="161"/>
      <c r="L8" s="162">
        <v>1.2272448353446513E-3</v>
      </c>
      <c r="M8" s="163"/>
      <c r="N8" s="164"/>
      <c r="O8" s="164">
        <v>1.3636053726051681E-4</v>
      </c>
      <c r="P8" s="162">
        <v>0.92036544623985816</v>
      </c>
      <c r="Q8" s="161"/>
      <c r="R8" s="163"/>
      <c r="S8" s="162"/>
      <c r="T8" s="165">
        <f>1-SUM(C8:S8)</f>
        <v>1.0908842980841271E-3</v>
      </c>
      <c r="U8" s="139">
        <v>1</v>
      </c>
    </row>
    <row r="9" spans="1:21" x14ac:dyDescent="0.35">
      <c r="A9" s="130" t="s">
        <v>148</v>
      </c>
      <c r="B9" s="142" t="s">
        <v>421</v>
      </c>
      <c r="C9" s="172"/>
      <c r="D9" s="173"/>
      <c r="E9" s="173"/>
      <c r="F9" s="173"/>
      <c r="G9" s="174"/>
      <c r="H9" s="173"/>
      <c r="I9" s="174"/>
      <c r="J9" s="174"/>
      <c r="K9" s="172"/>
      <c r="L9" s="173"/>
      <c r="M9" s="174"/>
      <c r="N9" s="175"/>
      <c r="O9" s="175"/>
      <c r="P9" s="173"/>
      <c r="Q9" s="172"/>
      <c r="R9" s="174"/>
      <c r="S9" s="173" t="s">
        <v>310</v>
      </c>
      <c r="T9" s="165" t="s">
        <v>310</v>
      </c>
      <c r="U9" s="138"/>
    </row>
    <row r="10" spans="1:21" ht="15" thickBot="1" x14ac:dyDescent="0.4">
      <c r="A10" s="127" t="s">
        <v>419</v>
      </c>
      <c r="B10" s="134">
        <v>36593</v>
      </c>
      <c r="C10" s="161">
        <v>2.7327630967671413E-5</v>
      </c>
      <c r="D10" s="162"/>
      <c r="E10" s="162"/>
      <c r="F10" s="162"/>
      <c r="G10" s="163">
        <v>8.1982892903014238E-5</v>
      </c>
      <c r="H10" s="162"/>
      <c r="I10" s="163">
        <v>0.74806657010903721</v>
      </c>
      <c r="J10" s="163"/>
      <c r="K10" s="161"/>
      <c r="L10" s="162">
        <v>1.9812532451561775E-2</v>
      </c>
      <c r="M10" s="163"/>
      <c r="N10" s="164"/>
      <c r="O10" s="164"/>
      <c r="P10" s="162">
        <v>0.19219522859563304</v>
      </c>
      <c r="Q10" s="161"/>
      <c r="R10" s="163">
        <v>3.4706091328942694E-2</v>
      </c>
      <c r="S10" s="162">
        <v>1.3663815483835705E-4</v>
      </c>
      <c r="T10" s="165">
        <f>1-SUM(C10:S10)</f>
        <v>4.973628836116406E-3</v>
      </c>
      <c r="U10" s="139">
        <v>2</v>
      </c>
    </row>
    <row r="11" spans="1:21" x14ac:dyDescent="0.35">
      <c r="A11" s="130" t="s">
        <v>142</v>
      </c>
      <c r="B11" s="142" t="s">
        <v>421</v>
      </c>
      <c r="C11" s="172"/>
      <c r="D11" s="173"/>
      <c r="E11" s="173"/>
      <c r="F11" s="173"/>
      <c r="G11" s="174"/>
      <c r="H11" s="173"/>
      <c r="I11" s="174"/>
      <c r="J11" s="174"/>
      <c r="K11" s="172"/>
      <c r="L11" s="173"/>
      <c r="M11" s="174"/>
      <c r="N11" s="175"/>
      <c r="O11" s="175"/>
      <c r="P11" s="173"/>
      <c r="Q11" s="172"/>
      <c r="R11" s="174"/>
      <c r="S11" s="173"/>
      <c r="T11" s="165" t="s">
        <v>310</v>
      </c>
      <c r="U11" s="138"/>
    </row>
    <row r="12" spans="1:21" ht="15" thickBot="1" x14ac:dyDescent="0.4">
      <c r="A12" s="127" t="s">
        <v>419</v>
      </c>
      <c r="B12" s="134">
        <v>19924</v>
      </c>
      <c r="C12" s="161">
        <v>5.019072475406545E-5</v>
      </c>
      <c r="D12" s="162"/>
      <c r="E12" s="162"/>
      <c r="F12" s="162"/>
      <c r="G12" s="163"/>
      <c r="H12" s="162"/>
      <c r="I12" s="163">
        <v>0.99302348925918493</v>
      </c>
      <c r="J12" s="163"/>
      <c r="K12" s="161"/>
      <c r="L12" s="162">
        <v>5.019072475406545E-5</v>
      </c>
      <c r="M12" s="163"/>
      <c r="N12" s="164"/>
      <c r="O12" s="164"/>
      <c r="P12" s="162">
        <v>5.8723147962256575E-3</v>
      </c>
      <c r="Q12" s="161"/>
      <c r="R12" s="163"/>
      <c r="S12" s="162"/>
      <c r="T12" s="165">
        <f>1-SUM(C12:S12)</f>
        <v>1.0038144950812455E-3</v>
      </c>
      <c r="U12" s="139">
        <v>3</v>
      </c>
    </row>
    <row r="13" spans="1:21" x14ac:dyDescent="0.35">
      <c r="A13" s="130" t="s">
        <v>136</v>
      </c>
      <c r="B13" s="142" t="s">
        <v>421</v>
      </c>
      <c r="C13" s="172"/>
      <c r="D13" s="173"/>
      <c r="E13" s="173"/>
      <c r="F13" s="173"/>
      <c r="G13" s="174"/>
      <c r="H13" s="173"/>
      <c r="I13" s="174"/>
      <c r="J13" s="174"/>
      <c r="K13" s="172"/>
      <c r="L13" s="173"/>
      <c r="M13" s="174"/>
      <c r="N13" s="175"/>
      <c r="O13" s="175"/>
      <c r="P13" s="173"/>
      <c r="Q13" s="172"/>
      <c r="R13" s="174"/>
      <c r="S13" s="173" t="s">
        <v>310</v>
      </c>
      <c r="T13" s="165" t="s">
        <v>310</v>
      </c>
      <c r="U13" s="138"/>
    </row>
    <row r="14" spans="1:21" ht="15" thickBot="1" x14ac:dyDescent="0.4">
      <c r="A14" s="127" t="s">
        <v>419</v>
      </c>
      <c r="B14" s="134">
        <v>18045</v>
      </c>
      <c r="C14" s="161"/>
      <c r="D14" s="162"/>
      <c r="E14" s="162"/>
      <c r="F14" s="162"/>
      <c r="G14" s="163"/>
      <c r="H14" s="162"/>
      <c r="I14" s="163">
        <v>0.99994458298697697</v>
      </c>
      <c r="J14" s="163"/>
      <c r="K14" s="161"/>
      <c r="L14" s="162"/>
      <c r="M14" s="163"/>
      <c r="N14" s="164"/>
      <c r="O14" s="164"/>
      <c r="P14" s="162"/>
      <c r="Q14" s="161"/>
      <c r="R14" s="163"/>
      <c r="S14" s="162"/>
      <c r="T14" s="165">
        <f>1-SUM(C14:S14)</f>
        <v>5.5417013023029149E-5</v>
      </c>
      <c r="U14" s="139">
        <v>1</v>
      </c>
    </row>
    <row r="15" spans="1:21" x14ac:dyDescent="0.35">
      <c r="A15" s="130" t="s">
        <v>127</v>
      </c>
      <c r="B15" s="142" t="s">
        <v>421</v>
      </c>
      <c r="C15" s="172"/>
      <c r="D15" s="173"/>
      <c r="E15" s="173"/>
      <c r="F15" s="173"/>
      <c r="G15" s="174"/>
      <c r="H15" s="173"/>
      <c r="I15" s="174"/>
      <c r="J15" s="174"/>
      <c r="K15" s="172"/>
      <c r="L15" s="173"/>
      <c r="M15" s="174"/>
      <c r="N15" s="175"/>
      <c r="O15" s="175"/>
      <c r="P15" s="173"/>
      <c r="Q15" s="172"/>
      <c r="R15" s="174"/>
      <c r="S15" s="173"/>
      <c r="T15" s="165" t="s">
        <v>310</v>
      </c>
      <c r="U15" s="138"/>
    </row>
    <row r="16" spans="1:21" ht="15" thickBot="1" x14ac:dyDescent="0.4">
      <c r="A16" s="127" t="s">
        <v>419</v>
      </c>
      <c r="B16" s="134">
        <v>1968</v>
      </c>
      <c r="C16" s="161"/>
      <c r="D16" s="162"/>
      <c r="E16" s="162"/>
      <c r="F16" s="162">
        <v>5.0813008130081306E-4</v>
      </c>
      <c r="G16" s="163"/>
      <c r="H16" s="162"/>
      <c r="I16" s="163">
        <v>8.130081300813009E-3</v>
      </c>
      <c r="J16" s="163"/>
      <c r="K16" s="161">
        <v>0.85619918699186992</v>
      </c>
      <c r="L16" s="162">
        <v>0.13414634146341464</v>
      </c>
      <c r="M16" s="163"/>
      <c r="N16" s="164"/>
      <c r="O16" s="164"/>
      <c r="P16" s="162"/>
      <c r="Q16" s="161"/>
      <c r="R16" s="163"/>
      <c r="S16" s="162"/>
      <c r="T16" s="165">
        <f>1-SUM(C16:S16)</f>
        <v>1.0162601626015899E-3</v>
      </c>
      <c r="U16" s="139">
        <v>2</v>
      </c>
    </row>
    <row r="17" spans="1:21" x14ac:dyDescent="0.35">
      <c r="A17" s="130" t="s">
        <v>122</v>
      </c>
      <c r="B17" s="142" t="s">
        <v>421</v>
      </c>
      <c r="C17" s="172"/>
      <c r="D17" s="173"/>
      <c r="E17" s="173"/>
      <c r="F17" s="173"/>
      <c r="G17" s="174"/>
      <c r="H17" s="173"/>
      <c r="I17" s="174"/>
      <c r="J17" s="174"/>
      <c r="K17" s="172"/>
      <c r="L17" s="173"/>
      <c r="M17" s="174"/>
      <c r="N17" s="175"/>
      <c r="O17" s="175"/>
      <c r="P17" s="173"/>
      <c r="Q17" s="172"/>
      <c r="R17" s="174"/>
      <c r="S17" s="173" t="s">
        <v>310</v>
      </c>
      <c r="T17" s="165" t="s">
        <v>310</v>
      </c>
      <c r="U17" s="138"/>
    </row>
    <row r="18" spans="1:21" x14ac:dyDescent="0.35">
      <c r="A18" s="127" t="s">
        <v>419</v>
      </c>
      <c r="B18" s="134">
        <v>25727</v>
      </c>
      <c r="C18" s="161"/>
      <c r="D18" s="162">
        <v>1.2049597698915535E-3</v>
      </c>
      <c r="E18" s="162">
        <v>1.2049597698915535E-3</v>
      </c>
      <c r="F18" s="162"/>
      <c r="G18" s="163">
        <v>1.2826991098845572E-3</v>
      </c>
      <c r="H18" s="162">
        <v>0.22388929917984995</v>
      </c>
      <c r="I18" s="163">
        <v>0.53729544836164345</v>
      </c>
      <c r="J18" s="163"/>
      <c r="K18" s="161"/>
      <c r="L18" s="162">
        <v>0.23523924281882846</v>
      </c>
      <c r="M18" s="163"/>
      <c r="N18" s="164"/>
      <c r="O18" s="164"/>
      <c r="P18" s="162"/>
      <c r="Q18" s="161"/>
      <c r="R18" s="163"/>
      <c r="S18" s="162">
        <v>1.5547867998600692E-4</v>
      </c>
      <c r="T18" s="165">
        <f>1-SUM(C18:S18)</f>
        <v>-2.720876899755531E-4</v>
      </c>
      <c r="U18" s="139">
        <v>1</v>
      </c>
    </row>
    <row r="21" spans="1:21" x14ac:dyDescent="0.35">
      <c r="B21" s="133" t="e">
        <f>SUM(#REF!,#REF!,#REF!,#REF!,#REF!,#REF!,#REF!)</f>
        <v>#REF!</v>
      </c>
    </row>
  </sheetData>
  <mergeCells count="5">
    <mergeCell ref="C1:G1"/>
    <mergeCell ref="H1:I1"/>
    <mergeCell ref="K1:M1"/>
    <mergeCell ref="Q1:R1"/>
    <mergeCell ref="T1:U1"/>
  </mergeCells>
  <conditionalFormatting sqref="C3:S18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ABBFB-F5DC-4DDA-9E7D-26AB5AC9B413}">
  <dimension ref="A1:Y21"/>
  <sheetViews>
    <sheetView zoomScale="104" workbookViewId="0">
      <selection activeCell="H29" sqref="H29"/>
    </sheetView>
  </sheetViews>
  <sheetFormatPr defaultRowHeight="14.5" x14ac:dyDescent="0.35"/>
  <cols>
    <col min="1" max="1" width="14.81640625" style="112" bestFit="1" customWidth="1"/>
    <col min="2" max="2" width="12.36328125" style="133" bestFit="1" customWidth="1"/>
    <col min="3" max="5" width="6.54296875" style="66" customWidth="1"/>
    <col min="6" max="6" width="8.08984375" style="66" customWidth="1"/>
    <col min="7" max="7" width="6.54296875" style="66" customWidth="1"/>
    <col min="8" max="8" width="11.81640625" style="66" customWidth="1"/>
    <col min="9" max="9" width="10.26953125" style="66" customWidth="1"/>
    <col min="10" max="10" width="6.54296875" style="66" customWidth="1"/>
    <col min="11" max="11" width="9.453125" style="66" customWidth="1"/>
    <col min="12" max="12" width="8.453125" style="66" customWidth="1"/>
    <col min="13" max="13" width="9.08984375" style="66" customWidth="1"/>
    <col min="14" max="14" width="7.90625" style="66" customWidth="1"/>
    <col min="15" max="18" width="6.54296875" style="66" customWidth="1"/>
    <col min="19" max="19" width="7.81640625" style="66" customWidth="1"/>
    <col min="20" max="23" width="6.54296875" style="66" customWidth="1"/>
    <col min="24" max="24" width="6.90625" style="131" customWidth="1"/>
    <col min="25" max="25" width="6.54296875" style="131" customWidth="1"/>
  </cols>
  <sheetData>
    <row r="1" spans="1:25" ht="131" customHeight="1" x14ac:dyDescent="0.35">
      <c r="A1" s="129"/>
      <c r="B1" s="136"/>
      <c r="C1" s="188" t="s">
        <v>70</v>
      </c>
      <c r="D1" s="188"/>
      <c r="E1" s="188"/>
      <c r="F1" s="188"/>
      <c r="G1" s="188" t="s">
        <v>65</v>
      </c>
      <c r="H1" s="188"/>
      <c r="I1" s="188"/>
      <c r="J1" s="176" t="s">
        <v>74</v>
      </c>
      <c r="K1" s="177" t="s">
        <v>50</v>
      </c>
      <c r="L1" s="188" t="s">
        <v>4</v>
      </c>
      <c r="M1" s="188"/>
      <c r="N1" s="188"/>
      <c r="O1" s="176" t="s">
        <v>62</v>
      </c>
      <c r="P1" s="176" t="s">
        <v>37</v>
      </c>
      <c r="Q1" s="176" t="s">
        <v>316</v>
      </c>
      <c r="R1" s="188"/>
      <c r="S1" s="188"/>
      <c r="T1" s="188"/>
      <c r="U1" s="182" t="s">
        <v>12</v>
      </c>
      <c r="V1" s="176" t="s">
        <v>67</v>
      </c>
      <c r="W1" s="176" t="s">
        <v>318</v>
      </c>
      <c r="X1" s="188" t="s">
        <v>436</v>
      </c>
      <c r="Y1" s="188"/>
    </row>
    <row r="2" spans="1:25" ht="83.5" thickBot="1" x14ac:dyDescent="0.4">
      <c r="A2" s="137"/>
      <c r="B2" s="133" t="s">
        <v>417</v>
      </c>
      <c r="C2" s="178" t="s">
        <v>54</v>
      </c>
      <c r="D2" s="179" t="s">
        <v>286</v>
      </c>
      <c r="E2" s="179" t="s">
        <v>57</v>
      </c>
      <c r="F2" s="180" t="s">
        <v>60</v>
      </c>
      <c r="G2" s="178" t="s">
        <v>239</v>
      </c>
      <c r="H2" s="179" t="s">
        <v>42</v>
      </c>
      <c r="I2" s="180" t="s">
        <v>47</v>
      </c>
      <c r="J2" s="180" t="s">
        <v>241</v>
      </c>
      <c r="K2" s="180" t="s">
        <v>256</v>
      </c>
      <c r="L2" s="178" t="s">
        <v>15</v>
      </c>
      <c r="M2" s="179" t="s">
        <v>6</v>
      </c>
      <c r="N2" s="180" t="s">
        <v>23</v>
      </c>
      <c r="O2" s="181" t="s">
        <v>202</v>
      </c>
      <c r="P2" s="181" t="s">
        <v>51</v>
      </c>
      <c r="Q2" s="181" t="s">
        <v>280</v>
      </c>
      <c r="R2" s="179" t="s">
        <v>39</v>
      </c>
      <c r="S2" s="179" t="s">
        <v>31</v>
      </c>
      <c r="T2" s="179" t="s">
        <v>230</v>
      </c>
      <c r="U2" s="178" t="s">
        <v>11</v>
      </c>
      <c r="V2" s="179" t="s">
        <v>434</v>
      </c>
      <c r="W2" s="181" t="s">
        <v>234</v>
      </c>
      <c r="X2" s="132" t="s">
        <v>416</v>
      </c>
      <c r="Y2" s="132" t="s">
        <v>415</v>
      </c>
    </row>
    <row r="3" spans="1:25" x14ac:dyDescent="0.35">
      <c r="A3" s="129" t="s">
        <v>181</v>
      </c>
      <c r="B3" s="142" t="s">
        <v>421</v>
      </c>
      <c r="C3" s="156"/>
      <c r="D3" s="157"/>
      <c r="E3" s="157"/>
      <c r="F3" s="158"/>
      <c r="G3" s="156"/>
      <c r="H3" s="157"/>
      <c r="I3" s="158"/>
      <c r="J3" s="158"/>
      <c r="K3" s="158"/>
      <c r="L3" s="156"/>
      <c r="M3" s="157"/>
      <c r="N3" s="158"/>
      <c r="O3" s="159"/>
      <c r="P3" s="159"/>
      <c r="Q3" s="159"/>
      <c r="R3" s="157"/>
      <c r="S3" s="157"/>
      <c r="T3" s="157"/>
      <c r="U3" s="156"/>
      <c r="V3" s="157"/>
      <c r="W3" s="159"/>
      <c r="X3" s="160" t="s">
        <v>310</v>
      </c>
      <c r="Y3" s="138" t="s">
        <v>310</v>
      </c>
    </row>
    <row r="4" spans="1:25" ht="15" thickBot="1" x14ac:dyDescent="0.4">
      <c r="A4" s="128" t="s">
        <v>418</v>
      </c>
      <c r="B4" s="135">
        <v>358612</v>
      </c>
      <c r="C4" s="167">
        <v>9.823988042787191E-3</v>
      </c>
      <c r="D4" s="168"/>
      <c r="E4" s="168">
        <v>2.1139839157641126E-2</v>
      </c>
      <c r="F4" s="170">
        <v>7.8608635516937524E-3</v>
      </c>
      <c r="G4" s="167"/>
      <c r="H4" s="168">
        <v>3.3537639565881787E-2</v>
      </c>
      <c r="I4" s="170">
        <v>2.0835889485014445E-2</v>
      </c>
      <c r="J4" s="170"/>
      <c r="K4" s="170"/>
      <c r="L4" s="167"/>
      <c r="M4" s="168">
        <v>5.1978182548269442E-3</v>
      </c>
      <c r="N4" s="170">
        <v>9.7626404024405214E-3</v>
      </c>
      <c r="O4" s="171">
        <v>2.8487613353708186E-2</v>
      </c>
      <c r="P4" s="171">
        <v>5.5056718682029604E-2</v>
      </c>
      <c r="Q4" s="171"/>
      <c r="R4" s="168">
        <v>4.3473168772935654E-3</v>
      </c>
      <c r="S4" s="168">
        <v>0.74572239635037307</v>
      </c>
      <c r="T4" s="168"/>
      <c r="U4" s="167"/>
      <c r="V4" s="168"/>
      <c r="W4" s="164"/>
      <c r="X4" s="165">
        <f>1-SUM(C4:W4)</f>
        <v>5.8227276276309858E-2</v>
      </c>
      <c r="Y4" s="140">
        <v>10</v>
      </c>
    </row>
    <row r="5" spans="1:25" x14ac:dyDescent="0.35">
      <c r="A5" s="130" t="s">
        <v>169</v>
      </c>
      <c r="B5" s="142" t="s">
        <v>421</v>
      </c>
      <c r="C5" s="172"/>
      <c r="D5" s="173"/>
      <c r="E5" s="173"/>
      <c r="F5" s="174"/>
      <c r="G5" s="172"/>
      <c r="H5" s="173"/>
      <c r="I5" s="174"/>
      <c r="J5" s="174"/>
      <c r="K5" s="174"/>
      <c r="L5" s="172"/>
      <c r="M5" s="173"/>
      <c r="N5" s="174"/>
      <c r="O5" s="175"/>
      <c r="P5" s="175"/>
      <c r="Q5" s="175"/>
      <c r="R5" s="173"/>
      <c r="S5" s="173"/>
      <c r="T5" s="173"/>
      <c r="U5" s="172"/>
      <c r="V5" s="173" t="s">
        <v>310</v>
      </c>
      <c r="W5" s="175"/>
      <c r="X5" s="165" t="s">
        <v>310</v>
      </c>
      <c r="Y5" s="138" t="s">
        <v>310</v>
      </c>
    </row>
    <row r="6" spans="1:25" ht="15" thickBot="1" x14ac:dyDescent="0.4">
      <c r="A6" s="128" t="s">
        <v>418</v>
      </c>
      <c r="B6" s="135">
        <v>869953</v>
      </c>
      <c r="C6" s="167"/>
      <c r="D6" s="168"/>
      <c r="E6" s="168"/>
      <c r="F6" s="170">
        <v>1.609742135494676E-2</v>
      </c>
      <c r="G6" s="167">
        <v>2.9751032527044564E-2</v>
      </c>
      <c r="H6" s="168">
        <v>0.2277168996486017</v>
      </c>
      <c r="I6" s="170">
        <v>0.19744514933565377</v>
      </c>
      <c r="J6" s="170"/>
      <c r="K6" s="170">
        <v>0.10236759916915052</v>
      </c>
      <c r="L6" s="167"/>
      <c r="M6" s="168">
        <v>0.25961517461288136</v>
      </c>
      <c r="N6" s="170"/>
      <c r="O6" s="171"/>
      <c r="P6" s="171">
        <v>3.580193412747585E-2</v>
      </c>
      <c r="Q6" s="171"/>
      <c r="R6" s="168"/>
      <c r="S6" s="168"/>
      <c r="T6" s="168"/>
      <c r="U6" s="167">
        <v>1.3000702336792907E-3</v>
      </c>
      <c r="V6" s="168"/>
      <c r="W6" s="171"/>
      <c r="X6" s="165">
        <f>1-SUM(C6:W6)</f>
        <v>0.12990471899056621</v>
      </c>
      <c r="Y6" s="140">
        <v>12</v>
      </c>
    </row>
    <row r="7" spans="1:25" x14ac:dyDescent="0.35">
      <c r="A7" s="130" t="s">
        <v>162</v>
      </c>
      <c r="B7" s="142" t="s">
        <v>421</v>
      </c>
      <c r="C7" s="172"/>
      <c r="D7" s="173"/>
      <c r="E7" s="173"/>
      <c r="F7" s="174"/>
      <c r="G7" s="172"/>
      <c r="H7" s="173"/>
      <c r="I7" s="174"/>
      <c r="J7" s="174"/>
      <c r="K7" s="174"/>
      <c r="L7" s="172"/>
      <c r="M7" s="173"/>
      <c r="N7" s="174"/>
      <c r="O7" s="175"/>
      <c r="P7" s="175"/>
      <c r="Q7" s="175"/>
      <c r="R7" s="173"/>
      <c r="S7" s="173"/>
      <c r="T7" s="173"/>
      <c r="U7" s="172"/>
      <c r="V7" s="173"/>
      <c r="W7" s="175"/>
      <c r="X7" s="165" t="s">
        <v>310</v>
      </c>
      <c r="Y7" s="138" t="s">
        <v>310</v>
      </c>
    </row>
    <row r="8" spans="1:25" ht="15" thickBot="1" x14ac:dyDescent="0.4">
      <c r="A8" s="128" t="s">
        <v>418</v>
      </c>
      <c r="B8" s="135">
        <v>1010682</v>
      </c>
      <c r="C8" s="167"/>
      <c r="D8" s="168"/>
      <c r="E8" s="168"/>
      <c r="F8" s="170">
        <v>9.3273650861497477E-3</v>
      </c>
      <c r="G8" s="167">
        <v>4.4182047369993725E-2</v>
      </c>
      <c r="H8" s="168">
        <v>2.6200130209106326E-3</v>
      </c>
      <c r="I8" s="170">
        <v>0.12501657296756052</v>
      </c>
      <c r="J8" s="170"/>
      <c r="K8" s="170"/>
      <c r="L8" s="167"/>
      <c r="M8" s="168">
        <v>5.2414112450800548E-2</v>
      </c>
      <c r="N8" s="170"/>
      <c r="O8" s="171">
        <v>4.9967249837238617E-2</v>
      </c>
      <c r="P8" s="171"/>
      <c r="Q8" s="171">
        <v>2.6724528585648109E-3</v>
      </c>
      <c r="R8" s="168"/>
      <c r="S8" s="168">
        <v>0.66419803657332377</v>
      </c>
      <c r="T8" s="168"/>
      <c r="U8" s="167"/>
      <c r="V8" s="168"/>
      <c r="W8" s="171"/>
      <c r="X8" s="165">
        <f>1-SUM(C8:W8)</f>
        <v>4.9602149835457632E-2</v>
      </c>
      <c r="Y8" s="140">
        <v>13</v>
      </c>
    </row>
    <row r="9" spans="1:25" x14ac:dyDescent="0.35">
      <c r="A9" s="130" t="s">
        <v>148</v>
      </c>
      <c r="B9" s="142" t="s">
        <v>421</v>
      </c>
      <c r="C9" s="172"/>
      <c r="D9" s="173"/>
      <c r="E9" s="173"/>
      <c r="F9" s="174"/>
      <c r="G9" s="172"/>
      <c r="H9" s="173"/>
      <c r="I9" s="174"/>
      <c r="J9" s="174"/>
      <c r="K9" s="174"/>
      <c r="L9" s="172"/>
      <c r="M9" s="173"/>
      <c r="N9" s="174"/>
      <c r="O9" s="175"/>
      <c r="P9" s="175"/>
      <c r="Q9" s="175"/>
      <c r="R9" s="173"/>
      <c r="S9" s="173"/>
      <c r="T9" s="173"/>
      <c r="U9" s="172"/>
      <c r="V9" s="173" t="s">
        <v>310</v>
      </c>
      <c r="W9" s="175"/>
      <c r="X9" s="165" t="s">
        <v>310</v>
      </c>
      <c r="Y9" s="138"/>
    </row>
    <row r="10" spans="1:25" ht="15" thickBot="1" x14ac:dyDescent="0.4">
      <c r="A10" s="128" t="s">
        <v>418</v>
      </c>
      <c r="B10" s="135">
        <v>1719601</v>
      </c>
      <c r="C10" s="167">
        <v>1.1825417640487532E-2</v>
      </c>
      <c r="D10" s="168"/>
      <c r="E10" s="168"/>
      <c r="F10" s="170">
        <v>7.094087523791856E-3</v>
      </c>
      <c r="G10" s="167">
        <v>5.8672913076928894E-2</v>
      </c>
      <c r="H10" s="168">
        <v>7.1617776449304227E-2</v>
      </c>
      <c r="I10" s="170">
        <v>0.20181542113548434</v>
      </c>
      <c r="J10" s="170"/>
      <c r="K10" s="170"/>
      <c r="L10" s="167"/>
      <c r="M10" s="168">
        <v>0.15742663559744383</v>
      </c>
      <c r="N10" s="170">
        <v>9.683641728517255E-3</v>
      </c>
      <c r="O10" s="171"/>
      <c r="P10" s="171"/>
      <c r="Q10" s="171"/>
      <c r="R10" s="168">
        <v>0.2076789906495751</v>
      </c>
      <c r="S10" s="168">
        <v>0.24618269005426258</v>
      </c>
      <c r="T10" s="168">
        <v>7.6040895533324299E-3</v>
      </c>
      <c r="U10" s="167"/>
      <c r="V10" s="168">
        <v>1.4631301098336183E-3</v>
      </c>
      <c r="W10" s="171"/>
      <c r="X10" s="165">
        <f>1-SUM(C10:W10)</f>
        <v>1.8935206481038414E-2</v>
      </c>
      <c r="Y10" s="140">
        <v>11</v>
      </c>
    </row>
    <row r="11" spans="1:25" x14ac:dyDescent="0.35">
      <c r="A11" s="130" t="s">
        <v>142</v>
      </c>
      <c r="B11" s="142" t="s">
        <v>421</v>
      </c>
      <c r="C11" s="172"/>
      <c r="D11" s="173"/>
      <c r="E11" s="173"/>
      <c r="F11" s="174"/>
      <c r="G11" s="172"/>
      <c r="H11" s="173"/>
      <c r="I11" s="174"/>
      <c r="J11" s="174"/>
      <c r="K11" s="174"/>
      <c r="L11" s="172"/>
      <c r="M11" s="173"/>
      <c r="N11" s="174"/>
      <c r="O11" s="175"/>
      <c r="P11" s="175"/>
      <c r="Q11" s="175"/>
      <c r="R11" s="173"/>
      <c r="S11" s="173"/>
      <c r="T11" s="173"/>
      <c r="U11" s="172"/>
      <c r="V11" s="173"/>
      <c r="W11" s="175"/>
      <c r="X11" s="165" t="s">
        <v>310</v>
      </c>
      <c r="Y11" s="138"/>
    </row>
    <row r="12" spans="1:25" ht="15" thickBot="1" x14ac:dyDescent="0.4">
      <c r="A12" s="128" t="s">
        <v>418</v>
      </c>
      <c r="B12" s="135">
        <v>190692</v>
      </c>
      <c r="C12" s="167">
        <v>2.3273131541962956E-2</v>
      </c>
      <c r="D12" s="168"/>
      <c r="E12" s="168"/>
      <c r="F12" s="170"/>
      <c r="G12" s="167"/>
      <c r="H12" s="168"/>
      <c r="I12" s="170">
        <v>0.38879973989469929</v>
      </c>
      <c r="J12" s="170"/>
      <c r="K12" s="170"/>
      <c r="L12" s="167"/>
      <c r="M12" s="168">
        <v>4.0945608625427392E-2</v>
      </c>
      <c r="N12" s="170"/>
      <c r="O12" s="171"/>
      <c r="P12" s="171">
        <v>3.5308245757556686E-2</v>
      </c>
      <c r="Q12" s="171"/>
      <c r="R12" s="168"/>
      <c r="S12" s="168">
        <v>0.50402743691397645</v>
      </c>
      <c r="T12" s="168"/>
      <c r="U12" s="167"/>
      <c r="V12" s="168"/>
      <c r="W12" s="171"/>
      <c r="X12" s="165">
        <f>1-SUM(C12:W12)</f>
        <v>7.6458372663772423E-3</v>
      </c>
      <c r="Y12" s="140">
        <v>1</v>
      </c>
    </row>
    <row r="13" spans="1:25" x14ac:dyDescent="0.35">
      <c r="A13" s="130" t="s">
        <v>136</v>
      </c>
      <c r="B13" s="142" t="s">
        <v>421</v>
      </c>
      <c r="C13" s="172"/>
      <c r="D13" s="173"/>
      <c r="E13" s="173"/>
      <c r="F13" s="174"/>
      <c r="G13" s="172"/>
      <c r="H13" s="173"/>
      <c r="I13" s="174"/>
      <c r="J13" s="174"/>
      <c r="K13" s="174"/>
      <c r="L13" s="172"/>
      <c r="M13" s="173"/>
      <c r="N13" s="174"/>
      <c r="O13" s="175"/>
      <c r="P13" s="175"/>
      <c r="Q13" s="175"/>
      <c r="R13" s="173"/>
      <c r="S13" s="173"/>
      <c r="T13" s="173"/>
      <c r="U13" s="172"/>
      <c r="V13" s="173" t="s">
        <v>310</v>
      </c>
      <c r="W13" s="175"/>
      <c r="X13" s="165" t="s">
        <v>310</v>
      </c>
      <c r="Y13" s="138"/>
    </row>
    <row r="14" spans="1:25" ht="15" thickBot="1" x14ac:dyDescent="0.4">
      <c r="A14" s="128" t="s">
        <v>418</v>
      </c>
      <c r="B14" s="135">
        <v>823136</v>
      </c>
      <c r="C14" s="167"/>
      <c r="D14" s="168"/>
      <c r="E14" s="168"/>
      <c r="F14" s="170"/>
      <c r="G14" s="167">
        <v>1.5854002254791433E-2</v>
      </c>
      <c r="H14" s="168">
        <v>2.5587509232982156E-2</v>
      </c>
      <c r="I14" s="170">
        <v>8.5626190568751703E-2</v>
      </c>
      <c r="J14" s="170"/>
      <c r="K14" s="170"/>
      <c r="L14" s="167"/>
      <c r="M14" s="168">
        <v>1.9863060296232943E-2</v>
      </c>
      <c r="N14" s="170"/>
      <c r="O14" s="171"/>
      <c r="P14" s="171"/>
      <c r="Q14" s="171"/>
      <c r="R14" s="168"/>
      <c r="S14" s="168"/>
      <c r="T14" s="168"/>
      <c r="U14" s="167"/>
      <c r="V14" s="168">
        <v>0.8478137270147339</v>
      </c>
      <c r="W14" s="171"/>
      <c r="X14" s="165">
        <f>1-SUM(C14:W14)</f>
        <v>5.2555106325078427E-3</v>
      </c>
      <c r="Y14" s="140">
        <v>6</v>
      </c>
    </row>
    <row r="15" spans="1:25" x14ac:dyDescent="0.35">
      <c r="A15" s="130" t="s">
        <v>127</v>
      </c>
      <c r="B15" s="142" t="s">
        <v>421</v>
      </c>
      <c r="C15" s="172"/>
      <c r="D15" s="173"/>
      <c r="E15" s="173"/>
      <c r="F15" s="174"/>
      <c r="G15" s="172"/>
      <c r="H15" s="173"/>
      <c r="I15" s="174"/>
      <c r="J15" s="175"/>
      <c r="K15" s="174"/>
      <c r="L15" s="172"/>
      <c r="M15" s="173"/>
      <c r="N15" s="174"/>
      <c r="O15" s="175"/>
      <c r="P15" s="175"/>
      <c r="Q15" s="175"/>
      <c r="R15" s="173"/>
      <c r="S15" s="173"/>
      <c r="T15" s="173"/>
      <c r="U15" s="172"/>
      <c r="V15" s="173"/>
      <c r="W15" s="175"/>
      <c r="X15" s="165" t="s">
        <v>310</v>
      </c>
      <c r="Y15" s="138"/>
    </row>
    <row r="16" spans="1:25" ht="15" thickBot="1" x14ac:dyDescent="0.4">
      <c r="A16" s="128" t="s">
        <v>418</v>
      </c>
      <c r="B16" s="135">
        <v>200124</v>
      </c>
      <c r="C16" s="167"/>
      <c r="D16" s="168">
        <v>2.8132557814155225E-2</v>
      </c>
      <c r="E16" s="168"/>
      <c r="F16" s="170"/>
      <c r="G16" s="167"/>
      <c r="H16" s="168"/>
      <c r="I16" s="170">
        <v>6.4644920149507304E-2</v>
      </c>
      <c r="J16" s="171">
        <v>1.8723391497271692E-2</v>
      </c>
      <c r="K16" s="170"/>
      <c r="L16" s="167"/>
      <c r="M16" s="168">
        <v>0.36471887429793526</v>
      </c>
      <c r="N16" s="170">
        <v>1.8188722991745118E-3</v>
      </c>
      <c r="O16" s="171"/>
      <c r="P16" s="171"/>
      <c r="Q16" s="171"/>
      <c r="R16" s="168"/>
      <c r="S16" s="168">
        <v>0.4552427494953129</v>
      </c>
      <c r="T16" s="168"/>
      <c r="U16" s="167"/>
      <c r="V16" s="168"/>
      <c r="W16" s="171">
        <v>3.6422418100777516E-2</v>
      </c>
      <c r="X16" s="165">
        <f>1-SUM(C16:W16)</f>
        <v>3.0296216345865545E-2</v>
      </c>
      <c r="Y16" s="140">
        <v>7</v>
      </c>
    </row>
    <row r="17" spans="1:25" x14ac:dyDescent="0.35">
      <c r="A17" s="130" t="s">
        <v>122</v>
      </c>
      <c r="B17" s="142" t="s">
        <v>421</v>
      </c>
      <c r="C17" s="172"/>
      <c r="D17" s="173"/>
      <c r="E17" s="173"/>
      <c r="F17" s="174"/>
      <c r="G17" s="172"/>
      <c r="H17" s="173"/>
      <c r="I17" s="174"/>
      <c r="J17" s="174"/>
      <c r="K17" s="174"/>
      <c r="L17" s="172"/>
      <c r="M17" s="173"/>
      <c r="N17" s="174"/>
      <c r="O17" s="175"/>
      <c r="P17" s="175"/>
      <c r="Q17" s="175"/>
      <c r="R17" s="173"/>
      <c r="S17" s="173"/>
      <c r="T17" s="173"/>
      <c r="U17" s="172"/>
      <c r="V17" s="173" t="s">
        <v>310</v>
      </c>
      <c r="W17" s="175"/>
      <c r="X17" s="165" t="s">
        <v>310</v>
      </c>
      <c r="Y17" s="138"/>
    </row>
    <row r="18" spans="1:25" ht="15" thickBot="1" x14ac:dyDescent="0.4">
      <c r="A18" s="128" t="s">
        <v>418</v>
      </c>
      <c r="B18" s="135">
        <v>958945</v>
      </c>
      <c r="C18" s="167"/>
      <c r="D18" s="168"/>
      <c r="E18" s="168"/>
      <c r="F18" s="170">
        <v>1.1908920741022686E-3</v>
      </c>
      <c r="G18" s="167">
        <v>6.2193347897950349E-2</v>
      </c>
      <c r="H18" s="168">
        <v>0.2303343778840288</v>
      </c>
      <c r="I18" s="170">
        <v>0.31544979117676197</v>
      </c>
      <c r="J18" s="170"/>
      <c r="K18" s="170"/>
      <c r="L18" s="167">
        <v>3.8542356443800217E-3</v>
      </c>
      <c r="M18" s="168">
        <v>0.2936518778449233</v>
      </c>
      <c r="N18" s="170"/>
      <c r="O18" s="171"/>
      <c r="P18" s="171"/>
      <c r="Q18" s="171"/>
      <c r="R18" s="168"/>
      <c r="S18" s="168">
        <v>6.4838963652764231E-2</v>
      </c>
      <c r="T18" s="168"/>
      <c r="U18" s="167"/>
      <c r="V18" s="168">
        <v>3.0543983231572196E-3</v>
      </c>
      <c r="W18" s="171"/>
      <c r="X18" s="165">
        <f>1-SUM(C18:W18)</f>
        <v>2.5432115501931807E-2</v>
      </c>
      <c r="Y18" s="140">
        <v>4</v>
      </c>
    </row>
    <row r="21" spans="1:25" x14ac:dyDescent="0.35">
      <c r="B21" s="133" t="e">
        <f>SUM(#REF!,#REF!,#REF!,#REF!,#REF!,#REF!,#REF!)</f>
        <v>#REF!</v>
      </c>
    </row>
  </sheetData>
  <mergeCells count="5">
    <mergeCell ref="C1:F1"/>
    <mergeCell ref="G1:I1"/>
    <mergeCell ref="L1:N1"/>
    <mergeCell ref="R1:T1"/>
    <mergeCell ref="X1:Y1"/>
  </mergeCells>
  <conditionalFormatting sqref="C3:W18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Reeds breakdown of pollen</vt:lpstr>
      <vt:lpstr>Reed pollen with obs</vt:lpstr>
      <vt:lpstr>Sheet4</vt:lpstr>
      <vt:lpstr>all_interactions</vt:lpstr>
      <vt:lpstr>Sheet1</vt:lpstr>
      <vt:lpstr>Venn Diagram</vt:lpstr>
      <vt:lpstr>Venn Diagram (Minus singleton)</vt:lpstr>
      <vt:lpstr>Sheet3</vt:lpstr>
      <vt:lpstr>Broken down</vt:lpstr>
      <vt:lpstr>Pivot</vt:lpstr>
      <vt:lpstr>Pivot expanded table</vt:lpstr>
      <vt:lpstr>Pivot Species</vt:lpstr>
      <vt:lpstr>Pivot Species (workinh)</vt:lpstr>
      <vt:lpstr>Bee Summary</vt:lpstr>
      <vt:lpstr>Bee Summary (no false +ve)</vt:lpstr>
      <vt:lpstr>appositus</vt:lpstr>
      <vt:lpstr>Bifarius</vt:lpstr>
      <vt:lpstr>Californicus</vt:lpstr>
      <vt:lpstr>flavifrons</vt:lpstr>
      <vt:lpstr>kirbiellus</vt:lpstr>
      <vt:lpstr>mixtus</vt:lpstr>
      <vt:lpstr>nevadensis</vt:lpstr>
      <vt:lpstr>Rufocinctus</vt:lpstr>
      <vt:lpstr>Combined</vt:lpstr>
      <vt:lpstr>Combined (Mod - micro)</vt:lpstr>
      <vt:lpstr>Sheet2</vt:lpstr>
      <vt:lpstr>Combined (Mod - False ve)</vt:lpstr>
      <vt:lpstr>Combined (Mod - Bio)</vt:lpstr>
      <vt:lpstr>Summary table</vt:lpstr>
      <vt:lpstr>Summary table (Obs)</vt:lpstr>
      <vt:lpstr>Summary table (Micro)</vt:lpstr>
      <vt:lpstr>Summary table (Mol)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Jeremie Fant</cp:lastModifiedBy>
  <cp:lastPrinted>2023-10-18T20:54:19Z</cp:lastPrinted>
  <dcterms:created xsi:type="dcterms:W3CDTF">2023-08-26T16:52:14Z</dcterms:created>
  <dcterms:modified xsi:type="dcterms:W3CDTF">2024-01-30T15:53:13Z</dcterms:modified>
</cp:coreProperties>
</file>