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lary Sheet" sheetId="1" r:id="rId1"/>
  </sheets>
  <calcPr calcId="152511"/>
</workbook>
</file>

<file path=xl/calcChain.xml><?xml version="1.0" encoding="utf-8"?>
<calcChain xmlns="http://schemas.openxmlformats.org/spreadsheetml/2006/main">
  <c r="AK15" i="1" l="1"/>
  <c r="AL15" i="1"/>
  <c r="AM15" i="1"/>
  <c r="AN15" i="1"/>
  <c r="AO15" i="1"/>
  <c r="AP15" i="1"/>
  <c r="AQ15" i="1"/>
  <c r="AR15" i="1"/>
  <c r="AS15" i="1"/>
  <c r="AT15" i="1"/>
  <c r="AU15" i="1"/>
  <c r="AJ15" i="1"/>
  <c r="AU6" i="1"/>
  <c r="AU7" i="1"/>
  <c r="AU8" i="1"/>
  <c r="AU9" i="1"/>
  <c r="AU10" i="1"/>
  <c r="AU11" i="1"/>
  <c r="AU12" i="1"/>
  <c r="AU13" i="1"/>
  <c r="AU14" i="1"/>
  <c r="AU5" i="1"/>
  <c r="AT6" i="1"/>
  <c r="AT7" i="1"/>
  <c r="AT8" i="1"/>
  <c r="AT9" i="1"/>
  <c r="AT10" i="1"/>
  <c r="AT11" i="1"/>
  <c r="AT12" i="1"/>
  <c r="AT13" i="1"/>
  <c r="AT14" i="1"/>
  <c r="AT5" i="1"/>
  <c r="AS6" i="1"/>
  <c r="AS7" i="1"/>
  <c r="AS8" i="1"/>
  <c r="AS9" i="1"/>
  <c r="AS10" i="1"/>
  <c r="AS11" i="1"/>
  <c r="AS12" i="1"/>
  <c r="AS13" i="1"/>
  <c r="AS14" i="1"/>
  <c r="AS5" i="1"/>
  <c r="AR6" i="1"/>
  <c r="AR7" i="1"/>
  <c r="AR8" i="1"/>
  <c r="AR9" i="1"/>
  <c r="AR10" i="1"/>
  <c r="AR11" i="1"/>
  <c r="AR12" i="1"/>
  <c r="AR13" i="1"/>
  <c r="AR14" i="1"/>
  <c r="AR5" i="1"/>
  <c r="AQ6" i="1"/>
  <c r="AQ7" i="1"/>
  <c r="AQ8" i="1"/>
  <c r="AQ9" i="1"/>
  <c r="AQ10" i="1"/>
  <c r="AQ11" i="1"/>
  <c r="AQ12" i="1"/>
  <c r="AQ13" i="1"/>
  <c r="AQ14" i="1"/>
  <c r="AQ5" i="1"/>
  <c r="AP6" i="1"/>
  <c r="AP7" i="1"/>
  <c r="AP8" i="1"/>
  <c r="AP9" i="1"/>
  <c r="AP10" i="1"/>
  <c r="AP11" i="1"/>
  <c r="AP12" i="1"/>
  <c r="AP13" i="1"/>
  <c r="AP14" i="1"/>
  <c r="AP5" i="1"/>
  <c r="AO6" i="1"/>
  <c r="AO7" i="1"/>
  <c r="AO8" i="1"/>
  <c r="AO9" i="1"/>
  <c r="AO10" i="1"/>
  <c r="AO11" i="1"/>
  <c r="AO12" i="1"/>
  <c r="AO13" i="1"/>
  <c r="AO14" i="1"/>
  <c r="AO5" i="1"/>
  <c r="AN6" i="1"/>
  <c r="AN7" i="1"/>
  <c r="AN8" i="1"/>
  <c r="AN9" i="1"/>
  <c r="AN10" i="1"/>
  <c r="AN11" i="1"/>
  <c r="AN12" i="1"/>
  <c r="AN13" i="1"/>
  <c r="AN14" i="1"/>
  <c r="AN5" i="1"/>
  <c r="AM6" i="1"/>
  <c r="AM7" i="1"/>
  <c r="AM8" i="1"/>
  <c r="AM9" i="1"/>
  <c r="AM10" i="1"/>
  <c r="AM11" i="1"/>
  <c r="AM12" i="1"/>
  <c r="AM13" i="1"/>
  <c r="AM14" i="1"/>
  <c r="AM5" i="1"/>
  <c r="AL5" i="1"/>
  <c r="AL6" i="1"/>
  <c r="AL7" i="1"/>
  <c r="AL8" i="1"/>
  <c r="AL9" i="1"/>
  <c r="AL10" i="1"/>
  <c r="AL11" i="1"/>
  <c r="AL12" i="1"/>
  <c r="AL13" i="1"/>
  <c r="AL14" i="1"/>
  <c r="AK6" i="1"/>
  <c r="AK7" i="1"/>
  <c r="AK8" i="1"/>
  <c r="AK9" i="1"/>
  <c r="AK10" i="1"/>
  <c r="AK11" i="1"/>
  <c r="AK12" i="1"/>
  <c r="AK13" i="1"/>
  <c r="AK14" i="1"/>
  <c r="AK5" i="1"/>
</calcChain>
</file>

<file path=xl/sharedStrings.xml><?xml version="1.0" encoding="utf-8"?>
<sst xmlns="http://schemas.openxmlformats.org/spreadsheetml/2006/main" count="324" uniqueCount="44">
  <si>
    <t>Month</t>
  </si>
  <si>
    <t>Januray-2025</t>
  </si>
  <si>
    <t>SI NO</t>
  </si>
  <si>
    <t>Staff Name</t>
  </si>
  <si>
    <t>Staff ID</t>
  </si>
  <si>
    <t>Designation</t>
  </si>
  <si>
    <t>Md. Tareq</t>
  </si>
  <si>
    <t>GM</t>
  </si>
  <si>
    <t>Ashikur Rahman</t>
  </si>
  <si>
    <t>AGM</t>
  </si>
  <si>
    <t>Md. Rubel Hossan</t>
  </si>
  <si>
    <t>Manager</t>
  </si>
  <si>
    <t>Md. Amirul Islam</t>
  </si>
  <si>
    <t>Asst. Manager</t>
  </si>
  <si>
    <t>Md. Kurban Ali</t>
  </si>
  <si>
    <t>Md. Mostafizar Rahman</t>
  </si>
  <si>
    <t>Shamim Ahmed</t>
  </si>
  <si>
    <t>Md. Shahinur Islam</t>
  </si>
  <si>
    <t>Officer (A/C)</t>
  </si>
  <si>
    <t>Days</t>
  </si>
  <si>
    <t>Sat</t>
  </si>
  <si>
    <t>Sun</t>
  </si>
  <si>
    <t>Mon</t>
  </si>
  <si>
    <t>Tue</t>
  </si>
  <si>
    <t>Wed</t>
  </si>
  <si>
    <t>Thu</t>
  </si>
  <si>
    <t>Fri</t>
  </si>
  <si>
    <t>BASIC Salary</t>
  </si>
  <si>
    <t>Per Day Salary</t>
  </si>
  <si>
    <t>Total Present</t>
  </si>
  <si>
    <t>Total Absent</t>
  </si>
  <si>
    <t>Off Day</t>
  </si>
  <si>
    <t>Total Paid Day</t>
  </si>
  <si>
    <t>Paid Basic Salary</t>
  </si>
  <si>
    <t>Growss Salary</t>
  </si>
  <si>
    <t>In Hand Salary</t>
  </si>
  <si>
    <t>Date</t>
  </si>
  <si>
    <t>P</t>
  </si>
  <si>
    <t>A</t>
  </si>
  <si>
    <t>Total</t>
  </si>
  <si>
    <t>Housh Rent (5%)</t>
  </si>
  <si>
    <t>Medical Allowns(4%)</t>
  </si>
  <si>
    <t>PF (2%)</t>
  </si>
  <si>
    <t>Sagor  Monthly Attendance Register and Salary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</si>
</sst>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MS Sans Serif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 Narrow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3" fillId="7" borderId="0" xfId="0" applyFont="1" applyFill="1" applyAlignment="1">
      <alignment horizontal="left" vertical="center" wrapText="1"/>
    </xf>
    <xf numFmtId="0" fontId="0" fillId="6" borderId="0" xfId="0" applyFill="1"/>
    <xf numFmtId="0" fontId="0" fillId="0" borderId="1" xfId="0" applyBorder="1"/>
    <xf numFmtId="0" fontId="5" fillId="8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7" fillId="0" borderId="1" xfId="2" applyFont="1" applyFill="1" applyBorder="1" applyAlignment="1">
      <alignment vertical="center"/>
    </xf>
    <xf numFmtId="164" fontId="2" fillId="3" borderId="1" xfId="1" applyNumberFormat="1" applyFont="1" applyFill="1" applyBorder="1" applyAlignment="1">
      <alignment horizontal="center" wrapText="1"/>
    </xf>
    <xf numFmtId="164" fontId="2" fillId="3" borderId="2" xfId="1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164" fontId="2" fillId="3" borderId="3" xfId="1" applyNumberFormat="1" applyFont="1" applyFill="1" applyBorder="1" applyAlignment="1">
      <alignment horizontal="center" wrapText="1"/>
    </xf>
    <xf numFmtId="0" fontId="0" fillId="9" borderId="1" xfId="0" applyFill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3" borderId="1" xfId="0" applyFill="1" applyBorder="1"/>
    <xf numFmtId="0" fontId="9" fillId="0" borderId="2" xfId="0" applyFont="1" applyBorder="1" applyAlignment="1">
      <alignment horizontal="center" vertical="center" textRotation="255" wrapText="1"/>
    </xf>
    <xf numFmtId="0" fontId="9" fillId="0" borderId="4" xfId="0" applyFont="1" applyBorder="1" applyAlignment="1">
      <alignment horizontal="center" vertical="center" textRotation="255" wrapText="1"/>
    </xf>
    <xf numFmtId="0" fontId="9" fillId="0" borderId="3" xfId="0" applyFont="1" applyBorder="1" applyAlignment="1">
      <alignment horizontal="center" vertical="center" textRotation="255" wrapText="1"/>
    </xf>
    <xf numFmtId="0" fontId="0" fillId="4" borderId="1" xfId="0" applyFill="1" applyBorder="1"/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tabSelected="1" workbookViewId="0">
      <pane xSplit="4" ySplit="4" topLeftCell="AE5" activePane="bottomRight" state="frozen"/>
      <selection pane="topRight" activeCell="E1" sqref="E1"/>
      <selection pane="bottomLeft" activeCell="A5" sqref="A5"/>
      <selection pane="bottomRight" activeCell="AE24" sqref="AE24"/>
    </sheetView>
  </sheetViews>
  <sheetFormatPr defaultRowHeight="14.4" x14ac:dyDescent="0.3"/>
  <cols>
    <col min="1" max="1" width="6.44140625" bestFit="1" customWidth="1"/>
    <col min="2" max="2" width="18.109375" bestFit="1" customWidth="1"/>
    <col min="3" max="3" width="7.21875" bestFit="1" customWidth="1"/>
    <col min="4" max="4" width="12.5546875" bestFit="1" customWidth="1"/>
    <col min="5" max="5" width="4.88671875" customWidth="1"/>
    <col min="37" max="37" width="9.109375" bestFit="1" customWidth="1"/>
    <col min="42" max="42" width="10.109375" bestFit="1" customWidth="1"/>
    <col min="44" max="44" width="11.5546875" customWidth="1"/>
  </cols>
  <sheetData>
    <row r="1" spans="1:47" s="1" customFormat="1" ht="29.4" customHeight="1" x14ac:dyDescent="0.3">
      <c r="A1" s="1" t="s">
        <v>43</v>
      </c>
    </row>
    <row r="2" spans="1:47" s="2" customFormat="1" x14ac:dyDescent="0.3">
      <c r="A2" s="2" t="s">
        <v>0</v>
      </c>
      <c r="B2" s="2" t="s">
        <v>1</v>
      </c>
    </row>
    <row r="3" spans="1:47" x14ac:dyDescent="0.3">
      <c r="A3" s="4" t="s">
        <v>2</v>
      </c>
      <c r="B3" s="4" t="s">
        <v>3</v>
      </c>
      <c r="C3" s="4" t="s">
        <v>4</v>
      </c>
      <c r="D3" s="4" t="s">
        <v>5</v>
      </c>
      <c r="E3" s="17" t="s">
        <v>19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14">
        <v>6</v>
      </c>
      <c r="L3" s="3">
        <v>7</v>
      </c>
      <c r="M3" s="3">
        <v>8</v>
      </c>
      <c r="N3" s="3">
        <v>9</v>
      </c>
      <c r="O3" s="3">
        <v>10</v>
      </c>
      <c r="P3" s="3">
        <v>11</v>
      </c>
      <c r="Q3" s="21">
        <v>12</v>
      </c>
      <c r="R3" s="14">
        <v>13</v>
      </c>
      <c r="S3" s="3">
        <v>14</v>
      </c>
      <c r="T3" s="3">
        <v>15</v>
      </c>
      <c r="U3" s="3">
        <v>16</v>
      </c>
      <c r="V3" s="3">
        <v>17</v>
      </c>
      <c r="W3" s="3">
        <v>18</v>
      </c>
      <c r="X3" s="3">
        <v>19</v>
      </c>
      <c r="Y3" s="14">
        <v>20</v>
      </c>
      <c r="Z3" s="3">
        <v>21</v>
      </c>
      <c r="AA3" s="3">
        <v>22</v>
      </c>
      <c r="AB3" s="3">
        <v>23</v>
      </c>
      <c r="AC3" s="3">
        <v>24</v>
      </c>
      <c r="AD3" s="3">
        <v>25</v>
      </c>
      <c r="AE3" s="3">
        <v>26</v>
      </c>
      <c r="AF3" s="14">
        <v>27</v>
      </c>
      <c r="AG3" s="3">
        <v>28</v>
      </c>
      <c r="AH3" s="3">
        <v>29</v>
      </c>
      <c r="AI3" s="3">
        <v>30</v>
      </c>
      <c r="AJ3" s="7" t="s">
        <v>27</v>
      </c>
      <c r="AK3" s="7" t="s">
        <v>28</v>
      </c>
      <c r="AL3" s="9" t="s">
        <v>29</v>
      </c>
      <c r="AM3" s="9" t="s">
        <v>30</v>
      </c>
      <c r="AN3" s="10" t="s">
        <v>31</v>
      </c>
      <c r="AO3" s="9" t="s">
        <v>32</v>
      </c>
      <c r="AP3" s="22" t="s">
        <v>33</v>
      </c>
      <c r="AQ3" s="8" t="s">
        <v>40</v>
      </c>
      <c r="AR3" s="8" t="s">
        <v>41</v>
      </c>
      <c r="AS3" s="8" t="s">
        <v>34</v>
      </c>
      <c r="AT3" s="11" t="s">
        <v>42</v>
      </c>
      <c r="AU3" s="12" t="s">
        <v>35</v>
      </c>
    </row>
    <row r="4" spans="1:47" x14ac:dyDescent="0.3">
      <c r="A4" s="4"/>
      <c r="B4" s="4"/>
      <c r="C4" s="4"/>
      <c r="D4" s="4"/>
      <c r="E4" s="3" t="s">
        <v>36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14" t="s">
        <v>26</v>
      </c>
      <c r="L4" s="3" t="s">
        <v>20</v>
      </c>
      <c r="M4" s="3" t="s">
        <v>21</v>
      </c>
      <c r="N4" s="3" t="s">
        <v>22</v>
      </c>
      <c r="O4" s="3" t="s">
        <v>23</v>
      </c>
      <c r="P4" s="3" t="s">
        <v>24</v>
      </c>
      <c r="Q4" s="21" t="s">
        <v>25</v>
      </c>
      <c r="R4" s="14" t="s">
        <v>26</v>
      </c>
      <c r="S4" s="3" t="s">
        <v>20</v>
      </c>
      <c r="T4" s="3" t="s">
        <v>21</v>
      </c>
      <c r="U4" s="3" t="s">
        <v>22</v>
      </c>
      <c r="V4" s="3" t="s">
        <v>23</v>
      </c>
      <c r="W4" s="3" t="s">
        <v>24</v>
      </c>
      <c r="X4" s="3" t="s">
        <v>25</v>
      </c>
      <c r="Y4" s="14" t="s">
        <v>26</v>
      </c>
      <c r="Z4" s="3" t="s">
        <v>20</v>
      </c>
      <c r="AA4" s="3" t="s">
        <v>21</v>
      </c>
      <c r="AB4" s="3" t="s">
        <v>22</v>
      </c>
      <c r="AC4" s="3" t="s">
        <v>23</v>
      </c>
      <c r="AD4" s="3" t="s">
        <v>24</v>
      </c>
      <c r="AE4" s="3" t="s">
        <v>25</v>
      </c>
      <c r="AF4" s="14" t="s">
        <v>26</v>
      </c>
      <c r="AG4" s="3" t="s">
        <v>20</v>
      </c>
      <c r="AH4" s="3" t="s">
        <v>21</v>
      </c>
      <c r="AI4" s="3" t="s">
        <v>22</v>
      </c>
      <c r="AJ4" s="7"/>
      <c r="AK4" s="7"/>
      <c r="AL4" s="9"/>
      <c r="AM4" s="9"/>
      <c r="AN4" s="10"/>
      <c r="AO4" s="9"/>
      <c r="AP4" s="23"/>
      <c r="AQ4" s="13"/>
      <c r="AR4" s="13"/>
      <c r="AS4" s="13"/>
      <c r="AT4" s="11"/>
      <c r="AU4" s="12"/>
    </row>
    <row r="5" spans="1:47" x14ac:dyDescent="0.3">
      <c r="A5" s="5">
        <v>1</v>
      </c>
      <c r="B5" s="5" t="s">
        <v>6</v>
      </c>
      <c r="C5" s="5">
        <v>11056</v>
      </c>
      <c r="D5" s="5" t="s">
        <v>7</v>
      </c>
      <c r="E5" s="18" t="s">
        <v>1</v>
      </c>
      <c r="F5" s="3" t="s">
        <v>37</v>
      </c>
      <c r="G5" s="3" t="s">
        <v>37</v>
      </c>
      <c r="H5" s="3" t="s">
        <v>37</v>
      </c>
      <c r="I5" s="3" t="s">
        <v>38</v>
      </c>
      <c r="J5" s="3" t="s">
        <v>37</v>
      </c>
      <c r="K5" s="14"/>
      <c r="L5" s="3" t="s">
        <v>37</v>
      </c>
      <c r="M5" s="3" t="s">
        <v>37</v>
      </c>
      <c r="N5" s="3" t="s">
        <v>37</v>
      </c>
      <c r="O5" s="3" t="s">
        <v>37</v>
      </c>
      <c r="P5" s="3" t="s">
        <v>37</v>
      </c>
      <c r="Q5" s="21"/>
      <c r="R5" s="14"/>
      <c r="S5" s="3" t="s">
        <v>37</v>
      </c>
      <c r="T5" s="3" t="s">
        <v>37</v>
      </c>
      <c r="U5" s="3" t="s">
        <v>38</v>
      </c>
      <c r="V5" s="3" t="s">
        <v>37</v>
      </c>
      <c r="W5" s="3" t="s">
        <v>37</v>
      </c>
      <c r="X5" s="3" t="s">
        <v>37</v>
      </c>
      <c r="Y5" s="14"/>
      <c r="Z5" s="3" t="s">
        <v>37</v>
      </c>
      <c r="AA5" s="3" t="s">
        <v>37</v>
      </c>
      <c r="AB5" s="3" t="s">
        <v>37</v>
      </c>
      <c r="AC5" s="3" t="s">
        <v>37</v>
      </c>
      <c r="AD5" s="3" t="s">
        <v>37</v>
      </c>
      <c r="AE5" s="3" t="s">
        <v>37</v>
      </c>
      <c r="AF5" s="14"/>
      <c r="AG5" s="3" t="s">
        <v>37</v>
      </c>
      <c r="AH5" s="3" t="s">
        <v>37</v>
      </c>
      <c r="AI5" s="3" t="s">
        <v>37</v>
      </c>
      <c r="AJ5" s="15">
        <v>80000</v>
      </c>
      <c r="AK5" s="16">
        <f>AJ5/30</f>
        <v>2666.6666666666665</v>
      </c>
      <c r="AL5" s="3">
        <f>COUNTIF(F5:AI5,"P")</f>
        <v>23</v>
      </c>
      <c r="AM5" s="3">
        <f>COUNTIF(F5:AI5,"A")</f>
        <v>2</v>
      </c>
      <c r="AN5" s="3">
        <f>COUNTIF(F5:AI5,"")</f>
        <v>5</v>
      </c>
      <c r="AO5" s="3">
        <f>AL5+AN5</f>
        <v>28</v>
      </c>
      <c r="AP5" s="16">
        <f>AO5*AK5</f>
        <v>74666.666666666657</v>
      </c>
      <c r="AQ5" s="16">
        <f>AJ5*5%</f>
        <v>4000</v>
      </c>
      <c r="AR5" s="16">
        <f>AJ5*4%</f>
        <v>3200</v>
      </c>
      <c r="AS5" s="16">
        <f>AP5+AQ5+AR5</f>
        <v>81866.666666666657</v>
      </c>
      <c r="AT5" s="16">
        <f>AJ5*2%</f>
        <v>1600</v>
      </c>
      <c r="AU5" s="16">
        <f>AS5-AT5</f>
        <v>80266.666666666657</v>
      </c>
    </row>
    <row r="6" spans="1:47" x14ac:dyDescent="0.3">
      <c r="A6" s="5">
        <v>2</v>
      </c>
      <c r="B6" s="6" t="s">
        <v>8</v>
      </c>
      <c r="C6" s="5">
        <v>11057</v>
      </c>
      <c r="D6" s="5" t="s">
        <v>9</v>
      </c>
      <c r="E6" s="19"/>
      <c r="F6" s="3" t="s">
        <v>38</v>
      </c>
      <c r="G6" s="3" t="s">
        <v>37</v>
      </c>
      <c r="H6" s="3" t="s">
        <v>37</v>
      </c>
      <c r="I6" s="3" t="s">
        <v>37</v>
      </c>
      <c r="J6" s="3" t="s">
        <v>37</v>
      </c>
      <c r="K6" s="14"/>
      <c r="L6" s="3" t="s">
        <v>37</v>
      </c>
      <c r="M6" s="3" t="s">
        <v>37</v>
      </c>
      <c r="N6" s="3" t="s">
        <v>37</v>
      </c>
      <c r="O6" s="3" t="s">
        <v>38</v>
      </c>
      <c r="P6" s="3" t="s">
        <v>37</v>
      </c>
      <c r="Q6" s="21"/>
      <c r="R6" s="14"/>
      <c r="S6" s="3" t="s">
        <v>37</v>
      </c>
      <c r="T6" s="3" t="s">
        <v>37</v>
      </c>
      <c r="U6" s="3" t="s">
        <v>37</v>
      </c>
      <c r="V6" s="3" t="s">
        <v>37</v>
      </c>
      <c r="W6" s="3" t="s">
        <v>37</v>
      </c>
      <c r="X6" s="3" t="s">
        <v>37</v>
      </c>
      <c r="Y6" s="14"/>
      <c r="Z6" s="3" t="s">
        <v>37</v>
      </c>
      <c r="AA6" s="3" t="s">
        <v>37</v>
      </c>
      <c r="AB6" s="3" t="s">
        <v>37</v>
      </c>
      <c r="AC6" s="3" t="s">
        <v>37</v>
      </c>
      <c r="AD6" s="3" t="s">
        <v>37</v>
      </c>
      <c r="AE6" s="3" t="s">
        <v>37</v>
      </c>
      <c r="AF6" s="14"/>
      <c r="AG6" s="3" t="s">
        <v>37</v>
      </c>
      <c r="AH6" s="3" t="s">
        <v>37</v>
      </c>
      <c r="AI6" s="3" t="s">
        <v>37</v>
      </c>
      <c r="AJ6" s="15">
        <v>60000</v>
      </c>
      <c r="AK6" s="16">
        <f t="shared" ref="AK6:AK14" si="0">AJ6/30</f>
        <v>2000</v>
      </c>
      <c r="AL6" s="3">
        <f t="shared" ref="AL6:AL14" si="1">COUNTIF(F6:AI6,"P")</f>
        <v>23</v>
      </c>
      <c r="AM6" s="3">
        <f t="shared" ref="AM6:AM14" si="2">COUNTIF(F6:AI6,"A")</f>
        <v>2</v>
      </c>
      <c r="AN6" s="3">
        <f t="shared" ref="AN6:AN14" si="3">COUNTIF(F6:AI6,"")</f>
        <v>5</v>
      </c>
      <c r="AO6" s="3">
        <f t="shared" ref="AO6:AO14" si="4">AL6+AN6</f>
        <v>28</v>
      </c>
      <c r="AP6" s="16">
        <f t="shared" ref="AP6:AP14" si="5">AO6*AK6</f>
        <v>56000</v>
      </c>
      <c r="AQ6" s="16">
        <f t="shared" ref="AQ6:AQ14" si="6">AJ6*5%</f>
        <v>3000</v>
      </c>
      <c r="AR6" s="16">
        <f t="shared" ref="AR6:AR14" si="7">AJ6*4%</f>
        <v>2400</v>
      </c>
      <c r="AS6" s="16">
        <f t="shared" ref="AS6:AS14" si="8">AP6+AQ6+AR6</f>
        <v>61400</v>
      </c>
      <c r="AT6" s="16">
        <f t="shared" ref="AT6:AT14" si="9">AJ6*2%</f>
        <v>1200</v>
      </c>
      <c r="AU6" s="16">
        <f t="shared" ref="AU6:AU14" si="10">AS6-AT6</f>
        <v>60200</v>
      </c>
    </row>
    <row r="7" spans="1:47" x14ac:dyDescent="0.3">
      <c r="A7" s="5">
        <v>3</v>
      </c>
      <c r="B7" s="6" t="s">
        <v>10</v>
      </c>
      <c r="C7" s="5">
        <v>11058</v>
      </c>
      <c r="D7" s="5" t="s">
        <v>11</v>
      </c>
      <c r="E7" s="19"/>
      <c r="F7" s="3" t="s">
        <v>37</v>
      </c>
      <c r="G7" s="3" t="s">
        <v>37</v>
      </c>
      <c r="H7" s="3" t="s">
        <v>38</v>
      </c>
      <c r="I7" s="3" t="s">
        <v>37</v>
      </c>
      <c r="J7" s="3" t="s">
        <v>37</v>
      </c>
      <c r="K7" s="14"/>
      <c r="L7" s="3" t="s">
        <v>37</v>
      </c>
      <c r="M7" s="3" t="s">
        <v>37</v>
      </c>
      <c r="N7" s="3" t="s">
        <v>37</v>
      </c>
      <c r="O7" s="3" t="s">
        <v>37</v>
      </c>
      <c r="P7" s="3" t="s">
        <v>37</v>
      </c>
      <c r="Q7" s="21"/>
      <c r="R7" s="14"/>
      <c r="S7" s="3" t="s">
        <v>37</v>
      </c>
      <c r="T7" s="3" t="s">
        <v>37</v>
      </c>
      <c r="U7" s="3" t="s">
        <v>38</v>
      </c>
      <c r="V7" s="3" t="s">
        <v>37</v>
      </c>
      <c r="W7" s="3" t="s">
        <v>37</v>
      </c>
      <c r="X7" s="3" t="s">
        <v>37</v>
      </c>
      <c r="Y7" s="14"/>
      <c r="Z7" s="3" t="s">
        <v>37</v>
      </c>
      <c r="AA7" s="3" t="s">
        <v>37</v>
      </c>
      <c r="AB7" s="3" t="s">
        <v>37</v>
      </c>
      <c r="AC7" s="3" t="s">
        <v>37</v>
      </c>
      <c r="AD7" s="3" t="s">
        <v>37</v>
      </c>
      <c r="AE7" s="3" t="s">
        <v>37</v>
      </c>
      <c r="AF7" s="14"/>
      <c r="AG7" s="3" t="s">
        <v>37</v>
      </c>
      <c r="AH7" s="3" t="s">
        <v>37</v>
      </c>
      <c r="AI7" s="3" t="s">
        <v>37</v>
      </c>
      <c r="AJ7" s="15">
        <v>45000</v>
      </c>
      <c r="AK7" s="16">
        <f t="shared" si="0"/>
        <v>1500</v>
      </c>
      <c r="AL7" s="3">
        <f t="shared" si="1"/>
        <v>23</v>
      </c>
      <c r="AM7" s="3">
        <f t="shared" si="2"/>
        <v>2</v>
      </c>
      <c r="AN7" s="3">
        <f t="shared" si="3"/>
        <v>5</v>
      </c>
      <c r="AO7" s="3">
        <f t="shared" si="4"/>
        <v>28</v>
      </c>
      <c r="AP7" s="16">
        <f t="shared" si="5"/>
        <v>42000</v>
      </c>
      <c r="AQ7" s="16">
        <f t="shared" si="6"/>
        <v>2250</v>
      </c>
      <c r="AR7" s="16">
        <f t="shared" si="7"/>
        <v>1800</v>
      </c>
      <c r="AS7" s="16">
        <f t="shared" si="8"/>
        <v>46050</v>
      </c>
      <c r="AT7" s="16">
        <f t="shared" si="9"/>
        <v>900</v>
      </c>
      <c r="AU7" s="16">
        <f t="shared" si="10"/>
        <v>45150</v>
      </c>
    </row>
    <row r="8" spans="1:47" x14ac:dyDescent="0.3">
      <c r="A8" s="5">
        <v>4</v>
      </c>
      <c r="B8" s="6" t="s">
        <v>12</v>
      </c>
      <c r="C8" s="5">
        <v>11059</v>
      </c>
      <c r="D8" s="5" t="s">
        <v>11</v>
      </c>
      <c r="E8" s="19"/>
      <c r="F8" s="3" t="s">
        <v>37</v>
      </c>
      <c r="G8" s="3" t="s">
        <v>37</v>
      </c>
      <c r="H8" s="3" t="s">
        <v>37</v>
      </c>
      <c r="I8" s="3" t="s">
        <v>37</v>
      </c>
      <c r="J8" s="3" t="s">
        <v>37</v>
      </c>
      <c r="K8" s="14"/>
      <c r="L8" s="3" t="s">
        <v>37</v>
      </c>
      <c r="M8" s="3" t="s">
        <v>37</v>
      </c>
      <c r="N8" s="3" t="s">
        <v>38</v>
      </c>
      <c r="O8" s="3" t="s">
        <v>37</v>
      </c>
      <c r="P8" s="3" t="s">
        <v>37</v>
      </c>
      <c r="Q8" s="21"/>
      <c r="R8" s="14"/>
      <c r="S8" s="3" t="s">
        <v>38</v>
      </c>
      <c r="T8" s="3" t="s">
        <v>37</v>
      </c>
      <c r="U8" s="3" t="s">
        <v>37</v>
      </c>
      <c r="V8" s="3" t="s">
        <v>37</v>
      </c>
      <c r="W8" s="3" t="s">
        <v>37</v>
      </c>
      <c r="X8" s="3" t="s">
        <v>37</v>
      </c>
      <c r="Y8" s="14"/>
      <c r="Z8" s="3" t="s">
        <v>37</v>
      </c>
      <c r="AA8" s="3" t="s">
        <v>37</v>
      </c>
      <c r="AB8" s="3" t="s">
        <v>37</v>
      </c>
      <c r="AC8" s="3" t="s">
        <v>37</v>
      </c>
      <c r="AD8" s="3" t="s">
        <v>37</v>
      </c>
      <c r="AE8" s="3" t="s">
        <v>37</v>
      </c>
      <c r="AF8" s="14"/>
      <c r="AG8" s="3" t="s">
        <v>37</v>
      </c>
      <c r="AH8" s="3" t="s">
        <v>37</v>
      </c>
      <c r="AI8" s="3" t="s">
        <v>37</v>
      </c>
      <c r="AJ8" s="15">
        <v>45000</v>
      </c>
      <c r="AK8" s="16">
        <f t="shared" si="0"/>
        <v>1500</v>
      </c>
      <c r="AL8" s="3">
        <f t="shared" si="1"/>
        <v>23</v>
      </c>
      <c r="AM8" s="3">
        <f t="shared" si="2"/>
        <v>2</v>
      </c>
      <c r="AN8" s="3">
        <f t="shared" si="3"/>
        <v>5</v>
      </c>
      <c r="AO8" s="3">
        <f t="shared" si="4"/>
        <v>28</v>
      </c>
      <c r="AP8" s="16">
        <f t="shared" si="5"/>
        <v>42000</v>
      </c>
      <c r="AQ8" s="16">
        <f t="shared" si="6"/>
        <v>2250</v>
      </c>
      <c r="AR8" s="16">
        <f t="shared" si="7"/>
        <v>1800</v>
      </c>
      <c r="AS8" s="16">
        <f t="shared" si="8"/>
        <v>46050</v>
      </c>
      <c r="AT8" s="16">
        <f t="shared" si="9"/>
        <v>900</v>
      </c>
      <c r="AU8" s="16">
        <f t="shared" si="10"/>
        <v>45150</v>
      </c>
    </row>
    <row r="9" spans="1:47" x14ac:dyDescent="0.3">
      <c r="A9" s="5">
        <v>5</v>
      </c>
      <c r="B9" s="6" t="s">
        <v>10</v>
      </c>
      <c r="C9" s="5">
        <v>11060</v>
      </c>
      <c r="D9" s="5" t="s">
        <v>13</v>
      </c>
      <c r="E9" s="19"/>
      <c r="F9" s="3" t="s">
        <v>37</v>
      </c>
      <c r="G9" s="3" t="s">
        <v>37</v>
      </c>
      <c r="H9" s="3" t="s">
        <v>37</v>
      </c>
      <c r="I9" s="3" t="s">
        <v>37</v>
      </c>
      <c r="J9" s="3" t="s">
        <v>37</v>
      </c>
      <c r="K9" s="14"/>
      <c r="L9" s="3" t="s">
        <v>37</v>
      </c>
      <c r="M9" s="3" t="s">
        <v>37</v>
      </c>
      <c r="N9" s="3" t="s">
        <v>37</v>
      </c>
      <c r="O9" s="3" t="s">
        <v>37</v>
      </c>
      <c r="P9" s="3" t="s">
        <v>37</v>
      </c>
      <c r="Q9" s="21"/>
      <c r="R9" s="14"/>
      <c r="S9" s="3" t="s">
        <v>37</v>
      </c>
      <c r="T9" s="3" t="s">
        <v>37</v>
      </c>
      <c r="U9" s="3" t="s">
        <v>37</v>
      </c>
      <c r="V9" s="3" t="s">
        <v>37</v>
      </c>
      <c r="W9" s="3" t="s">
        <v>37</v>
      </c>
      <c r="X9" s="3" t="s">
        <v>37</v>
      </c>
      <c r="Y9" s="14"/>
      <c r="Z9" s="3" t="s">
        <v>37</v>
      </c>
      <c r="AA9" s="3" t="s">
        <v>37</v>
      </c>
      <c r="AB9" s="3" t="s">
        <v>37</v>
      </c>
      <c r="AC9" s="3" t="s">
        <v>37</v>
      </c>
      <c r="AD9" s="3" t="s">
        <v>37</v>
      </c>
      <c r="AE9" s="3" t="s">
        <v>37</v>
      </c>
      <c r="AF9" s="14"/>
      <c r="AG9" s="3" t="s">
        <v>37</v>
      </c>
      <c r="AH9" s="3" t="s">
        <v>37</v>
      </c>
      <c r="AI9" s="3" t="s">
        <v>37</v>
      </c>
      <c r="AJ9" s="15">
        <v>35000</v>
      </c>
      <c r="AK9" s="16">
        <f t="shared" si="0"/>
        <v>1166.6666666666667</v>
      </c>
      <c r="AL9" s="3">
        <f t="shared" si="1"/>
        <v>25</v>
      </c>
      <c r="AM9" s="3">
        <f t="shared" si="2"/>
        <v>0</v>
      </c>
      <c r="AN9" s="3">
        <f t="shared" si="3"/>
        <v>5</v>
      </c>
      <c r="AO9" s="3">
        <f t="shared" si="4"/>
        <v>30</v>
      </c>
      <c r="AP9" s="16">
        <f t="shared" si="5"/>
        <v>35000</v>
      </c>
      <c r="AQ9" s="16">
        <f t="shared" si="6"/>
        <v>1750</v>
      </c>
      <c r="AR9" s="16">
        <f t="shared" si="7"/>
        <v>1400</v>
      </c>
      <c r="AS9" s="16">
        <f t="shared" si="8"/>
        <v>38150</v>
      </c>
      <c r="AT9" s="16">
        <f t="shared" si="9"/>
        <v>700</v>
      </c>
      <c r="AU9" s="16">
        <f t="shared" si="10"/>
        <v>37450</v>
      </c>
    </row>
    <row r="10" spans="1:47" x14ac:dyDescent="0.3">
      <c r="A10" s="5">
        <v>6</v>
      </c>
      <c r="B10" s="6" t="s">
        <v>14</v>
      </c>
      <c r="C10" s="5">
        <v>11061</v>
      </c>
      <c r="D10" s="5" t="s">
        <v>13</v>
      </c>
      <c r="E10" s="19"/>
      <c r="F10" s="3" t="s">
        <v>37</v>
      </c>
      <c r="G10" s="3" t="s">
        <v>37</v>
      </c>
      <c r="H10" s="3" t="s">
        <v>37</v>
      </c>
      <c r="I10" s="3" t="s">
        <v>37</v>
      </c>
      <c r="J10" s="3" t="s">
        <v>37</v>
      </c>
      <c r="K10" s="14"/>
      <c r="L10" s="3" t="s">
        <v>37</v>
      </c>
      <c r="M10" s="3" t="s">
        <v>37</v>
      </c>
      <c r="N10" s="3" t="s">
        <v>37</v>
      </c>
      <c r="O10" s="3" t="s">
        <v>37</v>
      </c>
      <c r="P10" s="3" t="s">
        <v>37</v>
      </c>
      <c r="Q10" s="21"/>
      <c r="R10" s="14"/>
      <c r="S10" s="3" t="s">
        <v>37</v>
      </c>
      <c r="T10" s="3" t="s">
        <v>37</v>
      </c>
      <c r="U10" s="3" t="s">
        <v>37</v>
      </c>
      <c r="V10" s="3" t="s">
        <v>37</v>
      </c>
      <c r="W10" s="3" t="s">
        <v>37</v>
      </c>
      <c r="X10" s="3" t="s">
        <v>37</v>
      </c>
      <c r="Y10" s="14"/>
      <c r="Z10" s="3" t="s">
        <v>37</v>
      </c>
      <c r="AA10" s="3" t="s">
        <v>37</v>
      </c>
      <c r="AB10" s="3" t="s">
        <v>37</v>
      </c>
      <c r="AC10" s="3" t="s">
        <v>37</v>
      </c>
      <c r="AD10" s="3" t="s">
        <v>37</v>
      </c>
      <c r="AE10" s="3" t="s">
        <v>37</v>
      </c>
      <c r="AF10" s="14"/>
      <c r="AG10" s="3" t="s">
        <v>37</v>
      </c>
      <c r="AH10" s="3" t="s">
        <v>37</v>
      </c>
      <c r="AI10" s="3" t="s">
        <v>37</v>
      </c>
      <c r="AJ10" s="15">
        <v>35000</v>
      </c>
      <c r="AK10" s="16">
        <f t="shared" si="0"/>
        <v>1166.6666666666667</v>
      </c>
      <c r="AL10" s="3">
        <f t="shared" si="1"/>
        <v>25</v>
      </c>
      <c r="AM10" s="3">
        <f t="shared" si="2"/>
        <v>0</v>
      </c>
      <c r="AN10" s="3">
        <f t="shared" si="3"/>
        <v>5</v>
      </c>
      <c r="AO10" s="3">
        <f t="shared" si="4"/>
        <v>30</v>
      </c>
      <c r="AP10" s="16">
        <f t="shared" si="5"/>
        <v>35000</v>
      </c>
      <c r="AQ10" s="16">
        <f t="shared" si="6"/>
        <v>1750</v>
      </c>
      <c r="AR10" s="16">
        <f t="shared" si="7"/>
        <v>1400</v>
      </c>
      <c r="AS10" s="16">
        <f t="shared" si="8"/>
        <v>38150</v>
      </c>
      <c r="AT10" s="16">
        <f t="shared" si="9"/>
        <v>700</v>
      </c>
      <c r="AU10" s="16">
        <f t="shared" si="10"/>
        <v>37450</v>
      </c>
    </row>
    <row r="11" spans="1:47" x14ac:dyDescent="0.3">
      <c r="A11" s="5">
        <v>7</v>
      </c>
      <c r="B11" s="6" t="s">
        <v>15</v>
      </c>
      <c r="C11" s="5">
        <v>11062</v>
      </c>
      <c r="D11" s="5" t="s">
        <v>13</v>
      </c>
      <c r="E11" s="19"/>
      <c r="F11" s="3" t="s">
        <v>37</v>
      </c>
      <c r="G11" s="3" t="s">
        <v>37</v>
      </c>
      <c r="H11" s="3" t="s">
        <v>37</v>
      </c>
      <c r="I11" s="3" t="s">
        <v>37</v>
      </c>
      <c r="J11" s="3" t="s">
        <v>37</v>
      </c>
      <c r="K11" s="14"/>
      <c r="L11" s="3" t="s">
        <v>37</v>
      </c>
      <c r="M11" s="3" t="s">
        <v>37</v>
      </c>
      <c r="N11" s="3" t="s">
        <v>37</v>
      </c>
      <c r="O11" s="3" t="s">
        <v>37</v>
      </c>
      <c r="P11" s="3" t="s">
        <v>37</v>
      </c>
      <c r="Q11" s="21"/>
      <c r="R11" s="14"/>
      <c r="S11" s="3" t="s">
        <v>37</v>
      </c>
      <c r="T11" s="3" t="s">
        <v>37</v>
      </c>
      <c r="U11" s="3" t="s">
        <v>37</v>
      </c>
      <c r="V11" s="3" t="s">
        <v>37</v>
      </c>
      <c r="W11" s="3" t="s">
        <v>37</v>
      </c>
      <c r="X11" s="3" t="s">
        <v>37</v>
      </c>
      <c r="Y11" s="14"/>
      <c r="Z11" s="3" t="s">
        <v>37</v>
      </c>
      <c r="AA11" s="3" t="s">
        <v>37</v>
      </c>
      <c r="AB11" s="3" t="s">
        <v>37</v>
      </c>
      <c r="AC11" s="3" t="s">
        <v>37</v>
      </c>
      <c r="AD11" s="3" t="s">
        <v>37</v>
      </c>
      <c r="AE11" s="3" t="s">
        <v>37</v>
      </c>
      <c r="AF11" s="14"/>
      <c r="AG11" s="3" t="s">
        <v>37</v>
      </c>
      <c r="AH11" s="3" t="s">
        <v>37</v>
      </c>
      <c r="AI11" s="3" t="s">
        <v>37</v>
      </c>
      <c r="AJ11" s="15">
        <v>35000</v>
      </c>
      <c r="AK11" s="16">
        <f t="shared" si="0"/>
        <v>1166.6666666666667</v>
      </c>
      <c r="AL11" s="3">
        <f t="shared" si="1"/>
        <v>25</v>
      </c>
      <c r="AM11" s="3">
        <f t="shared" si="2"/>
        <v>0</v>
      </c>
      <c r="AN11" s="3">
        <f t="shared" si="3"/>
        <v>5</v>
      </c>
      <c r="AO11" s="3">
        <f t="shared" si="4"/>
        <v>30</v>
      </c>
      <c r="AP11" s="16">
        <f t="shared" si="5"/>
        <v>35000</v>
      </c>
      <c r="AQ11" s="16">
        <f t="shared" si="6"/>
        <v>1750</v>
      </c>
      <c r="AR11" s="16">
        <f t="shared" si="7"/>
        <v>1400</v>
      </c>
      <c r="AS11" s="16">
        <f t="shared" si="8"/>
        <v>38150</v>
      </c>
      <c r="AT11" s="16">
        <f t="shared" si="9"/>
        <v>700</v>
      </c>
      <c r="AU11" s="16">
        <f t="shared" si="10"/>
        <v>37450</v>
      </c>
    </row>
    <row r="12" spans="1:47" x14ac:dyDescent="0.3">
      <c r="A12" s="5">
        <v>8</v>
      </c>
      <c r="B12" s="6" t="s">
        <v>16</v>
      </c>
      <c r="C12" s="5">
        <v>11063</v>
      </c>
      <c r="D12" s="5" t="s">
        <v>13</v>
      </c>
      <c r="E12" s="19"/>
      <c r="F12" s="3" t="s">
        <v>37</v>
      </c>
      <c r="G12" s="3" t="s">
        <v>37</v>
      </c>
      <c r="H12" s="3" t="s">
        <v>37</v>
      </c>
      <c r="I12" s="3" t="s">
        <v>38</v>
      </c>
      <c r="J12" s="3" t="s">
        <v>37</v>
      </c>
      <c r="K12" s="14"/>
      <c r="L12" s="3" t="s">
        <v>37</v>
      </c>
      <c r="M12" s="3" t="s">
        <v>37</v>
      </c>
      <c r="N12" s="3" t="s">
        <v>37</v>
      </c>
      <c r="O12" s="3" t="s">
        <v>38</v>
      </c>
      <c r="P12" s="3" t="s">
        <v>37</v>
      </c>
      <c r="Q12" s="21"/>
      <c r="R12" s="14"/>
      <c r="S12" s="3" t="s">
        <v>37</v>
      </c>
      <c r="T12" s="3" t="s">
        <v>37</v>
      </c>
      <c r="U12" s="3" t="s">
        <v>37</v>
      </c>
      <c r="V12" s="3" t="s">
        <v>37</v>
      </c>
      <c r="W12" s="3" t="s">
        <v>38</v>
      </c>
      <c r="X12" s="3" t="s">
        <v>37</v>
      </c>
      <c r="Y12" s="14"/>
      <c r="Z12" s="3" t="s">
        <v>37</v>
      </c>
      <c r="AA12" s="3" t="s">
        <v>37</v>
      </c>
      <c r="AB12" s="3" t="s">
        <v>37</v>
      </c>
      <c r="AC12" s="3" t="s">
        <v>37</v>
      </c>
      <c r="AD12" s="3" t="s">
        <v>37</v>
      </c>
      <c r="AE12" s="3" t="s">
        <v>37</v>
      </c>
      <c r="AF12" s="14"/>
      <c r="AG12" s="3" t="s">
        <v>37</v>
      </c>
      <c r="AH12" s="3" t="s">
        <v>37</v>
      </c>
      <c r="AI12" s="3" t="s">
        <v>37</v>
      </c>
      <c r="AJ12" s="15">
        <v>35000</v>
      </c>
      <c r="AK12" s="16">
        <f t="shared" si="0"/>
        <v>1166.6666666666667</v>
      </c>
      <c r="AL12" s="3">
        <f t="shared" si="1"/>
        <v>22</v>
      </c>
      <c r="AM12" s="3">
        <f t="shared" si="2"/>
        <v>3</v>
      </c>
      <c r="AN12" s="3">
        <f t="shared" si="3"/>
        <v>5</v>
      </c>
      <c r="AO12" s="3">
        <f t="shared" si="4"/>
        <v>27</v>
      </c>
      <c r="AP12" s="16">
        <f t="shared" si="5"/>
        <v>31500.000000000004</v>
      </c>
      <c r="AQ12" s="16">
        <f t="shared" si="6"/>
        <v>1750</v>
      </c>
      <c r="AR12" s="16">
        <f t="shared" si="7"/>
        <v>1400</v>
      </c>
      <c r="AS12" s="16">
        <f t="shared" si="8"/>
        <v>34650</v>
      </c>
      <c r="AT12" s="16">
        <f t="shared" si="9"/>
        <v>700</v>
      </c>
      <c r="AU12" s="16">
        <f t="shared" si="10"/>
        <v>33950</v>
      </c>
    </row>
    <row r="13" spans="1:47" x14ac:dyDescent="0.3">
      <c r="A13" s="5">
        <v>9</v>
      </c>
      <c r="B13" s="6" t="s">
        <v>17</v>
      </c>
      <c r="C13" s="5">
        <v>11064</v>
      </c>
      <c r="D13" s="5" t="s">
        <v>18</v>
      </c>
      <c r="E13" s="19"/>
      <c r="F13" s="3" t="s">
        <v>37</v>
      </c>
      <c r="G13" s="3" t="s">
        <v>38</v>
      </c>
      <c r="H13" s="3" t="s">
        <v>37</v>
      </c>
      <c r="I13" s="3" t="s">
        <v>37</v>
      </c>
      <c r="J13" s="3" t="s">
        <v>37</v>
      </c>
      <c r="K13" s="14"/>
      <c r="L13" s="3" t="s">
        <v>37</v>
      </c>
      <c r="M13" s="3" t="s">
        <v>37</v>
      </c>
      <c r="N13" s="3" t="s">
        <v>37</v>
      </c>
      <c r="O13" s="3" t="s">
        <v>37</v>
      </c>
      <c r="P13" s="3" t="s">
        <v>37</v>
      </c>
      <c r="Q13" s="21"/>
      <c r="R13" s="14"/>
      <c r="S13" s="3" t="s">
        <v>37</v>
      </c>
      <c r="T13" s="3" t="s">
        <v>37</v>
      </c>
      <c r="U13" s="3" t="s">
        <v>37</v>
      </c>
      <c r="V13" s="3" t="s">
        <v>37</v>
      </c>
      <c r="W13" s="3" t="s">
        <v>37</v>
      </c>
      <c r="X13" s="3" t="s">
        <v>37</v>
      </c>
      <c r="Y13" s="14"/>
      <c r="Z13" s="3" t="s">
        <v>37</v>
      </c>
      <c r="AA13" s="3" t="s">
        <v>37</v>
      </c>
      <c r="AB13" s="3" t="s">
        <v>37</v>
      </c>
      <c r="AC13" s="3" t="s">
        <v>37</v>
      </c>
      <c r="AD13" s="3" t="s">
        <v>37</v>
      </c>
      <c r="AE13" s="3" t="s">
        <v>37</v>
      </c>
      <c r="AF13" s="14"/>
      <c r="AG13" s="3" t="s">
        <v>37</v>
      </c>
      <c r="AH13" s="3" t="s">
        <v>37</v>
      </c>
      <c r="AI13" s="3" t="s">
        <v>37</v>
      </c>
      <c r="AJ13" s="15">
        <v>20000</v>
      </c>
      <c r="AK13" s="16">
        <f t="shared" si="0"/>
        <v>666.66666666666663</v>
      </c>
      <c r="AL13" s="3">
        <f t="shared" si="1"/>
        <v>24</v>
      </c>
      <c r="AM13" s="3">
        <f t="shared" si="2"/>
        <v>1</v>
      </c>
      <c r="AN13" s="3">
        <f t="shared" si="3"/>
        <v>5</v>
      </c>
      <c r="AO13" s="3">
        <f t="shared" si="4"/>
        <v>29</v>
      </c>
      <c r="AP13" s="16">
        <f t="shared" si="5"/>
        <v>19333.333333333332</v>
      </c>
      <c r="AQ13" s="16">
        <f t="shared" si="6"/>
        <v>1000</v>
      </c>
      <c r="AR13" s="16">
        <f t="shared" si="7"/>
        <v>800</v>
      </c>
      <c r="AS13" s="16">
        <f t="shared" si="8"/>
        <v>21133.333333333332</v>
      </c>
      <c r="AT13" s="16">
        <f t="shared" si="9"/>
        <v>400</v>
      </c>
      <c r="AU13" s="16">
        <f t="shared" si="10"/>
        <v>20733.333333333332</v>
      </c>
    </row>
    <row r="14" spans="1:47" x14ac:dyDescent="0.3">
      <c r="A14" s="5">
        <v>10</v>
      </c>
      <c r="B14" s="6" t="s">
        <v>17</v>
      </c>
      <c r="C14" s="5">
        <v>11065</v>
      </c>
      <c r="D14" s="5" t="s">
        <v>18</v>
      </c>
      <c r="E14" s="20"/>
      <c r="F14" s="3" t="s">
        <v>37</v>
      </c>
      <c r="G14" s="3" t="s">
        <v>37</v>
      </c>
      <c r="H14" s="3" t="s">
        <v>37</v>
      </c>
      <c r="I14" s="3" t="s">
        <v>37</v>
      </c>
      <c r="J14" s="3" t="s">
        <v>37</v>
      </c>
      <c r="K14" s="14"/>
      <c r="L14" s="3" t="s">
        <v>37</v>
      </c>
      <c r="M14" s="3" t="s">
        <v>37</v>
      </c>
      <c r="N14" s="3" t="s">
        <v>37</v>
      </c>
      <c r="O14" s="3" t="s">
        <v>37</v>
      </c>
      <c r="P14" s="3" t="s">
        <v>37</v>
      </c>
      <c r="Q14" s="21"/>
      <c r="R14" s="14"/>
      <c r="S14" s="3" t="s">
        <v>37</v>
      </c>
      <c r="T14" s="3" t="s">
        <v>37</v>
      </c>
      <c r="U14" s="3" t="s">
        <v>37</v>
      </c>
      <c r="V14" s="3" t="s">
        <v>37</v>
      </c>
      <c r="W14" s="3" t="s">
        <v>37</v>
      </c>
      <c r="X14" s="3" t="s">
        <v>37</v>
      </c>
      <c r="Y14" s="14"/>
      <c r="Z14" s="3" t="s">
        <v>37</v>
      </c>
      <c r="AA14" s="3" t="s">
        <v>37</v>
      </c>
      <c r="AB14" s="3" t="s">
        <v>37</v>
      </c>
      <c r="AC14" s="3" t="s">
        <v>37</v>
      </c>
      <c r="AD14" s="3" t="s">
        <v>37</v>
      </c>
      <c r="AE14" s="3" t="s">
        <v>37</v>
      </c>
      <c r="AF14" s="14"/>
      <c r="AG14" s="3" t="s">
        <v>37</v>
      </c>
      <c r="AH14" s="3" t="s">
        <v>37</v>
      </c>
      <c r="AI14" s="3" t="s">
        <v>37</v>
      </c>
      <c r="AJ14" s="15">
        <v>20000</v>
      </c>
      <c r="AK14" s="16">
        <f t="shared" si="0"/>
        <v>666.66666666666663</v>
      </c>
      <c r="AL14" s="3">
        <f t="shared" si="1"/>
        <v>25</v>
      </c>
      <c r="AM14" s="3">
        <f t="shared" si="2"/>
        <v>0</v>
      </c>
      <c r="AN14" s="3">
        <f t="shared" si="3"/>
        <v>5</v>
      </c>
      <c r="AO14" s="3">
        <f t="shared" si="4"/>
        <v>30</v>
      </c>
      <c r="AP14" s="16">
        <f t="shared" si="5"/>
        <v>20000</v>
      </c>
      <c r="AQ14" s="16">
        <f t="shared" si="6"/>
        <v>1000</v>
      </c>
      <c r="AR14" s="16">
        <f t="shared" si="7"/>
        <v>800</v>
      </c>
      <c r="AS14" s="16">
        <f t="shared" si="8"/>
        <v>21800</v>
      </c>
      <c r="AT14" s="16">
        <f t="shared" si="9"/>
        <v>400</v>
      </c>
      <c r="AU14" s="16">
        <f t="shared" si="10"/>
        <v>21400</v>
      </c>
    </row>
    <row r="15" spans="1:47" s="24" customFormat="1" ht="33" customHeight="1" x14ac:dyDescent="0.3">
      <c r="AG15" s="25" t="s">
        <v>39</v>
      </c>
      <c r="AH15" s="25"/>
      <c r="AI15" s="25"/>
      <c r="AJ15" s="26">
        <f>SUM(AJ5:AJ14)</f>
        <v>410000</v>
      </c>
      <c r="AK15" s="26">
        <f t="shared" ref="AK15:AU15" si="11">SUM(AK5:AK14)</f>
        <v>13666.666666666662</v>
      </c>
      <c r="AL15" s="26">
        <f t="shared" si="11"/>
        <v>238</v>
      </c>
      <c r="AM15" s="26">
        <f t="shared" si="11"/>
        <v>12</v>
      </c>
      <c r="AN15" s="26">
        <f t="shared" si="11"/>
        <v>50</v>
      </c>
      <c r="AO15" s="26">
        <f t="shared" si="11"/>
        <v>288</v>
      </c>
      <c r="AP15" s="26">
        <f t="shared" si="11"/>
        <v>390499.99999999994</v>
      </c>
      <c r="AQ15" s="26">
        <f t="shared" si="11"/>
        <v>20500</v>
      </c>
      <c r="AR15" s="26">
        <f t="shared" si="11"/>
        <v>16400</v>
      </c>
      <c r="AS15" s="26">
        <f t="shared" si="11"/>
        <v>427399.99999999994</v>
      </c>
      <c r="AT15" s="26">
        <f t="shared" si="11"/>
        <v>8200</v>
      </c>
      <c r="AU15" s="26">
        <f t="shared" si="11"/>
        <v>419199.99999999994</v>
      </c>
    </row>
    <row r="24" spans="31:31" x14ac:dyDescent="0.3">
      <c r="AE24" t="s">
        <v>38</v>
      </c>
    </row>
  </sheetData>
  <mergeCells count="19">
    <mergeCell ref="AU3:AU4"/>
    <mergeCell ref="AO3:AO4"/>
    <mergeCell ref="AG15:AI15"/>
    <mergeCell ref="AN3:AN4"/>
    <mergeCell ref="AP3:AP4"/>
    <mergeCell ref="AQ3:AQ4"/>
    <mergeCell ref="AR3:AR4"/>
    <mergeCell ref="AS3:AS4"/>
    <mergeCell ref="AT3:AT4"/>
    <mergeCell ref="A1:XFD1"/>
    <mergeCell ref="A3:A4"/>
    <mergeCell ref="B3:B4"/>
    <mergeCell ref="C3:C4"/>
    <mergeCell ref="D3:D4"/>
    <mergeCell ref="E5:E14"/>
    <mergeCell ref="AJ3:AJ4"/>
    <mergeCell ref="AK3:AK4"/>
    <mergeCell ref="AL3:AL4"/>
    <mergeCell ref="AM3:A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2025-08-29T15:54:32Z</dcterms:modified>
</cp:coreProperties>
</file>