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Fox\results\"/>
    </mc:Choice>
  </mc:AlternateContent>
  <xr:revisionPtr revIDLastSave="0" documentId="13_ncr:1_{AD927928-B927-4B45-96B2-03A464ADAC3F}" xr6:coauthVersionLast="46" xr6:coauthVersionMax="46" xr10:uidLastSave="{00000000-0000-0000-0000-000000000000}"/>
  <bookViews>
    <workbookView xWindow="28680" yWindow="-120" windowWidth="21840" windowHeight="13140" tabRatio="901" firstSheet="4" activeTab="13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2" l="1"/>
  <c r="O35" i="13" s="1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I32" i="12"/>
  <c r="E32" i="12"/>
  <c r="N31" i="12"/>
  <c r="N32" i="12" s="1"/>
  <c r="M31" i="12"/>
  <c r="M32" i="12" s="1"/>
  <c r="L31" i="12"/>
  <c r="L32" i="12" s="1"/>
  <c r="K31" i="12"/>
  <c r="K32" i="12" s="1"/>
  <c r="J31" i="12"/>
  <c r="J32" i="12" s="1"/>
  <c r="I31" i="12"/>
  <c r="H31" i="12"/>
  <c r="H32" i="12" s="1"/>
  <c r="G31" i="12"/>
  <c r="G32" i="12" s="1"/>
  <c r="F31" i="12"/>
  <c r="F32" i="12" s="1"/>
  <c r="E31" i="12"/>
  <c r="I30" i="12"/>
  <c r="E29" i="12"/>
  <c r="P28" i="12"/>
  <c r="O28" i="13" s="1"/>
  <c r="O28" i="12"/>
  <c r="P27" i="12"/>
  <c r="O27" i="13" s="1"/>
  <c r="D6" i="14" s="1"/>
  <c r="O27" i="12"/>
  <c r="P26" i="12"/>
  <c r="O26" i="13" s="1"/>
  <c r="O26" i="12"/>
  <c r="P25" i="12"/>
  <c r="O25" i="13" s="1"/>
  <c r="O25" i="12"/>
  <c r="P24" i="12"/>
  <c r="O24" i="13" s="1"/>
  <c r="O24" i="12"/>
  <c r="P23" i="12"/>
  <c r="O23" i="13" s="1"/>
  <c r="O23" i="12"/>
  <c r="P22" i="12"/>
  <c r="O22" i="13" s="1"/>
  <c r="O22" i="12"/>
  <c r="P21" i="12"/>
  <c r="O21" i="13" s="1"/>
  <c r="O21" i="12"/>
  <c r="P20" i="12"/>
  <c r="O20" i="13" s="1"/>
  <c r="O20" i="12"/>
  <c r="P19" i="12"/>
  <c r="O19" i="13" s="1"/>
  <c r="O19" i="12"/>
  <c r="P18" i="12"/>
  <c r="O18" i="13" s="1"/>
  <c r="O18" i="12"/>
  <c r="P17" i="12"/>
  <c r="O17" i="13" s="1"/>
  <c r="O17" i="12"/>
  <c r="P16" i="12"/>
  <c r="O16" i="13" s="1"/>
  <c r="O16" i="12"/>
  <c r="P15" i="12"/>
  <c r="O15" i="13" s="1"/>
  <c r="O15" i="12"/>
  <c r="P14" i="12"/>
  <c r="O14" i="13" s="1"/>
  <c r="O14" i="12"/>
  <c r="P13" i="12"/>
  <c r="O13" i="13" s="1"/>
  <c r="O13" i="12"/>
  <c r="P12" i="12"/>
  <c r="O12" i="13" s="1"/>
  <c r="O12" i="12"/>
  <c r="N11" i="12"/>
  <c r="M11" i="12"/>
  <c r="L11" i="12"/>
  <c r="K11" i="12"/>
  <c r="J11" i="12"/>
  <c r="I11" i="12"/>
  <c r="H11" i="12"/>
  <c r="G11" i="12"/>
  <c r="F11" i="12"/>
  <c r="E11" i="12"/>
  <c r="P10" i="12"/>
  <c r="O10" i="13" s="1"/>
  <c r="O10" i="12"/>
  <c r="P9" i="12"/>
  <c r="O9" i="13" s="1"/>
  <c r="O9" i="12"/>
  <c r="P8" i="12"/>
  <c r="O8" i="13" s="1"/>
  <c r="O8" i="12"/>
  <c r="M7" i="12"/>
  <c r="M29" i="12" s="1"/>
  <c r="M30" i="12" s="1"/>
  <c r="L7" i="12"/>
  <c r="L29" i="12" s="1"/>
  <c r="L30" i="12" s="1"/>
  <c r="I7" i="12"/>
  <c r="I29" i="12" s="1"/>
  <c r="H7" i="12"/>
  <c r="H29" i="12" s="1"/>
  <c r="H30" i="12" s="1"/>
  <c r="E7" i="12"/>
  <c r="P6" i="12"/>
  <c r="O6" i="13" s="1"/>
  <c r="O6" i="12"/>
  <c r="N5" i="12"/>
  <c r="N7" i="12" s="1"/>
  <c r="N29" i="12" s="1"/>
  <c r="N30" i="12" s="1"/>
  <c r="M5" i="12"/>
  <c r="L5" i="12"/>
  <c r="K5" i="12"/>
  <c r="K7" i="12" s="1"/>
  <c r="K29" i="12" s="1"/>
  <c r="K30" i="12" s="1"/>
  <c r="J5" i="12"/>
  <c r="J7" i="12" s="1"/>
  <c r="J29" i="12" s="1"/>
  <c r="J30" i="12" s="1"/>
  <c r="I5" i="12"/>
  <c r="H5" i="12"/>
  <c r="G5" i="12"/>
  <c r="G7" i="12" s="1"/>
  <c r="G29" i="12" s="1"/>
  <c r="G30" i="12" s="1"/>
  <c r="F5" i="12"/>
  <c r="E5" i="12"/>
  <c r="P35" i="11"/>
  <c r="L35" i="13" s="1"/>
  <c r="P34" i="11"/>
  <c r="L34" i="13" s="1"/>
  <c r="P5" i="14" s="1"/>
  <c r="N34" i="11"/>
  <c r="M34" i="11"/>
  <c r="L34" i="11"/>
  <c r="L32" i="11" s="1"/>
  <c r="K34" i="11"/>
  <c r="J34" i="11"/>
  <c r="I34" i="11"/>
  <c r="H34" i="11"/>
  <c r="G34" i="11"/>
  <c r="F34" i="11"/>
  <c r="E34" i="11"/>
  <c r="O34" i="11" s="1"/>
  <c r="N33" i="11"/>
  <c r="M33" i="11"/>
  <c r="L33" i="11"/>
  <c r="K33" i="11"/>
  <c r="J33" i="11"/>
  <c r="I33" i="11"/>
  <c r="H33" i="11"/>
  <c r="P33" i="11" s="1"/>
  <c r="L33" i="13" s="1"/>
  <c r="J5" i="14" s="1"/>
  <c r="G33" i="11"/>
  <c r="F33" i="11"/>
  <c r="E33" i="11"/>
  <c r="P32" i="11"/>
  <c r="L32" i="13" s="1"/>
  <c r="K32" i="11"/>
  <c r="G32" i="11"/>
  <c r="E32" i="11"/>
  <c r="N31" i="11"/>
  <c r="N32" i="11" s="1"/>
  <c r="M31" i="11"/>
  <c r="M32" i="11" s="1"/>
  <c r="L31" i="11"/>
  <c r="K31" i="11"/>
  <c r="J31" i="11"/>
  <c r="J32" i="11" s="1"/>
  <c r="I31" i="11"/>
  <c r="I32" i="11" s="1"/>
  <c r="H31" i="11"/>
  <c r="H32" i="11" s="1"/>
  <c r="G31" i="11"/>
  <c r="F31" i="11"/>
  <c r="F32" i="11" s="1"/>
  <c r="E31" i="11"/>
  <c r="P28" i="11"/>
  <c r="L28" i="13" s="1"/>
  <c r="O28" i="11"/>
  <c r="P27" i="11"/>
  <c r="L27" i="13" s="1"/>
  <c r="D5" i="14" s="1"/>
  <c r="O27" i="11"/>
  <c r="P26" i="11"/>
  <c r="L26" i="13" s="1"/>
  <c r="O26" i="11"/>
  <c r="P25" i="11"/>
  <c r="L25" i="13" s="1"/>
  <c r="O25" i="11"/>
  <c r="P24" i="11"/>
  <c r="L24" i="13" s="1"/>
  <c r="O24" i="11"/>
  <c r="P23" i="11"/>
  <c r="L23" i="13" s="1"/>
  <c r="O23" i="11"/>
  <c r="P22" i="11"/>
  <c r="L22" i="13" s="1"/>
  <c r="O22" i="11"/>
  <c r="P21" i="11"/>
  <c r="L21" i="13" s="1"/>
  <c r="O21" i="11"/>
  <c r="P20" i="11"/>
  <c r="L20" i="13" s="1"/>
  <c r="O20" i="11"/>
  <c r="P19" i="11"/>
  <c r="L19" i="13" s="1"/>
  <c r="O19" i="11"/>
  <c r="P18" i="11"/>
  <c r="L18" i="13" s="1"/>
  <c r="O18" i="11"/>
  <c r="P17" i="11"/>
  <c r="L17" i="13" s="1"/>
  <c r="O17" i="11"/>
  <c r="P16" i="11"/>
  <c r="L16" i="13" s="1"/>
  <c r="O16" i="11"/>
  <c r="P15" i="11"/>
  <c r="L15" i="13" s="1"/>
  <c r="O15" i="11"/>
  <c r="P14" i="11"/>
  <c r="L14" i="13" s="1"/>
  <c r="O14" i="11"/>
  <c r="P13" i="11"/>
  <c r="L13" i="13" s="1"/>
  <c r="O13" i="11"/>
  <c r="P12" i="11"/>
  <c r="L12" i="13" s="1"/>
  <c r="O12" i="11"/>
  <c r="N11" i="11"/>
  <c r="M11" i="11"/>
  <c r="L11" i="11"/>
  <c r="K11" i="11"/>
  <c r="J11" i="11"/>
  <c r="I11" i="11"/>
  <c r="H11" i="11"/>
  <c r="G11" i="11"/>
  <c r="F11" i="11"/>
  <c r="E11" i="11"/>
  <c r="P10" i="11"/>
  <c r="L10" i="13" s="1"/>
  <c r="O10" i="11"/>
  <c r="P9" i="11"/>
  <c r="L9" i="13" s="1"/>
  <c r="O9" i="11"/>
  <c r="P8" i="11"/>
  <c r="L8" i="13" s="1"/>
  <c r="O8" i="11"/>
  <c r="M7" i="11"/>
  <c r="M29" i="11" s="1"/>
  <c r="M30" i="11" s="1"/>
  <c r="H7" i="11"/>
  <c r="H29" i="11" s="1"/>
  <c r="H30" i="11" s="1"/>
  <c r="P6" i="11"/>
  <c r="L6" i="13" s="1"/>
  <c r="O6" i="11"/>
  <c r="M5" i="11"/>
  <c r="K5" i="11"/>
  <c r="K7" i="11" s="1"/>
  <c r="K29" i="11" s="1"/>
  <c r="K30" i="11" s="1"/>
  <c r="H5" i="11"/>
  <c r="G5" i="11"/>
  <c r="G7" i="11" s="1"/>
  <c r="G29" i="11" s="1"/>
  <c r="G30" i="11" s="1"/>
  <c r="P35" i="10"/>
  <c r="I35" i="13" s="1"/>
  <c r="N34" i="10"/>
  <c r="M34" i="10"/>
  <c r="L34" i="10"/>
  <c r="K34" i="10"/>
  <c r="J34" i="10"/>
  <c r="I34" i="10"/>
  <c r="H34" i="10"/>
  <c r="P34" i="10" s="1"/>
  <c r="I34" i="13" s="1"/>
  <c r="P4" i="14" s="1"/>
  <c r="G34" i="10"/>
  <c r="F34" i="10"/>
  <c r="E34" i="10"/>
  <c r="P33" i="10"/>
  <c r="I33" i="13" s="1"/>
  <c r="J4" i="14" s="1"/>
  <c r="N33" i="10"/>
  <c r="M33" i="10"/>
  <c r="L33" i="10"/>
  <c r="K33" i="10"/>
  <c r="J33" i="10"/>
  <c r="I33" i="10"/>
  <c r="H33" i="10"/>
  <c r="G33" i="10"/>
  <c r="F33" i="10"/>
  <c r="E33" i="10"/>
  <c r="O33" i="10" s="1"/>
  <c r="N31" i="10"/>
  <c r="N32" i="10" s="1"/>
  <c r="M31" i="10"/>
  <c r="M32" i="10" s="1"/>
  <c r="L31" i="10"/>
  <c r="K31" i="10"/>
  <c r="K32" i="10" s="1"/>
  <c r="J31" i="10"/>
  <c r="J32" i="10" s="1"/>
  <c r="I31" i="10"/>
  <c r="I32" i="10" s="1"/>
  <c r="H31" i="10"/>
  <c r="G31" i="10"/>
  <c r="G32" i="10" s="1"/>
  <c r="F31" i="10"/>
  <c r="F32" i="10" s="1"/>
  <c r="E31" i="10"/>
  <c r="H29" i="10"/>
  <c r="H30" i="10" s="1"/>
  <c r="P28" i="10"/>
  <c r="I28" i="13" s="1"/>
  <c r="O28" i="10"/>
  <c r="P27" i="10"/>
  <c r="I27" i="13" s="1"/>
  <c r="D4" i="14" s="1"/>
  <c r="O27" i="10"/>
  <c r="P26" i="10"/>
  <c r="I26" i="13" s="1"/>
  <c r="O26" i="10"/>
  <c r="P25" i="10"/>
  <c r="I25" i="13" s="1"/>
  <c r="O25" i="10"/>
  <c r="P24" i="10"/>
  <c r="I24" i="13" s="1"/>
  <c r="O24" i="10"/>
  <c r="P23" i="10"/>
  <c r="I23" i="13" s="1"/>
  <c r="O23" i="10"/>
  <c r="P22" i="10"/>
  <c r="I22" i="13" s="1"/>
  <c r="O22" i="10"/>
  <c r="P21" i="10"/>
  <c r="I21" i="13" s="1"/>
  <c r="O21" i="10"/>
  <c r="P20" i="10"/>
  <c r="I20" i="13" s="1"/>
  <c r="O20" i="10"/>
  <c r="P19" i="10"/>
  <c r="I19" i="13" s="1"/>
  <c r="O19" i="10"/>
  <c r="P18" i="10"/>
  <c r="I18" i="13" s="1"/>
  <c r="O18" i="10"/>
  <c r="P17" i="10"/>
  <c r="I17" i="13" s="1"/>
  <c r="O17" i="10"/>
  <c r="P16" i="10"/>
  <c r="I16" i="13" s="1"/>
  <c r="O16" i="10"/>
  <c r="P15" i="10"/>
  <c r="I15" i="13" s="1"/>
  <c r="O15" i="10"/>
  <c r="P14" i="10"/>
  <c r="I14" i="13" s="1"/>
  <c r="O14" i="10"/>
  <c r="P13" i="10"/>
  <c r="I13" i="13" s="1"/>
  <c r="O13" i="10"/>
  <c r="P12" i="10"/>
  <c r="I12" i="13" s="1"/>
  <c r="O12" i="10"/>
  <c r="N11" i="10"/>
  <c r="M11" i="10"/>
  <c r="L11" i="10"/>
  <c r="K11" i="10"/>
  <c r="J11" i="10"/>
  <c r="I11" i="10"/>
  <c r="H11" i="10"/>
  <c r="G11" i="10"/>
  <c r="F11" i="10"/>
  <c r="E11" i="10"/>
  <c r="P10" i="10"/>
  <c r="I10" i="13" s="1"/>
  <c r="O10" i="10"/>
  <c r="P9" i="10"/>
  <c r="I9" i="13" s="1"/>
  <c r="O9" i="10"/>
  <c r="P8" i="10"/>
  <c r="I8" i="13" s="1"/>
  <c r="O8" i="10"/>
  <c r="M7" i="10"/>
  <c r="M29" i="10" s="1"/>
  <c r="M30" i="10" s="1"/>
  <c r="L7" i="10"/>
  <c r="L29" i="10" s="1"/>
  <c r="L30" i="10" s="1"/>
  <c r="I7" i="10"/>
  <c r="I29" i="10" s="1"/>
  <c r="I30" i="10" s="1"/>
  <c r="H7" i="10"/>
  <c r="E7" i="10"/>
  <c r="P6" i="10"/>
  <c r="I6" i="13" s="1"/>
  <c r="O6" i="10"/>
  <c r="N5" i="10"/>
  <c r="N7" i="10" s="1"/>
  <c r="N29" i="10" s="1"/>
  <c r="N30" i="10" s="1"/>
  <c r="M5" i="10"/>
  <c r="L5" i="10"/>
  <c r="K5" i="10"/>
  <c r="K7" i="10" s="1"/>
  <c r="K29" i="10" s="1"/>
  <c r="K30" i="10" s="1"/>
  <c r="J5" i="10"/>
  <c r="J7" i="10" s="1"/>
  <c r="J29" i="10" s="1"/>
  <c r="J30" i="10" s="1"/>
  <c r="I5" i="10"/>
  <c r="H5" i="10"/>
  <c r="G5" i="10"/>
  <c r="G7" i="10" s="1"/>
  <c r="G29" i="10" s="1"/>
  <c r="G30" i="10" s="1"/>
  <c r="F5" i="10"/>
  <c r="E5" i="10"/>
  <c r="Z35" i="9"/>
  <c r="F35" i="13" s="1"/>
  <c r="X34" i="9"/>
  <c r="W34" i="9"/>
  <c r="V34" i="9"/>
  <c r="U34" i="9"/>
  <c r="U32" i="9" s="1"/>
  <c r="T34" i="9"/>
  <c r="S34" i="9"/>
  <c r="R34" i="9"/>
  <c r="Q34" i="9"/>
  <c r="Q32" i="9" s="1"/>
  <c r="P34" i="9"/>
  <c r="O34" i="9"/>
  <c r="N34" i="9"/>
  <c r="M34" i="9"/>
  <c r="M32" i="9" s="1"/>
  <c r="L34" i="9"/>
  <c r="K34" i="9"/>
  <c r="J34" i="9"/>
  <c r="I34" i="9"/>
  <c r="I32" i="9" s="1"/>
  <c r="H34" i="9"/>
  <c r="G34" i="9"/>
  <c r="F34" i="9"/>
  <c r="E34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Z33" i="9" s="1"/>
  <c r="F33" i="13" s="1"/>
  <c r="J3" i="14" s="1"/>
  <c r="V32" i="9"/>
  <c r="R32" i="9"/>
  <c r="N32" i="9"/>
  <c r="J32" i="9"/>
  <c r="F32" i="9"/>
  <c r="X31" i="9"/>
  <c r="X32" i="9" s="1"/>
  <c r="W31" i="9"/>
  <c r="W32" i="9" s="1"/>
  <c r="V31" i="9"/>
  <c r="U31" i="9"/>
  <c r="T31" i="9"/>
  <c r="T32" i="9" s="1"/>
  <c r="S31" i="9"/>
  <c r="S32" i="9" s="1"/>
  <c r="R31" i="9"/>
  <c r="Q31" i="9"/>
  <c r="P31" i="9"/>
  <c r="P32" i="9" s="1"/>
  <c r="O31" i="9"/>
  <c r="O32" i="9" s="1"/>
  <c r="N31" i="9"/>
  <c r="M31" i="9"/>
  <c r="L31" i="9"/>
  <c r="L32" i="9" s="1"/>
  <c r="K31" i="9"/>
  <c r="K32" i="9" s="1"/>
  <c r="J31" i="9"/>
  <c r="I31" i="9"/>
  <c r="H31" i="9"/>
  <c r="H32" i="9" s="1"/>
  <c r="G31" i="9"/>
  <c r="G32" i="9" s="1"/>
  <c r="F31" i="9"/>
  <c r="E31" i="9"/>
  <c r="Z31" i="9" s="1"/>
  <c r="F31" i="13" s="1"/>
  <c r="Q30" i="9"/>
  <c r="M30" i="9"/>
  <c r="I30" i="9"/>
  <c r="O29" i="9"/>
  <c r="O30" i="9" s="1"/>
  <c r="Z28" i="9"/>
  <c r="F28" i="13" s="1"/>
  <c r="Y28" i="9"/>
  <c r="Z27" i="9"/>
  <c r="F27" i="13" s="1"/>
  <c r="D3" i="14" s="1"/>
  <c r="Y27" i="9"/>
  <c r="Z26" i="9"/>
  <c r="F26" i="13" s="1"/>
  <c r="Y26" i="9"/>
  <c r="Z25" i="9"/>
  <c r="F25" i="13" s="1"/>
  <c r="Y25" i="9"/>
  <c r="Z24" i="9"/>
  <c r="F24" i="13" s="1"/>
  <c r="Y24" i="9"/>
  <c r="Z23" i="9"/>
  <c r="F23" i="13" s="1"/>
  <c r="Y23" i="9"/>
  <c r="Z22" i="9"/>
  <c r="F22" i="13" s="1"/>
  <c r="Y22" i="9"/>
  <c r="Z21" i="9"/>
  <c r="F21" i="13" s="1"/>
  <c r="Y21" i="9"/>
  <c r="Z20" i="9"/>
  <c r="F20" i="13" s="1"/>
  <c r="Y20" i="9"/>
  <c r="Z19" i="9"/>
  <c r="F19" i="13" s="1"/>
  <c r="Y19" i="9"/>
  <c r="Z18" i="9"/>
  <c r="F18" i="13" s="1"/>
  <c r="Y18" i="9"/>
  <c r="Z17" i="9"/>
  <c r="F17" i="13" s="1"/>
  <c r="Y17" i="9"/>
  <c r="Z16" i="9"/>
  <c r="F16" i="13" s="1"/>
  <c r="Y16" i="9"/>
  <c r="Z15" i="9"/>
  <c r="F15" i="13" s="1"/>
  <c r="Y15" i="9"/>
  <c r="Z14" i="9"/>
  <c r="F14" i="13" s="1"/>
  <c r="Y14" i="9"/>
  <c r="Z13" i="9"/>
  <c r="F13" i="13" s="1"/>
  <c r="Y13" i="9"/>
  <c r="Z12" i="9"/>
  <c r="F12" i="13" s="1"/>
  <c r="Y12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1" i="9" s="1"/>
  <c r="F11" i="13" s="1"/>
  <c r="Z10" i="9"/>
  <c r="F10" i="13" s="1"/>
  <c r="Y10" i="9"/>
  <c r="Z9" i="9"/>
  <c r="F9" i="13" s="1"/>
  <c r="Y9" i="9"/>
  <c r="Z8" i="9"/>
  <c r="F8" i="13" s="1"/>
  <c r="Y8" i="9"/>
  <c r="S7" i="9"/>
  <c r="S29" i="9" s="1"/>
  <c r="S30" i="9" s="1"/>
  <c r="Z6" i="9"/>
  <c r="F6" i="13" s="1"/>
  <c r="Y6" i="9"/>
  <c r="X5" i="9"/>
  <c r="X7" i="9" s="1"/>
  <c r="X29" i="9" s="1"/>
  <c r="X30" i="9" s="1"/>
  <c r="W5" i="9"/>
  <c r="W7" i="9" s="1"/>
  <c r="W29" i="9" s="1"/>
  <c r="W30" i="9" s="1"/>
  <c r="V5" i="9"/>
  <c r="V7" i="9" s="1"/>
  <c r="V29" i="9" s="1"/>
  <c r="V30" i="9" s="1"/>
  <c r="U5" i="9"/>
  <c r="U7" i="9" s="1"/>
  <c r="U29" i="9" s="1"/>
  <c r="U30" i="9" s="1"/>
  <c r="T5" i="9"/>
  <c r="T7" i="9" s="1"/>
  <c r="T29" i="9" s="1"/>
  <c r="T30" i="9" s="1"/>
  <c r="S5" i="9"/>
  <c r="R5" i="9"/>
  <c r="R7" i="9" s="1"/>
  <c r="R29" i="9" s="1"/>
  <c r="R30" i="9" s="1"/>
  <c r="Q5" i="9"/>
  <c r="Q7" i="9" s="1"/>
  <c r="Q29" i="9" s="1"/>
  <c r="P5" i="9"/>
  <c r="P7" i="9" s="1"/>
  <c r="P29" i="9" s="1"/>
  <c r="P30" i="9" s="1"/>
  <c r="O5" i="9"/>
  <c r="O7" i="9" s="1"/>
  <c r="N5" i="9"/>
  <c r="N7" i="9" s="1"/>
  <c r="N29" i="9" s="1"/>
  <c r="N30" i="9" s="1"/>
  <c r="M5" i="9"/>
  <c r="M7" i="9" s="1"/>
  <c r="M29" i="9" s="1"/>
  <c r="L5" i="9"/>
  <c r="L7" i="9" s="1"/>
  <c r="L29" i="9" s="1"/>
  <c r="L30" i="9" s="1"/>
  <c r="K5" i="9"/>
  <c r="K7" i="9" s="1"/>
  <c r="K29" i="9" s="1"/>
  <c r="K30" i="9" s="1"/>
  <c r="J5" i="9"/>
  <c r="J7" i="9" s="1"/>
  <c r="J29" i="9" s="1"/>
  <c r="J30" i="9" s="1"/>
  <c r="I5" i="9"/>
  <c r="I7" i="9" s="1"/>
  <c r="I29" i="9" s="1"/>
  <c r="H5" i="9"/>
  <c r="H7" i="9" s="1"/>
  <c r="H29" i="9" s="1"/>
  <c r="H30" i="9" s="1"/>
  <c r="G5" i="9"/>
  <c r="G7" i="9" s="1"/>
  <c r="G29" i="9" s="1"/>
  <c r="G30" i="9" s="1"/>
  <c r="F5" i="9"/>
  <c r="F7" i="9" s="1"/>
  <c r="F29" i="9" s="1"/>
  <c r="F30" i="9" s="1"/>
  <c r="E5" i="9"/>
  <c r="P35" i="8"/>
  <c r="N35" i="13" s="1"/>
  <c r="P34" i="8"/>
  <c r="N34" i="13" s="1"/>
  <c r="O6" i="14" s="1"/>
  <c r="N34" i="8"/>
  <c r="M34" i="8"/>
  <c r="L34" i="8"/>
  <c r="K34" i="8"/>
  <c r="J34" i="8"/>
  <c r="I34" i="8"/>
  <c r="H34" i="8"/>
  <c r="G34" i="8"/>
  <c r="F34" i="8"/>
  <c r="E34" i="8"/>
  <c r="P33" i="8"/>
  <c r="N33" i="13" s="1"/>
  <c r="I6" i="14" s="1"/>
  <c r="N33" i="8"/>
  <c r="M33" i="8"/>
  <c r="L33" i="8"/>
  <c r="K33" i="8"/>
  <c r="J33" i="8"/>
  <c r="I33" i="8"/>
  <c r="H33" i="8"/>
  <c r="G33" i="8"/>
  <c r="F33" i="8"/>
  <c r="E33" i="8"/>
  <c r="O33" i="8" s="1"/>
  <c r="P31" i="8"/>
  <c r="N31" i="13" s="1"/>
  <c r="N31" i="8"/>
  <c r="N32" i="8" s="1"/>
  <c r="M31" i="8"/>
  <c r="M32" i="8" s="1"/>
  <c r="L31" i="8"/>
  <c r="L32" i="8" s="1"/>
  <c r="K31" i="8"/>
  <c r="K32" i="8" s="1"/>
  <c r="J31" i="8"/>
  <c r="J32" i="8" s="1"/>
  <c r="I31" i="8"/>
  <c r="I32" i="8" s="1"/>
  <c r="H31" i="8"/>
  <c r="H32" i="8" s="1"/>
  <c r="G31" i="8"/>
  <c r="G32" i="8" s="1"/>
  <c r="F31" i="8"/>
  <c r="F32" i="8" s="1"/>
  <c r="E31" i="8"/>
  <c r="L30" i="8"/>
  <c r="L29" i="8"/>
  <c r="H29" i="8"/>
  <c r="H30" i="8" s="1"/>
  <c r="P28" i="8"/>
  <c r="N28" i="13" s="1"/>
  <c r="O28" i="8"/>
  <c r="P27" i="8"/>
  <c r="N27" i="13" s="1"/>
  <c r="C6" i="14" s="1"/>
  <c r="O27" i="8"/>
  <c r="P26" i="8"/>
  <c r="N26" i="13" s="1"/>
  <c r="O26" i="8"/>
  <c r="P25" i="8"/>
  <c r="N25" i="13" s="1"/>
  <c r="O25" i="8"/>
  <c r="P24" i="8"/>
  <c r="N24" i="13" s="1"/>
  <c r="O24" i="8"/>
  <c r="P23" i="8"/>
  <c r="N23" i="13" s="1"/>
  <c r="O23" i="8"/>
  <c r="P22" i="8"/>
  <c r="N22" i="13" s="1"/>
  <c r="O22" i="8"/>
  <c r="P21" i="8"/>
  <c r="N21" i="13" s="1"/>
  <c r="O21" i="8"/>
  <c r="P20" i="8"/>
  <c r="N20" i="13" s="1"/>
  <c r="O20" i="8"/>
  <c r="P19" i="8"/>
  <c r="N19" i="13" s="1"/>
  <c r="O19" i="8"/>
  <c r="P18" i="8"/>
  <c r="N18" i="13" s="1"/>
  <c r="O18" i="8"/>
  <c r="P17" i="8"/>
  <c r="N17" i="13" s="1"/>
  <c r="O17" i="8"/>
  <c r="P16" i="8"/>
  <c r="N16" i="13" s="1"/>
  <c r="O16" i="8"/>
  <c r="P15" i="8"/>
  <c r="N15" i="13" s="1"/>
  <c r="O15" i="8"/>
  <c r="P14" i="8"/>
  <c r="N14" i="13" s="1"/>
  <c r="O14" i="8"/>
  <c r="P13" i="8"/>
  <c r="N13" i="13" s="1"/>
  <c r="O13" i="8"/>
  <c r="P12" i="8"/>
  <c r="N12" i="13" s="1"/>
  <c r="O12" i="8"/>
  <c r="N11" i="8"/>
  <c r="M11" i="8"/>
  <c r="L11" i="8"/>
  <c r="K11" i="8"/>
  <c r="J11" i="8"/>
  <c r="I11" i="8"/>
  <c r="H11" i="8"/>
  <c r="G11" i="8"/>
  <c r="F11" i="8"/>
  <c r="E11" i="8"/>
  <c r="P10" i="8"/>
  <c r="N10" i="13" s="1"/>
  <c r="O10" i="8"/>
  <c r="P9" i="8"/>
  <c r="N9" i="13" s="1"/>
  <c r="O9" i="8"/>
  <c r="P8" i="8"/>
  <c r="N8" i="13" s="1"/>
  <c r="O8" i="8"/>
  <c r="M7" i="8"/>
  <c r="M29" i="8" s="1"/>
  <c r="M30" i="8" s="1"/>
  <c r="L7" i="8"/>
  <c r="I7" i="8"/>
  <c r="I29" i="8" s="1"/>
  <c r="I30" i="8" s="1"/>
  <c r="H7" i="8"/>
  <c r="E7" i="8"/>
  <c r="P6" i="8"/>
  <c r="N6" i="13" s="1"/>
  <c r="O6" i="8"/>
  <c r="N5" i="8"/>
  <c r="N7" i="8" s="1"/>
  <c r="N29" i="8" s="1"/>
  <c r="N30" i="8" s="1"/>
  <c r="M5" i="8"/>
  <c r="L5" i="8"/>
  <c r="K5" i="8"/>
  <c r="K7" i="8" s="1"/>
  <c r="K29" i="8" s="1"/>
  <c r="K30" i="8" s="1"/>
  <c r="J5" i="8"/>
  <c r="J7" i="8" s="1"/>
  <c r="J29" i="8" s="1"/>
  <c r="J30" i="8" s="1"/>
  <c r="I5" i="8"/>
  <c r="H5" i="8"/>
  <c r="G5" i="8"/>
  <c r="G7" i="8" s="1"/>
  <c r="G29" i="8" s="1"/>
  <c r="G30" i="8" s="1"/>
  <c r="F5" i="8"/>
  <c r="E5" i="8"/>
  <c r="P35" i="7"/>
  <c r="K35" i="13" s="1"/>
  <c r="N34" i="7"/>
  <c r="M34" i="7"/>
  <c r="L34" i="7"/>
  <c r="K34" i="7"/>
  <c r="J34" i="7"/>
  <c r="I34" i="7"/>
  <c r="H34" i="7"/>
  <c r="P34" i="7" s="1"/>
  <c r="K34" i="13" s="1"/>
  <c r="O5" i="14" s="1"/>
  <c r="G34" i="7"/>
  <c r="F34" i="7"/>
  <c r="E34" i="7"/>
  <c r="P33" i="7"/>
  <c r="K33" i="13" s="1"/>
  <c r="I5" i="14" s="1"/>
  <c r="N33" i="7"/>
  <c r="M33" i="7"/>
  <c r="L33" i="7"/>
  <c r="K33" i="7"/>
  <c r="J33" i="7"/>
  <c r="I33" i="7"/>
  <c r="H33" i="7"/>
  <c r="G33" i="7"/>
  <c r="O33" i="7" s="1"/>
  <c r="F33" i="7"/>
  <c r="E33" i="7"/>
  <c r="H32" i="7"/>
  <c r="N31" i="7"/>
  <c r="N32" i="7" s="1"/>
  <c r="M31" i="7"/>
  <c r="M32" i="7" s="1"/>
  <c r="L31" i="7"/>
  <c r="K31" i="7"/>
  <c r="K32" i="7" s="1"/>
  <c r="J31" i="7"/>
  <c r="J32" i="7" s="1"/>
  <c r="I31" i="7"/>
  <c r="I32" i="7" s="1"/>
  <c r="H31" i="7"/>
  <c r="G31" i="7"/>
  <c r="G32" i="7" s="1"/>
  <c r="F31" i="7"/>
  <c r="F32" i="7" s="1"/>
  <c r="E31" i="7"/>
  <c r="E32" i="7" s="1"/>
  <c r="P28" i="7"/>
  <c r="K28" i="13" s="1"/>
  <c r="O28" i="7"/>
  <c r="P27" i="7"/>
  <c r="K27" i="13" s="1"/>
  <c r="C5" i="14" s="1"/>
  <c r="O27" i="7"/>
  <c r="P26" i="7"/>
  <c r="K26" i="13" s="1"/>
  <c r="O26" i="7"/>
  <c r="P25" i="7"/>
  <c r="K25" i="13" s="1"/>
  <c r="O25" i="7"/>
  <c r="P24" i="7"/>
  <c r="K24" i="13" s="1"/>
  <c r="O24" i="7"/>
  <c r="P23" i="7"/>
  <c r="K23" i="13" s="1"/>
  <c r="O23" i="7"/>
  <c r="P22" i="7"/>
  <c r="K22" i="13" s="1"/>
  <c r="O22" i="7"/>
  <c r="P21" i="7"/>
  <c r="K21" i="13" s="1"/>
  <c r="O21" i="7"/>
  <c r="P20" i="7"/>
  <c r="K20" i="13" s="1"/>
  <c r="O20" i="7"/>
  <c r="P19" i="7"/>
  <c r="K19" i="13" s="1"/>
  <c r="O19" i="7"/>
  <c r="P18" i="7"/>
  <c r="K18" i="13" s="1"/>
  <c r="O18" i="7"/>
  <c r="P17" i="7"/>
  <c r="K17" i="13" s="1"/>
  <c r="O17" i="7"/>
  <c r="P16" i="7"/>
  <c r="K16" i="13" s="1"/>
  <c r="O16" i="7"/>
  <c r="P15" i="7"/>
  <c r="K15" i="13" s="1"/>
  <c r="O15" i="7"/>
  <c r="P14" i="7"/>
  <c r="K14" i="13" s="1"/>
  <c r="O14" i="7"/>
  <c r="P13" i="7"/>
  <c r="K13" i="13" s="1"/>
  <c r="O13" i="7"/>
  <c r="P12" i="7"/>
  <c r="K12" i="13" s="1"/>
  <c r="O12" i="7"/>
  <c r="N11" i="7"/>
  <c r="M11" i="7"/>
  <c r="L11" i="7"/>
  <c r="K11" i="7"/>
  <c r="J11" i="7"/>
  <c r="I11" i="7"/>
  <c r="H11" i="7"/>
  <c r="G11" i="7"/>
  <c r="F11" i="7"/>
  <c r="E11" i="7"/>
  <c r="P10" i="7"/>
  <c r="K10" i="13" s="1"/>
  <c r="O10" i="7"/>
  <c r="P9" i="7"/>
  <c r="K9" i="13" s="1"/>
  <c r="O9" i="7"/>
  <c r="P8" i="7"/>
  <c r="K8" i="13" s="1"/>
  <c r="O8" i="7"/>
  <c r="P6" i="7"/>
  <c r="K6" i="13" s="1"/>
  <c r="O6" i="7"/>
  <c r="N5" i="7"/>
  <c r="N7" i="7" s="1"/>
  <c r="N29" i="7" s="1"/>
  <c r="N30" i="7" s="1"/>
  <c r="M5" i="7"/>
  <c r="M7" i="7" s="1"/>
  <c r="M29" i="7" s="1"/>
  <c r="M30" i="7" s="1"/>
  <c r="J5" i="7"/>
  <c r="J7" i="7" s="1"/>
  <c r="J29" i="7" s="1"/>
  <c r="J30" i="7" s="1"/>
  <c r="I5" i="7"/>
  <c r="I7" i="7" s="1"/>
  <c r="I29" i="7" s="1"/>
  <c r="I30" i="7" s="1"/>
  <c r="G5" i="7"/>
  <c r="G7" i="7" s="1"/>
  <c r="G29" i="7" s="1"/>
  <c r="G30" i="7" s="1"/>
  <c r="F5" i="7"/>
  <c r="F7" i="7" s="1"/>
  <c r="F29" i="7" s="1"/>
  <c r="F30" i="7" s="1"/>
  <c r="E5" i="7"/>
  <c r="P35" i="6"/>
  <c r="H35" i="13" s="1"/>
  <c r="P34" i="6"/>
  <c r="H34" i="13" s="1"/>
  <c r="O4" i="14" s="1"/>
  <c r="N34" i="6"/>
  <c r="M34" i="6"/>
  <c r="L34" i="6"/>
  <c r="K34" i="6"/>
  <c r="J34" i="6"/>
  <c r="I34" i="6"/>
  <c r="H34" i="6"/>
  <c r="G34" i="6"/>
  <c r="F34" i="6"/>
  <c r="E34" i="6"/>
  <c r="O34" i="6" s="1"/>
  <c r="N33" i="6"/>
  <c r="M33" i="6"/>
  <c r="L33" i="6"/>
  <c r="K33" i="6"/>
  <c r="J33" i="6"/>
  <c r="I33" i="6"/>
  <c r="H33" i="6"/>
  <c r="P33" i="6" s="1"/>
  <c r="H33" i="13" s="1"/>
  <c r="I4" i="14" s="1"/>
  <c r="G33" i="6"/>
  <c r="F33" i="6"/>
  <c r="E33" i="6"/>
  <c r="N31" i="6"/>
  <c r="N32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H32" i="6" s="1"/>
  <c r="G31" i="6"/>
  <c r="G32" i="6" s="1"/>
  <c r="F31" i="6"/>
  <c r="F32" i="6" s="1"/>
  <c r="E31" i="6"/>
  <c r="P28" i="6"/>
  <c r="H28" i="13" s="1"/>
  <c r="O28" i="6"/>
  <c r="P27" i="6"/>
  <c r="H27" i="13" s="1"/>
  <c r="C4" i="14" s="1"/>
  <c r="O27" i="6"/>
  <c r="P26" i="6"/>
  <c r="H26" i="13" s="1"/>
  <c r="O26" i="6"/>
  <c r="P25" i="6"/>
  <c r="H25" i="13" s="1"/>
  <c r="O25" i="6"/>
  <c r="P24" i="6"/>
  <c r="H24" i="13" s="1"/>
  <c r="O24" i="6"/>
  <c r="P23" i="6"/>
  <c r="H23" i="13" s="1"/>
  <c r="O23" i="6"/>
  <c r="P22" i="6"/>
  <c r="H22" i="13" s="1"/>
  <c r="O22" i="6"/>
  <c r="P21" i="6"/>
  <c r="H21" i="13" s="1"/>
  <c r="O21" i="6"/>
  <c r="P20" i="6"/>
  <c r="H20" i="13" s="1"/>
  <c r="O20" i="6"/>
  <c r="P19" i="6"/>
  <c r="H19" i="13" s="1"/>
  <c r="O19" i="6"/>
  <c r="P18" i="6"/>
  <c r="H18" i="13" s="1"/>
  <c r="O18" i="6"/>
  <c r="P17" i="6"/>
  <c r="H17" i="13" s="1"/>
  <c r="O17" i="6"/>
  <c r="P16" i="6"/>
  <c r="H16" i="13" s="1"/>
  <c r="O16" i="6"/>
  <c r="P15" i="6"/>
  <c r="H15" i="13" s="1"/>
  <c r="O15" i="6"/>
  <c r="P14" i="6"/>
  <c r="H14" i="13" s="1"/>
  <c r="O14" i="6"/>
  <c r="P13" i="6"/>
  <c r="H13" i="13" s="1"/>
  <c r="O13" i="6"/>
  <c r="P12" i="6"/>
  <c r="H12" i="13" s="1"/>
  <c r="O12" i="6"/>
  <c r="N11" i="6"/>
  <c r="M11" i="6"/>
  <c r="L11" i="6"/>
  <c r="K11" i="6"/>
  <c r="J11" i="6"/>
  <c r="I11" i="6"/>
  <c r="H11" i="6"/>
  <c r="G11" i="6"/>
  <c r="F11" i="6"/>
  <c r="E11" i="6"/>
  <c r="P10" i="6"/>
  <c r="H10" i="13" s="1"/>
  <c r="O10" i="6"/>
  <c r="P9" i="6"/>
  <c r="H9" i="13" s="1"/>
  <c r="O9" i="6"/>
  <c r="P8" i="6"/>
  <c r="H8" i="13" s="1"/>
  <c r="O8" i="6"/>
  <c r="M7" i="6"/>
  <c r="M29" i="6" s="1"/>
  <c r="M30" i="6" s="1"/>
  <c r="L7" i="6"/>
  <c r="L29" i="6" s="1"/>
  <c r="L30" i="6" s="1"/>
  <c r="I7" i="6"/>
  <c r="I29" i="6" s="1"/>
  <c r="I30" i="6" s="1"/>
  <c r="H7" i="6"/>
  <c r="H29" i="6" s="1"/>
  <c r="H30" i="6" s="1"/>
  <c r="P6" i="6"/>
  <c r="H6" i="13" s="1"/>
  <c r="O6" i="6"/>
  <c r="N5" i="6"/>
  <c r="N7" i="6" s="1"/>
  <c r="N29" i="6" s="1"/>
  <c r="N30" i="6" s="1"/>
  <c r="M5" i="6"/>
  <c r="L5" i="6"/>
  <c r="K5" i="6"/>
  <c r="K7" i="6" s="1"/>
  <c r="K29" i="6" s="1"/>
  <c r="K30" i="6" s="1"/>
  <c r="J5" i="6"/>
  <c r="J7" i="6" s="1"/>
  <c r="J29" i="6" s="1"/>
  <c r="J30" i="6" s="1"/>
  <c r="I5" i="6"/>
  <c r="H5" i="6"/>
  <c r="G5" i="6"/>
  <c r="G7" i="6" s="1"/>
  <c r="G29" i="6" s="1"/>
  <c r="G30" i="6" s="1"/>
  <c r="F5" i="6"/>
  <c r="E5" i="6"/>
  <c r="E7" i="6" s="1"/>
  <c r="Z35" i="5"/>
  <c r="E35" i="13" s="1"/>
  <c r="X34" i="5"/>
  <c r="W34" i="5"/>
  <c r="V34" i="5"/>
  <c r="U34" i="5"/>
  <c r="U32" i="5" s="1"/>
  <c r="T34" i="5"/>
  <c r="S34" i="5"/>
  <c r="R34" i="5"/>
  <c r="Q34" i="5"/>
  <c r="Q32" i="5" s="1"/>
  <c r="P34" i="5"/>
  <c r="O34" i="5"/>
  <c r="N34" i="5"/>
  <c r="M34" i="5"/>
  <c r="L34" i="5"/>
  <c r="K34" i="5"/>
  <c r="J34" i="5"/>
  <c r="I34" i="5"/>
  <c r="I32" i="5" s="1"/>
  <c r="H34" i="5"/>
  <c r="G34" i="5"/>
  <c r="F34" i="5"/>
  <c r="E34" i="5"/>
  <c r="Z34" i="5" s="1"/>
  <c r="E34" i="13" s="1"/>
  <c r="O3" i="14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Z33" i="5" s="1"/>
  <c r="E33" i="13" s="1"/>
  <c r="I3" i="14" s="1"/>
  <c r="M32" i="5"/>
  <c r="X31" i="5"/>
  <c r="X32" i="5" s="1"/>
  <c r="W31" i="5"/>
  <c r="W32" i="5" s="1"/>
  <c r="V31" i="5"/>
  <c r="V32" i="5" s="1"/>
  <c r="U31" i="5"/>
  <c r="T31" i="5"/>
  <c r="T32" i="5" s="1"/>
  <c r="S31" i="5"/>
  <c r="S32" i="5" s="1"/>
  <c r="R31" i="5"/>
  <c r="R32" i="5" s="1"/>
  <c r="Q31" i="5"/>
  <c r="P31" i="5"/>
  <c r="P32" i="5" s="1"/>
  <c r="O31" i="5"/>
  <c r="O32" i="5" s="1"/>
  <c r="N31" i="5"/>
  <c r="N32" i="5" s="1"/>
  <c r="M31" i="5"/>
  <c r="L31" i="5"/>
  <c r="L32" i="5" s="1"/>
  <c r="K31" i="5"/>
  <c r="K32" i="5" s="1"/>
  <c r="J31" i="5"/>
  <c r="J32" i="5" s="1"/>
  <c r="I31" i="5"/>
  <c r="H31" i="5"/>
  <c r="H32" i="5" s="1"/>
  <c r="G31" i="5"/>
  <c r="G32" i="5" s="1"/>
  <c r="F31" i="5"/>
  <c r="F32" i="5" s="1"/>
  <c r="E31" i="5"/>
  <c r="Z28" i="5"/>
  <c r="E28" i="13" s="1"/>
  <c r="Y28" i="5"/>
  <c r="Z27" i="5"/>
  <c r="E27" i="13" s="1"/>
  <c r="C3" i="14" s="1"/>
  <c r="Y27" i="5"/>
  <c r="Z26" i="5"/>
  <c r="E26" i="13" s="1"/>
  <c r="Y26" i="5"/>
  <c r="Z25" i="5"/>
  <c r="E25" i="13" s="1"/>
  <c r="Y25" i="5"/>
  <c r="Z24" i="5"/>
  <c r="E24" i="13" s="1"/>
  <c r="Y24" i="5"/>
  <c r="Z23" i="5"/>
  <c r="E23" i="13" s="1"/>
  <c r="Y23" i="5"/>
  <c r="Z22" i="5"/>
  <c r="E22" i="13" s="1"/>
  <c r="Y22" i="5"/>
  <c r="Z21" i="5"/>
  <c r="E21" i="13" s="1"/>
  <c r="Y21" i="5"/>
  <c r="Z20" i="5"/>
  <c r="E20" i="13" s="1"/>
  <c r="Y20" i="5"/>
  <c r="Z19" i="5"/>
  <c r="E19" i="13" s="1"/>
  <c r="Y19" i="5"/>
  <c r="Z18" i="5"/>
  <c r="E18" i="13" s="1"/>
  <c r="Y18" i="5"/>
  <c r="Z17" i="5"/>
  <c r="E17" i="13" s="1"/>
  <c r="Y17" i="5"/>
  <c r="Z16" i="5"/>
  <c r="E16" i="13" s="1"/>
  <c r="Y16" i="5"/>
  <c r="Z15" i="5"/>
  <c r="E15" i="13" s="1"/>
  <c r="Y15" i="5"/>
  <c r="Z14" i="5"/>
  <c r="E14" i="13" s="1"/>
  <c r="Y14" i="5"/>
  <c r="Z13" i="5"/>
  <c r="E13" i="13" s="1"/>
  <c r="Y13" i="5"/>
  <c r="Z12" i="5"/>
  <c r="E12" i="13" s="1"/>
  <c r="Y12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Z10" i="5"/>
  <c r="E10" i="13" s="1"/>
  <c r="Y10" i="5"/>
  <c r="Z9" i="5"/>
  <c r="E9" i="13" s="1"/>
  <c r="Y9" i="5"/>
  <c r="Z8" i="5"/>
  <c r="E8" i="13" s="1"/>
  <c r="Y8" i="5"/>
  <c r="O7" i="5"/>
  <c r="O29" i="5" s="1"/>
  <c r="O30" i="5" s="1"/>
  <c r="Z6" i="5"/>
  <c r="E6" i="13" s="1"/>
  <c r="Y6" i="5"/>
  <c r="X5" i="5"/>
  <c r="X7" i="5" s="1"/>
  <c r="X29" i="5" s="1"/>
  <c r="X30" i="5" s="1"/>
  <c r="W5" i="5"/>
  <c r="W7" i="5" s="1"/>
  <c r="W29" i="5" s="1"/>
  <c r="W30" i="5" s="1"/>
  <c r="V5" i="5"/>
  <c r="V7" i="5" s="1"/>
  <c r="V29" i="5" s="1"/>
  <c r="V30" i="5" s="1"/>
  <c r="U5" i="5"/>
  <c r="U7" i="5" s="1"/>
  <c r="U29" i="5" s="1"/>
  <c r="U30" i="5" s="1"/>
  <c r="T5" i="5"/>
  <c r="T7" i="5" s="1"/>
  <c r="T29" i="5" s="1"/>
  <c r="T30" i="5" s="1"/>
  <c r="S5" i="5"/>
  <c r="S7" i="5" s="1"/>
  <c r="S29" i="5" s="1"/>
  <c r="S30" i="5" s="1"/>
  <c r="R5" i="5"/>
  <c r="R7" i="5" s="1"/>
  <c r="R29" i="5" s="1"/>
  <c r="R30" i="5" s="1"/>
  <c r="Q5" i="5"/>
  <c r="Q7" i="5" s="1"/>
  <c r="Q29" i="5" s="1"/>
  <c r="Q30" i="5" s="1"/>
  <c r="P5" i="5"/>
  <c r="P7" i="5" s="1"/>
  <c r="P29" i="5" s="1"/>
  <c r="P30" i="5" s="1"/>
  <c r="O5" i="5"/>
  <c r="N5" i="5"/>
  <c r="N7" i="5" s="1"/>
  <c r="N29" i="5" s="1"/>
  <c r="N30" i="5" s="1"/>
  <c r="M5" i="5"/>
  <c r="M7" i="5" s="1"/>
  <c r="M29" i="5" s="1"/>
  <c r="M30" i="5" s="1"/>
  <c r="L5" i="5"/>
  <c r="L7" i="5" s="1"/>
  <c r="L29" i="5" s="1"/>
  <c r="L30" i="5" s="1"/>
  <c r="K5" i="5"/>
  <c r="K7" i="5" s="1"/>
  <c r="K29" i="5" s="1"/>
  <c r="K30" i="5" s="1"/>
  <c r="J5" i="5"/>
  <c r="J7" i="5" s="1"/>
  <c r="J29" i="5" s="1"/>
  <c r="J30" i="5" s="1"/>
  <c r="I5" i="5"/>
  <c r="I7" i="5" s="1"/>
  <c r="I29" i="5" s="1"/>
  <c r="I30" i="5" s="1"/>
  <c r="H5" i="5"/>
  <c r="H7" i="5" s="1"/>
  <c r="H29" i="5" s="1"/>
  <c r="H30" i="5" s="1"/>
  <c r="G5" i="5"/>
  <c r="G7" i="5" s="1"/>
  <c r="G29" i="5" s="1"/>
  <c r="G30" i="5" s="1"/>
  <c r="F5" i="5"/>
  <c r="F7" i="5" s="1"/>
  <c r="F29" i="5" s="1"/>
  <c r="F30" i="5" s="1"/>
  <c r="E5" i="5"/>
  <c r="E7" i="5" s="1"/>
  <c r="P35" i="4"/>
  <c r="M35" i="13" s="1"/>
  <c r="P34" i="4"/>
  <c r="M34" i="13" s="1"/>
  <c r="N6" i="14" s="1"/>
  <c r="N34" i="4"/>
  <c r="M34" i="4"/>
  <c r="L34" i="4"/>
  <c r="K34" i="4"/>
  <c r="J34" i="4"/>
  <c r="I34" i="4"/>
  <c r="H34" i="4"/>
  <c r="G34" i="4"/>
  <c r="F34" i="4"/>
  <c r="E34" i="4"/>
  <c r="O34" i="4" s="1"/>
  <c r="N33" i="4"/>
  <c r="M33" i="4"/>
  <c r="L33" i="4"/>
  <c r="K33" i="4"/>
  <c r="J33" i="4"/>
  <c r="I33" i="4"/>
  <c r="H33" i="4"/>
  <c r="P33" i="4" s="1"/>
  <c r="M33" i="13" s="1"/>
  <c r="H6" i="14" s="1"/>
  <c r="G33" i="4"/>
  <c r="F33" i="4"/>
  <c r="E33" i="4"/>
  <c r="N31" i="4"/>
  <c r="N32" i="4" s="1"/>
  <c r="M31" i="4"/>
  <c r="M32" i="4" s="1"/>
  <c r="L31" i="4"/>
  <c r="L32" i="4" s="1"/>
  <c r="K31" i="4"/>
  <c r="K32" i="4" s="1"/>
  <c r="J31" i="4"/>
  <c r="J32" i="4" s="1"/>
  <c r="I31" i="4"/>
  <c r="I32" i="4" s="1"/>
  <c r="H31" i="4"/>
  <c r="H32" i="4" s="1"/>
  <c r="G31" i="4"/>
  <c r="G32" i="4" s="1"/>
  <c r="F31" i="4"/>
  <c r="F32" i="4" s="1"/>
  <c r="E31" i="4"/>
  <c r="L29" i="4"/>
  <c r="L30" i="4" s="1"/>
  <c r="P28" i="4"/>
  <c r="M28" i="13" s="1"/>
  <c r="O28" i="4"/>
  <c r="P27" i="4"/>
  <c r="M27" i="13" s="1"/>
  <c r="B6" i="14" s="1"/>
  <c r="O27" i="4"/>
  <c r="P26" i="4"/>
  <c r="M26" i="13" s="1"/>
  <c r="O26" i="4"/>
  <c r="P25" i="4"/>
  <c r="M25" i="13" s="1"/>
  <c r="O25" i="4"/>
  <c r="P24" i="4"/>
  <c r="M24" i="13" s="1"/>
  <c r="O24" i="4"/>
  <c r="P23" i="4"/>
  <c r="M23" i="13" s="1"/>
  <c r="O23" i="4"/>
  <c r="P22" i="4"/>
  <c r="M22" i="13" s="1"/>
  <c r="O22" i="4"/>
  <c r="P21" i="4"/>
  <c r="M21" i="13" s="1"/>
  <c r="O21" i="4"/>
  <c r="P20" i="4"/>
  <c r="M20" i="13" s="1"/>
  <c r="O20" i="4"/>
  <c r="P19" i="4"/>
  <c r="M19" i="13" s="1"/>
  <c r="O19" i="4"/>
  <c r="P18" i="4"/>
  <c r="M18" i="13" s="1"/>
  <c r="O18" i="4"/>
  <c r="P17" i="4"/>
  <c r="M17" i="13" s="1"/>
  <c r="O17" i="4"/>
  <c r="P16" i="4"/>
  <c r="M16" i="13" s="1"/>
  <c r="O16" i="4"/>
  <c r="P15" i="4"/>
  <c r="M15" i="13" s="1"/>
  <c r="O15" i="4"/>
  <c r="P14" i="4"/>
  <c r="M14" i="13" s="1"/>
  <c r="O14" i="4"/>
  <c r="P13" i="4"/>
  <c r="M13" i="13" s="1"/>
  <c r="O13" i="4"/>
  <c r="P12" i="4"/>
  <c r="M12" i="13" s="1"/>
  <c r="O12" i="4"/>
  <c r="N11" i="4"/>
  <c r="M11" i="4"/>
  <c r="L11" i="4"/>
  <c r="K11" i="4"/>
  <c r="J11" i="4"/>
  <c r="I11" i="4"/>
  <c r="H11" i="4"/>
  <c r="G11" i="4"/>
  <c r="F11" i="4"/>
  <c r="E11" i="4"/>
  <c r="P10" i="4"/>
  <c r="M10" i="13" s="1"/>
  <c r="O10" i="4"/>
  <c r="P9" i="4"/>
  <c r="M9" i="13" s="1"/>
  <c r="O9" i="4"/>
  <c r="P8" i="4"/>
  <c r="M8" i="13" s="1"/>
  <c r="O8" i="4"/>
  <c r="L7" i="4"/>
  <c r="H7" i="4"/>
  <c r="H29" i="4" s="1"/>
  <c r="H30" i="4" s="1"/>
  <c r="P6" i="4"/>
  <c r="M6" i="13" s="1"/>
  <c r="O6" i="4"/>
  <c r="N5" i="4"/>
  <c r="N7" i="4" s="1"/>
  <c r="N29" i="4" s="1"/>
  <c r="N30" i="4" s="1"/>
  <c r="M5" i="4"/>
  <c r="M7" i="4" s="1"/>
  <c r="M29" i="4" s="1"/>
  <c r="M30" i="4" s="1"/>
  <c r="L5" i="4"/>
  <c r="K5" i="4"/>
  <c r="K7" i="4" s="1"/>
  <c r="K29" i="4" s="1"/>
  <c r="K30" i="4" s="1"/>
  <c r="J5" i="4"/>
  <c r="J7" i="4" s="1"/>
  <c r="J29" i="4" s="1"/>
  <c r="J30" i="4" s="1"/>
  <c r="I5" i="4"/>
  <c r="I7" i="4" s="1"/>
  <c r="I29" i="4" s="1"/>
  <c r="I30" i="4" s="1"/>
  <c r="H5" i="4"/>
  <c r="G5" i="4"/>
  <c r="G7" i="4" s="1"/>
  <c r="G29" i="4" s="1"/>
  <c r="G30" i="4" s="1"/>
  <c r="F5" i="4"/>
  <c r="E5" i="4"/>
  <c r="E7" i="4" s="1"/>
  <c r="P35" i="3"/>
  <c r="J35" i="13" s="1"/>
  <c r="N34" i="3"/>
  <c r="M34" i="3"/>
  <c r="L34" i="3"/>
  <c r="K34" i="3"/>
  <c r="K32" i="3" s="1"/>
  <c r="J34" i="3"/>
  <c r="I34" i="3"/>
  <c r="H34" i="3"/>
  <c r="G34" i="3"/>
  <c r="O34" i="3" s="1"/>
  <c r="F34" i="3"/>
  <c r="E34" i="3"/>
  <c r="P34" i="3" s="1"/>
  <c r="J34" i="13" s="1"/>
  <c r="N5" i="14" s="1"/>
  <c r="N33" i="3"/>
  <c r="M33" i="3"/>
  <c r="L33" i="3"/>
  <c r="K33" i="3"/>
  <c r="J33" i="3"/>
  <c r="I33" i="3"/>
  <c r="H33" i="3"/>
  <c r="G33" i="3"/>
  <c r="O33" i="3" s="1"/>
  <c r="F33" i="3"/>
  <c r="E33" i="3"/>
  <c r="G32" i="3"/>
  <c r="N31" i="3"/>
  <c r="N32" i="3" s="1"/>
  <c r="M31" i="3"/>
  <c r="M32" i="3" s="1"/>
  <c r="L31" i="3"/>
  <c r="L32" i="3" s="1"/>
  <c r="K31" i="3"/>
  <c r="J31" i="3"/>
  <c r="J32" i="3" s="1"/>
  <c r="I31" i="3"/>
  <c r="I32" i="3" s="1"/>
  <c r="H31" i="3"/>
  <c r="H32" i="3" s="1"/>
  <c r="G31" i="3"/>
  <c r="O31" i="3" s="1"/>
  <c r="F31" i="3"/>
  <c r="F32" i="3" s="1"/>
  <c r="E31" i="3"/>
  <c r="E32" i="3" s="1"/>
  <c r="P28" i="3"/>
  <c r="J28" i="13" s="1"/>
  <c r="O28" i="3"/>
  <c r="P27" i="3"/>
  <c r="J27" i="13" s="1"/>
  <c r="B5" i="14" s="1"/>
  <c r="O27" i="3"/>
  <c r="P26" i="3"/>
  <c r="J26" i="13" s="1"/>
  <c r="O26" i="3"/>
  <c r="P25" i="3"/>
  <c r="J25" i="13" s="1"/>
  <c r="O25" i="3"/>
  <c r="P24" i="3"/>
  <c r="J24" i="13" s="1"/>
  <c r="O24" i="3"/>
  <c r="P23" i="3"/>
  <c r="J23" i="13" s="1"/>
  <c r="O23" i="3"/>
  <c r="P22" i="3"/>
  <c r="J22" i="13" s="1"/>
  <c r="O22" i="3"/>
  <c r="P21" i="3"/>
  <c r="J21" i="13" s="1"/>
  <c r="O21" i="3"/>
  <c r="P20" i="3"/>
  <c r="J20" i="13" s="1"/>
  <c r="O20" i="3"/>
  <c r="P19" i="3"/>
  <c r="J19" i="13" s="1"/>
  <c r="O19" i="3"/>
  <c r="P18" i="3"/>
  <c r="J18" i="13" s="1"/>
  <c r="O18" i="3"/>
  <c r="P17" i="3"/>
  <c r="J17" i="13" s="1"/>
  <c r="O17" i="3"/>
  <c r="P16" i="3"/>
  <c r="J16" i="13" s="1"/>
  <c r="O16" i="3"/>
  <c r="P15" i="3"/>
  <c r="J15" i="13" s="1"/>
  <c r="O15" i="3"/>
  <c r="P14" i="3"/>
  <c r="J14" i="13" s="1"/>
  <c r="O14" i="3"/>
  <c r="P13" i="3"/>
  <c r="J13" i="13" s="1"/>
  <c r="O13" i="3"/>
  <c r="P12" i="3"/>
  <c r="J12" i="13" s="1"/>
  <c r="O12" i="3"/>
  <c r="N11" i="3"/>
  <c r="M11" i="3"/>
  <c r="L11" i="3"/>
  <c r="K11" i="3"/>
  <c r="J11" i="3"/>
  <c r="I11" i="3"/>
  <c r="H11" i="3"/>
  <c r="G11" i="3"/>
  <c r="F11" i="3"/>
  <c r="E11" i="3"/>
  <c r="P10" i="3"/>
  <c r="J10" i="13" s="1"/>
  <c r="O10" i="3"/>
  <c r="P9" i="3"/>
  <c r="J9" i="13" s="1"/>
  <c r="O9" i="3"/>
  <c r="P8" i="3"/>
  <c r="J8" i="13" s="1"/>
  <c r="O8" i="3"/>
  <c r="P6" i="3"/>
  <c r="J6" i="13" s="1"/>
  <c r="O6" i="3"/>
  <c r="N5" i="3"/>
  <c r="N7" i="3" s="1"/>
  <c r="N29" i="3" s="1"/>
  <c r="N30" i="3" s="1"/>
  <c r="M5" i="3"/>
  <c r="M7" i="3" s="1"/>
  <c r="M29" i="3" s="1"/>
  <c r="M30" i="3" s="1"/>
  <c r="J5" i="3"/>
  <c r="J7" i="3" s="1"/>
  <c r="J29" i="3" s="1"/>
  <c r="J30" i="3" s="1"/>
  <c r="I5" i="3"/>
  <c r="I7" i="3" s="1"/>
  <c r="I29" i="3" s="1"/>
  <c r="I30" i="3" s="1"/>
  <c r="H5" i="3"/>
  <c r="H7" i="3" s="1"/>
  <c r="H29" i="3" s="1"/>
  <c r="H30" i="3" s="1"/>
  <c r="F5" i="3"/>
  <c r="F7" i="3" s="1"/>
  <c r="F29" i="3" s="1"/>
  <c r="F30" i="3" s="1"/>
  <c r="E5" i="3"/>
  <c r="P35" i="2"/>
  <c r="G35" i="13" s="1"/>
  <c r="N34" i="2"/>
  <c r="M34" i="2"/>
  <c r="L34" i="2"/>
  <c r="K34" i="2"/>
  <c r="J34" i="2"/>
  <c r="I34" i="2"/>
  <c r="H34" i="2"/>
  <c r="G34" i="2"/>
  <c r="O34" i="2" s="1"/>
  <c r="F34" i="2"/>
  <c r="E34" i="2"/>
  <c r="N33" i="2"/>
  <c r="M33" i="2"/>
  <c r="L33" i="2"/>
  <c r="K33" i="2"/>
  <c r="J33" i="2"/>
  <c r="I33" i="2"/>
  <c r="H33" i="2"/>
  <c r="G33" i="2"/>
  <c r="F33" i="2"/>
  <c r="E33" i="2"/>
  <c r="O33" i="2" s="1"/>
  <c r="N31" i="2"/>
  <c r="N32" i="2" s="1"/>
  <c r="M31" i="2"/>
  <c r="M32" i="2" s="1"/>
  <c r="L31" i="2"/>
  <c r="L32" i="2" s="1"/>
  <c r="K31" i="2"/>
  <c r="K32" i="2" s="1"/>
  <c r="J31" i="2"/>
  <c r="J32" i="2" s="1"/>
  <c r="I31" i="2"/>
  <c r="I32" i="2" s="1"/>
  <c r="H31" i="2"/>
  <c r="H32" i="2" s="1"/>
  <c r="G31" i="2"/>
  <c r="G32" i="2" s="1"/>
  <c r="F31" i="2"/>
  <c r="F32" i="2" s="1"/>
  <c r="E31" i="2"/>
  <c r="E32" i="2" s="1"/>
  <c r="P28" i="2"/>
  <c r="G28" i="13" s="1"/>
  <c r="O28" i="2"/>
  <c r="P27" i="2"/>
  <c r="G27" i="13" s="1"/>
  <c r="B4" i="14" s="1"/>
  <c r="O27" i="2"/>
  <c r="P26" i="2"/>
  <c r="G26" i="13" s="1"/>
  <c r="O26" i="2"/>
  <c r="P25" i="2"/>
  <c r="G25" i="13" s="1"/>
  <c r="O25" i="2"/>
  <c r="P24" i="2"/>
  <c r="G24" i="13" s="1"/>
  <c r="O24" i="2"/>
  <c r="P23" i="2"/>
  <c r="G23" i="13" s="1"/>
  <c r="O23" i="2"/>
  <c r="P22" i="2"/>
  <c r="G22" i="13" s="1"/>
  <c r="O22" i="2"/>
  <c r="P21" i="2"/>
  <c r="G21" i="13" s="1"/>
  <c r="O21" i="2"/>
  <c r="P20" i="2"/>
  <c r="G20" i="13" s="1"/>
  <c r="O20" i="2"/>
  <c r="P19" i="2"/>
  <c r="G19" i="13" s="1"/>
  <c r="O19" i="2"/>
  <c r="P18" i="2"/>
  <c r="G18" i="13" s="1"/>
  <c r="O18" i="2"/>
  <c r="P17" i="2"/>
  <c r="G17" i="13" s="1"/>
  <c r="O17" i="2"/>
  <c r="P16" i="2"/>
  <c r="G16" i="13" s="1"/>
  <c r="O16" i="2"/>
  <c r="P15" i="2"/>
  <c r="G15" i="13" s="1"/>
  <c r="O15" i="2"/>
  <c r="P14" i="2"/>
  <c r="G14" i="13" s="1"/>
  <c r="O14" i="2"/>
  <c r="P13" i="2"/>
  <c r="G13" i="13" s="1"/>
  <c r="O13" i="2"/>
  <c r="P12" i="2"/>
  <c r="G12" i="13" s="1"/>
  <c r="O12" i="2"/>
  <c r="N11" i="2"/>
  <c r="M11" i="2"/>
  <c r="L11" i="2"/>
  <c r="K11" i="2"/>
  <c r="J11" i="2"/>
  <c r="I11" i="2"/>
  <c r="H11" i="2"/>
  <c r="P11" i="2" s="1"/>
  <c r="G11" i="13" s="1"/>
  <c r="G11" i="2"/>
  <c r="F11" i="2"/>
  <c r="O11" i="2" s="1"/>
  <c r="E11" i="2"/>
  <c r="P10" i="2"/>
  <c r="G10" i="13" s="1"/>
  <c r="O10" i="2"/>
  <c r="P9" i="2"/>
  <c r="G9" i="13" s="1"/>
  <c r="O9" i="2"/>
  <c r="P8" i="2"/>
  <c r="G8" i="13" s="1"/>
  <c r="O8" i="2"/>
  <c r="N7" i="2"/>
  <c r="N29" i="2" s="1"/>
  <c r="N30" i="2" s="1"/>
  <c r="M7" i="2"/>
  <c r="M29" i="2" s="1"/>
  <c r="M30" i="2" s="1"/>
  <c r="J7" i="2"/>
  <c r="J29" i="2" s="1"/>
  <c r="J30" i="2" s="1"/>
  <c r="I7" i="2"/>
  <c r="I29" i="2" s="1"/>
  <c r="I30" i="2" s="1"/>
  <c r="F7" i="2"/>
  <c r="P7" i="2" s="1"/>
  <c r="G7" i="13" s="1"/>
  <c r="E7" i="2"/>
  <c r="E29" i="2" s="1"/>
  <c r="P6" i="2"/>
  <c r="G6" i="13" s="1"/>
  <c r="O6" i="2"/>
  <c r="N5" i="2"/>
  <c r="M5" i="2"/>
  <c r="L5" i="2"/>
  <c r="L7" i="2" s="1"/>
  <c r="L29" i="2" s="1"/>
  <c r="L30" i="2" s="1"/>
  <c r="K5" i="2"/>
  <c r="K7" i="2" s="1"/>
  <c r="K29" i="2" s="1"/>
  <c r="K30" i="2" s="1"/>
  <c r="J5" i="2"/>
  <c r="I5" i="2"/>
  <c r="H5" i="2"/>
  <c r="H7" i="2" s="1"/>
  <c r="H29" i="2" s="1"/>
  <c r="H30" i="2" s="1"/>
  <c r="G5" i="2"/>
  <c r="G7" i="2" s="1"/>
  <c r="G29" i="2" s="1"/>
  <c r="G30" i="2" s="1"/>
  <c r="F5" i="2"/>
  <c r="O5" i="2" s="1"/>
  <c r="E5" i="2"/>
  <c r="Z35" i="1"/>
  <c r="D35" i="13" s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3" s="1"/>
  <c r="N3" i="14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W32" i="1"/>
  <c r="S32" i="1"/>
  <c r="O32" i="1"/>
  <c r="K32" i="1"/>
  <c r="G32" i="1"/>
  <c r="X31" i="1"/>
  <c r="X32" i="1" s="1"/>
  <c r="W31" i="1"/>
  <c r="V31" i="1"/>
  <c r="V32" i="1" s="1"/>
  <c r="U31" i="1"/>
  <c r="U32" i="1" s="1"/>
  <c r="T31" i="1"/>
  <c r="T32" i="1" s="1"/>
  <c r="S31" i="1"/>
  <c r="R31" i="1"/>
  <c r="R32" i="1" s="1"/>
  <c r="Q31" i="1"/>
  <c r="Q32" i="1" s="1"/>
  <c r="P31" i="1"/>
  <c r="P32" i="1" s="1"/>
  <c r="O31" i="1"/>
  <c r="N31" i="1"/>
  <c r="N32" i="1" s="1"/>
  <c r="M31" i="1"/>
  <c r="M32" i="1" s="1"/>
  <c r="L31" i="1"/>
  <c r="L32" i="1" s="1"/>
  <c r="K31" i="1"/>
  <c r="J31" i="1"/>
  <c r="J32" i="1" s="1"/>
  <c r="I31" i="1"/>
  <c r="I32" i="1" s="1"/>
  <c r="H31" i="1"/>
  <c r="H32" i="1" s="1"/>
  <c r="G31" i="1"/>
  <c r="F31" i="1"/>
  <c r="F32" i="1" s="1"/>
  <c r="E31" i="1"/>
  <c r="Y31" i="1" s="1"/>
  <c r="Z28" i="1"/>
  <c r="D28" i="13" s="1"/>
  <c r="Y28" i="1"/>
  <c r="Z27" i="1"/>
  <c r="D27" i="13" s="1"/>
  <c r="B3" i="14" s="1"/>
  <c r="Y27" i="1"/>
  <c r="Z26" i="1"/>
  <c r="D26" i="13" s="1"/>
  <c r="Y26" i="1"/>
  <c r="Z25" i="1"/>
  <c r="D25" i="13" s="1"/>
  <c r="Y25" i="1"/>
  <c r="Z24" i="1"/>
  <c r="D24" i="13" s="1"/>
  <c r="Y24" i="1"/>
  <c r="Z23" i="1"/>
  <c r="D23" i="13" s="1"/>
  <c r="Y23" i="1"/>
  <c r="Z22" i="1"/>
  <c r="D22" i="13" s="1"/>
  <c r="Y22" i="1"/>
  <c r="Z21" i="1"/>
  <c r="D21" i="13" s="1"/>
  <c r="Y21" i="1"/>
  <c r="Z20" i="1"/>
  <c r="D20" i="13" s="1"/>
  <c r="Y20" i="1"/>
  <c r="Z19" i="1"/>
  <c r="D19" i="13" s="1"/>
  <c r="Y19" i="1"/>
  <c r="Z18" i="1"/>
  <c r="D18" i="13" s="1"/>
  <c r="Y18" i="1"/>
  <c r="Z17" i="1"/>
  <c r="D17" i="13" s="1"/>
  <c r="Y17" i="1"/>
  <c r="Z16" i="1"/>
  <c r="D16" i="13" s="1"/>
  <c r="Y16" i="1"/>
  <c r="Z15" i="1"/>
  <c r="D15" i="13" s="1"/>
  <c r="Y15" i="1"/>
  <c r="Z14" i="1"/>
  <c r="D14" i="13" s="1"/>
  <c r="Y14" i="1"/>
  <c r="Z13" i="1"/>
  <c r="D13" i="13" s="1"/>
  <c r="Y13" i="1"/>
  <c r="Z12" i="1"/>
  <c r="D12" i="13" s="1"/>
  <c r="Y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X5" i="1" s="1"/>
  <c r="X7" i="1" s="1"/>
  <c r="X29" i="1" s="1"/>
  <c r="X30" i="1" s="1"/>
  <c r="Z10" i="1"/>
  <c r="D10" i="13" s="1"/>
  <c r="Y10" i="1"/>
  <c r="Z9" i="1"/>
  <c r="D9" i="13" s="1"/>
  <c r="Y9" i="1"/>
  <c r="Z8" i="1"/>
  <c r="D8" i="13" s="1"/>
  <c r="Y8" i="1"/>
  <c r="Z6" i="1"/>
  <c r="D6" i="13" s="1"/>
  <c r="Y6" i="1"/>
  <c r="U5" i="1"/>
  <c r="U7" i="1" s="1"/>
  <c r="U29" i="1" s="1"/>
  <c r="U30" i="1" s="1"/>
  <c r="Q5" i="1"/>
  <c r="Q7" i="1" s="1"/>
  <c r="Q29" i="1" s="1"/>
  <c r="Q30" i="1" s="1"/>
  <c r="M5" i="1"/>
  <c r="M7" i="1" s="1"/>
  <c r="M29" i="1" s="1"/>
  <c r="M30" i="1" s="1"/>
  <c r="I5" i="1"/>
  <c r="I7" i="1" s="1"/>
  <c r="I29" i="1" s="1"/>
  <c r="I30" i="1" s="1"/>
  <c r="E5" i="1"/>
  <c r="P31" i="10" l="1"/>
  <c r="I31" i="13" s="1"/>
  <c r="L32" i="10"/>
  <c r="H32" i="10"/>
  <c r="O31" i="10"/>
  <c r="O32" i="3"/>
  <c r="E30" i="2"/>
  <c r="P32" i="2"/>
  <c r="G32" i="13" s="1"/>
  <c r="O32" i="2"/>
  <c r="E7" i="1"/>
  <c r="Y11" i="1"/>
  <c r="F5" i="1"/>
  <c r="F7" i="1" s="1"/>
  <c r="F29" i="1" s="1"/>
  <c r="F30" i="1" s="1"/>
  <c r="J5" i="1"/>
  <c r="J7" i="1" s="1"/>
  <c r="J29" i="1" s="1"/>
  <c r="J30" i="1" s="1"/>
  <c r="N5" i="1"/>
  <c r="N7" i="1" s="1"/>
  <c r="N29" i="1" s="1"/>
  <c r="N30" i="1" s="1"/>
  <c r="R5" i="1"/>
  <c r="R7" i="1" s="1"/>
  <c r="R29" i="1" s="1"/>
  <c r="R30" i="1" s="1"/>
  <c r="V5" i="1"/>
  <c r="V7" i="1" s="1"/>
  <c r="V29" i="1" s="1"/>
  <c r="V30" i="1" s="1"/>
  <c r="Z11" i="1"/>
  <c r="D11" i="13" s="1"/>
  <c r="Z31" i="1"/>
  <c r="D31" i="13" s="1"/>
  <c r="Z33" i="1"/>
  <c r="D33" i="13" s="1"/>
  <c r="H3" i="14" s="1"/>
  <c r="O7" i="2"/>
  <c r="O31" i="2"/>
  <c r="P11" i="3"/>
  <c r="J11" i="13" s="1"/>
  <c r="L5" i="3"/>
  <c r="L7" i="3" s="1"/>
  <c r="L29" i="3" s="1"/>
  <c r="L30" i="3" s="1"/>
  <c r="O11" i="3"/>
  <c r="K5" i="3"/>
  <c r="K7" i="3" s="1"/>
  <c r="K29" i="3" s="1"/>
  <c r="K30" i="3" s="1"/>
  <c r="G5" i="3"/>
  <c r="G7" i="3" s="1"/>
  <c r="G29" i="3" s="1"/>
  <c r="G30" i="3" s="1"/>
  <c r="P33" i="3"/>
  <c r="J33" i="13" s="1"/>
  <c r="H5" i="14" s="1"/>
  <c r="F7" i="4"/>
  <c r="F29" i="4" s="1"/>
  <c r="F30" i="4" s="1"/>
  <c r="P5" i="4"/>
  <c r="M5" i="13" s="1"/>
  <c r="P31" i="4"/>
  <c r="M31" i="13" s="1"/>
  <c r="O33" i="4"/>
  <c r="Z11" i="5"/>
  <c r="E11" i="13" s="1"/>
  <c r="P31" i="6"/>
  <c r="H31" i="13" s="1"/>
  <c r="O33" i="6"/>
  <c r="O34" i="7"/>
  <c r="O5" i="8"/>
  <c r="P11" i="8"/>
  <c r="N11" i="13" s="1"/>
  <c r="O11" i="8"/>
  <c r="P5" i="2"/>
  <c r="G5" i="13" s="1"/>
  <c r="F29" i="2"/>
  <c r="F30" i="2" s="1"/>
  <c r="Y34" i="5"/>
  <c r="G5" i="1"/>
  <c r="G7" i="1" s="1"/>
  <c r="G29" i="1" s="1"/>
  <c r="G30" i="1" s="1"/>
  <c r="K5" i="1"/>
  <c r="K7" i="1" s="1"/>
  <c r="K29" i="1" s="1"/>
  <c r="K30" i="1" s="1"/>
  <c r="O5" i="1"/>
  <c r="O7" i="1" s="1"/>
  <c r="O29" i="1" s="1"/>
  <c r="O30" i="1" s="1"/>
  <c r="S5" i="1"/>
  <c r="S7" i="1" s="1"/>
  <c r="S29" i="1" s="1"/>
  <c r="S30" i="1" s="1"/>
  <c r="W5" i="1"/>
  <c r="W7" i="1" s="1"/>
  <c r="W29" i="1" s="1"/>
  <c r="W30" i="1" s="1"/>
  <c r="E32" i="1"/>
  <c r="Y34" i="1"/>
  <c r="P31" i="2"/>
  <c r="G31" i="13" s="1"/>
  <c r="P34" i="2"/>
  <c r="G34" i="13" s="1"/>
  <c r="N4" i="14" s="1"/>
  <c r="E7" i="3"/>
  <c r="P11" i="4"/>
  <c r="M11" i="13" s="1"/>
  <c r="O11" i="4"/>
  <c r="Z31" i="5"/>
  <c r="E31" i="13" s="1"/>
  <c r="E32" i="5"/>
  <c r="E29" i="6"/>
  <c r="P11" i="6"/>
  <c r="H11" i="13" s="1"/>
  <c r="O11" i="6"/>
  <c r="Z34" i="9"/>
  <c r="F34" i="13" s="1"/>
  <c r="P3" i="14" s="1"/>
  <c r="E32" i="9"/>
  <c r="Y34" i="9"/>
  <c r="O7" i="4"/>
  <c r="E29" i="4"/>
  <c r="Z7" i="5"/>
  <c r="E7" i="13" s="1"/>
  <c r="E29" i="5"/>
  <c r="Y7" i="5"/>
  <c r="H5" i="1"/>
  <c r="H7" i="1" s="1"/>
  <c r="H29" i="1" s="1"/>
  <c r="H30" i="1" s="1"/>
  <c r="L5" i="1"/>
  <c r="L7" i="1" s="1"/>
  <c r="L29" i="1" s="1"/>
  <c r="L30" i="1" s="1"/>
  <c r="P5" i="1"/>
  <c r="P7" i="1" s="1"/>
  <c r="P29" i="1" s="1"/>
  <c r="P30" i="1" s="1"/>
  <c r="T5" i="1"/>
  <c r="T7" i="1" s="1"/>
  <c r="T29" i="1" s="1"/>
  <c r="T30" i="1" s="1"/>
  <c r="P33" i="2"/>
  <c r="G33" i="13" s="1"/>
  <c r="H4" i="14" s="1"/>
  <c r="P32" i="3"/>
  <c r="J32" i="13" s="1"/>
  <c r="O31" i="4"/>
  <c r="F7" i="6"/>
  <c r="F29" i="6" s="1"/>
  <c r="F30" i="6" s="1"/>
  <c r="P5" i="6"/>
  <c r="H5" i="13" s="1"/>
  <c r="O5" i="6"/>
  <c r="O31" i="6"/>
  <c r="L32" i="7"/>
  <c r="P32" i="7" s="1"/>
  <c r="K32" i="13" s="1"/>
  <c r="P31" i="3"/>
  <c r="J31" i="13" s="1"/>
  <c r="O5" i="4"/>
  <c r="E32" i="4"/>
  <c r="E32" i="6"/>
  <c r="O31" i="7"/>
  <c r="O34" i="10"/>
  <c r="O32" i="11"/>
  <c r="O33" i="11"/>
  <c r="E30" i="12"/>
  <c r="O32" i="12"/>
  <c r="P32" i="12"/>
  <c r="O32" i="13" s="1"/>
  <c r="Y5" i="5"/>
  <c r="Y11" i="5"/>
  <c r="Y31" i="5"/>
  <c r="Y33" i="5"/>
  <c r="E7" i="7"/>
  <c r="P31" i="7"/>
  <c r="K31" i="13" s="1"/>
  <c r="O31" i="8"/>
  <c r="O5" i="12"/>
  <c r="P11" i="12"/>
  <c r="O11" i="13" s="1"/>
  <c r="O11" i="12"/>
  <c r="Z5" i="5"/>
  <c r="E5" i="13" s="1"/>
  <c r="P11" i="7"/>
  <c r="K11" i="13" s="1"/>
  <c r="L5" i="7"/>
  <c r="L7" i="7" s="1"/>
  <c r="L29" i="7" s="1"/>
  <c r="L30" i="7" s="1"/>
  <c r="H5" i="7"/>
  <c r="H7" i="7" s="1"/>
  <c r="H29" i="7" s="1"/>
  <c r="H30" i="7" s="1"/>
  <c r="O11" i="7"/>
  <c r="K5" i="7"/>
  <c r="K7" i="7" s="1"/>
  <c r="K29" i="7" s="1"/>
  <c r="K30" i="7" s="1"/>
  <c r="F7" i="8"/>
  <c r="O7" i="8" s="1"/>
  <c r="P5" i="8"/>
  <c r="N5" i="13" s="1"/>
  <c r="E29" i="8"/>
  <c r="O34" i="8"/>
  <c r="Z5" i="9"/>
  <c r="F5" i="13" s="1"/>
  <c r="F7" i="10"/>
  <c r="P5" i="10"/>
  <c r="I5" i="13" s="1"/>
  <c r="O5" i="10"/>
  <c r="P11" i="10"/>
  <c r="I11" i="13" s="1"/>
  <c r="O11" i="10"/>
  <c r="P31" i="11"/>
  <c r="L31" i="13" s="1"/>
  <c r="O31" i="11"/>
  <c r="E32" i="8"/>
  <c r="E29" i="10"/>
  <c r="E32" i="10"/>
  <c r="P11" i="11"/>
  <c r="L11" i="13" s="1"/>
  <c r="L5" i="11"/>
  <c r="L7" i="11" s="1"/>
  <c r="L29" i="11" s="1"/>
  <c r="L30" i="11" s="1"/>
  <c r="O34" i="12"/>
  <c r="P34" i="12"/>
  <c r="O34" i="13" s="1"/>
  <c r="P6" i="14" s="1"/>
  <c r="Y5" i="9"/>
  <c r="E7" i="9"/>
  <c r="Y11" i="9"/>
  <c r="Y31" i="9"/>
  <c r="Y33" i="9"/>
  <c r="E5" i="11"/>
  <c r="I5" i="11"/>
  <c r="I7" i="11" s="1"/>
  <c r="I29" i="11" s="1"/>
  <c r="I30" i="11" s="1"/>
  <c r="N5" i="11"/>
  <c r="N7" i="11" s="1"/>
  <c r="N29" i="11" s="1"/>
  <c r="N30" i="11" s="1"/>
  <c r="O31" i="12"/>
  <c r="P31" i="12"/>
  <c r="O31" i="13" s="1"/>
  <c r="F5" i="11"/>
  <c r="F7" i="11" s="1"/>
  <c r="F29" i="11" s="1"/>
  <c r="F30" i="11" s="1"/>
  <c r="J5" i="11"/>
  <c r="J7" i="11" s="1"/>
  <c r="J29" i="11" s="1"/>
  <c r="J30" i="11" s="1"/>
  <c r="O11" i="11"/>
  <c r="F7" i="12"/>
  <c r="P5" i="12"/>
  <c r="O5" i="13" s="1"/>
  <c r="O7" i="12"/>
  <c r="O33" i="12"/>
  <c r="P33" i="12"/>
  <c r="O33" i="13" s="1"/>
  <c r="J6" i="14" s="1"/>
  <c r="O32" i="10" l="1"/>
  <c r="P32" i="10"/>
  <c r="I32" i="13" s="1"/>
  <c r="E30" i="8"/>
  <c r="O5" i="7"/>
  <c r="O32" i="6"/>
  <c r="P32" i="6"/>
  <c r="H32" i="13" s="1"/>
  <c r="E30" i="10"/>
  <c r="F29" i="10"/>
  <c r="F30" i="10" s="1"/>
  <c r="P7" i="10"/>
  <c r="I7" i="13" s="1"/>
  <c r="O7" i="10"/>
  <c r="E29" i="7"/>
  <c r="O7" i="7"/>
  <c r="P7" i="7"/>
  <c r="K7" i="13" s="1"/>
  <c r="O32" i="4"/>
  <c r="P32" i="4"/>
  <c r="M32" i="13" s="1"/>
  <c r="Z29" i="5"/>
  <c r="E29" i="13" s="1"/>
  <c r="Y29" i="5"/>
  <c r="E30" i="5"/>
  <c r="Z32" i="5"/>
  <c r="E32" i="13" s="1"/>
  <c r="Y32" i="5"/>
  <c r="O5" i="3"/>
  <c r="O32" i="7"/>
  <c r="O29" i="2"/>
  <c r="Y5" i="1"/>
  <c r="O7" i="6"/>
  <c r="P5" i="11"/>
  <c r="L5" i="13" s="1"/>
  <c r="O5" i="11"/>
  <c r="E7" i="11"/>
  <c r="Z7" i="9"/>
  <c r="F7" i="13" s="1"/>
  <c r="E29" i="9"/>
  <c r="Y7" i="9"/>
  <c r="O32" i="8"/>
  <c r="P32" i="8"/>
  <c r="N32" i="13" s="1"/>
  <c r="P5" i="7"/>
  <c r="K5" i="13" s="1"/>
  <c r="Z32" i="9"/>
  <c r="F32" i="13" s="1"/>
  <c r="Y32" i="9"/>
  <c r="P7" i="6"/>
  <c r="H7" i="13" s="1"/>
  <c r="E29" i="3"/>
  <c r="P7" i="3"/>
  <c r="J7" i="13" s="1"/>
  <c r="O7" i="3"/>
  <c r="Y7" i="1"/>
  <c r="Z7" i="1"/>
  <c r="D7" i="13" s="1"/>
  <c r="E29" i="1"/>
  <c r="P29" i="2"/>
  <c r="G29" i="13" s="1"/>
  <c r="F29" i="12"/>
  <c r="P7" i="12"/>
  <c r="O7" i="13" s="1"/>
  <c r="F29" i="8"/>
  <c r="F30" i="8" s="1"/>
  <c r="P7" i="8"/>
  <c r="N7" i="13" s="1"/>
  <c r="O29" i="4"/>
  <c r="E30" i="4"/>
  <c r="P29" i="4"/>
  <c r="M29" i="13" s="1"/>
  <c r="O29" i="6"/>
  <c r="E30" i="6"/>
  <c r="P29" i="6"/>
  <c r="H29" i="13" s="1"/>
  <c r="P5" i="3"/>
  <c r="J5" i="13" s="1"/>
  <c r="Z32" i="1"/>
  <c r="D32" i="13" s="1"/>
  <c r="Y32" i="1"/>
  <c r="Z5" i="1"/>
  <c r="D5" i="13" s="1"/>
  <c r="P30" i="2"/>
  <c r="G30" i="13" s="1"/>
  <c r="O30" i="2"/>
  <c r="P7" i="4"/>
  <c r="M7" i="13" s="1"/>
  <c r="O30" i="4" l="1"/>
  <c r="P30" i="4"/>
  <c r="M30" i="13" s="1"/>
  <c r="Z29" i="9"/>
  <c r="F29" i="13" s="1"/>
  <c r="Y29" i="9"/>
  <c r="E30" i="9"/>
  <c r="O30" i="8"/>
  <c r="P30" i="8"/>
  <c r="N30" i="13" s="1"/>
  <c r="E30" i="7"/>
  <c r="O29" i="7"/>
  <c r="P29" i="7"/>
  <c r="K29" i="13" s="1"/>
  <c r="P29" i="10"/>
  <c r="I29" i="13" s="1"/>
  <c r="O29" i="8"/>
  <c r="Z30" i="5"/>
  <c r="E30" i="13" s="1"/>
  <c r="Y30" i="5"/>
  <c r="O30" i="6"/>
  <c r="P30" i="6"/>
  <c r="H30" i="13" s="1"/>
  <c r="F30" i="12"/>
  <c r="O29" i="12"/>
  <c r="P29" i="12"/>
  <c r="O29" i="13" s="1"/>
  <c r="E29" i="11"/>
  <c r="P7" i="11"/>
  <c r="L7" i="13" s="1"/>
  <c r="O7" i="11"/>
  <c r="O30" i="10"/>
  <c r="P30" i="10"/>
  <c r="I30" i="13" s="1"/>
  <c r="E30" i="3"/>
  <c r="P29" i="3"/>
  <c r="J29" i="13" s="1"/>
  <c r="O29" i="3"/>
  <c r="Y29" i="1"/>
  <c r="E30" i="1"/>
  <c r="Z29" i="1"/>
  <c r="D29" i="13" s="1"/>
  <c r="O29" i="10"/>
  <c r="P29" i="8"/>
  <c r="N29" i="13" s="1"/>
  <c r="P30" i="7" l="1"/>
  <c r="K30" i="13" s="1"/>
  <c r="O30" i="7"/>
  <c r="E30" i="11"/>
  <c r="P29" i="11"/>
  <c r="L29" i="13" s="1"/>
  <c r="O29" i="11"/>
  <c r="Z30" i="1"/>
  <c r="D30" i="13" s="1"/>
  <c r="Y30" i="1"/>
  <c r="P30" i="3"/>
  <c r="J30" i="13" s="1"/>
  <c r="O30" i="3"/>
  <c r="O30" i="12"/>
  <c r="P30" i="12"/>
  <c r="O30" i="13" s="1"/>
  <c r="Z30" i="9"/>
  <c r="F30" i="13" s="1"/>
  <c r="Y30" i="9"/>
  <c r="P30" i="11" l="1"/>
  <c r="L30" i="13" s="1"/>
  <c r="O30" i="11"/>
</calcChain>
</file>

<file path=xl/sharedStrings.xml><?xml version="1.0" encoding="utf-8"?>
<sst xmlns="http://schemas.openxmlformats.org/spreadsheetml/2006/main" count="967" uniqueCount="73">
  <si>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</si>
  <si>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</si>
  <si>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</si>
  <si>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</si>
  <si>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</si>
  <si>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</si>
  <si>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Average (Not aborted)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</si>
  <si>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</si>
  <si>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</si>
  <si>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</si>
  <si>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</si>
  <si>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</si>
  <si>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</si>
  <si>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</si>
  <si>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</si>
  <si>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</si>
  <si>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</si>
  <si>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</si>
  <si>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</si>
  <si>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</si>
  <si>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</si>
  <si>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</si>
  <si>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</si>
  <si>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</si>
  <si>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</si>
  <si>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</si>
  <si>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</si>
  <si>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</si>
  <si>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</si>
  <si>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</si>
  <si>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</si>
  <si>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</si>
  <si>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</si>
  <si>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</si>
  <si>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</si>
  <si>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</si>
  <si>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</si>
  <si>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</si>
  <si>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</si>
  <si>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</si>
  <si>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</si>
  <si>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</si>
  <si>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</si>
  <si>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 (Network)</t>
  </si>
  <si>
    <t>How much time in total was needed for all the transmission(sum of messages, measured from LoPy analytics)</t>
  </si>
  <si>
    <t>Total Duration (Code)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</si>
  <si>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</si>
  <si>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</si>
  <si>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</si>
  <si>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</si>
  <si>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</si>
  <si>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</si>
  <si>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</si>
  <si>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</si>
  <si>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</si>
  <si>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</si>
  <si>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</si>
  <si>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</si>
  <si>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</si>
  <si>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</si>
  <si>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Success</t>
  </si>
  <si>
    <t>If the transmission was not aborted</t>
  </si>
  <si>
    <t>Success rate:</t>
  </si>
  <si>
    <t>Case</t>
  </si>
  <si>
    <t>No Errors</t>
  </si>
  <si>
    <t xml:space="preserve">10% UL Errors </t>
  </si>
  <si>
    <t>20% UL Errors</t>
  </si>
  <si>
    <t>Success rate</t>
  </si>
  <si>
    <t>Transmission Duration</t>
  </si>
  <si>
    <t>UL Messages</t>
  </si>
  <si>
    <t>DL Messages</t>
  </si>
  <si>
    <t xml:space="preserve">10% UL/DL Errors </t>
  </si>
  <si>
    <t>20% UL/DL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</si>
</sst>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00"/>
    <numFmt numFmtId="165" formatCode="0.000000"/>
    <numFmt numFmtId="166" formatCode="0.0000"/>
  </numFmts>
  <fonts count="17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12"/>
    <xf numFmtId="9" fontId="9" fillId="0" borderId="12"/>
    <xf numFmtId="41" fontId="9" fillId="0" borderId="12"/>
  </cellStyleXfs>
  <cellXfs count="156"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3" xfId="0" applyFont="1" applyBorder="1"/>
    <xf numFmtId="10" fontId="6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8" fillId="0" borderId="0" xfId="0" applyFont="1" applyBorder="1"/>
    <xf numFmtId="9" fontId="6" fillId="0" borderId="7" xfId="1" applyFont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1" fontId="6" fillId="0" borderId="16" xfId="0" applyNumberFormat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7" fillId="0" borderId="10" xfId="0" applyFont="1" applyBorder="1"/>
    <xf numFmtId="0" fontId="2" fillId="2" borderId="16" xfId="0" applyFont="1" applyFill="1" applyBorder="1" applyAlignment="1">
      <alignment horizontal="center"/>
    </xf>
    <xf numFmtId="0" fontId="7" fillId="0" borderId="23" xfId="0" applyFont="1" applyBorder="1"/>
    <xf numFmtId="1" fontId="10" fillId="0" borderId="7" xfId="0" applyNumberFormat="1" applyFont="1" applyBorder="1" applyAlignment="1">
      <alignment horizontal="center"/>
    </xf>
    <xf numFmtId="0" fontId="11" fillId="2" borderId="7" xfId="0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/>
    </xf>
    <xf numFmtId="0" fontId="15" fillId="0" borderId="0" xfId="0" applyFont="1" applyBorder="1"/>
    <xf numFmtId="0" fontId="14" fillId="5" borderId="30" xfId="0" applyFon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4" fillId="0" borderId="35" xfId="0" applyFont="1" applyBorder="1" applyAlignment="1">
      <alignment horizontal="center" wrapText="1"/>
    </xf>
    <xf numFmtId="1" fontId="6" fillId="0" borderId="36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5" fillId="0" borderId="46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9" fontId="5" fillId="0" borderId="46" xfId="0" applyNumberFormat="1" applyFont="1" applyBorder="1" applyAlignment="1">
      <alignment horizontal="center"/>
    </xf>
    <xf numFmtId="0" fontId="13" fillId="0" borderId="29" xfId="0" applyFont="1" applyBorder="1"/>
    <xf numFmtId="1" fontId="5" fillId="0" borderId="50" xfId="0" applyNumberFormat="1" applyFont="1" applyBorder="1" applyAlignment="1">
      <alignment horizontal="center"/>
    </xf>
    <xf numFmtId="1" fontId="13" fillId="0" borderId="45" xfId="2" applyNumberFormat="1" applyFont="1" applyBorder="1"/>
    <xf numFmtId="1" fontId="13" fillId="0" borderId="47" xfId="2" applyNumberFormat="1" applyFont="1" applyBorder="1"/>
    <xf numFmtId="1" fontId="13" fillId="0" borderId="49" xfId="2" applyNumberFormat="1" applyFont="1" applyBorder="1"/>
    <xf numFmtId="1" fontId="13" fillId="0" borderId="51" xfId="2" applyNumberFormat="1" applyFont="1" applyBorder="1"/>
    <xf numFmtId="1" fontId="13" fillId="0" borderId="29" xfId="2" applyNumberFormat="1" applyFont="1" applyBorder="1"/>
    <xf numFmtId="9" fontId="13" fillId="0" borderId="40" xfId="1" applyFont="1" applyBorder="1"/>
    <xf numFmtId="0" fontId="13" fillId="7" borderId="31" xfId="0" applyFont="1" applyFill="1" applyBorder="1"/>
    <xf numFmtId="9" fontId="13" fillId="7" borderId="52" xfId="1" applyFont="1" applyFill="1" applyBorder="1"/>
    <xf numFmtId="1" fontId="16" fillId="0" borderId="47" xfId="2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9" fontId="0" fillId="7" borderId="31" xfId="0" applyNumberFormat="1" applyFill="1" applyBorder="1"/>
    <xf numFmtId="9" fontId="0" fillId="7" borderId="33" xfId="0" applyNumberFormat="1" applyFill="1" applyBorder="1"/>
    <xf numFmtId="9" fontId="0" fillId="7" borderId="52" xfId="0" applyNumberFormat="1" applyFill="1" applyBorder="1"/>
    <xf numFmtId="1" fontId="6" fillId="0" borderId="2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6" fontId="5" fillId="0" borderId="48" xfId="0" applyNumberFormat="1" applyFont="1" applyBorder="1" applyAlignment="1">
      <alignment horizontal="center"/>
    </xf>
    <xf numFmtId="166" fontId="13" fillId="0" borderId="49" xfId="2" applyNumberFormat="1" applyFont="1" applyBorder="1"/>
    <xf numFmtId="164" fontId="6" fillId="0" borderId="20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4" fontId="6" fillId="3" borderId="38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12" xfId="0"/>
    <xf numFmtId="1" fontId="10" fillId="0" borderId="1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2" borderId="4" xfId="0" applyFont="1" applyFill="1" applyBorder="1" applyAlignment="1">
      <alignment horizontal="center" wrapText="1"/>
    </xf>
    <xf numFmtId="0" fontId="0" fillId="0" borderId="14" xfId="0" applyBorder="1"/>
    <xf numFmtId="0" fontId="0" fillId="0" borderId="8" xfId="0" applyBorder="1"/>
    <xf numFmtId="0" fontId="3" fillId="0" borderId="11" xfId="0" applyFont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2" fillId="2" borderId="7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2" fillId="2" borderId="6" xfId="0" applyFont="1" applyFill="1" applyBorder="1" applyAlignment="1">
      <alignment horizontal="center" wrapText="1"/>
    </xf>
    <xf numFmtId="0" fontId="0" fillId="0" borderId="13" xfId="0" applyBorder="1"/>
    <xf numFmtId="0" fontId="2" fillId="2" borderId="32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0" fillId="0" borderId="23" xfId="0" applyBorder="1"/>
    <xf numFmtId="0" fontId="2" fillId="2" borderId="15" xfId="0" applyFont="1" applyFill="1" applyBorder="1" applyAlignment="1">
      <alignment horizontal="center" wrapText="1"/>
    </xf>
    <xf numFmtId="0" fontId="0" fillId="0" borderId="18" xfId="0" applyBorder="1"/>
    <xf numFmtId="0" fontId="0" fillId="0" borderId="25" xfId="0" applyBorder="1"/>
    <xf numFmtId="0" fontId="2" fillId="2" borderId="22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6" xfId="0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wrapText="1"/>
    </xf>
    <xf numFmtId="0" fontId="11" fillId="6" borderId="39" xfId="0" applyFont="1" applyFill="1" applyBorder="1" applyAlignment="1">
      <alignment horizontal="center" wrapText="1"/>
    </xf>
    <xf numFmtId="0" fontId="0" fillId="0" borderId="59" xfId="0" applyBorder="1"/>
    <xf numFmtId="0" fontId="3" fillId="0" borderId="53" xfId="0" applyFont="1" applyBorder="1" applyAlignment="1">
      <alignment horizontal="center" vertical="center" wrapText="1"/>
    </xf>
    <xf numFmtId="0" fontId="0" fillId="0" borderId="32" xfId="0" applyBorder="1"/>
    <xf numFmtId="0" fontId="0" fillId="0" borderId="62" xfId="0" applyBorder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63" xfId="0" applyBorder="1"/>
    <xf numFmtId="0" fontId="13" fillId="7" borderId="43" xfId="0" applyFont="1" applyFill="1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52.0709667</c:v>
                </c:pt>
                <c:pt idx="1">
                  <c:v>114.84539150000003</c:v>
                </c:pt>
                <c:pt idx="2">
                  <c:v>177.04927149999997</c:v>
                </c:pt>
                <c:pt idx="3">
                  <c:v>221.80831210000002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F7E-AA45-C8CC2C74310F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UL/DL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79.680558499999989</c:v>
                </c:pt>
                <c:pt idx="1">
                  <c:v>140.498086</c:v>
                </c:pt>
                <c:pt idx="2">
                  <c:v>192.61273679999999</c:v>
                </c:pt>
                <c:pt idx="3">
                  <c:v>295.57456949999994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E-4F7E-AA45-C8CC2C74310F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UL/DL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118.64369795000002</c:v>
                </c:pt>
                <c:pt idx="1">
                  <c:v>172.23302766666666</c:v>
                </c:pt>
                <c:pt idx="2">
                  <c:v>235.15971450000001</c:v>
                </c:pt>
                <c:pt idx="3">
                  <c:v>350.25291099999998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E-4F7E-AA45-C8CC2C74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5-4F44-8E85-3F2F9E6BD4EA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7.75</c:v>
                </c:pt>
                <c:pt idx="1">
                  <c:v>14.8</c:v>
                </c:pt>
                <c:pt idx="2">
                  <c:v>21.7</c:v>
                </c:pt>
                <c:pt idx="3">
                  <c:v>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5-4F44-8E85-3F2F9E6BD4EA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 lvl="0">
                    <a:defRPr b="1" i="0"/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FB5-4F44-8E85-3F2F9E6BD4EA}"/>
                </c:ext>
              </c:extLst>
            </c:dLbl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8.75</c:v>
                </c:pt>
                <c:pt idx="1">
                  <c:v>15.777777777777779</c:v>
                </c:pt>
                <c:pt idx="2">
                  <c:v>22.9</c:v>
                </c:pt>
                <c:pt idx="3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5-4F44-8E85-3F2F9E6B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UL/DL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2-4296-8683-085C218F86FC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UL/DL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1.75</c:v>
                </c:pt>
                <c:pt idx="1">
                  <c:v>2.1</c:v>
                </c:pt>
                <c:pt idx="2">
                  <c:v>2.6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2-4296-8683-085C218F86FC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UL/DL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/>
                <a:lstStyle/>
                <a:p>
                  <a:pPr lvl="0">
                    <a:defRPr b="1" i="0"/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9E2-4296-8683-085C218F86FC}"/>
                </c:ext>
              </c:extLst>
            </c:dLbl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2.75</c:v>
                </c:pt>
                <c:pt idx="1">
                  <c:v>3.6666666666666665</c:v>
                </c:pt>
                <c:pt idx="2">
                  <c:v>4.3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2-4296-8683-085C218F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Q13" workbookViewId="0">
      <selection activeCell="E38" sqref="E38"/>
    </sheetView>
  </sheetViews>
  <sheetFormatPr baseColWidth="10" defaultColWidth="14.42578125" defaultRowHeight="15" customHeight="1" x14ac:dyDescent="0.2"/>
  <cols>
    <col min="1" max="2" width="14.42578125" style="99" customWidth="1"/>
    <col min="3" max="3" width="16.5703125" style="99" bestFit="1" customWidth="1"/>
    <col min="4" max="4" width="95.7109375" style="99" customWidth="1"/>
    <col min="5" max="25" width="14.42578125" style="99" customWidth="1"/>
    <col min="26" max="26" width="21" style="99" bestFit="1" customWidth="1"/>
    <col min="27" max="31" width="14.42578125" style="99" customWidth="1"/>
    <col min="32" max="16384" width="14.42578125" style="99"/>
  </cols>
  <sheetData>
    <row r="1" spans="1:26" ht="15.75" customHeight="1" x14ac:dyDescent="0.2">
      <c r="A1" s="107" t="s">
        <v>0</v>
      </c>
      <c r="B1" s="108"/>
      <c r="C1" s="109"/>
      <c r="D1" s="110" t="s">
        <v>1</v>
      </c>
      <c r="E1" s="105">
        <v>77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5.75" customHeight="1" x14ac:dyDescent="0.2">
      <c r="A2" s="107" t="s">
        <v>2</v>
      </c>
      <c r="B2" s="108"/>
      <c r="C2" s="109"/>
      <c r="D2" s="111"/>
      <c r="E2" s="116">
        <v>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ht="15.75" customHeight="1" thickBot="1" x14ac:dyDescent="0.25">
      <c r="A3" s="107" t="s">
        <v>3</v>
      </c>
      <c r="B3" s="108"/>
      <c r="C3" s="109"/>
      <c r="D3" s="111"/>
      <c r="E3" s="116">
        <v>1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6"/>
      <c r="B6" s="129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6"/>
      <c r="B7" s="129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6"/>
      <c r="B8" s="129"/>
      <c r="C8" s="1" t="s">
        <v>15</v>
      </c>
      <c r="D8" s="1" t="s">
        <v>16</v>
      </c>
      <c r="E8" s="5">
        <v>17.44049</v>
      </c>
      <c r="F8" s="88">
        <v>17.443686</v>
      </c>
      <c r="G8" s="88">
        <v>17.446598000000002</v>
      </c>
      <c r="H8" s="88">
        <v>17.506923</v>
      </c>
      <c r="I8" s="88">
        <v>17.437802999999999</v>
      </c>
      <c r="J8" s="88">
        <v>17.442781</v>
      </c>
      <c r="K8" s="88">
        <v>17.442059</v>
      </c>
      <c r="L8" s="88">
        <v>17.446382</v>
      </c>
      <c r="M8" s="88">
        <v>17.510643000000002</v>
      </c>
      <c r="N8" s="88">
        <v>17.441006000000002</v>
      </c>
      <c r="O8" s="5">
        <v>17.449974000000001</v>
      </c>
      <c r="P8" s="88">
        <v>17.434971000000001</v>
      </c>
      <c r="Q8" s="88">
        <v>17.455992999999999</v>
      </c>
      <c r="R8" s="88">
        <v>17.448643000000001</v>
      </c>
      <c r="S8" s="88">
        <v>17.441685</v>
      </c>
      <c r="T8" s="88">
        <v>17.434497</v>
      </c>
      <c r="U8" s="88">
        <v>17.441319</v>
      </c>
      <c r="V8" s="88">
        <v>17.514206999999999</v>
      </c>
      <c r="W8" s="88">
        <v>17.462025000000001</v>
      </c>
      <c r="X8" s="89">
        <v>17.440598999999999</v>
      </c>
      <c r="Y8" s="39">
        <f t="shared" si="0"/>
        <v>17.454114200000003</v>
      </c>
      <c r="Z8" s="46">
        <f t="shared" si="1"/>
        <v>17.454114200000003</v>
      </c>
    </row>
    <row r="9" spans="1:26" ht="15.75" customHeight="1" x14ac:dyDescent="0.2">
      <c r="A9" s="106"/>
      <c r="B9" s="129"/>
      <c r="C9" s="1" t="s">
        <v>17</v>
      </c>
      <c r="D9" s="1" t="s">
        <v>18</v>
      </c>
      <c r="E9" s="88">
        <v>2.9067483333333328</v>
      </c>
      <c r="F9" s="88">
        <v>2.9072810000000011</v>
      </c>
      <c r="G9" s="88">
        <v>2.907766333333333</v>
      </c>
      <c r="H9" s="88">
        <v>2.9178204999999999</v>
      </c>
      <c r="I9" s="88">
        <v>2.9063005</v>
      </c>
      <c r="J9" s="88">
        <v>2.9071301666666658</v>
      </c>
      <c r="K9" s="88">
        <v>2.907009833333333</v>
      </c>
      <c r="L9" s="88">
        <v>2.9077303333333329</v>
      </c>
      <c r="M9" s="88">
        <v>2.9184405</v>
      </c>
      <c r="N9" s="88">
        <v>2.9068343333333342</v>
      </c>
      <c r="O9" s="88">
        <v>2.9083290000000002</v>
      </c>
      <c r="P9" s="88">
        <v>2.9058285000000001</v>
      </c>
      <c r="Q9" s="88">
        <v>2.9093321666666672</v>
      </c>
      <c r="R9" s="88">
        <v>2.908107166666666</v>
      </c>
      <c r="S9" s="88">
        <v>2.9069474999999998</v>
      </c>
      <c r="T9" s="88">
        <v>2.9057495000000002</v>
      </c>
      <c r="U9" s="88">
        <v>2.9068865000000002</v>
      </c>
      <c r="V9" s="88">
        <v>2.9190345</v>
      </c>
      <c r="W9" s="88">
        <v>2.9103374999999998</v>
      </c>
      <c r="X9" s="89">
        <v>2.9067664999999998</v>
      </c>
      <c r="Y9" s="39">
        <f t="shared" si="0"/>
        <v>2.9090190333333332</v>
      </c>
      <c r="Z9" s="46">
        <f t="shared" si="1"/>
        <v>2.9090190333333332</v>
      </c>
    </row>
    <row r="10" spans="1:2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0.51644204502138158</v>
      </c>
      <c r="F10" s="90">
        <v>0.51780457418875703</v>
      </c>
      <c r="G10" s="90">
        <v>0.51549286108797543</v>
      </c>
      <c r="H10" s="90">
        <v>0.5350211567901777</v>
      </c>
      <c r="I10" s="90">
        <v>0.51681831756111352</v>
      </c>
      <c r="J10" s="90">
        <v>0.51732580400262929</v>
      </c>
      <c r="K10" s="90">
        <v>0.51748267009259996</v>
      </c>
      <c r="L10" s="90">
        <v>0.51699345030964039</v>
      </c>
      <c r="M10" s="90">
        <v>0.50931402566069206</v>
      </c>
      <c r="N10" s="90">
        <v>0.5164067574595308</v>
      </c>
      <c r="O10" s="90">
        <v>0.51589969818948334</v>
      </c>
      <c r="P10" s="90">
        <v>0.51632096597281429</v>
      </c>
      <c r="Q10" s="90">
        <v>0.51712616569012115</v>
      </c>
      <c r="R10" s="90">
        <v>0.51773198127927811</v>
      </c>
      <c r="S10" s="90">
        <v>0.51773803869012747</v>
      </c>
      <c r="T10" s="90">
        <v>0.51672149721518268</v>
      </c>
      <c r="U10" s="90">
        <v>0.51686730026680927</v>
      </c>
      <c r="V10" s="90">
        <v>0.5085040621461151</v>
      </c>
      <c r="W10" s="90">
        <v>0.5231317930390964</v>
      </c>
      <c r="X10" s="91">
        <v>0.51635478750516095</v>
      </c>
      <c r="Y10" s="92">
        <f t="shared" si="0"/>
        <v>0.51727489760843437</v>
      </c>
      <c r="Z10" s="93">
        <f t="shared" si="1"/>
        <v>0.51727489760843437</v>
      </c>
    </row>
    <row r="11" spans="1:2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6"/>
      <c r="B12" s="129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6"/>
      <c r="B16" s="129"/>
      <c r="C16" s="1" t="s">
        <v>15</v>
      </c>
      <c r="D16" s="1" t="s">
        <v>30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88">
        <v>0</v>
      </c>
      <c r="W16" s="88">
        <v>0</v>
      </c>
      <c r="X16" s="89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6"/>
      <c r="B17" s="129"/>
      <c r="C17" s="1" t="s">
        <v>17</v>
      </c>
      <c r="D17" s="1" t="s">
        <v>31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9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1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32">
        <v>1</v>
      </c>
      <c r="Y20" s="39">
        <f t="shared" si="0"/>
        <v>1</v>
      </c>
      <c r="Z20" s="46">
        <f t="shared" si="1"/>
        <v>1</v>
      </c>
    </row>
    <row r="21" spans="1:2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33">
        <v>0</v>
      </c>
      <c r="Y21" s="39">
        <f t="shared" si="0"/>
        <v>0</v>
      </c>
      <c r="Z21" s="46">
        <f t="shared" si="1"/>
        <v>0</v>
      </c>
    </row>
    <row r="22" spans="1:2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2"/>
      <c r="Y22" s="39" t="e">
        <f t="shared" si="0"/>
        <v>#DIV/0!</v>
      </c>
      <c r="Z22" s="46" t="e">
        <f t="shared" si="1"/>
        <v>#DIV/0!</v>
      </c>
    </row>
    <row r="23" spans="1:2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32">
        <v>1</v>
      </c>
      <c r="Y23" s="39">
        <f t="shared" si="0"/>
        <v>1</v>
      </c>
      <c r="Z23" s="46">
        <f t="shared" si="1"/>
        <v>1</v>
      </c>
    </row>
    <row r="24" spans="1:26" ht="15.75" customHeight="1" x14ac:dyDescent="0.2">
      <c r="A24" s="106"/>
      <c r="B24" s="129"/>
      <c r="C24" s="1" t="s">
        <v>15</v>
      </c>
      <c r="D24" s="1" t="s">
        <v>40</v>
      </c>
      <c r="E24" s="88">
        <v>34.984470000000002</v>
      </c>
      <c r="F24" s="88">
        <v>34.968690000000002</v>
      </c>
      <c r="G24" s="88">
        <v>33.87961</v>
      </c>
      <c r="H24" s="88">
        <v>33.85792</v>
      </c>
      <c r="I24" s="88">
        <v>34.908160000000002</v>
      </c>
      <c r="J24" s="88">
        <v>34.92465</v>
      </c>
      <c r="K24" s="88">
        <v>34.928820000000002</v>
      </c>
      <c r="L24" s="88">
        <v>34.93121</v>
      </c>
      <c r="M24" s="88">
        <v>34.817990000000002</v>
      </c>
      <c r="N24" s="88">
        <v>33.956240000000001</v>
      </c>
      <c r="O24" s="88">
        <v>33.857999999999997</v>
      </c>
      <c r="P24" s="88">
        <v>34.959380000000003</v>
      </c>
      <c r="Q24" s="88">
        <v>34.943640000000002</v>
      </c>
      <c r="R24" s="88">
        <v>34.874040000000001</v>
      </c>
      <c r="S24" s="88">
        <v>34.973590000000002</v>
      </c>
      <c r="T24" s="88">
        <v>34.933669999999999</v>
      </c>
      <c r="U24" s="88">
        <v>33.956189999999999</v>
      </c>
      <c r="V24" s="88">
        <v>33.84581</v>
      </c>
      <c r="W24" s="88">
        <v>34.906489999999998</v>
      </c>
      <c r="X24" s="89">
        <v>34.92848</v>
      </c>
      <c r="Y24" s="39">
        <f t="shared" si="0"/>
        <v>34.6168525</v>
      </c>
      <c r="Z24" s="46">
        <f t="shared" si="1"/>
        <v>34.6168525</v>
      </c>
    </row>
    <row r="25" spans="1:26" ht="15.75" customHeight="1" x14ac:dyDescent="0.2">
      <c r="A25" s="106"/>
      <c r="B25" s="129"/>
      <c r="C25" s="1" t="s">
        <v>17</v>
      </c>
      <c r="D25" s="1" t="s">
        <v>41</v>
      </c>
      <c r="E25" s="88">
        <v>34.984470000000002</v>
      </c>
      <c r="F25" s="88">
        <v>34.968690000000002</v>
      </c>
      <c r="G25" s="88">
        <v>33.87961</v>
      </c>
      <c r="H25" s="88">
        <v>33.85792</v>
      </c>
      <c r="I25" s="88">
        <v>34.908160000000002</v>
      </c>
      <c r="J25" s="88">
        <v>34.92465</v>
      </c>
      <c r="K25" s="88">
        <v>34.928820000000002</v>
      </c>
      <c r="L25" s="88">
        <v>34.93121</v>
      </c>
      <c r="M25" s="88">
        <v>34.817990000000002</v>
      </c>
      <c r="N25" s="88">
        <v>33.956240000000001</v>
      </c>
      <c r="O25" s="88">
        <v>33.857999999999997</v>
      </c>
      <c r="P25" s="88">
        <v>34.959380000000003</v>
      </c>
      <c r="Q25" s="88">
        <v>34.943640000000002</v>
      </c>
      <c r="R25" s="88">
        <v>34.874040000000001</v>
      </c>
      <c r="S25" s="88">
        <v>34.973590000000002</v>
      </c>
      <c r="T25" s="88">
        <v>34.933669999999999</v>
      </c>
      <c r="U25" s="88">
        <v>33.956189999999999</v>
      </c>
      <c r="V25" s="88">
        <v>33.84581</v>
      </c>
      <c r="W25" s="88">
        <v>34.906489999999998</v>
      </c>
      <c r="X25" s="89">
        <v>34.92848</v>
      </c>
      <c r="Y25" s="39">
        <f t="shared" si="0"/>
        <v>34.6168525</v>
      </c>
      <c r="Z25" s="46">
        <f t="shared" si="1"/>
        <v>34.6168525</v>
      </c>
    </row>
    <row r="26" spans="1:2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v>0</v>
      </c>
      <c r="W26" s="94">
        <v>0</v>
      </c>
      <c r="X26" s="95">
        <v>0</v>
      </c>
      <c r="Y26" s="40">
        <f t="shared" si="0"/>
        <v>0</v>
      </c>
      <c r="Z26" s="47">
        <f t="shared" si="1"/>
        <v>0</v>
      </c>
    </row>
    <row r="27" spans="1:26" ht="15.75" customHeight="1" thickBot="1" x14ac:dyDescent="0.25">
      <c r="A27" s="106"/>
      <c r="B27" s="131" t="s">
        <v>43</v>
      </c>
      <c r="C27" s="127"/>
      <c r="D27" s="19" t="s">
        <v>44</v>
      </c>
      <c r="E27" s="96">
        <v>52.424959999999999</v>
      </c>
      <c r="F27" s="97">
        <v>52.412376000000009</v>
      </c>
      <c r="G27" s="97">
        <v>51.326207999999987</v>
      </c>
      <c r="H27" s="97">
        <v>51.364843</v>
      </c>
      <c r="I27" s="97">
        <v>52.345962999999998</v>
      </c>
      <c r="J27" s="97">
        <v>52.367431000000003</v>
      </c>
      <c r="K27" s="97">
        <v>52.370879000000002</v>
      </c>
      <c r="L27" s="97">
        <v>52.377592</v>
      </c>
      <c r="M27" s="97">
        <v>52.328633000000004</v>
      </c>
      <c r="N27" s="97">
        <v>51.397246000000003</v>
      </c>
      <c r="O27" s="97">
        <v>51.307974000000002</v>
      </c>
      <c r="P27" s="97">
        <v>52.394351</v>
      </c>
      <c r="Q27" s="97">
        <v>52.399633000000001</v>
      </c>
      <c r="R27" s="97">
        <v>52.322682999999998</v>
      </c>
      <c r="S27" s="97">
        <v>52.415275000000001</v>
      </c>
      <c r="T27" s="97">
        <v>52.368167</v>
      </c>
      <c r="U27" s="97">
        <v>51.397508999999999</v>
      </c>
      <c r="V27" s="97">
        <v>51.360016999999999</v>
      </c>
      <c r="W27" s="97">
        <v>52.368515000000002</v>
      </c>
      <c r="X27" s="98">
        <v>52.369078999999999</v>
      </c>
      <c r="Y27" s="44">
        <f t="shared" si="0"/>
        <v>52.0709667</v>
      </c>
      <c r="Z27" s="48">
        <f t="shared" si="1"/>
        <v>52.0709667</v>
      </c>
    </row>
    <row r="28" spans="1:26" s="103" customFormat="1" ht="15.75" customHeight="1" thickBot="1" x14ac:dyDescent="0.25">
      <c r="A28" s="124"/>
      <c r="B28" s="126" t="s">
        <v>45</v>
      </c>
      <c r="C28" s="127"/>
      <c r="D28" s="19" t="s">
        <v>46</v>
      </c>
      <c r="E28" s="96">
        <v>53.58417</v>
      </c>
      <c r="F28" s="97">
        <v>53.523560000000003</v>
      </c>
      <c r="G28" s="97">
        <v>52.447510000000001</v>
      </c>
      <c r="H28" s="97">
        <v>52.47824</v>
      </c>
      <c r="I28" s="97">
        <v>53.479480000000002</v>
      </c>
      <c r="J28" s="97">
        <v>53.507109999999997</v>
      </c>
      <c r="K28" s="97">
        <v>53.521819999999998</v>
      </c>
      <c r="L28" s="97">
        <v>53.518770000000004</v>
      </c>
      <c r="M28" s="97">
        <v>53.521210000000004</v>
      </c>
      <c r="N28" s="97">
        <v>52.516509999999997</v>
      </c>
      <c r="O28" s="97">
        <v>52.508620000000001</v>
      </c>
      <c r="P28" s="97">
        <v>53.525379999999998</v>
      </c>
      <c r="Q28" s="97">
        <v>53.576599999999999</v>
      </c>
      <c r="R28" s="97">
        <v>53.444519999999997</v>
      </c>
      <c r="S28" s="97">
        <v>53.522750000000002</v>
      </c>
      <c r="T28" s="97">
        <v>53.493650000000002</v>
      </c>
      <c r="U28" s="97">
        <v>52.522109999999998</v>
      </c>
      <c r="V28" s="97">
        <v>52.501069999999999</v>
      </c>
      <c r="W28" s="97">
        <v>53.508670000000002</v>
      </c>
      <c r="X28" s="98">
        <v>53.490650000000002</v>
      </c>
      <c r="Y28" s="41">
        <f t="shared" si="0"/>
        <v>53.209620000000008</v>
      </c>
      <c r="Z28" s="49">
        <f t="shared" si="1"/>
        <v>53.209620000000008</v>
      </c>
    </row>
    <row r="29" spans="1:2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34">
        <f t="shared" si="3"/>
        <v>0</v>
      </c>
      <c r="Y29" s="38">
        <f t="shared" si="0"/>
        <v>0</v>
      </c>
      <c r="Z29" s="45">
        <f t="shared" si="1"/>
        <v>0</v>
      </c>
    </row>
    <row r="30" spans="1:2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</v>
      </c>
      <c r="X30" s="35">
        <f t="shared" si="4"/>
        <v>0</v>
      </c>
      <c r="Y30" s="42">
        <f t="shared" si="0"/>
        <v>0</v>
      </c>
      <c r="Z30" s="50">
        <f t="shared" si="1"/>
        <v>0</v>
      </c>
    </row>
    <row r="31" spans="1:2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0</v>
      </c>
      <c r="X31" s="32">
        <f t="shared" si="5"/>
        <v>0</v>
      </c>
      <c r="Y31" s="39">
        <f t="shared" si="0"/>
        <v>0</v>
      </c>
      <c r="Z31" s="46">
        <f t="shared" si="1"/>
        <v>0</v>
      </c>
    </row>
    <row r="32" spans="1:2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</v>
      </c>
      <c r="X32" s="35">
        <f t="shared" si="6"/>
        <v>0</v>
      </c>
      <c r="Y32" s="42">
        <f t="shared" si="0"/>
        <v>0</v>
      </c>
      <c r="Z32" s="50">
        <f t="shared" si="1"/>
        <v>0</v>
      </c>
    </row>
    <row r="33" spans="1:2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7</v>
      </c>
      <c r="H33" s="5">
        <f t="shared" si="7"/>
        <v>7</v>
      </c>
      <c r="I33" s="5">
        <f t="shared" si="7"/>
        <v>7</v>
      </c>
      <c r="J33" s="5">
        <f t="shared" si="7"/>
        <v>7</v>
      </c>
      <c r="K33" s="5">
        <f t="shared" si="7"/>
        <v>7</v>
      </c>
      <c r="L33" s="5">
        <f t="shared" si="7"/>
        <v>7</v>
      </c>
      <c r="M33" s="5">
        <f t="shared" si="7"/>
        <v>7</v>
      </c>
      <c r="N33" s="5">
        <f t="shared" si="7"/>
        <v>7</v>
      </c>
      <c r="O33" s="5">
        <f t="shared" si="7"/>
        <v>7</v>
      </c>
      <c r="P33" s="5">
        <f t="shared" si="7"/>
        <v>7</v>
      </c>
      <c r="Q33" s="5">
        <f t="shared" si="7"/>
        <v>7</v>
      </c>
      <c r="R33" s="5">
        <f t="shared" si="7"/>
        <v>7</v>
      </c>
      <c r="S33" s="5">
        <f t="shared" si="7"/>
        <v>7</v>
      </c>
      <c r="T33" s="5">
        <f t="shared" si="7"/>
        <v>7</v>
      </c>
      <c r="U33" s="5">
        <f t="shared" si="7"/>
        <v>7</v>
      </c>
      <c r="V33" s="5">
        <f t="shared" si="7"/>
        <v>7</v>
      </c>
      <c r="W33" s="5">
        <f t="shared" si="7"/>
        <v>7</v>
      </c>
      <c r="X33" s="32">
        <f t="shared" si="7"/>
        <v>7</v>
      </c>
      <c r="Y33" s="39">
        <f t="shared" si="0"/>
        <v>7</v>
      </c>
      <c r="Z33" s="46">
        <f t="shared" si="1"/>
        <v>7</v>
      </c>
    </row>
    <row r="34" spans="1:2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24">
        <f t="shared" si="8"/>
        <v>1</v>
      </c>
      <c r="P34" s="24">
        <f t="shared" si="8"/>
        <v>1</v>
      </c>
      <c r="Q34" s="24">
        <f t="shared" si="8"/>
        <v>1</v>
      </c>
      <c r="R34" s="24">
        <f t="shared" si="8"/>
        <v>1</v>
      </c>
      <c r="S34" s="24">
        <f t="shared" si="8"/>
        <v>1</v>
      </c>
      <c r="T34" s="24">
        <f t="shared" si="8"/>
        <v>1</v>
      </c>
      <c r="U34" s="24">
        <f t="shared" si="8"/>
        <v>1</v>
      </c>
      <c r="V34" s="24">
        <f t="shared" si="8"/>
        <v>1</v>
      </c>
      <c r="W34" s="24">
        <f t="shared" si="8"/>
        <v>1</v>
      </c>
      <c r="X34" s="36">
        <f t="shared" si="8"/>
        <v>1</v>
      </c>
      <c r="Y34" s="40">
        <f t="shared" si="0"/>
        <v>1</v>
      </c>
      <c r="Z34" s="47">
        <f t="shared" si="1"/>
        <v>1</v>
      </c>
    </row>
    <row r="35" spans="1:2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29:C29"/>
    <mergeCell ref="A5:A28"/>
    <mergeCell ref="B28:C28"/>
    <mergeCell ref="B5:B10"/>
    <mergeCell ref="B11:B18"/>
    <mergeCell ref="B19:B26"/>
    <mergeCell ref="B27:C27"/>
    <mergeCell ref="A35:C35"/>
    <mergeCell ref="A30:C30"/>
    <mergeCell ref="A31:C31"/>
    <mergeCell ref="A32:C32"/>
    <mergeCell ref="A33:B34"/>
    <mergeCell ref="E1:Z1"/>
    <mergeCell ref="A1:C1"/>
    <mergeCell ref="D1:D4"/>
    <mergeCell ref="A2:C2"/>
    <mergeCell ref="A3:C3"/>
    <mergeCell ref="A4:C4"/>
    <mergeCell ref="E2:Z2"/>
    <mergeCell ref="E3:Z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000"/>
  <sheetViews>
    <sheetView topLeftCell="D1" workbookViewId="0">
      <selection activeCell="N36" sqref="N36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7.140625" style="99" customWidth="1"/>
    <col min="5" max="8" width="14.42578125" style="99" customWidth="1"/>
    <col min="9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150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14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13</v>
      </c>
      <c r="L6" s="5">
        <v>12</v>
      </c>
      <c r="M6" s="5">
        <v>12</v>
      </c>
      <c r="N6" s="5">
        <v>12</v>
      </c>
      <c r="O6" s="39">
        <f t="shared" si="0"/>
        <v>12.1</v>
      </c>
      <c r="P6" s="46">
        <f t="shared" si="1"/>
        <v>12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1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0.1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33.890189999999997</v>
      </c>
      <c r="F8" s="88">
        <v>33.877605000000003</v>
      </c>
      <c r="G8" s="88">
        <v>33.959930999999997</v>
      </c>
      <c r="H8" s="88">
        <v>33.881472000000002</v>
      </c>
      <c r="I8" s="88">
        <v>33.980859000000002</v>
      </c>
      <c r="J8" s="88">
        <v>33.864901000000003</v>
      </c>
      <c r="K8" s="88">
        <v>36.503155999999997</v>
      </c>
      <c r="L8" s="88">
        <v>34.938353999999997</v>
      </c>
      <c r="M8" s="88">
        <v>33.866717999999999</v>
      </c>
      <c r="N8" s="88">
        <v>33.864789000000002</v>
      </c>
      <c r="O8" s="39">
        <f t="shared" si="0"/>
        <v>34.262797499999998</v>
      </c>
      <c r="P8" s="46">
        <f t="shared" si="1"/>
        <v>34.01386877777778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2.8241825</v>
      </c>
      <c r="F9" s="88">
        <v>2.8231337500000002</v>
      </c>
      <c r="G9" s="88">
        <v>2.8299942499999999</v>
      </c>
      <c r="H9" s="88">
        <v>2.8234560000000002</v>
      </c>
      <c r="I9" s="88">
        <v>2.8317382499999999</v>
      </c>
      <c r="J9" s="88">
        <v>2.822075083333333</v>
      </c>
      <c r="K9" s="88">
        <v>2.8079350769230769</v>
      </c>
      <c r="L9" s="88">
        <v>2.9115294999999999</v>
      </c>
      <c r="M9" s="88">
        <v>2.8222265000000002</v>
      </c>
      <c r="N9" s="88">
        <v>2.8220657500000002</v>
      </c>
      <c r="O9" s="39">
        <f t="shared" si="0"/>
        <v>2.8318336660256409</v>
      </c>
      <c r="P9" s="46">
        <f t="shared" si="1"/>
        <v>2.8344890648148149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0.45286842294453777</v>
      </c>
      <c r="F10" s="90">
        <v>0.4534848224266117</v>
      </c>
      <c r="G10" s="90">
        <v>0.44983946476192532</v>
      </c>
      <c r="H10" s="90">
        <v>0.4526574494889245</v>
      </c>
      <c r="I10" s="90">
        <v>0.44984605615277362</v>
      </c>
      <c r="J10" s="90">
        <v>0.45178604918347198</v>
      </c>
      <c r="K10" s="90">
        <v>0.44868844682334269</v>
      </c>
      <c r="L10" s="90">
        <v>0.48810374436486348</v>
      </c>
      <c r="M10" s="90">
        <v>0.45253861300596632</v>
      </c>
      <c r="N10" s="90">
        <v>0.45194799351557019</v>
      </c>
      <c r="O10" s="92">
        <f t="shared" si="0"/>
        <v>0.45517610626679872</v>
      </c>
      <c r="P10" s="93">
        <f t="shared" si="1"/>
        <v>0.4558969573160716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1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1</v>
      </c>
      <c r="N13" s="5">
        <v>0</v>
      </c>
      <c r="O13" s="39">
        <f t="shared" si="0"/>
        <v>0.2</v>
      </c>
      <c r="P13" s="46">
        <f t="shared" si="1"/>
        <v>0.22222222222222221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>
        <v>1</v>
      </c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1</v>
      </c>
      <c r="O15" s="39">
        <f t="shared" si="0"/>
        <v>0.8</v>
      </c>
      <c r="P15" s="46">
        <f t="shared" si="1"/>
        <v>0.77777777777777779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45.661999999999999</v>
      </c>
      <c r="F16" s="88">
        <v>35.669919999999998</v>
      </c>
      <c r="G16" s="88">
        <v>35.620539999999998</v>
      </c>
      <c r="H16" s="88">
        <v>35.598140000000001</v>
      </c>
      <c r="I16" s="88">
        <v>36.530369999999998</v>
      </c>
      <c r="J16" s="88">
        <v>35.619720000000001</v>
      </c>
      <c r="K16" s="88">
        <v>35.599519999999998</v>
      </c>
      <c r="L16" s="88">
        <v>34.799990000000001</v>
      </c>
      <c r="M16" s="88">
        <v>45.663620000000002</v>
      </c>
      <c r="N16" s="88">
        <v>35.563929999999999</v>
      </c>
      <c r="O16" s="39">
        <f t="shared" si="0"/>
        <v>37.632774999999995</v>
      </c>
      <c r="P16" s="46">
        <f t="shared" si="1"/>
        <v>37.858692222222217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45.661999999999999</v>
      </c>
      <c r="F17" s="88">
        <v>35.669919999999998</v>
      </c>
      <c r="G17" s="88">
        <v>35.620539999999998</v>
      </c>
      <c r="H17" s="88">
        <v>35.598140000000001</v>
      </c>
      <c r="I17" s="88">
        <v>36.530369999999998</v>
      </c>
      <c r="J17" s="88">
        <v>35.619720000000001</v>
      </c>
      <c r="K17" s="88">
        <v>35.599519999999998</v>
      </c>
      <c r="L17" s="88">
        <v>34.799990000000001</v>
      </c>
      <c r="M17" s="88">
        <v>45.663620000000002</v>
      </c>
      <c r="N17" s="88">
        <v>35.563929999999999</v>
      </c>
      <c r="O17" s="39">
        <f t="shared" si="0"/>
        <v>37.632774999999995</v>
      </c>
      <c r="P17" s="46">
        <f t="shared" si="1"/>
        <v>37.858692222222217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3</v>
      </c>
      <c r="F20" s="5">
        <v>2</v>
      </c>
      <c r="G20" s="5">
        <v>3</v>
      </c>
      <c r="H20" s="5">
        <v>2</v>
      </c>
      <c r="I20" s="5">
        <v>2</v>
      </c>
      <c r="J20" s="5">
        <v>2</v>
      </c>
      <c r="K20" s="5">
        <v>6</v>
      </c>
      <c r="L20" s="5">
        <v>3</v>
      </c>
      <c r="M20" s="5">
        <v>6</v>
      </c>
      <c r="N20" s="5">
        <v>2</v>
      </c>
      <c r="O20" s="39">
        <f t="shared" si="0"/>
        <v>3.1</v>
      </c>
      <c r="P20" s="46">
        <f t="shared" si="1"/>
        <v>2.7777777777777777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1</v>
      </c>
      <c r="F21" s="12">
        <v>0</v>
      </c>
      <c r="G21" s="12">
        <v>0</v>
      </c>
      <c r="H21" s="12">
        <v>0</v>
      </c>
      <c r="I21" s="12">
        <v>1</v>
      </c>
      <c r="J21" s="12">
        <v>0</v>
      </c>
      <c r="K21" s="12">
        <v>3</v>
      </c>
      <c r="L21" s="12">
        <v>1</v>
      </c>
      <c r="M21" s="12">
        <v>0</v>
      </c>
      <c r="N21" s="12">
        <v>0</v>
      </c>
      <c r="O21" s="39">
        <f t="shared" si="0"/>
        <v>0.6</v>
      </c>
      <c r="P21" s="46">
        <f t="shared" si="1"/>
        <v>0.33333333333333331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>
        <v>1</v>
      </c>
      <c r="F22" s="5"/>
      <c r="G22" s="5"/>
      <c r="H22" s="5"/>
      <c r="I22" s="5">
        <v>1</v>
      </c>
      <c r="J22" s="5"/>
      <c r="K22" s="5">
        <v>3</v>
      </c>
      <c r="L22" s="5">
        <v>1</v>
      </c>
      <c r="M22" s="5"/>
      <c r="N22" s="5"/>
      <c r="O22" s="39">
        <f t="shared" si="0"/>
        <v>1.5</v>
      </c>
      <c r="P22" s="46">
        <f t="shared" si="1"/>
        <v>1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2</v>
      </c>
      <c r="F23" s="5">
        <v>2</v>
      </c>
      <c r="G23" s="5">
        <v>3</v>
      </c>
      <c r="H23" s="5">
        <v>2</v>
      </c>
      <c r="I23" s="5">
        <v>1</v>
      </c>
      <c r="J23" s="5">
        <v>2</v>
      </c>
      <c r="K23" s="5">
        <v>3</v>
      </c>
      <c r="L23" s="5">
        <v>2</v>
      </c>
      <c r="M23" s="5">
        <v>6</v>
      </c>
      <c r="N23" s="5">
        <v>2</v>
      </c>
      <c r="O23" s="39">
        <f t="shared" si="0"/>
        <v>2.5</v>
      </c>
      <c r="P23" s="46">
        <f t="shared" si="1"/>
        <v>2.4444444444444446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115.25977</v>
      </c>
      <c r="F24" s="88">
        <v>68.784999999999997</v>
      </c>
      <c r="G24" s="88">
        <v>103.21356</v>
      </c>
      <c r="H24" s="88">
        <v>70.136290000000002</v>
      </c>
      <c r="I24" s="88">
        <v>80.617590000000007</v>
      </c>
      <c r="J24" s="88">
        <v>68.848109999999991</v>
      </c>
      <c r="K24" s="88">
        <v>240.75214</v>
      </c>
      <c r="L24" s="88">
        <v>115.01891999999999</v>
      </c>
      <c r="M24" s="88">
        <v>212.17139</v>
      </c>
      <c r="N24" s="88">
        <v>69.193569999999994</v>
      </c>
      <c r="O24" s="39">
        <f t="shared" si="0"/>
        <v>114.39963399999999</v>
      </c>
      <c r="P24" s="46">
        <f t="shared" si="1"/>
        <v>100.36046666666667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38.419923333333337</v>
      </c>
      <c r="F25" s="88">
        <v>34.392499999999998</v>
      </c>
      <c r="G25" s="88">
        <v>34.404519999999998</v>
      </c>
      <c r="H25" s="88">
        <v>35.068145000000001</v>
      </c>
      <c r="I25" s="88">
        <v>40.308795000000003</v>
      </c>
      <c r="J25" s="88">
        <v>34.424055000000003</v>
      </c>
      <c r="K25" s="88">
        <v>40.125356666666669</v>
      </c>
      <c r="L25" s="88">
        <v>38.339640000000003</v>
      </c>
      <c r="M25" s="88">
        <v>35.361898333333343</v>
      </c>
      <c r="N25" s="88">
        <v>34.596784999999997</v>
      </c>
      <c r="O25" s="39">
        <f t="shared" si="0"/>
        <v>36.544161833333334</v>
      </c>
      <c r="P25" s="46">
        <f t="shared" si="1"/>
        <v>36.146251296296299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6.2591429077017642</v>
      </c>
      <c r="F26" s="94">
        <v>1.0012066336176559</v>
      </c>
      <c r="G26" s="94">
        <v>0.46366994694502012</v>
      </c>
      <c r="H26" s="94">
        <v>0.5140595588548087</v>
      </c>
      <c r="I26" s="94">
        <v>7.496244048325134</v>
      </c>
      <c r="J26" s="94">
        <v>0.40170029132426938</v>
      </c>
      <c r="K26" s="94">
        <v>6.017811133020599</v>
      </c>
      <c r="L26" s="94">
        <v>6.3000192626927749</v>
      </c>
      <c r="M26" s="94">
        <v>0.77154442182979299</v>
      </c>
      <c r="N26" s="94">
        <v>0.62931796418821861</v>
      </c>
      <c r="O26" s="40">
        <f t="shared" si="0"/>
        <v>2.9854716168500035</v>
      </c>
      <c r="P26" s="47">
        <f t="shared" si="1"/>
        <v>2.6485450039421599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194.81196</v>
      </c>
      <c r="F27" s="97">
        <v>138.332525</v>
      </c>
      <c r="G27" s="97">
        <v>172.79403099999999</v>
      </c>
      <c r="H27" s="97">
        <v>139.61590200000001</v>
      </c>
      <c r="I27" s="97">
        <v>151.12881899999999</v>
      </c>
      <c r="J27" s="97">
        <v>138.332731</v>
      </c>
      <c r="K27" s="97">
        <v>312.85481600000003</v>
      </c>
      <c r="L27" s="97">
        <v>184.75726399999999</v>
      </c>
      <c r="M27" s="97">
        <v>291.701728</v>
      </c>
      <c r="N27" s="97">
        <v>138.62228899999999</v>
      </c>
      <c r="O27" s="44">
        <f t="shared" si="0"/>
        <v>186.29520650000001</v>
      </c>
      <c r="P27" s="48">
        <f t="shared" si="1"/>
        <v>172.23302766666666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202.66890000000001</v>
      </c>
      <c r="F28" s="97">
        <v>155.2046</v>
      </c>
      <c r="G28" s="97">
        <v>186.16589999999999</v>
      </c>
      <c r="H28" s="97">
        <v>150.15539999999999</v>
      </c>
      <c r="I28" s="97">
        <v>156.2149</v>
      </c>
      <c r="J28" s="97">
        <v>146.20910000000001</v>
      </c>
      <c r="K28" s="97">
        <v>323.93529999999998</v>
      </c>
      <c r="L28" s="97">
        <v>195.31399999999999</v>
      </c>
      <c r="M28" s="97">
        <v>316.17910000000001</v>
      </c>
      <c r="N28" s="97">
        <v>149.1131</v>
      </c>
      <c r="O28" s="41">
        <f t="shared" si="0"/>
        <v>198.11602999999999</v>
      </c>
      <c r="P28" s="49">
        <f t="shared" si="1"/>
        <v>184.13611111111112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2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1</v>
      </c>
      <c r="J29" s="13">
        <f t="shared" si="3"/>
        <v>0</v>
      </c>
      <c r="K29" s="13">
        <f t="shared" si="3"/>
        <v>4</v>
      </c>
      <c r="L29" s="13">
        <f t="shared" si="3"/>
        <v>1</v>
      </c>
      <c r="M29" s="13">
        <f t="shared" si="3"/>
        <v>1</v>
      </c>
      <c r="N29" s="13">
        <f t="shared" si="3"/>
        <v>0</v>
      </c>
      <c r="O29" s="38">
        <f t="shared" si="0"/>
        <v>0.9</v>
      </c>
      <c r="P29" s="45">
        <f t="shared" si="1"/>
        <v>0.55555555555555558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0.125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6.6666666666666666E-2</v>
      </c>
      <c r="J30" s="3">
        <f t="shared" si="4"/>
        <v>0</v>
      </c>
      <c r="K30" s="3">
        <f t="shared" si="4"/>
        <v>0.2</v>
      </c>
      <c r="L30" s="3">
        <f t="shared" si="4"/>
        <v>6.25E-2</v>
      </c>
      <c r="M30" s="3">
        <f t="shared" si="4"/>
        <v>5.2631578947368418E-2</v>
      </c>
      <c r="N30" s="3">
        <f t="shared" si="4"/>
        <v>0</v>
      </c>
      <c r="O30" s="42">
        <f t="shared" si="0"/>
        <v>5.0679824561403505E-2</v>
      </c>
      <c r="P30" s="50">
        <f t="shared" si="1"/>
        <v>3.4088693957115009E-2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1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1</v>
      </c>
      <c r="J31" s="5">
        <f t="shared" si="5"/>
        <v>0</v>
      </c>
      <c r="K31" s="5">
        <f t="shared" si="5"/>
        <v>3</v>
      </c>
      <c r="L31" s="5">
        <f t="shared" si="5"/>
        <v>1</v>
      </c>
      <c r="M31" s="5">
        <f t="shared" si="5"/>
        <v>1</v>
      </c>
      <c r="N31" s="5">
        <f t="shared" si="5"/>
        <v>0</v>
      </c>
      <c r="O31" s="39">
        <f t="shared" si="0"/>
        <v>0.7</v>
      </c>
      <c r="P31" s="46">
        <f t="shared" si="1"/>
        <v>0.44444444444444442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0.33333333333333331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0.33333333333333331</v>
      </c>
      <c r="J32" s="3">
        <f t="shared" si="6"/>
        <v>0</v>
      </c>
      <c r="K32" s="3">
        <f t="shared" si="6"/>
        <v>0.42857142857142855</v>
      </c>
      <c r="L32" s="3">
        <f t="shared" si="6"/>
        <v>0.25</v>
      </c>
      <c r="M32" s="3">
        <f t="shared" si="6"/>
        <v>0.14285714285714285</v>
      </c>
      <c r="N32" s="3">
        <f t="shared" si="6"/>
        <v>0</v>
      </c>
      <c r="O32" s="42">
        <f t="shared" si="0"/>
        <v>0.14880952380952378</v>
      </c>
      <c r="P32" s="50">
        <f t="shared" si="1"/>
        <v>0.11772486772486773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16</v>
      </c>
      <c r="F33" s="5">
        <f t="shared" si="7"/>
        <v>15</v>
      </c>
      <c r="G33" s="5">
        <f t="shared" si="7"/>
        <v>16</v>
      </c>
      <c r="H33" s="5">
        <f t="shared" si="7"/>
        <v>15</v>
      </c>
      <c r="I33" s="5">
        <f t="shared" si="7"/>
        <v>15</v>
      </c>
      <c r="J33" s="5">
        <f t="shared" si="7"/>
        <v>15</v>
      </c>
      <c r="K33" s="5">
        <f t="shared" si="7"/>
        <v>20</v>
      </c>
      <c r="L33" s="5">
        <f t="shared" si="7"/>
        <v>16</v>
      </c>
      <c r="M33" s="5">
        <f t="shared" si="7"/>
        <v>19</v>
      </c>
      <c r="N33" s="5">
        <f t="shared" si="7"/>
        <v>15</v>
      </c>
      <c r="O33" s="39">
        <f t="shared" si="0"/>
        <v>16.2</v>
      </c>
      <c r="P33" s="46">
        <f t="shared" si="1"/>
        <v>15.777777777777779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3</v>
      </c>
      <c r="G34" s="24">
        <f t="shared" si="8"/>
        <v>4</v>
      </c>
      <c r="H34" s="24">
        <f t="shared" si="8"/>
        <v>3</v>
      </c>
      <c r="I34" s="24">
        <f t="shared" si="8"/>
        <v>3</v>
      </c>
      <c r="J34" s="24">
        <f t="shared" si="8"/>
        <v>3</v>
      </c>
      <c r="K34" s="24">
        <f t="shared" si="8"/>
        <v>7</v>
      </c>
      <c r="L34" s="24">
        <f t="shared" si="8"/>
        <v>4</v>
      </c>
      <c r="M34" s="24">
        <f t="shared" si="8"/>
        <v>7</v>
      </c>
      <c r="N34" s="24">
        <f t="shared" si="8"/>
        <v>3</v>
      </c>
      <c r="O34" s="40">
        <f t="shared" si="0"/>
        <v>4</v>
      </c>
      <c r="P34" s="47">
        <f t="shared" si="1"/>
        <v>3.6666666666666665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0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0.9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  <mergeCell ref="E1:P1"/>
    <mergeCell ref="E2:P2"/>
    <mergeCell ref="E3:P3"/>
    <mergeCell ref="B11:B18"/>
    <mergeCell ref="B19:B26"/>
    <mergeCell ref="B5:B10"/>
    <mergeCell ref="A4:C4"/>
    <mergeCell ref="A5:A28"/>
    <mergeCell ref="B28:C2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D1" workbookViewId="0">
      <selection activeCell="N22" sqref="N22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5.7109375" style="99" customWidth="1"/>
    <col min="5" max="8" width="14.42578125" style="99" customWidth="1"/>
    <col min="9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231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21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3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49.403914000000007</v>
      </c>
      <c r="F8" s="88">
        <v>51.415499999999987</v>
      </c>
      <c r="G8" s="88">
        <v>52.390573999999987</v>
      </c>
      <c r="H8" s="88">
        <v>51.312260000000002</v>
      </c>
      <c r="I8" s="88">
        <v>50.393214999999991</v>
      </c>
      <c r="J8" s="88">
        <v>51.318358000000011</v>
      </c>
      <c r="K8" s="88">
        <v>50.395487999999993</v>
      </c>
      <c r="L8" s="88">
        <v>51.327933999999978</v>
      </c>
      <c r="M8" s="88">
        <v>52.391686000000007</v>
      </c>
      <c r="N8" s="88">
        <v>52.322445999999999</v>
      </c>
      <c r="O8" s="39">
        <f t="shared" si="0"/>
        <v>51.26713749999999</v>
      </c>
      <c r="P8" s="46">
        <f t="shared" si="1"/>
        <v>51.26713749999999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2.744661888888889</v>
      </c>
      <c r="F9" s="88">
        <v>2.8564166666666662</v>
      </c>
      <c r="G9" s="88">
        <v>2.9105874444444439</v>
      </c>
      <c r="H9" s="88">
        <v>2.8506811111111112</v>
      </c>
      <c r="I9" s="88">
        <v>2.7996230555555548</v>
      </c>
      <c r="J9" s="88">
        <v>2.85101988888889</v>
      </c>
      <c r="K9" s="88">
        <v>2.7997493333333332</v>
      </c>
      <c r="L9" s="88">
        <v>2.851551888888888</v>
      </c>
      <c r="M9" s="88">
        <v>2.9106492222222231</v>
      </c>
      <c r="N9" s="88">
        <v>2.9068025555555561</v>
      </c>
      <c r="O9" s="39">
        <f t="shared" si="0"/>
        <v>2.8481743055555553</v>
      </c>
      <c r="P9" s="46">
        <f t="shared" si="1"/>
        <v>2.8481743055555553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0.38159255147895932</v>
      </c>
      <c r="F10" s="90">
        <v>0.45916100725139719</v>
      </c>
      <c r="G10" s="90">
        <v>0.49199283799476579</v>
      </c>
      <c r="H10" s="90">
        <v>0.4608496927951658</v>
      </c>
      <c r="I10" s="90">
        <v>0.42609170440804128</v>
      </c>
      <c r="J10" s="90">
        <v>0.46132258599722109</v>
      </c>
      <c r="K10" s="90">
        <v>0.42590564072780812</v>
      </c>
      <c r="L10" s="90">
        <v>0.46145339041756889</v>
      </c>
      <c r="M10" s="90">
        <v>0.49111303211613172</v>
      </c>
      <c r="N10" s="90">
        <v>0.48542747394705049</v>
      </c>
      <c r="O10" s="92">
        <f t="shared" si="0"/>
        <v>0.4544909917134109</v>
      </c>
      <c r="P10" s="93">
        <f t="shared" si="1"/>
        <v>0.4544909917134109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1</v>
      </c>
      <c r="F13" s="5">
        <v>0</v>
      </c>
      <c r="G13" s="5">
        <v>0</v>
      </c>
      <c r="H13" s="5">
        <v>0</v>
      </c>
      <c r="I13" s="22">
        <v>2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39">
        <f t="shared" si="0"/>
        <v>0.7</v>
      </c>
      <c r="P13" s="46">
        <f t="shared" si="1"/>
        <v>0.7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>
        <v>1</v>
      </c>
      <c r="J14" s="5"/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1</v>
      </c>
      <c r="F15" s="5">
        <v>2</v>
      </c>
      <c r="G15" s="5">
        <v>2</v>
      </c>
      <c r="H15" s="5">
        <v>2</v>
      </c>
      <c r="I15" s="5">
        <v>0</v>
      </c>
      <c r="J15" s="5">
        <v>1</v>
      </c>
      <c r="K15" s="5">
        <v>1</v>
      </c>
      <c r="L15" s="5">
        <v>1</v>
      </c>
      <c r="M15" s="5">
        <v>2</v>
      </c>
      <c r="N15" s="5">
        <v>1</v>
      </c>
      <c r="O15" s="39">
        <f t="shared" si="0"/>
        <v>1.3</v>
      </c>
      <c r="P15" s="46">
        <f t="shared" si="1"/>
        <v>1.3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80.218580000000003</v>
      </c>
      <c r="F16" s="88">
        <v>70.863910000000004</v>
      </c>
      <c r="G16" s="88">
        <v>68.878950000000003</v>
      </c>
      <c r="H16" s="88">
        <v>71.294199999999989</v>
      </c>
      <c r="I16" s="88">
        <v>92.32396</v>
      </c>
      <c r="J16" s="88">
        <v>81.791579999999996</v>
      </c>
      <c r="K16" s="88">
        <v>80.869159999999994</v>
      </c>
      <c r="L16" s="88">
        <v>81.031890000000004</v>
      </c>
      <c r="M16" s="88">
        <v>69.055910000000011</v>
      </c>
      <c r="N16" s="88">
        <v>80.830469999999991</v>
      </c>
      <c r="O16" s="39">
        <f t="shared" si="0"/>
        <v>77.71586099999999</v>
      </c>
      <c r="P16" s="46">
        <f t="shared" si="1"/>
        <v>77.71586099999999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40.109290000000001</v>
      </c>
      <c r="F17" s="88">
        <v>35.431955000000002</v>
      </c>
      <c r="G17" s="88">
        <v>34.439475000000002</v>
      </c>
      <c r="H17" s="88">
        <v>35.647099999999988</v>
      </c>
      <c r="I17" s="88">
        <v>46.16198</v>
      </c>
      <c r="J17" s="88">
        <v>40.895789999999998</v>
      </c>
      <c r="K17" s="88">
        <v>40.434579999999997</v>
      </c>
      <c r="L17" s="88">
        <v>40.515945000000002</v>
      </c>
      <c r="M17" s="88">
        <v>34.527955000000013</v>
      </c>
      <c r="N17" s="88">
        <v>40.415235000000003</v>
      </c>
      <c r="O17" s="39">
        <f t="shared" si="0"/>
        <v>38.857930499999995</v>
      </c>
      <c r="P17" s="46">
        <f t="shared" si="1"/>
        <v>38.857930499999995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7.8539622978595967</v>
      </c>
      <c r="F18" s="90">
        <v>1.031110179394036</v>
      </c>
      <c r="G18" s="90">
        <v>0.25568274100924337</v>
      </c>
      <c r="H18" s="90">
        <v>0.52030331173268318</v>
      </c>
      <c r="I18" s="90">
        <v>0.70659766430409243</v>
      </c>
      <c r="J18" s="90">
        <v>6.7418247524093946</v>
      </c>
      <c r="K18" s="90">
        <v>8.8099565238881894</v>
      </c>
      <c r="L18" s="90">
        <v>7.2808876070469619</v>
      </c>
      <c r="M18" s="90">
        <v>0.19550795393027029</v>
      </c>
      <c r="N18" s="90">
        <v>7.4186885765645947</v>
      </c>
      <c r="O18" s="40">
        <f t="shared" si="0"/>
        <v>4.0814521608139058</v>
      </c>
      <c r="P18" s="47">
        <f t="shared" si="1"/>
        <v>4.0814521608139058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5</v>
      </c>
      <c r="F20" s="5">
        <v>3</v>
      </c>
      <c r="G20" s="5">
        <v>2</v>
      </c>
      <c r="H20" s="5">
        <v>5</v>
      </c>
      <c r="I20" s="5">
        <v>2</v>
      </c>
      <c r="J20" s="5">
        <v>3</v>
      </c>
      <c r="K20" s="5">
        <v>3</v>
      </c>
      <c r="L20" s="5">
        <v>1</v>
      </c>
      <c r="M20" s="5">
        <v>2</v>
      </c>
      <c r="N20" s="5">
        <v>3</v>
      </c>
      <c r="O20" s="39">
        <f t="shared" si="0"/>
        <v>2.9</v>
      </c>
      <c r="P20" s="46">
        <f t="shared" si="1"/>
        <v>2.9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1</v>
      </c>
      <c r="F21" s="12">
        <v>0</v>
      </c>
      <c r="G21" s="12">
        <v>0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1</v>
      </c>
      <c r="N21" s="12">
        <v>0</v>
      </c>
      <c r="O21" s="39">
        <f t="shared" si="0"/>
        <v>0.4</v>
      </c>
      <c r="P21" s="46">
        <f t="shared" si="1"/>
        <v>0.4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>
        <v>1</v>
      </c>
      <c r="F22" s="5"/>
      <c r="G22" s="5"/>
      <c r="H22" s="5">
        <v>1</v>
      </c>
      <c r="I22" s="5"/>
      <c r="J22" s="5"/>
      <c r="K22" s="5">
        <v>1</v>
      </c>
      <c r="L22" s="5"/>
      <c r="M22" s="5">
        <v>1</v>
      </c>
      <c r="N22" s="5"/>
      <c r="O22" s="39">
        <f t="shared" si="0"/>
        <v>1</v>
      </c>
      <c r="P22" s="46">
        <f t="shared" si="1"/>
        <v>1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4</v>
      </c>
      <c r="F23" s="5">
        <v>3</v>
      </c>
      <c r="G23" s="5">
        <v>2</v>
      </c>
      <c r="H23" s="5">
        <v>4</v>
      </c>
      <c r="I23" s="5">
        <v>2</v>
      </c>
      <c r="J23" s="5">
        <v>3</v>
      </c>
      <c r="K23" s="5">
        <v>2</v>
      </c>
      <c r="L23" s="5">
        <v>1</v>
      </c>
      <c r="M23" s="5">
        <v>1</v>
      </c>
      <c r="N23" s="5">
        <v>3</v>
      </c>
      <c r="O23" s="39">
        <f t="shared" si="0"/>
        <v>2.5</v>
      </c>
      <c r="P23" s="46">
        <f t="shared" si="1"/>
        <v>2.5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188.26678999999999</v>
      </c>
      <c r="F24" s="88">
        <v>104.90801999999999</v>
      </c>
      <c r="G24" s="88">
        <v>70.775280000000009</v>
      </c>
      <c r="H24" s="88">
        <v>185.24176</v>
      </c>
      <c r="I24" s="88">
        <v>70.793390000000002</v>
      </c>
      <c r="J24" s="88">
        <v>104.89843999999999</v>
      </c>
      <c r="K24" s="88">
        <v>115.44128000000001</v>
      </c>
      <c r="L24" s="88">
        <v>35.982300000000002</v>
      </c>
      <c r="M24" s="88">
        <v>80.493470000000002</v>
      </c>
      <c r="N24" s="88">
        <v>104.96643</v>
      </c>
      <c r="O24" s="39">
        <f t="shared" si="0"/>
        <v>106.17671599999998</v>
      </c>
      <c r="P24" s="46">
        <f t="shared" si="1"/>
        <v>106.17671599999998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37.653357999999997</v>
      </c>
      <c r="F25" s="88">
        <v>34.969340000000003</v>
      </c>
      <c r="G25" s="88">
        <v>35.387639999999998</v>
      </c>
      <c r="H25" s="88">
        <v>37.048352000000001</v>
      </c>
      <c r="I25" s="88">
        <v>35.396695000000001</v>
      </c>
      <c r="J25" s="88">
        <v>34.966146666666667</v>
      </c>
      <c r="K25" s="88">
        <v>38.480426666666673</v>
      </c>
      <c r="L25" s="88">
        <v>35.982300000000002</v>
      </c>
      <c r="M25" s="88">
        <v>40.246735000000001</v>
      </c>
      <c r="N25" s="88">
        <v>34.988810000000001</v>
      </c>
      <c r="O25" s="39">
        <f t="shared" si="0"/>
        <v>36.511980333333334</v>
      </c>
      <c r="P25" s="46">
        <f t="shared" si="1"/>
        <v>36.511980333333334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5.0932382357563064</v>
      </c>
      <c r="F26" s="94">
        <v>0.28587606825336098</v>
      </c>
      <c r="G26" s="94">
        <v>1.0589348312337259</v>
      </c>
      <c r="H26" s="94">
        <v>5.3847771491232566</v>
      </c>
      <c r="I26" s="94">
        <v>1.0602712630501661</v>
      </c>
      <c r="J26" s="94">
        <v>0.29756596736410129</v>
      </c>
      <c r="K26" s="94">
        <v>6.2228477475857726</v>
      </c>
      <c r="L26" s="94">
        <v>0</v>
      </c>
      <c r="M26" s="94">
        <v>7.6640263453650812</v>
      </c>
      <c r="N26" s="94">
        <v>0.32584253881284347</v>
      </c>
      <c r="O26" s="40">
        <f t="shared" si="0"/>
        <v>2.7393380146544617</v>
      </c>
      <c r="P26" s="47">
        <f t="shared" si="1"/>
        <v>2.7393380146544617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317.88928400000009</v>
      </c>
      <c r="F27" s="97">
        <v>227.18743000000001</v>
      </c>
      <c r="G27" s="97">
        <v>192.044804</v>
      </c>
      <c r="H27" s="97">
        <v>307.84822000000003</v>
      </c>
      <c r="I27" s="97">
        <v>213.51056500000001</v>
      </c>
      <c r="J27" s="97">
        <v>238.00837799999999</v>
      </c>
      <c r="K27" s="97">
        <v>246.705928</v>
      </c>
      <c r="L27" s="97">
        <v>168.34212400000001</v>
      </c>
      <c r="M27" s="97">
        <v>201.94106600000001</v>
      </c>
      <c r="N27" s="97">
        <v>238.11934600000001</v>
      </c>
      <c r="O27" s="44">
        <f t="shared" si="0"/>
        <v>235.15971450000001</v>
      </c>
      <c r="P27" s="48">
        <f t="shared" si="1"/>
        <v>235.15971450000001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336.41059999999999</v>
      </c>
      <c r="F28" s="97">
        <v>241.77680000000001</v>
      </c>
      <c r="G28" s="97">
        <v>203.81989999999999</v>
      </c>
      <c r="H28" s="97">
        <v>332.86660000000001</v>
      </c>
      <c r="I28" s="97">
        <v>219.78110000000001</v>
      </c>
      <c r="J28" s="97">
        <v>249.90110000000001</v>
      </c>
      <c r="K28" s="97">
        <v>265.90800000000002</v>
      </c>
      <c r="L28" s="97">
        <v>180.8383</v>
      </c>
      <c r="M28" s="97">
        <v>210.95500000000001</v>
      </c>
      <c r="N28" s="97">
        <v>250.0085</v>
      </c>
      <c r="O28" s="41">
        <f t="shared" si="0"/>
        <v>249.22658999999999</v>
      </c>
      <c r="P28" s="49">
        <f t="shared" si="1"/>
        <v>249.22658999999999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2</v>
      </c>
      <c r="F29" s="13">
        <f t="shared" si="3"/>
        <v>0</v>
      </c>
      <c r="G29" s="13">
        <f t="shared" si="3"/>
        <v>0</v>
      </c>
      <c r="H29" s="13">
        <f t="shared" si="3"/>
        <v>1</v>
      </c>
      <c r="I29" s="13">
        <f t="shared" si="3"/>
        <v>2</v>
      </c>
      <c r="J29" s="13">
        <f t="shared" si="3"/>
        <v>1</v>
      </c>
      <c r="K29" s="13">
        <f t="shared" si="3"/>
        <v>2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1.1000000000000001</v>
      </c>
      <c r="P29" s="45">
        <f t="shared" si="1"/>
        <v>1.1000000000000001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0.08</v>
      </c>
      <c r="F30" s="3">
        <f t="shared" si="4"/>
        <v>0</v>
      </c>
      <c r="G30" s="3">
        <f t="shared" si="4"/>
        <v>0</v>
      </c>
      <c r="H30" s="3">
        <f t="shared" si="4"/>
        <v>0.04</v>
      </c>
      <c r="I30" s="3">
        <f t="shared" si="4"/>
        <v>9.0909090909090912E-2</v>
      </c>
      <c r="J30" s="3">
        <f t="shared" si="4"/>
        <v>4.3478260869565216E-2</v>
      </c>
      <c r="K30" s="3">
        <f t="shared" si="4"/>
        <v>8.6956521739130432E-2</v>
      </c>
      <c r="L30" s="3">
        <f t="shared" si="4"/>
        <v>4.7619047619047616E-2</v>
      </c>
      <c r="M30" s="3">
        <f t="shared" si="4"/>
        <v>4.5454545454545456E-2</v>
      </c>
      <c r="N30" s="3">
        <f t="shared" si="4"/>
        <v>4.3478260869565216E-2</v>
      </c>
      <c r="O30" s="42">
        <f t="shared" si="0"/>
        <v>4.7789572746094487E-2</v>
      </c>
      <c r="P30" s="50">
        <f t="shared" si="1"/>
        <v>4.7789572746094487E-2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1</v>
      </c>
      <c r="F31" s="5">
        <f t="shared" si="5"/>
        <v>0</v>
      </c>
      <c r="G31" s="5">
        <f t="shared" si="5"/>
        <v>0</v>
      </c>
      <c r="H31" s="5">
        <f t="shared" si="5"/>
        <v>1</v>
      </c>
      <c r="I31" s="5">
        <f t="shared" si="5"/>
        <v>1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1</v>
      </c>
      <c r="N31" s="5">
        <f t="shared" si="5"/>
        <v>0</v>
      </c>
      <c r="O31" s="39">
        <f t="shared" si="0"/>
        <v>0.5</v>
      </c>
      <c r="P31" s="46">
        <f t="shared" si="1"/>
        <v>0.5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0.16666666666666666</v>
      </c>
      <c r="F32" s="3">
        <f t="shared" si="6"/>
        <v>0</v>
      </c>
      <c r="G32" s="3">
        <f t="shared" si="6"/>
        <v>0</v>
      </c>
      <c r="H32" s="3">
        <f t="shared" si="6"/>
        <v>0.14285714285714285</v>
      </c>
      <c r="I32" s="3">
        <f t="shared" si="6"/>
        <v>0.33333333333333331</v>
      </c>
      <c r="J32" s="3">
        <f t="shared" si="6"/>
        <v>0</v>
      </c>
      <c r="K32" s="3">
        <f t="shared" si="6"/>
        <v>0.25</v>
      </c>
      <c r="L32" s="3">
        <f t="shared" si="6"/>
        <v>0</v>
      </c>
      <c r="M32" s="3">
        <f t="shared" si="6"/>
        <v>0.25</v>
      </c>
      <c r="N32" s="3">
        <f t="shared" si="6"/>
        <v>0</v>
      </c>
      <c r="O32" s="42">
        <f t="shared" si="0"/>
        <v>0.11428571428571428</v>
      </c>
      <c r="P32" s="50">
        <f t="shared" si="1"/>
        <v>0.11428571428571428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25</v>
      </c>
      <c r="F33" s="5">
        <f t="shared" si="7"/>
        <v>23</v>
      </c>
      <c r="G33" s="5">
        <f t="shared" si="7"/>
        <v>22</v>
      </c>
      <c r="H33" s="5">
        <f t="shared" si="7"/>
        <v>25</v>
      </c>
      <c r="I33" s="5">
        <f t="shared" si="7"/>
        <v>22</v>
      </c>
      <c r="J33" s="5">
        <f t="shared" si="7"/>
        <v>23</v>
      </c>
      <c r="K33" s="5">
        <f t="shared" si="7"/>
        <v>23</v>
      </c>
      <c r="L33" s="5">
        <f t="shared" si="7"/>
        <v>21</v>
      </c>
      <c r="M33" s="5">
        <f t="shared" si="7"/>
        <v>22</v>
      </c>
      <c r="N33" s="5">
        <f t="shared" si="7"/>
        <v>23</v>
      </c>
      <c r="O33" s="39">
        <f t="shared" si="0"/>
        <v>22.9</v>
      </c>
      <c r="P33" s="46">
        <f t="shared" si="1"/>
        <v>22.9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6</v>
      </c>
      <c r="F34" s="24">
        <f t="shared" si="8"/>
        <v>5</v>
      </c>
      <c r="G34" s="24">
        <f t="shared" si="8"/>
        <v>4</v>
      </c>
      <c r="H34" s="24">
        <f t="shared" si="8"/>
        <v>7</v>
      </c>
      <c r="I34" s="24">
        <f t="shared" si="8"/>
        <v>3</v>
      </c>
      <c r="J34" s="24">
        <f t="shared" si="8"/>
        <v>4</v>
      </c>
      <c r="K34" s="24">
        <f t="shared" si="8"/>
        <v>4</v>
      </c>
      <c r="L34" s="24">
        <f t="shared" si="8"/>
        <v>2</v>
      </c>
      <c r="M34" s="24">
        <f t="shared" si="8"/>
        <v>4</v>
      </c>
      <c r="N34" s="24">
        <f t="shared" si="8"/>
        <v>4</v>
      </c>
      <c r="O34" s="40">
        <f t="shared" si="0"/>
        <v>4.3</v>
      </c>
      <c r="P34" s="47">
        <f t="shared" si="1"/>
        <v>4.3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>
      <selection activeCell="J23" sqref="J23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5.7109375" style="99" customWidth="1"/>
    <col min="5" max="8" width="14.42578125" style="99" customWidth="1"/>
    <col min="9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512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52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140.68768899999989</v>
      </c>
      <c r="F8" s="88">
        <v>139.758566</v>
      </c>
      <c r="G8" s="88">
        <v>140.84042500000001</v>
      </c>
      <c r="H8" s="88">
        <v>140.84836300000001</v>
      </c>
      <c r="I8" s="88">
        <v>139.814211</v>
      </c>
      <c r="J8" s="88">
        <v>140.83643499999999</v>
      </c>
      <c r="K8" s="88">
        <v>140.75820200000001</v>
      </c>
      <c r="L8" s="88">
        <v>140.75651400000001</v>
      </c>
      <c r="M8" s="88">
        <v>140.843625</v>
      </c>
      <c r="N8" s="88">
        <v>140.79759999999999</v>
      </c>
      <c r="O8" s="39">
        <f t="shared" si="0"/>
        <v>140.59416299999998</v>
      </c>
      <c r="P8" s="46">
        <f t="shared" si="1"/>
        <v>140.59416299999998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2.813753779999999</v>
      </c>
      <c r="F9" s="88">
        <v>2.7951713200000001</v>
      </c>
      <c r="G9" s="88">
        <v>2.8168085</v>
      </c>
      <c r="H9" s="88">
        <v>2.8169672600000011</v>
      </c>
      <c r="I9" s="88">
        <v>2.79628422</v>
      </c>
      <c r="J9" s="88">
        <v>2.8167287000000001</v>
      </c>
      <c r="K9" s="88">
        <v>2.81516404</v>
      </c>
      <c r="L9" s="88">
        <v>2.81513028</v>
      </c>
      <c r="M9" s="88">
        <v>2.8168725000000001</v>
      </c>
      <c r="N9" s="88">
        <v>2.8159519999999989</v>
      </c>
      <c r="O9" s="39">
        <f t="shared" si="0"/>
        <v>2.8118832599999997</v>
      </c>
      <c r="P9" s="46">
        <f t="shared" si="1"/>
        <v>2.8118832599999997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0.43148487703880828</v>
      </c>
      <c r="F10" s="90">
        <v>0.41795051673454248</v>
      </c>
      <c r="G10" s="90">
        <v>0.4301390276145538</v>
      </c>
      <c r="H10" s="90">
        <v>0.42972057457146851</v>
      </c>
      <c r="I10" s="90">
        <v>0.41732546286690092</v>
      </c>
      <c r="J10" s="90">
        <v>0.43319288500706582</v>
      </c>
      <c r="K10" s="90">
        <v>0.43050451780425708</v>
      </c>
      <c r="L10" s="90">
        <v>0.43384591313586851</v>
      </c>
      <c r="M10" s="90">
        <v>0.42971762357376941</v>
      </c>
      <c r="N10" s="90">
        <v>0.43453975149191248</v>
      </c>
      <c r="O10" s="92">
        <f t="shared" si="0"/>
        <v>0.42884211498391467</v>
      </c>
      <c r="P10" s="93">
        <f t="shared" si="1"/>
        <v>0.42884211498391467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1</v>
      </c>
      <c r="G13" s="5">
        <v>1</v>
      </c>
      <c r="H13" s="5">
        <v>0</v>
      </c>
      <c r="I13" s="22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0.3</v>
      </c>
      <c r="P13" s="46">
        <f t="shared" si="1"/>
        <v>0.3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>
        <v>1</v>
      </c>
      <c r="G14" s="5">
        <v>1</v>
      </c>
      <c r="H14" s="5"/>
      <c r="I14" s="5">
        <v>1</v>
      </c>
      <c r="J14" s="5"/>
      <c r="K14" s="5"/>
      <c r="L14" s="5"/>
      <c r="M14" s="5"/>
      <c r="N14" s="5"/>
      <c r="O14" s="39">
        <f t="shared" si="0"/>
        <v>1</v>
      </c>
      <c r="P14" s="46">
        <f t="shared" si="1"/>
        <v>1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0.7</v>
      </c>
      <c r="P15" s="46">
        <f t="shared" si="1"/>
        <v>0.7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34.705260000000003</v>
      </c>
      <c r="F16" s="88">
        <v>45.662469999999999</v>
      </c>
      <c r="G16" s="88">
        <v>45.661320000000003</v>
      </c>
      <c r="H16" s="88">
        <v>34.678159999999998</v>
      </c>
      <c r="I16" s="88">
        <v>46.662170000000003</v>
      </c>
      <c r="J16" s="88">
        <v>34.616520000000001</v>
      </c>
      <c r="K16" s="88">
        <v>35.874020000000002</v>
      </c>
      <c r="L16" s="88">
        <v>35.779299999999999</v>
      </c>
      <c r="M16" s="88">
        <v>35.803040000000003</v>
      </c>
      <c r="N16" s="88">
        <v>35.77948</v>
      </c>
      <c r="O16" s="39">
        <f t="shared" si="0"/>
        <v>38.522173999999993</v>
      </c>
      <c r="P16" s="46">
        <f t="shared" si="1"/>
        <v>38.522173999999993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34.705260000000003</v>
      </c>
      <c r="F17" s="88">
        <v>45.662469999999999</v>
      </c>
      <c r="G17" s="88">
        <v>45.661320000000003</v>
      </c>
      <c r="H17" s="88">
        <v>34.678159999999998</v>
      </c>
      <c r="I17" s="88">
        <v>46.662170000000003</v>
      </c>
      <c r="J17" s="88">
        <v>34.616520000000001</v>
      </c>
      <c r="K17" s="88">
        <v>35.874020000000002</v>
      </c>
      <c r="L17" s="88">
        <v>35.779299999999999</v>
      </c>
      <c r="M17" s="88">
        <v>35.803040000000003</v>
      </c>
      <c r="N17" s="88">
        <v>35.77948</v>
      </c>
      <c r="O17" s="39">
        <f t="shared" si="0"/>
        <v>38.522173999999993</v>
      </c>
      <c r="P17" s="46">
        <f t="shared" si="1"/>
        <v>38.522173999999993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6</v>
      </c>
      <c r="F20" s="5">
        <v>7</v>
      </c>
      <c r="G20" s="5">
        <v>6</v>
      </c>
      <c r="H20" s="5">
        <v>5</v>
      </c>
      <c r="I20" s="5">
        <v>5</v>
      </c>
      <c r="J20" s="5">
        <v>3</v>
      </c>
      <c r="K20" s="5">
        <v>5</v>
      </c>
      <c r="L20" s="5">
        <v>5</v>
      </c>
      <c r="M20" s="5">
        <v>4</v>
      </c>
      <c r="N20" s="5">
        <v>2</v>
      </c>
      <c r="O20" s="39">
        <f t="shared" si="0"/>
        <v>4.8</v>
      </c>
      <c r="P20" s="46">
        <f t="shared" si="1"/>
        <v>4.8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2</v>
      </c>
      <c r="F21" s="12">
        <v>1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0.4</v>
      </c>
      <c r="P21" s="46">
        <f t="shared" si="1"/>
        <v>0.4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>
        <v>2</v>
      </c>
      <c r="F22" s="5">
        <v>1</v>
      </c>
      <c r="G22" s="5">
        <v>1</v>
      </c>
      <c r="H22" s="5"/>
      <c r="I22" s="5"/>
      <c r="J22" s="5"/>
      <c r="K22" s="5"/>
      <c r="L22" s="5"/>
      <c r="M22" s="5"/>
      <c r="N22" s="5"/>
      <c r="O22" s="39">
        <f t="shared" si="0"/>
        <v>1.3333333333333333</v>
      </c>
      <c r="P22" s="46">
        <f t="shared" si="1"/>
        <v>1.3333333333333333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4</v>
      </c>
      <c r="F23" s="5">
        <v>6</v>
      </c>
      <c r="G23" s="5">
        <v>5</v>
      </c>
      <c r="H23" s="5">
        <v>5</v>
      </c>
      <c r="I23" s="5">
        <v>5</v>
      </c>
      <c r="J23" s="5">
        <v>3</v>
      </c>
      <c r="K23" s="5">
        <v>5</v>
      </c>
      <c r="L23" s="5">
        <v>5</v>
      </c>
      <c r="M23" s="5">
        <v>4</v>
      </c>
      <c r="N23" s="5">
        <v>2</v>
      </c>
      <c r="O23" s="39">
        <f t="shared" si="0"/>
        <v>4.4000000000000004</v>
      </c>
      <c r="P23" s="46">
        <f t="shared" si="1"/>
        <v>4.4000000000000004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231.09045</v>
      </c>
      <c r="F24" s="88">
        <v>255.89478</v>
      </c>
      <c r="G24" s="88">
        <v>220.00756999999999</v>
      </c>
      <c r="H24" s="88">
        <v>173.29491999999999</v>
      </c>
      <c r="I24" s="88">
        <v>174.25110000000001</v>
      </c>
      <c r="J24" s="88">
        <v>103.75951999999999</v>
      </c>
      <c r="K24" s="88">
        <v>174.64698000000001</v>
      </c>
      <c r="L24" s="88">
        <v>171.84057999999999</v>
      </c>
      <c r="M24" s="88">
        <v>137.20056</v>
      </c>
      <c r="N24" s="88">
        <v>69.379279999999994</v>
      </c>
      <c r="O24" s="39">
        <f t="shared" si="0"/>
        <v>171.13657400000002</v>
      </c>
      <c r="P24" s="46">
        <f t="shared" si="1"/>
        <v>171.13657400000002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38.515075000000003</v>
      </c>
      <c r="F25" s="88">
        <v>36.556397142857143</v>
      </c>
      <c r="G25" s="88">
        <v>36.667928333333343</v>
      </c>
      <c r="H25" s="88">
        <v>34.658983999999997</v>
      </c>
      <c r="I25" s="88">
        <v>34.85022</v>
      </c>
      <c r="J25" s="88">
        <v>34.586506666666672</v>
      </c>
      <c r="K25" s="88">
        <v>34.929395999999997</v>
      </c>
      <c r="L25" s="88">
        <v>34.368116000000001</v>
      </c>
      <c r="M25" s="88">
        <v>34.300139999999999</v>
      </c>
      <c r="N25" s="88">
        <v>34.689639999999997</v>
      </c>
      <c r="O25" s="39">
        <f t="shared" si="0"/>
        <v>35.412240314285718</v>
      </c>
      <c r="P25" s="46">
        <f t="shared" si="1"/>
        <v>35.412240314285718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5.8546122266833347</v>
      </c>
      <c r="F26" s="94">
        <v>4.4184402918779462</v>
      </c>
      <c r="G26" s="94">
        <v>4.8547826966834133</v>
      </c>
      <c r="H26" s="94">
        <v>0.42900077695734062</v>
      </c>
      <c r="I26" s="94">
        <v>0.35681896950694758</v>
      </c>
      <c r="J26" s="94">
        <v>0.47575318016102869</v>
      </c>
      <c r="K26" s="94">
        <v>0.27596073621078648</v>
      </c>
      <c r="L26" s="94">
        <v>0.22560198642742299</v>
      </c>
      <c r="M26" s="94">
        <v>0.21233932011444639</v>
      </c>
      <c r="N26" s="94">
        <v>0.43529493449843909</v>
      </c>
      <c r="O26" s="40">
        <f t="shared" si="0"/>
        <v>1.7538605119121111</v>
      </c>
      <c r="P26" s="47">
        <f t="shared" si="1"/>
        <v>1.7538605119121111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406.48339900000002</v>
      </c>
      <c r="F27" s="97">
        <v>441.31581599999998</v>
      </c>
      <c r="G27" s="97">
        <v>406.50931500000007</v>
      </c>
      <c r="H27" s="97">
        <v>348.82144299999999</v>
      </c>
      <c r="I27" s="97">
        <v>360.72748100000001</v>
      </c>
      <c r="J27" s="97">
        <v>279.21247499999998</v>
      </c>
      <c r="K27" s="97">
        <v>351.279202</v>
      </c>
      <c r="L27" s="97">
        <v>348.376394</v>
      </c>
      <c r="M27" s="97">
        <v>313.84722499999998</v>
      </c>
      <c r="N27" s="97">
        <v>245.95635999999999</v>
      </c>
      <c r="O27" s="44">
        <f t="shared" si="0"/>
        <v>350.25291099999998</v>
      </c>
      <c r="P27" s="48">
        <f t="shared" si="1"/>
        <v>350.25291099999998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458.2534</v>
      </c>
      <c r="F28" s="97">
        <v>483.24059999999997</v>
      </c>
      <c r="G28" s="97">
        <v>440.15859999999998</v>
      </c>
      <c r="H28" s="97">
        <v>404.29090000000002</v>
      </c>
      <c r="I28" s="97">
        <v>403.34829999999999</v>
      </c>
      <c r="J28" s="97">
        <v>316.32839999999999</v>
      </c>
      <c r="K28" s="97">
        <v>399.50170000000003</v>
      </c>
      <c r="L28" s="97">
        <v>416.34519999999998</v>
      </c>
      <c r="M28" s="97">
        <v>354.34899999999999</v>
      </c>
      <c r="N28" s="97">
        <v>275.33760000000001</v>
      </c>
      <c r="O28" s="41">
        <f t="shared" si="0"/>
        <v>395.11536999999998</v>
      </c>
      <c r="P28" s="49">
        <f t="shared" si="1"/>
        <v>395.11536999999998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2</v>
      </c>
      <c r="H29" s="13">
        <f t="shared" si="3"/>
        <v>0</v>
      </c>
      <c r="I29" s="13">
        <f t="shared" si="3"/>
        <v>1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38">
        <f t="shared" si="0"/>
        <v>0.7</v>
      </c>
      <c r="P29" s="45">
        <f t="shared" si="1"/>
        <v>0.7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3.5087719298245612E-2</v>
      </c>
      <c r="F30" s="3">
        <f t="shared" si="4"/>
        <v>3.4482758620689655E-2</v>
      </c>
      <c r="G30" s="3">
        <f t="shared" si="4"/>
        <v>3.5087719298245612E-2</v>
      </c>
      <c r="H30" s="3">
        <f t="shared" si="4"/>
        <v>0</v>
      </c>
      <c r="I30" s="3">
        <f t="shared" si="4"/>
        <v>1.7857142857142856E-2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42">
        <f t="shared" si="0"/>
        <v>1.2251534007432374E-2</v>
      </c>
      <c r="P30" s="50">
        <f t="shared" si="1"/>
        <v>1.2251534007432374E-2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2</v>
      </c>
      <c r="F31" s="5">
        <f t="shared" si="5"/>
        <v>2</v>
      </c>
      <c r="G31" s="5">
        <f t="shared" si="5"/>
        <v>2</v>
      </c>
      <c r="H31" s="5">
        <f t="shared" si="5"/>
        <v>0</v>
      </c>
      <c r="I31" s="5">
        <f t="shared" si="5"/>
        <v>1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0.7</v>
      </c>
      <c r="P31" s="46">
        <f t="shared" si="1"/>
        <v>0.7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0.2857142857142857</v>
      </c>
      <c r="F32" s="3">
        <f t="shared" si="6"/>
        <v>0.25</v>
      </c>
      <c r="G32" s="3">
        <f t="shared" si="6"/>
        <v>0.2857142857142857</v>
      </c>
      <c r="H32" s="3">
        <f t="shared" si="6"/>
        <v>0</v>
      </c>
      <c r="I32" s="3">
        <f t="shared" si="6"/>
        <v>0.16666666666666666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9.8809523809523805E-2</v>
      </c>
      <c r="P32" s="50">
        <f t="shared" si="1"/>
        <v>9.8809523809523805E-2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57</v>
      </c>
      <c r="F33" s="5">
        <f t="shared" si="7"/>
        <v>58</v>
      </c>
      <c r="G33" s="5">
        <f t="shared" si="7"/>
        <v>57</v>
      </c>
      <c r="H33" s="5">
        <f t="shared" si="7"/>
        <v>56</v>
      </c>
      <c r="I33" s="5">
        <f t="shared" si="7"/>
        <v>56</v>
      </c>
      <c r="J33" s="5">
        <f t="shared" si="7"/>
        <v>54</v>
      </c>
      <c r="K33" s="5">
        <f t="shared" si="7"/>
        <v>56</v>
      </c>
      <c r="L33" s="5">
        <f t="shared" si="7"/>
        <v>56</v>
      </c>
      <c r="M33" s="5">
        <f t="shared" si="7"/>
        <v>55</v>
      </c>
      <c r="N33" s="5">
        <f t="shared" si="7"/>
        <v>53</v>
      </c>
      <c r="O33" s="39">
        <f t="shared" si="0"/>
        <v>55.8</v>
      </c>
      <c r="P33" s="46">
        <f t="shared" si="1"/>
        <v>55.8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7</v>
      </c>
      <c r="F34" s="24">
        <f t="shared" si="8"/>
        <v>8</v>
      </c>
      <c r="G34" s="24">
        <f t="shared" si="8"/>
        <v>7</v>
      </c>
      <c r="H34" s="24">
        <f t="shared" si="8"/>
        <v>6</v>
      </c>
      <c r="I34" s="24">
        <f t="shared" si="8"/>
        <v>6</v>
      </c>
      <c r="J34" s="24">
        <f t="shared" si="8"/>
        <v>4</v>
      </c>
      <c r="K34" s="24">
        <f t="shared" si="8"/>
        <v>6</v>
      </c>
      <c r="L34" s="24">
        <f t="shared" si="8"/>
        <v>6</v>
      </c>
      <c r="M34" s="24">
        <f t="shared" si="8"/>
        <v>5</v>
      </c>
      <c r="N34" s="24">
        <f t="shared" si="8"/>
        <v>3</v>
      </c>
      <c r="O34" s="40">
        <f t="shared" si="0"/>
        <v>5.8</v>
      </c>
      <c r="P34" s="47">
        <f t="shared" si="1"/>
        <v>5.8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4:C4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1"/>
  <sheetViews>
    <sheetView topLeftCell="A13" workbookViewId="0">
      <selection activeCell="D28" sqref="D28"/>
    </sheetView>
  </sheetViews>
  <sheetFormatPr baseColWidth="10" defaultColWidth="14.42578125" defaultRowHeight="15" customHeight="1" x14ac:dyDescent="0.2"/>
  <cols>
    <col min="3" max="3" width="15.85546875" style="99" customWidth="1"/>
  </cols>
  <sheetData>
    <row r="1" spans="1:15" ht="15.75" customHeight="1" x14ac:dyDescent="0.2">
      <c r="A1" s="152" t="s">
        <v>0</v>
      </c>
      <c r="B1" s="106"/>
      <c r="C1" s="106"/>
      <c r="D1" s="153">
        <v>77</v>
      </c>
      <c r="E1" s="142"/>
      <c r="F1" s="143"/>
      <c r="G1" s="153">
        <v>150</v>
      </c>
      <c r="H1" s="142"/>
      <c r="I1" s="143"/>
      <c r="J1" s="153">
        <v>231</v>
      </c>
      <c r="K1" s="142"/>
      <c r="L1" s="143"/>
      <c r="M1" s="153">
        <v>512</v>
      </c>
      <c r="N1" s="142"/>
      <c r="O1" s="143"/>
    </row>
    <row r="2" spans="1:15" ht="15.75" customHeight="1" x14ac:dyDescent="0.2">
      <c r="A2" s="151" t="s">
        <v>2</v>
      </c>
      <c r="B2" s="108"/>
      <c r="C2" s="109"/>
      <c r="D2" s="154">
        <v>7</v>
      </c>
      <c r="E2" s="108"/>
      <c r="F2" s="109"/>
      <c r="G2" s="154">
        <v>14</v>
      </c>
      <c r="H2" s="108"/>
      <c r="I2" s="109"/>
      <c r="J2" s="154">
        <v>21</v>
      </c>
      <c r="K2" s="108"/>
      <c r="L2" s="109"/>
      <c r="M2" s="154">
        <v>52</v>
      </c>
      <c r="N2" s="108"/>
      <c r="O2" s="109"/>
    </row>
    <row r="3" spans="1:15" ht="15.75" customHeight="1" thickBot="1" x14ac:dyDescent="0.25">
      <c r="A3" s="151" t="s">
        <v>3</v>
      </c>
      <c r="B3" s="108"/>
      <c r="C3" s="109"/>
      <c r="D3" s="141">
        <v>1</v>
      </c>
      <c r="E3" s="114"/>
      <c r="F3" s="115"/>
      <c r="G3" s="141">
        <v>2</v>
      </c>
      <c r="H3" s="114"/>
      <c r="I3" s="115"/>
      <c r="J3" s="141">
        <v>3</v>
      </c>
      <c r="K3" s="114"/>
      <c r="L3" s="115"/>
      <c r="M3" s="141">
        <v>2</v>
      </c>
      <c r="N3" s="114"/>
      <c r="O3" s="115"/>
    </row>
    <row r="4" spans="1:15" ht="15.75" customHeight="1" thickBot="1" x14ac:dyDescent="0.25">
      <c r="A4" s="151" t="s">
        <v>63</v>
      </c>
      <c r="B4" s="108"/>
      <c r="C4" s="109"/>
      <c r="D4" s="65" t="s">
        <v>64</v>
      </c>
      <c r="E4" s="66" t="s">
        <v>65</v>
      </c>
      <c r="F4" s="67" t="s">
        <v>66</v>
      </c>
      <c r="G4" s="65" t="s">
        <v>64</v>
      </c>
      <c r="H4" s="66" t="s">
        <v>65</v>
      </c>
      <c r="I4" s="67" t="s">
        <v>66</v>
      </c>
      <c r="J4" s="65" t="s">
        <v>64</v>
      </c>
      <c r="K4" s="66" t="s">
        <v>65</v>
      </c>
      <c r="L4" s="67" t="s">
        <v>66</v>
      </c>
      <c r="M4" s="65" t="s">
        <v>64</v>
      </c>
      <c r="N4" s="66" t="s">
        <v>65</v>
      </c>
      <c r="O4" s="67" t="s">
        <v>66</v>
      </c>
    </row>
    <row r="5" spans="1:15" ht="12.75" customHeight="1" x14ac:dyDescent="0.2">
      <c r="A5" s="110" t="s">
        <v>7</v>
      </c>
      <c r="B5" s="137" t="s">
        <v>8</v>
      </c>
      <c r="C5" s="69" t="s">
        <v>9</v>
      </c>
      <c r="D5" s="70">
        <f>'Case 77 FER 0'!Z5</f>
        <v>6</v>
      </c>
      <c r="E5" s="71">
        <f>'Case 77 FER 10'!Z5</f>
        <v>6</v>
      </c>
      <c r="F5" s="72">
        <f>'Case 77 FER 20'!Z5</f>
        <v>6</v>
      </c>
      <c r="G5" s="70">
        <f>'Case 150 FER 0'!P5</f>
        <v>12</v>
      </c>
      <c r="H5" s="73">
        <f>'Case 150 FER 10'!P5</f>
        <v>12</v>
      </c>
      <c r="I5" s="72">
        <f>'Case 150 FER 20'!P5</f>
        <v>12</v>
      </c>
      <c r="J5" s="70">
        <f>'Case 231 FER 0'!P5</f>
        <v>18</v>
      </c>
      <c r="K5" s="71">
        <f>'Case 231 FER 10'!P5</f>
        <v>18</v>
      </c>
      <c r="L5" s="72">
        <f>'Case 231 FER 20'!P5</f>
        <v>18</v>
      </c>
      <c r="M5" s="70">
        <f>'Case 512 FER 0'!P5</f>
        <v>50</v>
      </c>
      <c r="N5" s="71">
        <f>'Case 512 FER 10'!P5</f>
        <v>50</v>
      </c>
      <c r="O5" s="72">
        <f>'Case 512 FER 20'!P5</f>
        <v>50</v>
      </c>
    </row>
    <row r="6" spans="1:15" ht="33" customHeight="1" x14ac:dyDescent="0.2">
      <c r="A6" s="111"/>
      <c r="B6" s="129"/>
      <c r="C6" s="54" t="s">
        <v>11</v>
      </c>
      <c r="D6" s="56">
        <f>'Case 77 FER 0'!Z6</f>
        <v>6</v>
      </c>
      <c r="E6" s="6">
        <f>'Case 77 FER 10'!Z6</f>
        <v>6</v>
      </c>
      <c r="F6" s="57">
        <f>'Case 77 FER 20'!Z6</f>
        <v>6</v>
      </c>
      <c r="G6" s="56">
        <f>'Case 150 FER 0'!P6</f>
        <v>12</v>
      </c>
      <c r="H6" s="7">
        <f>'Case 150 FER 10'!P6</f>
        <v>12</v>
      </c>
      <c r="I6" s="57">
        <f>'Case 150 FER 20'!P6</f>
        <v>12</v>
      </c>
      <c r="J6" s="56">
        <f>'Case 231 FER 0'!P6</f>
        <v>18</v>
      </c>
      <c r="K6" s="6">
        <f>'Case 231 FER 10'!P6</f>
        <v>18</v>
      </c>
      <c r="L6" s="57">
        <f>'Case 231 FER 20'!P6</f>
        <v>18</v>
      </c>
      <c r="M6" s="56">
        <f>'Case 512 FER 0'!P6</f>
        <v>50</v>
      </c>
      <c r="N6" s="6">
        <f>'Case 512 FER 10'!P6</f>
        <v>50</v>
      </c>
      <c r="O6" s="57">
        <f>'Case 512 FER 20'!P6</f>
        <v>50</v>
      </c>
    </row>
    <row r="7" spans="1:15" ht="15.75" customHeight="1" x14ac:dyDescent="0.2">
      <c r="A7" s="111"/>
      <c r="B7" s="129"/>
      <c r="C7" s="54" t="s">
        <v>13</v>
      </c>
      <c r="D7" s="56">
        <f>'Case 77 FER 0'!Z7</f>
        <v>0</v>
      </c>
      <c r="E7" s="6">
        <f>'Case 77 FER 10'!Z7</f>
        <v>0</v>
      </c>
      <c r="F7" s="57">
        <f>'Case 77 FER 20'!Z7</f>
        <v>0</v>
      </c>
      <c r="G7" s="56">
        <f>'Case 150 FER 0'!P7</f>
        <v>0</v>
      </c>
      <c r="H7" s="7">
        <f>'Case 150 FER 10'!P7</f>
        <v>0</v>
      </c>
      <c r="I7" s="57">
        <f>'Case 150 FER 20'!P7</f>
        <v>0</v>
      </c>
      <c r="J7" s="56">
        <f>'Case 231 FER 0'!P7</f>
        <v>0</v>
      </c>
      <c r="K7" s="6">
        <f>'Case 231 FER 10'!P7</f>
        <v>0</v>
      </c>
      <c r="L7" s="57">
        <f>'Case 231 FER 20'!P7</f>
        <v>0</v>
      </c>
      <c r="M7" s="56">
        <f>'Case 512 FER 0'!P7</f>
        <v>0</v>
      </c>
      <c r="N7" s="6">
        <f>'Case 512 FER 10'!P7</f>
        <v>0</v>
      </c>
      <c r="O7" s="57">
        <f>'Case 512 FER 20'!P7</f>
        <v>0</v>
      </c>
    </row>
    <row r="8" spans="1:15" ht="15.75" customHeight="1" x14ac:dyDescent="0.2">
      <c r="A8" s="111"/>
      <c r="B8" s="129"/>
      <c r="C8" s="54" t="s">
        <v>15</v>
      </c>
      <c r="D8" s="56">
        <f>'Case 77 FER 0'!Z8</f>
        <v>17.454114200000003</v>
      </c>
      <c r="E8" s="6">
        <f>'Case 77 FER 10'!Z8</f>
        <v>17.406920500000002</v>
      </c>
      <c r="F8" s="57">
        <f>'Case 77 FER 20'!Z8</f>
        <v>16.45038495</v>
      </c>
      <c r="G8" s="56">
        <f>'Case 150 FER 0'!P8</f>
        <v>33.118886500000002</v>
      </c>
      <c r="H8" s="7">
        <f>'Case 150 FER 10'!P8</f>
        <v>33.729889999999997</v>
      </c>
      <c r="I8" s="57">
        <f>'Case 150 FER 20'!P8</f>
        <v>34.01386877777778</v>
      </c>
      <c r="J8" s="56">
        <f>'Case 231 FER 0'!P8</f>
        <v>50.06188749999999</v>
      </c>
      <c r="K8" s="6">
        <f>'Case 231 FER 10'!P8</f>
        <v>50.868539799999994</v>
      </c>
      <c r="L8" s="57">
        <f>'Case 231 FER 20'!P8</f>
        <v>51.26713749999999</v>
      </c>
      <c r="M8" s="56">
        <f>'Case 512 FER 0'!P8</f>
        <v>141.4993881</v>
      </c>
      <c r="N8" s="6">
        <f>'Case 512 FER 10'!P8</f>
        <v>140.45157449999999</v>
      </c>
      <c r="O8" s="57">
        <f>'Case 512 FER 20'!P8</f>
        <v>140.59416299999998</v>
      </c>
    </row>
    <row r="9" spans="1:15" ht="15.75" customHeight="1" x14ac:dyDescent="0.2">
      <c r="A9" s="111"/>
      <c r="B9" s="129"/>
      <c r="C9" s="54" t="s">
        <v>17</v>
      </c>
      <c r="D9" s="56">
        <f>'Case 77 FER 0'!Z9</f>
        <v>2.9090190333333332</v>
      </c>
      <c r="E9" s="6">
        <f>'Case 77 FER 10'!Z9</f>
        <v>2.9011534166666659</v>
      </c>
      <c r="F9" s="57">
        <f>'Case 77 FER 20'!Z9</f>
        <v>2.7417308250000003</v>
      </c>
      <c r="G9" s="56">
        <f>'Case 150 FER 0'!P9</f>
        <v>2.7599072083333329</v>
      </c>
      <c r="H9" s="7">
        <f>'Case 150 FER 10'!P9</f>
        <v>2.8108241666666665</v>
      </c>
      <c r="I9" s="57">
        <f>'Case 150 FER 20'!P9</f>
        <v>2.8344890648148149</v>
      </c>
      <c r="J9" s="56">
        <f>'Case 231 FER 0'!P9</f>
        <v>2.7812159722222223</v>
      </c>
      <c r="K9" s="6">
        <f>'Case 231 FER 10'!P9</f>
        <v>2.8260299888888896</v>
      </c>
      <c r="L9" s="57">
        <f>'Case 231 FER 20'!P9</f>
        <v>2.8481743055555553</v>
      </c>
      <c r="M9" s="56">
        <f>'Case 512 FER 0'!P9</f>
        <v>2.8299877619999996</v>
      </c>
      <c r="N9" s="6">
        <f>'Case 512 FER 10'!P9</f>
        <v>2.8090314899999997</v>
      </c>
      <c r="O9" s="57">
        <f>'Case 512 FER 20'!P9</f>
        <v>2.8118832599999997</v>
      </c>
    </row>
    <row r="10" spans="1:15" ht="15.75" customHeight="1" thickBot="1" x14ac:dyDescent="0.25">
      <c r="A10" s="111"/>
      <c r="B10" s="130"/>
      <c r="C10" s="74" t="s">
        <v>19</v>
      </c>
      <c r="D10" s="75">
        <f>'Case 77 FER 0'!Z10</f>
        <v>0.51727489760843437</v>
      </c>
      <c r="E10" s="76">
        <f>'Case 77 FER 10'!Z10</f>
        <v>0.51151146517010204</v>
      </c>
      <c r="F10" s="77">
        <f>'Case 77 FER 20'!Z10</f>
        <v>0.40739977542530037</v>
      </c>
      <c r="G10" s="75">
        <f>'Case 150 FER 0'!P10</f>
        <v>0.40230543007318487</v>
      </c>
      <c r="H10" s="78">
        <f>'Case 150 FER 10'!P10</f>
        <v>0.43380803736851981</v>
      </c>
      <c r="I10" s="77">
        <f>'Case 150 FER 20'!P10</f>
        <v>0.4558969573160716</v>
      </c>
      <c r="J10" s="75">
        <f>'Case 231 FER 0'!P10</f>
        <v>0.41234671559294844</v>
      </c>
      <c r="K10" s="76">
        <f>'Case 231 FER 10'!P10</f>
        <v>0.43982811589665116</v>
      </c>
      <c r="L10" s="77">
        <f>'Case 231 FER 20'!P10</f>
        <v>0.4544909917134109</v>
      </c>
      <c r="M10" s="75">
        <f>'Case 512 FER 0'!P10</f>
        <v>0.43961102680413661</v>
      </c>
      <c r="N10" s="76">
        <f>'Case 512 FER 10'!P10</f>
        <v>0.42773081802561863</v>
      </c>
      <c r="O10" s="77">
        <f>'Case 512 FER 20'!P10</f>
        <v>0.42884211498391467</v>
      </c>
    </row>
    <row r="11" spans="1:15" ht="12.75" customHeight="1" x14ac:dyDescent="0.2">
      <c r="A11" s="111"/>
      <c r="B11" s="137" t="s">
        <v>21</v>
      </c>
      <c r="C11" s="69" t="s">
        <v>9</v>
      </c>
      <c r="D11" s="70">
        <f>'Case 77 FER 0'!Z11</f>
        <v>0</v>
      </c>
      <c r="E11" s="71">
        <f>'Case 77 FER 10'!Z11</f>
        <v>0</v>
      </c>
      <c r="F11" s="72">
        <f>'Case 77 FER 20'!Z11</f>
        <v>0</v>
      </c>
      <c r="G11" s="70">
        <f>'Case 150 FER 0'!P11</f>
        <v>1</v>
      </c>
      <c r="H11" s="73">
        <f>'Case 150 FER 10'!P11</f>
        <v>1</v>
      </c>
      <c r="I11" s="72">
        <f>'Case 150 FER 20'!P11</f>
        <v>1</v>
      </c>
      <c r="J11" s="70">
        <f>'Case 231 FER 0'!P11</f>
        <v>2</v>
      </c>
      <c r="K11" s="71">
        <f>'Case 231 FER 10'!P11</f>
        <v>2</v>
      </c>
      <c r="L11" s="72">
        <f>'Case 231 FER 20'!P11</f>
        <v>2</v>
      </c>
      <c r="M11" s="70">
        <f>'Case 512 FER 0'!P11</f>
        <v>1</v>
      </c>
      <c r="N11" s="71">
        <f>'Case 512 FER 10'!P11</f>
        <v>1</v>
      </c>
      <c r="O11" s="72">
        <f>'Case 512 FER 20'!P11</f>
        <v>1</v>
      </c>
    </row>
    <row r="12" spans="1:15" ht="18.75" customHeight="1" x14ac:dyDescent="0.2">
      <c r="A12" s="111"/>
      <c r="B12" s="129"/>
      <c r="C12" s="54" t="s">
        <v>11</v>
      </c>
      <c r="D12" s="56">
        <f>'Case 77 FER 0'!Z12</f>
        <v>0</v>
      </c>
      <c r="E12" s="6">
        <f>'Case 77 FER 10'!Z12</f>
        <v>0</v>
      </c>
      <c r="F12" s="57">
        <f>'Case 77 FER 20'!Z12</f>
        <v>0</v>
      </c>
      <c r="G12" s="56">
        <f>'Case 150 FER 0'!P12</f>
        <v>1</v>
      </c>
      <c r="H12" s="7">
        <f>'Case 150 FER 10'!P12</f>
        <v>1</v>
      </c>
      <c r="I12" s="57">
        <f>'Case 150 FER 20'!P12</f>
        <v>1</v>
      </c>
      <c r="J12" s="56">
        <f>'Case 231 FER 0'!P12</f>
        <v>2</v>
      </c>
      <c r="K12" s="6">
        <f>'Case 231 FER 10'!P12</f>
        <v>2</v>
      </c>
      <c r="L12" s="57">
        <f>'Case 231 FER 20'!P12</f>
        <v>2</v>
      </c>
      <c r="M12" s="56">
        <f>'Case 512 FER 0'!P12</f>
        <v>1</v>
      </c>
      <c r="N12" s="6">
        <f>'Case 512 FER 10'!P12</f>
        <v>1</v>
      </c>
      <c r="O12" s="57">
        <f>'Case 512 FER 20'!P12</f>
        <v>1</v>
      </c>
    </row>
    <row r="13" spans="1:15" ht="35.25" customHeight="1" x14ac:dyDescent="0.2">
      <c r="A13" s="111"/>
      <c r="B13" s="129"/>
      <c r="C13" s="54" t="s">
        <v>24</v>
      </c>
      <c r="D13" s="56">
        <f>'Case 77 FER 0'!Z13</f>
        <v>0</v>
      </c>
      <c r="E13" s="6">
        <f>'Case 77 FER 10'!Z13</f>
        <v>0</v>
      </c>
      <c r="F13" s="57">
        <f>'Case 77 FER 20'!Z13</f>
        <v>0</v>
      </c>
      <c r="G13" s="56">
        <f>'Case 150 FER 0'!P13</f>
        <v>1</v>
      </c>
      <c r="H13" s="7">
        <f>'Case 150 FER 10'!P13</f>
        <v>0.7</v>
      </c>
      <c r="I13" s="57">
        <f>'Case 150 FER 20'!P13</f>
        <v>0.22222222222222221</v>
      </c>
      <c r="J13" s="56">
        <f>'Case 231 FER 0'!P13</f>
        <v>2</v>
      </c>
      <c r="K13" s="6">
        <f>'Case 231 FER 10'!P13</f>
        <v>1</v>
      </c>
      <c r="L13" s="57">
        <f>'Case 231 FER 20'!P13</f>
        <v>0.7</v>
      </c>
      <c r="M13" s="56">
        <f>'Case 512 FER 0'!P13</f>
        <v>1</v>
      </c>
      <c r="N13" s="6">
        <f>'Case 512 FER 10'!P13</f>
        <v>0</v>
      </c>
      <c r="O13" s="57">
        <f>'Case 512 FER 20'!P13</f>
        <v>0.3</v>
      </c>
    </row>
    <row r="14" spans="1:15" ht="21" customHeight="1" x14ac:dyDescent="0.2">
      <c r="A14" s="111"/>
      <c r="B14" s="129"/>
      <c r="C14" s="54" t="s">
        <v>26</v>
      </c>
      <c r="D14" s="56" t="e">
        <f>'Case 77 FER 0'!Z14</f>
        <v>#DIV/0!</v>
      </c>
      <c r="E14" s="6" t="e">
        <f>'Case 77 FER 10'!Z14</f>
        <v>#DIV/0!</v>
      </c>
      <c r="F14" s="57" t="e">
        <f>'Case 77 FER 20'!Z14</f>
        <v>#DIV/0!</v>
      </c>
      <c r="G14" s="56" t="e">
        <f>'Case 150 FER 0'!P14</f>
        <v>#DIV/0!</v>
      </c>
      <c r="H14" s="7" t="e">
        <f>'Case 150 FER 10'!P14</f>
        <v>#DIV/0!</v>
      </c>
      <c r="I14" s="57">
        <f>'Case 150 FER 20'!P14</f>
        <v>1</v>
      </c>
      <c r="J14" s="56" t="e">
        <f>'Case 231 FER 0'!P14</f>
        <v>#DIV/0!</v>
      </c>
      <c r="K14" s="6" t="e">
        <f>'Case 231 FER 10'!P14</f>
        <v>#DIV/0!</v>
      </c>
      <c r="L14" s="57">
        <f>'Case 231 FER 20'!P14</f>
        <v>1</v>
      </c>
      <c r="M14" s="56" t="e">
        <f>'Case 512 FER 0'!P14</f>
        <v>#DIV/0!</v>
      </c>
      <c r="N14" s="6" t="e">
        <f>'Case 512 FER 10'!P14</f>
        <v>#DIV/0!</v>
      </c>
      <c r="O14" s="57">
        <f>'Case 512 FER 20'!P14</f>
        <v>1</v>
      </c>
    </row>
    <row r="15" spans="1:15" ht="24" customHeight="1" x14ac:dyDescent="0.2">
      <c r="A15" s="111"/>
      <c r="B15" s="129"/>
      <c r="C15" s="54" t="s">
        <v>28</v>
      </c>
      <c r="D15" s="56">
        <f>'Case 77 FER 0'!Z15</f>
        <v>0</v>
      </c>
      <c r="E15" s="6">
        <f>'Case 77 FER 10'!Z15</f>
        <v>0</v>
      </c>
      <c r="F15" s="57">
        <f>'Case 77 FER 20'!Z15</f>
        <v>0</v>
      </c>
      <c r="G15" s="56">
        <f>'Case 150 FER 0'!P15</f>
        <v>0</v>
      </c>
      <c r="H15" s="7">
        <f>'Case 150 FER 10'!P15</f>
        <v>0.3</v>
      </c>
      <c r="I15" s="57">
        <f>'Case 150 FER 20'!P15</f>
        <v>0.77777777777777779</v>
      </c>
      <c r="J15" s="56">
        <f>'Case 231 FER 0'!P15</f>
        <v>0</v>
      </c>
      <c r="K15" s="6">
        <f>'Case 231 FER 10'!P15</f>
        <v>1</v>
      </c>
      <c r="L15" s="57">
        <f>'Case 231 FER 20'!P15</f>
        <v>1.3</v>
      </c>
      <c r="M15" s="56">
        <f>'Case 512 FER 0'!P15</f>
        <v>0</v>
      </c>
      <c r="N15" s="6">
        <f>'Case 512 FER 10'!P15</f>
        <v>1</v>
      </c>
      <c r="O15" s="57">
        <f>'Case 512 FER 20'!P15</f>
        <v>0.7</v>
      </c>
    </row>
    <row r="16" spans="1:15" ht="15.75" customHeight="1" x14ac:dyDescent="0.2">
      <c r="A16" s="111"/>
      <c r="B16" s="129"/>
      <c r="C16" s="54" t="s">
        <v>15</v>
      </c>
      <c r="D16" s="56">
        <f>'Case 77 FER 0'!Z16</f>
        <v>0</v>
      </c>
      <c r="E16" s="6">
        <f>'Case 77 FER 10'!Z16</f>
        <v>0</v>
      </c>
      <c r="F16" s="57">
        <f>'Case 77 FER 20'!Z16</f>
        <v>0</v>
      </c>
      <c r="G16" s="56">
        <f>'Case 150 FER 0'!P16</f>
        <v>46.46284</v>
      </c>
      <c r="H16" s="7">
        <f>'Case 150 FER 10'!P16</f>
        <v>42.951740000000001</v>
      </c>
      <c r="I16" s="57">
        <f>'Case 150 FER 20'!P16</f>
        <v>37.858692222222217</v>
      </c>
      <c r="J16" s="56">
        <f>'Case 231 FER 0'!P16</f>
        <v>92.123649999999998</v>
      </c>
      <c r="K16" s="6">
        <f>'Case 231 FER 10'!P16</f>
        <v>81.162812000000002</v>
      </c>
      <c r="L16" s="57">
        <f>'Case 231 FER 20'!P16</f>
        <v>77.71586099999999</v>
      </c>
      <c r="M16" s="56">
        <f>'Case 512 FER 0'!P16</f>
        <v>45.663427999999996</v>
      </c>
      <c r="N16" s="6">
        <f>'Case 512 FER 10'!P16</f>
        <v>34.411933999999995</v>
      </c>
      <c r="O16" s="57">
        <f>'Case 512 FER 20'!P16</f>
        <v>38.522173999999993</v>
      </c>
    </row>
    <row r="17" spans="1:18" ht="15.75" customHeight="1" x14ac:dyDescent="0.2">
      <c r="A17" s="111"/>
      <c r="B17" s="129"/>
      <c r="C17" s="54" t="s">
        <v>17</v>
      </c>
      <c r="D17" s="56">
        <f>'Case 77 FER 0'!Z17</f>
        <v>0</v>
      </c>
      <c r="E17" s="6">
        <f>'Case 77 FER 10'!Z17</f>
        <v>0</v>
      </c>
      <c r="F17" s="57">
        <f>'Case 77 FER 20'!Z17</f>
        <v>0</v>
      </c>
      <c r="G17" s="56">
        <f>'Case 150 FER 0'!P17</f>
        <v>46.46284</v>
      </c>
      <c r="H17" s="7">
        <f>'Case 150 FER 10'!P17</f>
        <v>42.951740000000001</v>
      </c>
      <c r="I17" s="57">
        <f>'Case 150 FER 20'!P17</f>
        <v>37.858692222222217</v>
      </c>
      <c r="J17" s="56">
        <f>'Case 231 FER 0'!P17</f>
        <v>46.061824999999999</v>
      </c>
      <c r="K17" s="6">
        <f>'Case 231 FER 10'!P17</f>
        <v>40.581406000000001</v>
      </c>
      <c r="L17" s="57">
        <f>'Case 231 FER 20'!P17</f>
        <v>38.857930499999995</v>
      </c>
      <c r="M17" s="56">
        <f>'Case 512 FER 0'!P17</f>
        <v>45.663427999999996</v>
      </c>
      <c r="N17" s="6">
        <f>'Case 512 FER 10'!P17</f>
        <v>34.411933999999995</v>
      </c>
      <c r="O17" s="57">
        <f>'Case 512 FER 20'!P17</f>
        <v>38.522173999999993</v>
      </c>
    </row>
    <row r="18" spans="1:18" ht="15.75" customHeight="1" thickBot="1" x14ac:dyDescent="0.25">
      <c r="A18" s="111"/>
      <c r="B18" s="130"/>
      <c r="C18" s="74" t="s">
        <v>19</v>
      </c>
      <c r="D18" s="75">
        <f>'Case 77 FER 0'!Z18</f>
        <v>0</v>
      </c>
      <c r="E18" s="76">
        <f>'Case 77 FER 10'!Z18</f>
        <v>0</v>
      </c>
      <c r="F18" s="77">
        <f>'Case 77 FER 20'!Z18</f>
        <v>0</v>
      </c>
      <c r="G18" s="75">
        <f>'Case 150 FER 0'!P18</f>
        <v>0</v>
      </c>
      <c r="H18" s="78">
        <f>'Case 150 FER 10'!P18</f>
        <v>0</v>
      </c>
      <c r="I18" s="77">
        <f>'Case 150 FER 20'!P18</f>
        <v>0</v>
      </c>
      <c r="J18" s="75">
        <f>'Case 231 FER 0'!P18</f>
        <v>0.56592584125484047</v>
      </c>
      <c r="K18" s="76">
        <f>'Case 231 FER 10'!P18</f>
        <v>4.6100604416916253</v>
      </c>
      <c r="L18" s="77">
        <f>'Case 231 FER 20'!P18</f>
        <v>4.0814521608139058</v>
      </c>
      <c r="M18" s="75">
        <f>'Case 512 FER 0'!P18</f>
        <v>0</v>
      </c>
      <c r="N18" s="76">
        <f>'Case 512 FER 10'!P18</f>
        <v>0</v>
      </c>
      <c r="O18" s="77">
        <f>'Case 512 FER 20'!P18</f>
        <v>0</v>
      </c>
    </row>
    <row r="19" spans="1:18" ht="12.75" customHeight="1" x14ac:dyDescent="0.2">
      <c r="A19" s="111"/>
      <c r="B19" s="137" t="s">
        <v>33</v>
      </c>
      <c r="C19" s="79" t="s">
        <v>34</v>
      </c>
      <c r="D19" s="70">
        <f>'Case 77 FER 0'!Z19</f>
        <v>1</v>
      </c>
      <c r="E19" s="71">
        <f>'Case 77 FER 10'!Z19</f>
        <v>1</v>
      </c>
      <c r="F19" s="72">
        <f>'Case 77 FER 20'!Z19</f>
        <v>1</v>
      </c>
      <c r="G19" s="70">
        <f>'Case 150 FER 0'!P19</f>
        <v>1</v>
      </c>
      <c r="H19" s="73">
        <f>'Case 150 FER 10'!P19</f>
        <v>1</v>
      </c>
      <c r="I19" s="72">
        <f>'Case 150 FER 20'!P19</f>
        <v>1</v>
      </c>
      <c r="J19" s="70">
        <f>'Case 231 FER 0'!P19</f>
        <v>1</v>
      </c>
      <c r="K19" s="71">
        <f>'Case 231 FER 10'!P19</f>
        <v>1</v>
      </c>
      <c r="L19" s="72">
        <f>'Case 231 FER 20'!P19</f>
        <v>1</v>
      </c>
      <c r="M19" s="70">
        <f>'Case 512 FER 0'!P19</f>
        <v>1</v>
      </c>
      <c r="N19" s="71">
        <f>'Case 512 FER 10'!P19</f>
        <v>1</v>
      </c>
      <c r="O19" s="72">
        <f>'Case 512 FER 20'!P19</f>
        <v>1</v>
      </c>
    </row>
    <row r="20" spans="1:18" ht="15.75" customHeight="1" x14ac:dyDescent="0.2">
      <c r="A20" s="111"/>
      <c r="B20" s="129"/>
      <c r="C20" s="54" t="s">
        <v>11</v>
      </c>
      <c r="D20" s="56">
        <f>'Case 77 FER 0'!Z20</f>
        <v>1</v>
      </c>
      <c r="E20" s="6">
        <f>'Case 77 FER 10'!Z20</f>
        <v>1.75</v>
      </c>
      <c r="F20" s="57">
        <f>'Case 77 FER 20'!Z20</f>
        <v>2.75</v>
      </c>
      <c r="G20" s="56">
        <f>'Case 150 FER 0'!P20</f>
        <v>1</v>
      </c>
      <c r="H20" s="7">
        <f>'Case 150 FER 10'!P20</f>
        <v>1.8</v>
      </c>
      <c r="I20" s="57">
        <f>'Case 150 FER 20'!P20</f>
        <v>2.7777777777777777</v>
      </c>
      <c r="J20" s="56">
        <f>'Case 231 FER 0'!P20</f>
        <v>1</v>
      </c>
      <c r="K20" s="6">
        <f>'Case 231 FER 10'!P20</f>
        <v>1.7</v>
      </c>
      <c r="L20" s="57">
        <f>'Case 231 FER 20'!P20</f>
        <v>2.9</v>
      </c>
      <c r="M20" s="56">
        <f>'Case 512 FER 0'!P20</f>
        <v>1</v>
      </c>
      <c r="N20" s="6">
        <f>'Case 512 FER 10'!P20</f>
        <v>3.3</v>
      </c>
      <c r="O20" s="57">
        <f>'Case 512 FER 20'!P20</f>
        <v>4.8</v>
      </c>
    </row>
    <row r="21" spans="1:18" ht="15.75" customHeight="1" x14ac:dyDescent="0.2">
      <c r="A21" s="111"/>
      <c r="B21" s="129"/>
      <c r="C21" s="54" t="s">
        <v>24</v>
      </c>
      <c r="D21" s="56">
        <f>'Case 77 FER 0'!Z21</f>
        <v>0</v>
      </c>
      <c r="E21" s="6">
        <f>'Case 77 FER 10'!Z21</f>
        <v>0.15</v>
      </c>
      <c r="F21" s="57">
        <f>'Case 77 FER 20'!Z21</f>
        <v>0.5</v>
      </c>
      <c r="G21" s="56">
        <f>'Case 150 FER 0'!P21</f>
        <v>0</v>
      </c>
      <c r="H21" s="7">
        <f>'Case 150 FER 10'!P21</f>
        <v>0.1</v>
      </c>
      <c r="I21" s="57">
        <f>'Case 150 FER 20'!P21</f>
        <v>0.33333333333333331</v>
      </c>
      <c r="J21" s="56">
        <f>'Case 231 FER 0'!P21</f>
        <v>0</v>
      </c>
      <c r="K21" s="6">
        <f>'Case 231 FER 10'!P21</f>
        <v>0.1</v>
      </c>
      <c r="L21" s="57">
        <f>'Case 231 FER 20'!P21</f>
        <v>0.4</v>
      </c>
      <c r="M21" s="56">
        <f>'Case 512 FER 0'!P21</f>
        <v>0</v>
      </c>
      <c r="N21" s="6">
        <f>'Case 512 FER 10'!P21</f>
        <v>0.5</v>
      </c>
      <c r="O21" s="57">
        <f>'Case 512 FER 20'!P21</f>
        <v>0.4</v>
      </c>
    </row>
    <row r="22" spans="1:18" ht="15.75" customHeight="1" x14ac:dyDescent="0.2">
      <c r="A22" s="111"/>
      <c r="B22" s="129"/>
      <c r="C22" s="54" t="s">
        <v>26</v>
      </c>
      <c r="D22" s="56" t="e">
        <f>'Case 77 FER 0'!Z22</f>
        <v>#DIV/0!</v>
      </c>
      <c r="E22" s="6">
        <f>'Case 77 FER 10'!Z22</f>
        <v>1</v>
      </c>
      <c r="F22" s="57">
        <f>'Case 77 FER 20'!Z22</f>
        <v>1.4285714285714286</v>
      </c>
      <c r="G22" s="56" t="e">
        <f>'Case 150 FER 0'!P22</f>
        <v>#DIV/0!</v>
      </c>
      <c r="H22" s="7">
        <f>'Case 150 FER 10'!P22</f>
        <v>1</v>
      </c>
      <c r="I22" s="57">
        <f>'Case 150 FER 20'!P22</f>
        <v>1</v>
      </c>
      <c r="J22" s="56" t="e">
        <f>'Case 231 FER 0'!P22</f>
        <v>#DIV/0!</v>
      </c>
      <c r="K22" s="6" t="e">
        <f>'Case 231 FER 10'!P22</f>
        <v>#DIV/0!</v>
      </c>
      <c r="L22" s="57">
        <f>'Case 231 FER 20'!P22</f>
        <v>1</v>
      </c>
      <c r="M22" s="56" t="e">
        <f>'Case 512 FER 0'!P22</f>
        <v>#DIV/0!</v>
      </c>
      <c r="N22" s="6">
        <f>'Case 512 FER 10'!P22</f>
        <v>1.3333333333333333</v>
      </c>
      <c r="O22" s="57">
        <f>'Case 512 FER 20'!P22</f>
        <v>1.3333333333333333</v>
      </c>
    </row>
    <row r="23" spans="1:18" ht="15.75" customHeight="1" x14ac:dyDescent="0.2">
      <c r="A23" s="111"/>
      <c r="B23" s="129"/>
      <c r="C23" s="54" t="s">
        <v>28</v>
      </c>
      <c r="D23" s="56">
        <f>'Case 77 FER 0'!Z23</f>
        <v>1</v>
      </c>
      <c r="E23" s="6">
        <f>'Case 77 FER 10'!Z23</f>
        <v>1.6</v>
      </c>
      <c r="F23" s="57">
        <f>'Case 77 FER 20'!Z23</f>
        <v>2.25</v>
      </c>
      <c r="G23" s="56">
        <f>'Case 150 FER 0'!P23</f>
        <v>1</v>
      </c>
      <c r="H23" s="7">
        <f>'Case 150 FER 10'!P23</f>
        <v>1.7</v>
      </c>
      <c r="I23" s="57">
        <f>'Case 150 FER 20'!P23</f>
        <v>2.4444444444444446</v>
      </c>
      <c r="J23" s="56">
        <f>'Case 231 FER 0'!P23</f>
        <v>1</v>
      </c>
      <c r="K23" s="6">
        <f>'Case 231 FER 10'!P23</f>
        <v>1.6</v>
      </c>
      <c r="L23" s="57">
        <f>'Case 231 FER 20'!P23</f>
        <v>2.5</v>
      </c>
      <c r="M23" s="56">
        <f>'Case 512 FER 0'!P23</f>
        <v>1</v>
      </c>
      <c r="N23" s="6">
        <f>'Case 512 FER 10'!P23</f>
        <v>2.8</v>
      </c>
      <c r="O23" s="57">
        <f>'Case 512 FER 20'!P23</f>
        <v>4.4000000000000004</v>
      </c>
    </row>
    <row r="24" spans="1:18" ht="15.75" customHeight="1" x14ac:dyDescent="0.2">
      <c r="A24" s="111"/>
      <c r="B24" s="129"/>
      <c r="C24" s="54" t="s">
        <v>15</v>
      </c>
      <c r="D24" s="56">
        <f>'Case 77 FER 0'!Z24</f>
        <v>34.6168525</v>
      </c>
      <c r="E24" s="6">
        <f>'Case 77 FER 10'!Z24</f>
        <v>62.273638000000005</v>
      </c>
      <c r="F24" s="57">
        <f>'Case 77 FER 20'!Z24</f>
        <v>102.19331300000002</v>
      </c>
      <c r="G24" s="56">
        <f>'Case 150 FER 0'!P24</f>
        <v>35.263665000000003</v>
      </c>
      <c r="H24" s="7">
        <f>'Case 150 FER 10'!P24</f>
        <v>63.816456000000002</v>
      </c>
      <c r="I24" s="57">
        <f>'Case 150 FER 20'!P24</f>
        <v>100.36046666666667</v>
      </c>
      <c r="J24" s="56">
        <f>'Case 231 FER 0'!P24</f>
        <v>34.863734000000008</v>
      </c>
      <c r="K24" s="6">
        <f>'Case 231 FER 10'!P24</f>
        <v>60.581385000000012</v>
      </c>
      <c r="L24" s="57">
        <f>'Case 231 FER 20'!P24</f>
        <v>106.17671599999998</v>
      </c>
      <c r="M24" s="56">
        <f>'Case 512 FER 0'!P24</f>
        <v>34.645496000000001</v>
      </c>
      <c r="N24" s="6">
        <f>'Case 512 FER 10'!P24</f>
        <v>120.71106100000002</v>
      </c>
      <c r="O24" s="57">
        <f>'Case 512 FER 20'!P24</f>
        <v>171.13657400000002</v>
      </c>
    </row>
    <row r="25" spans="1:18" ht="15.75" customHeight="1" x14ac:dyDescent="0.2">
      <c r="A25" s="111"/>
      <c r="B25" s="129"/>
      <c r="C25" s="54" t="s">
        <v>17</v>
      </c>
      <c r="D25" s="56">
        <f>'Case 77 FER 0'!Z25</f>
        <v>34.6168525</v>
      </c>
      <c r="E25" s="6">
        <f>'Case 77 FER 10'!Z25</f>
        <v>35.258878666666675</v>
      </c>
      <c r="F25" s="57">
        <f>'Case 77 FER 20'!Z25</f>
        <v>36.538233175000002</v>
      </c>
      <c r="G25" s="56">
        <f>'Case 150 FER 0'!P25</f>
        <v>35.263665000000003</v>
      </c>
      <c r="H25" s="7">
        <f>'Case 150 FER 10'!P25</f>
        <v>35.294490833333334</v>
      </c>
      <c r="I25" s="57">
        <f>'Case 150 FER 20'!P25</f>
        <v>36.146251296296299</v>
      </c>
      <c r="J25" s="56">
        <f>'Case 231 FER 0'!P25</f>
        <v>34.863734000000008</v>
      </c>
      <c r="K25" s="6">
        <f>'Case 231 FER 10'!P25</f>
        <v>35.151556499999998</v>
      </c>
      <c r="L25" s="57">
        <f>'Case 231 FER 20'!P25</f>
        <v>36.511980333333334</v>
      </c>
      <c r="M25" s="56">
        <f>'Case 512 FER 0'!P25</f>
        <v>34.645496000000001</v>
      </c>
      <c r="N25" s="6">
        <f>'Case 512 FER 10'!P25</f>
        <v>36.260411233333329</v>
      </c>
      <c r="O25" s="57">
        <f>'Case 512 FER 20'!P25</f>
        <v>35.412240314285718</v>
      </c>
    </row>
    <row r="26" spans="1:18" ht="15.75" customHeight="1" thickBot="1" x14ac:dyDescent="0.25">
      <c r="A26" s="111"/>
      <c r="B26" s="130"/>
      <c r="C26" s="74" t="s">
        <v>19</v>
      </c>
      <c r="D26" s="75">
        <f>'Case 77 FER 0'!Z26</f>
        <v>0</v>
      </c>
      <c r="E26" s="76">
        <f>'Case 77 FER 10'!Z26</f>
        <v>1.263234607390761</v>
      </c>
      <c r="F26" s="77">
        <f>'Case 77 FER 20'!Z26</f>
        <v>2.3827932677107699</v>
      </c>
      <c r="G26" s="75">
        <f>'Case 150 FER 0'!P26</f>
        <v>0</v>
      </c>
      <c r="H26" s="78">
        <f>'Case 150 FER 10'!P26</f>
        <v>0.95754207647154777</v>
      </c>
      <c r="I26" s="77">
        <f>'Case 150 FER 20'!P26</f>
        <v>2.6485450039421599</v>
      </c>
      <c r="J26" s="75">
        <f>'Case 231 FER 0'!P26</f>
        <v>0</v>
      </c>
      <c r="K26" s="76">
        <f>'Case 231 FER 10'!P26</f>
        <v>0.79474064391658672</v>
      </c>
      <c r="L26" s="77">
        <f>'Case 231 FER 20'!P26</f>
        <v>2.7393380146544617</v>
      </c>
      <c r="M26" s="75">
        <f>'Case 512 FER 0'!P26</f>
        <v>0</v>
      </c>
      <c r="N26" s="76">
        <f>'Case 512 FER 10'!P26</f>
        <v>2.6074969417003828</v>
      </c>
      <c r="O26" s="77">
        <f>'Case 512 FER 20'!P26</f>
        <v>1.7538605119121111</v>
      </c>
    </row>
    <row r="27" spans="1:18" s="103" customFormat="1" ht="15.75" customHeight="1" thickBot="1" x14ac:dyDescent="0.25">
      <c r="A27" s="111"/>
      <c r="B27" s="138" t="s">
        <v>43</v>
      </c>
      <c r="C27" s="136"/>
      <c r="D27" s="80">
        <f>'Case 77 FER 0'!Z27</f>
        <v>52.0709667</v>
      </c>
      <c r="E27" s="81">
        <f>'Case 77 FER 10'!Z27</f>
        <v>79.680558499999989</v>
      </c>
      <c r="F27" s="82">
        <f>'Case 77 FER 20'!Z27</f>
        <v>118.64369795000002</v>
      </c>
      <c r="G27" s="80">
        <f>'Case 150 FER 0'!P27</f>
        <v>114.84539150000003</v>
      </c>
      <c r="H27" s="83">
        <f>'Case 150 FER 10'!P27</f>
        <v>140.498086</v>
      </c>
      <c r="I27" s="82">
        <f>'Case 150 FER 20'!P27</f>
        <v>172.23302766666666</v>
      </c>
      <c r="J27" s="80">
        <f>'Case 231 FER 0'!P27</f>
        <v>177.04927149999997</v>
      </c>
      <c r="K27" s="81">
        <f>'Case 231 FER 10'!P27</f>
        <v>192.61273679999999</v>
      </c>
      <c r="L27" s="82">
        <f>'Case 231 FER 20'!P27</f>
        <v>235.15971450000001</v>
      </c>
      <c r="M27" s="80">
        <f>'Case 512 FER 0'!P27</f>
        <v>221.80831210000002</v>
      </c>
      <c r="N27" s="81">
        <f>'Case 512 FER 10'!P27</f>
        <v>295.57456949999994</v>
      </c>
      <c r="O27" s="82">
        <f>'Case 512 FER 20'!P27</f>
        <v>350.25291099999998</v>
      </c>
    </row>
    <row r="28" spans="1:18" ht="15.75" customHeight="1" thickBot="1" x14ac:dyDescent="0.25">
      <c r="A28" s="112"/>
      <c r="B28" s="139" t="s">
        <v>45</v>
      </c>
      <c r="C28" s="140"/>
      <c r="D28" s="84">
        <f>'Case 77 FER 0'!Z28</f>
        <v>53.209620000000008</v>
      </c>
      <c r="E28" s="85">
        <f>'Case 77 FER 10'!Z28</f>
        <v>82.799932000000013</v>
      </c>
      <c r="F28" s="86">
        <f>'Case 77 FER 20'!Z28</f>
        <v>124.68302000000001</v>
      </c>
      <c r="G28" s="84">
        <f>'Case 150 FER 0'!P28</f>
        <v>117.08013999999999</v>
      </c>
      <c r="H28" s="87">
        <f>'Case 150 FER 10'!P28</f>
        <v>146.75861</v>
      </c>
      <c r="I28" s="86">
        <f>'Case 150 FER 20'!P28</f>
        <v>184.13611111111112</v>
      </c>
      <c r="J28" s="84">
        <f>'Case 231 FER 0'!P28</f>
        <v>180.43867999999998</v>
      </c>
      <c r="K28" s="85">
        <f>'Case 231 FER 10'!P28</f>
        <v>201.95836999999997</v>
      </c>
      <c r="L28" s="86">
        <f>'Case 231 FER 20'!P28</f>
        <v>249.22658999999999</v>
      </c>
      <c r="M28" s="84">
        <f>'Case 512 FER 0'!P28</f>
        <v>231.22088000000002</v>
      </c>
      <c r="N28" s="85">
        <f>'Case 512 FER 10'!P28</f>
        <v>324.28674000000001</v>
      </c>
      <c r="O28" s="86">
        <f>'Case 512 FER 20'!P28</f>
        <v>395.11536999999998</v>
      </c>
    </row>
    <row r="29" spans="1:18" ht="15.75" customHeight="1" x14ac:dyDescent="0.2">
      <c r="A29" s="137" t="s">
        <v>47</v>
      </c>
      <c r="B29" s="142"/>
      <c r="C29" s="143"/>
      <c r="D29" s="70">
        <f>'Case 77 FER 0'!Z29</f>
        <v>0</v>
      </c>
      <c r="E29" s="71">
        <f>'Case 77 FER 10'!Z29</f>
        <v>0.15</v>
      </c>
      <c r="F29" s="72">
        <f>'Case 77 FER 20'!Z29</f>
        <v>0.5</v>
      </c>
      <c r="G29" s="70">
        <f>'Case 150 FER 0'!P29</f>
        <v>1</v>
      </c>
      <c r="H29" s="73">
        <f>'Case 150 FER 10'!P29</f>
        <v>0.8</v>
      </c>
      <c r="I29" s="72">
        <f>'Case 150 FER 20'!P29</f>
        <v>0.55555555555555558</v>
      </c>
      <c r="J29" s="70">
        <f>'Case 231 FER 0'!P29</f>
        <v>2</v>
      </c>
      <c r="K29" s="71">
        <f>'Case 231 FER 10'!P29</f>
        <v>1.1000000000000001</v>
      </c>
      <c r="L29" s="72">
        <f>'Case 231 FER 20'!P29</f>
        <v>1.1000000000000001</v>
      </c>
      <c r="M29" s="70">
        <f>'Case 512 FER 0'!P29</f>
        <v>1</v>
      </c>
      <c r="N29" s="71">
        <f>'Case 512 FER 10'!P29</f>
        <v>0.5</v>
      </c>
      <c r="O29" s="72">
        <f>'Case 512 FER 20'!P29</f>
        <v>0.7</v>
      </c>
    </row>
    <row r="30" spans="1:18" ht="15.75" customHeight="1" x14ac:dyDescent="0.2">
      <c r="A30" s="144" t="s">
        <v>49</v>
      </c>
      <c r="B30" s="108"/>
      <c r="C30" s="109"/>
      <c r="D30" s="56">
        <f>'Case 77 FER 0'!Z30</f>
        <v>0</v>
      </c>
      <c r="E30" s="6">
        <f>'Case 77 FER 10'!Z30</f>
        <v>1.7361111111111112E-2</v>
      </c>
      <c r="F30" s="57">
        <f>'Case 77 FER 20'!Z30</f>
        <v>4.7045454545454543E-2</v>
      </c>
      <c r="G30" s="56">
        <f>'Case 150 FER 0'!P30</f>
        <v>7.1428571428571411E-2</v>
      </c>
      <c r="H30" s="7">
        <f>'Case 150 FER 10'!P30</f>
        <v>5.3452380952380939E-2</v>
      </c>
      <c r="I30" s="57">
        <f>'Case 150 FER 20'!P30</f>
        <v>3.4088693957115009E-2</v>
      </c>
      <c r="J30" s="56">
        <f>'Case 231 FER 0'!P30</f>
        <v>9.5238095238095233E-2</v>
      </c>
      <c r="K30" s="6">
        <f>'Case 231 FER 10'!P30</f>
        <v>5.0919913419913421E-2</v>
      </c>
      <c r="L30" s="57">
        <f>'Case 231 FER 20'!P30</f>
        <v>4.7789572746094487E-2</v>
      </c>
      <c r="M30" s="56">
        <f>'Case 512 FER 0'!P30</f>
        <v>1.9230769230769228E-2</v>
      </c>
      <c r="N30" s="6">
        <f>'Case 512 FER 10'!P30</f>
        <v>9.0596440596440592E-3</v>
      </c>
      <c r="O30" s="57">
        <f>'Case 512 FER 20'!P30</f>
        <v>1.2251534007432374E-2</v>
      </c>
      <c r="Q30" s="10"/>
    </row>
    <row r="31" spans="1:18" ht="15.75" customHeight="1" x14ac:dyDescent="0.2">
      <c r="A31" s="144" t="s">
        <v>51</v>
      </c>
      <c r="B31" s="108"/>
      <c r="C31" s="109"/>
      <c r="D31" s="56">
        <f>'Case 77 FER 0'!Z31</f>
        <v>0</v>
      </c>
      <c r="E31" s="6">
        <f>'Case 77 FER 10'!Z31</f>
        <v>0.15</v>
      </c>
      <c r="F31" s="57">
        <f>'Case 77 FER 20'!Z31</f>
        <v>0.5</v>
      </c>
      <c r="G31" s="56">
        <f>'Case 150 FER 0'!P31</f>
        <v>0</v>
      </c>
      <c r="H31" s="7">
        <f>'Case 150 FER 10'!P31</f>
        <v>0.1</v>
      </c>
      <c r="I31" s="57">
        <f>'Case 150 FER 20'!P31</f>
        <v>0.44444444444444442</v>
      </c>
      <c r="J31" s="56">
        <f>'Case 231 FER 0'!P31</f>
        <v>0</v>
      </c>
      <c r="K31" s="6">
        <f>'Case 231 FER 10'!P31</f>
        <v>0</v>
      </c>
      <c r="L31" s="57">
        <f>'Case 231 FER 20'!P31</f>
        <v>0.5</v>
      </c>
      <c r="M31" s="56">
        <f>'Case 512 FER 0'!P31</f>
        <v>0</v>
      </c>
      <c r="N31" s="6">
        <f>'Case 512 FER 10'!P31</f>
        <v>0.4</v>
      </c>
      <c r="O31" s="57">
        <f>'Case 512 FER 20'!P31</f>
        <v>0.7</v>
      </c>
      <c r="R31" s="10"/>
    </row>
    <row r="32" spans="1:18" ht="15.75" customHeight="1" thickBot="1" x14ac:dyDescent="0.25">
      <c r="A32" s="145" t="s">
        <v>53</v>
      </c>
      <c r="B32" s="146"/>
      <c r="C32" s="147"/>
      <c r="D32" s="75">
        <f>'Case 77 FER 0'!Z32</f>
        <v>0</v>
      </c>
      <c r="E32" s="76">
        <f>'Case 77 FER 10'!Z32</f>
        <v>5.8333333333333327E-2</v>
      </c>
      <c r="F32" s="77">
        <f>'Case 77 FER 20'!Z32</f>
        <v>0.11416666666666667</v>
      </c>
      <c r="G32" s="75">
        <f>'Case 150 FER 0'!P32</f>
        <v>0</v>
      </c>
      <c r="H32" s="78">
        <f>'Case 150 FER 10'!P32</f>
        <v>3.3333333333333333E-2</v>
      </c>
      <c r="I32" s="77">
        <f>'Case 150 FER 20'!P32</f>
        <v>0.11772486772486773</v>
      </c>
      <c r="J32" s="75">
        <f>'Case 231 FER 0'!P32</f>
        <v>0</v>
      </c>
      <c r="K32" s="76">
        <f>'Case 231 FER 10'!P32</f>
        <v>0</v>
      </c>
      <c r="L32" s="77">
        <f>'Case 231 FER 20'!P32</f>
        <v>0.11428571428571428</v>
      </c>
      <c r="M32" s="75">
        <f>'Case 512 FER 0'!P32</f>
        <v>0</v>
      </c>
      <c r="N32" s="76">
        <f>'Case 512 FER 10'!P32</f>
        <v>7.8333333333333338E-2</v>
      </c>
      <c r="O32" s="77">
        <f>'Case 512 FER 20'!P32</f>
        <v>9.8809523809523805E-2</v>
      </c>
    </row>
    <row r="33" spans="1:15" ht="15.75" customHeight="1" x14ac:dyDescent="0.2">
      <c r="A33" s="135" t="s">
        <v>55</v>
      </c>
      <c r="B33" s="136"/>
      <c r="C33" s="68" t="s">
        <v>56</v>
      </c>
      <c r="D33" s="61">
        <f>'Case 77 FER 0'!Z33</f>
        <v>7</v>
      </c>
      <c r="E33" s="62">
        <f>'Case 77 FER 10'!Z33</f>
        <v>7.75</v>
      </c>
      <c r="F33" s="63">
        <f>'Case 77 FER 20'!Z33</f>
        <v>8.75</v>
      </c>
      <c r="G33" s="61">
        <f>'Case 150 FER 0'!P33</f>
        <v>14</v>
      </c>
      <c r="H33" s="64">
        <f>'Case 150 FER 10'!P33</f>
        <v>14.8</v>
      </c>
      <c r="I33" s="63">
        <f>'Case 150 FER 20'!P33</f>
        <v>15.777777777777779</v>
      </c>
      <c r="J33" s="61">
        <f>'Case 231 FER 0'!P33</f>
        <v>21</v>
      </c>
      <c r="K33" s="62">
        <f>'Case 231 FER 10'!P33</f>
        <v>21.7</v>
      </c>
      <c r="L33" s="63">
        <f>'Case 231 FER 20'!P33</f>
        <v>22.9</v>
      </c>
      <c r="M33" s="61">
        <f>'Case 512 FER 0'!P33</f>
        <v>52</v>
      </c>
      <c r="N33" s="62">
        <f>'Case 512 FER 10'!P33</f>
        <v>54.3</v>
      </c>
      <c r="O33" s="63">
        <f>'Case 512 FER 20'!P33</f>
        <v>55.8</v>
      </c>
    </row>
    <row r="34" spans="1:15" ht="15.75" customHeight="1" thickBot="1" x14ac:dyDescent="0.25">
      <c r="A34" s="121"/>
      <c r="B34" s="122"/>
      <c r="C34" s="55" t="s">
        <v>58</v>
      </c>
      <c r="D34" s="56">
        <f>'Case 77 FER 0'!Z34</f>
        <v>1</v>
      </c>
      <c r="E34" s="6">
        <f>'Case 77 FER 10'!Z34</f>
        <v>1.75</v>
      </c>
      <c r="F34" s="57">
        <f>'Case 77 FER 20'!Z34</f>
        <v>2.75</v>
      </c>
      <c r="G34" s="56">
        <f>'Case 150 FER 0'!P34</f>
        <v>1</v>
      </c>
      <c r="H34" s="7">
        <f>'Case 150 FER 10'!P34</f>
        <v>2.1</v>
      </c>
      <c r="I34" s="104">
        <f>'Case 150 FER 20'!P34</f>
        <v>3.6666666666666665</v>
      </c>
      <c r="J34" s="56">
        <f>'Case 231 FER 0'!P34</f>
        <v>1</v>
      </c>
      <c r="K34" s="6">
        <f>'Case 231 FER 10'!P34</f>
        <v>2.6</v>
      </c>
      <c r="L34" s="57">
        <f>'Case 231 FER 20'!P34</f>
        <v>4.3</v>
      </c>
      <c r="M34" s="56">
        <f>'Case 512 FER 0'!P34</f>
        <v>1</v>
      </c>
      <c r="N34" s="6">
        <f>'Case 512 FER 10'!P34</f>
        <v>4.2</v>
      </c>
      <c r="O34" s="57">
        <f>'Case 512 FER 20'!P34</f>
        <v>5.8</v>
      </c>
    </row>
    <row r="35" spans="1:15" ht="15.75" customHeight="1" thickBot="1" x14ac:dyDescent="0.25">
      <c r="A35" s="148" t="s">
        <v>67</v>
      </c>
      <c r="B35" s="149"/>
      <c r="C35" s="150"/>
      <c r="D35" s="58">
        <f>'Case 77 FER 0'!Z35</f>
        <v>1</v>
      </c>
      <c r="E35" s="59">
        <f>'Case 77 FER 10'!Z35</f>
        <v>1</v>
      </c>
      <c r="F35" s="59">
        <f>'Case 77 FER 20'!Z35</f>
        <v>1</v>
      </c>
      <c r="G35" s="58">
        <f>'Case 150 FER 0'!P35</f>
        <v>1</v>
      </c>
      <c r="H35" s="59">
        <f>'Case 150 FER 10'!P35</f>
        <v>1</v>
      </c>
      <c r="I35" s="60">
        <f>'Case 150 FER 20'!P35</f>
        <v>0.9</v>
      </c>
      <c r="J35" s="58">
        <f>'Case 231 FER 0'!P35</f>
        <v>1</v>
      </c>
      <c r="K35" s="59">
        <f>'Case 231 FER 10'!P35</f>
        <v>1</v>
      </c>
      <c r="L35" s="60">
        <f>'Case 231 FER 20'!P35</f>
        <v>1</v>
      </c>
      <c r="M35" s="59">
        <f>'Case 512 FER 0'!P35</f>
        <v>1</v>
      </c>
      <c r="N35" s="59">
        <f>'Case 512 FER 10'!P35</f>
        <v>1</v>
      </c>
      <c r="O35" s="60">
        <f>'Case 512 FER 20'!P35</f>
        <v>1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8"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  <mergeCell ref="A29:C29"/>
    <mergeCell ref="A30:C30"/>
    <mergeCell ref="A31:C31"/>
    <mergeCell ref="A32:C32"/>
    <mergeCell ref="A33:B34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abSelected="1" topLeftCell="I1" workbookViewId="0">
      <selection activeCell="P6" sqref="P3:P6"/>
    </sheetView>
  </sheetViews>
  <sheetFormatPr baseColWidth="10" defaultColWidth="14.42578125" defaultRowHeight="15" customHeight="1" x14ac:dyDescent="0.2"/>
  <sheetData>
    <row r="1" spans="1:16" ht="12.75" customHeight="1" x14ac:dyDescent="0.2">
      <c r="A1" s="155" t="s">
        <v>68</v>
      </c>
      <c r="B1" s="108"/>
      <c r="C1" s="108"/>
      <c r="D1" s="109"/>
      <c r="E1" s="8"/>
      <c r="G1" s="155" t="s">
        <v>69</v>
      </c>
      <c r="H1" s="108"/>
      <c r="I1" s="108"/>
      <c r="J1" s="109"/>
      <c r="K1" s="8"/>
      <c r="M1" s="155" t="s">
        <v>70</v>
      </c>
      <c r="N1" s="108"/>
      <c r="O1" s="108"/>
      <c r="P1" s="109"/>
    </row>
    <row r="2" spans="1:16" ht="24" customHeight="1" x14ac:dyDescent="0.2">
      <c r="A2" s="101" t="s">
        <v>0</v>
      </c>
      <c r="B2" s="100" t="s">
        <v>64</v>
      </c>
      <c r="C2" s="21" t="s">
        <v>71</v>
      </c>
      <c r="D2" s="21" t="s">
        <v>72</v>
      </c>
      <c r="E2" s="8"/>
      <c r="G2" s="101" t="s">
        <v>0</v>
      </c>
      <c r="H2" s="100" t="s">
        <v>64</v>
      </c>
      <c r="I2" s="21" t="s">
        <v>71</v>
      </c>
      <c r="J2" s="21" t="s">
        <v>72</v>
      </c>
      <c r="K2" s="8"/>
      <c r="M2" s="101" t="s">
        <v>0</v>
      </c>
      <c r="N2" s="100" t="s">
        <v>64</v>
      </c>
      <c r="O2" s="21" t="s">
        <v>71</v>
      </c>
      <c r="P2" s="21" t="s">
        <v>72</v>
      </c>
    </row>
    <row r="3" spans="1:16" ht="15.75" customHeight="1" x14ac:dyDescent="0.2">
      <c r="A3" s="102">
        <v>77</v>
      </c>
      <c r="B3" s="9">
        <f>Summary!D27</f>
        <v>52.0709667</v>
      </c>
      <c r="C3" s="9">
        <f>Summary!E27</f>
        <v>79.680558499999989</v>
      </c>
      <c r="D3" s="9">
        <f>Summary!F27</f>
        <v>118.64369795000002</v>
      </c>
      <c r="E3" s="8"/>
      <c r="G3" s="102">
        <v>77</v>
      </c>
      <c r="H3" s="9">
        <f>Summary!D33</f>
        <v>7</v>
      </c>
      <c r="I3" s="9">
        <f>Summary!E33</f>
        <v>7.75</v>
      </c>
      <c r="J3" s="9">
        <f>Summary!F33</f>
        <v>8.75</v>
      </c>
      <c r="K3" s="8"/>
      <c r="M3" s="102">
        <v>77</v>
      </c>
      <c r="N3" s="9">
        <f>Summary!D34</f>
        <v>1</v>
      </c>
      <c r="O3" s="9">
        <f>Summary!E34</f>
        <v>1.75</v>
      </c>
      <c r="P3" s="9">
        <f>Summary!F34</f>
        <v>2.75</v>
      </c>
    </row>
    <row r="4" spans="1:16" ht="15.75" customHeight="1" x14ac:dyDescent="0.2">
      <c r="A4" s="102">
        <v>150</v>
      </c>
      <c r="B4" s="9">
        <f>Summary!G27</f>
        <v>114.84539150000003</v>
      </c>
      <c r="C4" s="9">
        <f>Summary!H27</f>
        <v>140.498086</v>
      </c>
      <c r="D4" s="9">
        <f>Summary!I27</f>
        <v>172.23302766666666</v>
      </c>
      <c r="E4" s="8"/>
      <c r="G4" s="102">
        <v>150</v>
      </c>
      <c r="H4" s="9">
        <f>Summary!G33</f>
        <v>14</v>
      </c>
      <c r="I4" s="9">
        <f>Summary!H33</f>
        <v>14.8</v>
      </c>
      <c r="J4" s="9">
        <f>Summary!I33</f>
        <v>15.777777777777779</v>
      </c>
      <c r="K4" s="8"/>
      <c r="M4" s="102">
        <v>150</v>
      </c>
      <c r="N4" s="9">
        <f>Summary!G34</f>
        <v>1</v>
      </c>
      <c r="O4" s="9">
        <f>Summary!H34</f>
        <v>2.1</v>
      </c>
      <c r="P4" s="9">
        <f>Summary!I34</f>
        <v>3.6666666666666665</v>
      </c>
    </row>
    <row r="5" spans="1:16" ht="15.75" customHeight="1" x14ac:dyDescent="0.2">
      <c r="A5" s="102">
        <v>231</v>
      </c>
      <c r="B5" s="9">
        <f>Summary!J27</f>
        <v>177.04927149999997</v>
      </c>
      <c r="C5" s="9">
        <f>Summary!K27</f>
        <v>192.61273679999999</v>
      </c>
      <c r="D5" s="9">
        <f>Summary!L27</f>
        <v>235.15971450000001</v>
      </c>
      <c r="E5" s="8"/>
      <c r="G5" s="102">
        <v>231</v>
      </c>
      <c r="H5" s="9">
        <f>Summary!J33</f>
        <v>21</v>
      </c>
      <c r="I5" s="9">
        <f>Summary!K33</f>
        <v>21.7</v>
      </c>
      <c r="J5" s="9">
        <f>Summary!L33</f>
        <v>22.9</v>
      </c>
      <c r="K5" s="8"/>
      <c r="M5" s="102">
        <v>231</v>
      </c>
      <c r="N5" s="9">
        <f>Summary!J34</f>
        <v>1</v>
      </c>
      <c r="O5" s="9">
        <f>Summary!K34</f>
        <v>2.6</v>
      </c>
      <c r="P5" s="9">
        <f>Summary!L34</f>
        <v>4.3</v>
      </c>
    </row>
    <row r="6" spans="1:16" ht="15.75" customHeight="1" x14ac:dyDescent="0.2">
      <c r="A6" s="102">
        <v>512</v>
      </c>
      <c r="B6" s="9">
        <f>Summary!M27</f>
        <v>221.80831210000002</v>
      </c>
      <c r="C6" s="9">
        <f>Summary!N27</f>
        <v>295.57456949999994</v>
      </c>
      <c r="D6" s="9">
        <f>Summary!O27</f>
        <v>350.25291099999998</v>
      </c>
      <c r="E6" s="8"/>
      <c r="G6" s="102">
        <v>512</v>
      </c>
      <c r="H6" s="9">
        <f>Summary!M33</f>
        <v>52</v>
      </c>
      <c r="I6" s="9">
        <f>Summary!N33</f>
        <v>54.3</v>
      </c>
      <c r="J6" s="9">
        <f>Summary!O33</f>
        <v>55.8</v>
      </c>
      <c r="K6" s="8"/>
      <c r="M6" s="102">
        <v>512</v>
      </c>
      <c r="N6" s="9">
        <f>Summary!M34</f>
        <v>1</v>
      </c>
      <c r="O6" s="9">
        <f>Summary!N34</f>
        <v>4.2</v>
      </c>
      <c r="P6" s="9">
        <f>Summary!O34</f>
        <v>5.8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1"/>
  <sheetViews>
    <sheetView workbookViewId="0">
      <selection activeCell="D37" sqref="D37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9.42578125" style="99" bestFit="1" customWidth="1"/>
    <col min="5" max="15" width="14.42578125" style="99" customWidth="1"/>
    <col min="16" max="16" width="21" style="99" bestFit="1" customWidth="1"/>
    <col min="17" max="21" width="14.42578125" style="99" customWidth="1"/>
    <col min="22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150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14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33.885162999999999</v>
      </c>
      <c r="F8" s="88">
        <v>32.977935000000002</v>
      </c>
      <c r="G8" s="88">
        <v>32.889549000000002</v>
      </c>
      <c r="H8" s="88">
        <v>32.954216999999993</v>
      </c>
      <c r="I8" s="88">
        <v>32.880417999999999</v>
      </c>
      <c r="J8" s="88">
        <v>32.884962000000002</v>
      </c>
      <c r="K8" s="88">
        <v>32.967784999999999</v>
      </c>
      <c r="L8" s="88">
        <v>32.901603999999999</v>
      </c>
      <c r="M8" s="88">
        <v>32.962936000000013</v>
      </c>
      <c r="N8" s="88">
        <v>33.884295999999999</v>
      </c>
      <c r="O8" s="39">
        <f t="shared" si="0"/>
        <v>33.118886500000002</v>
      </c>
      <c r="P8" s="46">
        <f t="shared" si="1"/>
        <v>33.118886500000002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2.8237635833333332</v>
      </c>
      <c r="F9" s="88">
        <v>2.748161249999999</v>
      </c>
      <c r="G9" s="88">
        <v>2.7407957500000002</v>
      </c>
      <c r="H9" s="88">
        <v>2.746184749999999</v>
      </c>
      <c r="I9" s="88">
        <v>2.7400348333333331</v>
      </c>
      <c r="J9" s="88">
        <v>2.7404134999999998</v>
      </c>
      <c r="K9" s="88">
        <v>2.747315416666666</v>
      </c>
      <c r="L9" s="88">
        <v>2.741800333333333</v>
      </c>
      <c r="M9" s="88">
        <v>2.7469113333333341</v>
      </c>
      <c r="N9" s="88">
        <v>2.8236913333333331</v>
      </c>
      <c r="O9" s="39">
        <f t="shared" si="0"/>
        <v>2.7599072083333329</v>
      </c>
      <c r="P9" s="46">
        <f t="shared" si="1"/>
        <v>2.7599072083333329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0.45215649666006291</v>
      </c>
      <c r="F10" s="90">
        <v>0.38583309912898522</v>
      </c>
      <c r="G10" s="90">
        <v>0.38863576769962549</v>
      </c>
      <c r="H10" s="90">
        <v>0.38673914224945077</v>
      </c>
      <c r="I10" s="90">
        <v>0.38869849988059402</v>
      </c>
      <c r="J10" s="90">
        <v>0.38906433474718899</v>
      </c>
      <c r="K10" s="90">
        <v>0.40298192740132072</v>
      </c>
      <c r="L10" s="90">
        <v>0.38942011302105772</v>
      </c>
      <c r="M10" s="90">
        <v>0.38715401521154891</v>
      </c>
      <c r="N10" s="90">
        <v>0.45237090473201369</v>
      </c>
      <c r="O10" s="92">
        <f t="shared" si="0"/>
        <v>0.40230543007318487</v>
      </c>
      <c r="P10" s="93">
        <f t="shared" si="1"/>
        <v>0.40230543007318487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45.660739999999997</v>
      </c>
      <c r="F16" s="88">
        <v>46.664920000000002</v>
      </c>
      <c r="G16" s="88">
        <v>46.66122</v>
      </c>
      <c r="H16" s="88">
        <v>46.663119999999999</v>
      </c>
      <c r="I16" s="88">
        <v>46.661740000000002</v>
      </c>
      <c r="J16" s="88">
        <v>46.661810000000003</v>
      </c>
      <c r="K16" s="88">
        <v>46.664140000000003</v>
      </c>
      <c r="L16" s="88">
        <v>46.660690000000002</v>
      </c>
      <c r="M16" s="88">
        <v>46.665559999999999</v>
      </c>
      <c r="N16" s="88">
        <v>45.664459999999998</v>
      </c>
      <c r="O16" s="39">
        <f t="shared" si="0"/>
        <v>46.46284</v>
      </c>
      <c r="P16" s="46">
        <f t="shared" si="1"/>
        <v>46.46284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45.660739999999997</v>
      </c>
      <c r="F17" s="88">
        <v>46.664920000000002</v>
      </c>
      <c r="G17" s="88">
        <v>46.66122</v>
      </c>
      <c r="H17" s="88">
        <v>46.663119999999999</v>
      </c>
      <c r="I17" s="88">
        <v>46.661740000000002</v>
      </c>
      <c r="J17" s="88">
        <v>46.661810000000003</v>
      </c>
      <c r="K17" s="88">
        <v>46.664140000000003</v>
      </c>
      <c r="L17" s="88">
        <v>46.660690000000002</v>
      </c>
      <c r="M17" s="88">
        <v>46.665559999999999</v>
      </c>
      <c r="N17" s="88">
        <v>45.664459999999998</v>
      </c>
      <c r="O17" s="39">
        <f t="shared" si="0"/>
        <v>46.46284</v>
      </c>
      <c r="P17" s="46">
        <f t="shared" si="1"/>
        <v>46.46284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34.975679999999997</v>
      </c>
      <c r="F24" s="88">
        <v>34.311219999999999</v>
      </c>
      <c r="G24" s="88">
        <v>35.45035</v>
      </c>
      <c r="H24" s="88">
        <v>35.395020000000002</v>
      </c>
      <c r="I24" s="88">
        <v>35.45496</v>
      </c>
      <c r="J24" s="88">
        <v>35.419530000000002</v>
      </c>
      <c r="K24" s="88">
        <v>34.352020000000003</v>
      </c>
      <c r="L24" s="88">
        <v>36.403410000000001</v>
      </c>
      <c r="M24" s="88">
        <v>35.411900000000003</v>
      </c>
      <c r="N24" s="88">
        <v>35.462560000000003</v>
      </c>
      <c r="O24" s="39">
        <f t="shared" si="0"/>
        <v>35.263665000000003</v>
      </c>
      <c r="P24" s="46">
        <f t="shared" si="1"/>
        <v>35.263665000000003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34.975679999999997</v>
      </c>
      <c r="F25" s="88">
        <v>34.311219999999999</v>
      </c>
      <c r="G25" s="88">
        <v>35.45035</v>
      </c>
      <c r="H25" s="88">
        <v>35.395020000000002</v>
      </c>
      <c r="I25" s="88">
        <v>35.45496</v>
      </c>
      <c r="J25" s="88">
        <v>35.419530000000002</v>
      </c>
      <c r="K25" s="88">
        <v>34.352020000000003</v>
      </c>
      <c r="L25" s="88">
        <v>36.403410000000001</v>
      </c>
      <c r="M25" s="88">
        <v>35.411900000000003</v>
      </c>
      <c r="N25" s="88">
        <v>35.462560000000003</v>
      </c>
      <c r="O25" s="39">
        <f t="shared" si="0"/>
        <v>35.263665000000003</v>
      </c>
      <c r="P25" s="46">
        <f t="shared" si="1"/>
        <v>35.263665000000003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114.52158300000001</v>
      </c>
      <c r="F27" s="97">
        <v>113.954075</v>
      </c>
      <c r="G27" s="97">
        <v>115.001119</v>
      </c>
      <c r="H27" s="97">
        <v>115.01235699999999</v>
      </c>
      <c r="I27" s="97">
        <v>114.997118</v>
      </c>
      <c r="J27" s="97">
        <v>114.966302</v>
      </c>
      <c r="K27" s="97">
        <v>113.98394500000001</v>
      </c>
      <c r="L27" s="97">
        <v>115.965704</v>
      </c>
      <c r="M27" s="97">
        <v>115.040396</v>
      </c>
      <c r="N27" s="97">
        <v>115.01131599999999</v>
      </c>
      <c r="O27" s="44">
        <f t="shared" si="0"/>
        <v>114.84539150000003</v>
      </c>
      <c r="P27" s="48">
        <f t="shared" si="1"/>
        <v>114.84539150000003</v>
      </c>
    </row>
    <row r="28" spans="1:16" s="103" customFormat="1" ht="15.75" customHeight="1" thickBot="1" x14ac:dyDescent="0.25">
      <c r="A28" s="124"/>
      <c r="B28" s="126" t="s">
        <v>45</v>
      </c>
      <c r="C28" s="127"/>
      <c r="D28" s="19" t="s">
        <v>46</v>
      </c>
      <c r="E28" s="96">
        <v>116.8211</v>
      </c>
      <c r="F28" s="97">
        <v>116.1694</v>
      </c>
      <c r="G28" s="97">
        <v>117.22539999999999</v>
      </c>
      <c r="H28" s="97">
        <v>117.2513</v>
      </c>
      <c r="I28" s="97">
        <v>117.2216</v>
      </c>
      <c r="J28" s="97">
        <v>117.20959999999999</v>
      </c>
      <c r="K28" s="97">
        <v>116.23560000000001</v>
      </c>
      <c r="L28" s="97">
        <v>118.2062</v>
      </c>
      <c r="M28" s="97">
        <v>117.2234</v>
      </c>
      <c r="N28" s="97">
        <v>117.23779999999999</v>
      </c>
      <c r="O28" s="41">
        <f t="shared" si="0"/>
        <v>117.08013999999999</v>
      </c>
      <c r="P28" s="49">
        <f t="shared" si="1"/>
        <v>117.08013999999999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7.1428571428571425E-2</v>
      </c>
      <c r="F30" s="3">
        <f t="shared" si="4"/>
        <v>7.1428571428571425E-2</v>
      </c>
      <c r="G30" s="3">
        <f t="shared" si="4"/>
        <v>7.1428571428571425E-2</v>
      </c>
      <c r="H30" s="3">
        <f t="shared" si="4"/>
        <v>7.1428571428571425E-2</v>
      </c>
      <c r="I30" s="3">
        <f t="shared" si="4"/>
        <v>7.1428571428571425E-2</v>
      </c>
      <c r="J30" s="3">
        <f t="shared" si="4"/>
        <v>7.1428571428571425E-2</v>
      </c>
      <c r="K30" s="3">
        <f t="shared" si="4"/>
        <v>7.1428571428571425E-2</v>
      </c>
      <c r="L30" s="3">
        <f t="shared" si="4"/>
        <v>7.1428571428571425E-2</v>
      </c>
      <c r="M30" s="3">
        <f t="shared" si="4"/>
        <v>7.1428571428571425E-2</v>
      </c>
      <c r="N30" s="3">
        <f t="shared" si="4"/>
        <v>7.1428571428571425E-2</v>
      </c>
      <c r="O30" s="42">
        <f t="shared" si="0"/>
        <v>7.1428571428571411E-2</v>
      </c>
      <c r="P30" s="50">
        <f t="shared" si="1"/>
        <v>7.1428571428571411E-2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14</v>
      </c>
      <c r="F33" s="5">
        <f t="shared" si="7"/>
        <v>14</v>
      </c>
      <c r="G33" s="5">
        <f t="shared" si="7"/>
        <v>14</v>
      </c>
      <c r="H33" s="5">
        <f t="shared" si="7"/>
        <v>14</v>
      </c>
      <c r="I33" s="5">
        <f t="shared" si="7"/>
        <v>14</v>
      </c>
      <c r="J33" s="5">
        <f t="shared" si="7"/>
        <v>14</v>
      </c>
      <c r="K33" s="5">
        <f t="shared" si="7"/>
        <v>14</v>
      </c>
      <c r="L33" s="5">
        <f t="shared" si="7"/>
        <v>14</v>
      </c>
      <c r="M33" s="5">
        <f t="shared" si="7"/>
        <v>14</v>
      </c>
      <c r="N33" s="5">
        <f t="shared" si="7"/>
        <v>14</v>
      </c>
      <c r="O33" s="39">
        <f t="shared" si="0"/>
        <v>14</v>
      </c>
      <c r="P33" s="46">
        <f t="shared" si="1"/>
        <v>14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workbookViewId="0">
      <selection sqref="A1:P35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9.42578125" style="99" bestFit="1" customWidth="1"/>
    <col min="5" max="15" width="14.42578125" style="99" customWidth="1"/>
    <col min="16" max="16" width="21" style="99" bestFit="1" customWidth="1"/>
    <col min="17" max="21" width="14.42578125" style="99" customWidth="1"/>
    <col min="22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231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21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3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51.393187999999988</v>
      </c>
      <c r="F8" s="88">
        <v>49.319360000000003</v>
      </c>
      <c r="G8" s="88">
        <v>49.393770000000004</v>
      </c>
      <c r="H8" s="88">
        <v>50.333378999999987</v>
      </c>
      <c r="I8" s="88">
        <v>50.414051000000008</v>
      </c>
      <c r="J8" s="88">
        <v>49.322062000000003</v>
      </c>
      <c r="K8" s="88">
        <v>50.388400000000011</v>
      </c>
      <c r="L8" s="88">
        <v>50.336376999999992</v>
      </c>
      <c r="M8" s="88">
        <v>50.326958999999988</v>
      </c>
      <c r="N8" s="88">
        <v>49.391328999999992</v>
      </c>
      <c r="O8" s="39">
        <f t="shared" si="0"/>
        <v>50.06188749999999</v>
      </c>
      <c r="P8" s="46">
        <f t="shared" si="1"/>
        <v>50.06188749999999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2.8551771111111099</v>
      </c>
      <c r="F9" s="88">
        <v>2.739964444444444</v>
      </c>
      <c r="G9" s="88">
        <v>2.744098333333334</v>
      </c>
      <c r="H9" s="88">
        <v>2.7962988333333332</v>
      </c>
      <c r="I9" s="88">
        <v>2.800780611111112</v>
      </c>
      <c r="J9" s="88">
        <v>2.7401145555555551</v>
      </c>
      <c r="K9" s="88">
        <v>2.799355555555556</v>
      </c>
      <c r="L9" s="88">
        <v>2.7964653888888891</v>
      </c>
      <c r="M9" s="88">
        <v>2.795942166666666</v>
      </c>
      <c r="N9" s="88">
        <v>2.7439627222222218</v>
      </c>
      <c r="O9" s="39">
        <f t="shared" si="0"/>
        <v>2.7812159722222223</v>
      </c>
      <c r="P9" s="46">
        <f t="shared" si="1"/>
        <v>2.7812159722222223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0.45866469843139601</v>
      </c>
      <c r="F10" s="90">
        <v>0.38334408576648699</v>
      </c>
      <c r="G10" s="90">
        <v>0.38181230691732482</v>
      </c>
      <c r="H10" s="90">
        <v>0.42800391640267671</v>
      </c>
      <c r="I10" s="90">
        <v>0.42515381645181749</v>
      </c>
      <c r="J10" s="90">
        <v>0.38278186494233513</v>
      </c>
      <c r="K10" s="90">
        <v>0.42588254905427542</v>
      </c>
      <c r="L10" s="90">
        <v>0.42736526232543393</v>
      </c>
      <c r="M10" s="90">
        <v>0.42833274389554699</v>
      </c>
      <c r="N10" s="90">
        <v>0.3821259117421909</v>
      </c>
      <c r="O10" s="92">
        <f t="shared" si="0"/>
        <v>0.41234671559294844</v>
      </c>
      <c r="P10" s="93">
        <f t="shared" si="1"/>
        <v>0.41234671559294844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2</v>
      </c>
      <c r="F13" s="5">
        <v>2</v>
      </c>
      <c r="G13" s="5">
        <v>2</v>
      </c>
      <c r="H13" s="5">
        <v>2</v>
      </c>
      <c r="I13" s="22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39">
        <f t="shared" si="0"/>
        <v>2</v>
      </c>
      <c r="P13" s="46">
        <f t="shared" si="1"/>
        <v>2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91.327619999999996</v>
      </c>
      <c r="F16" s="88">
        <v>92.325559999999996</v>
      </c>
      <c r="G16" s="88">
        <v>92.32217</v>
      </c>
      <c r="H16" s="88">
        <v>92.322299999999998</v>
      </c>
      <c r="I16" s="88">
        <v>92.323540000000008</v>
      </c>
      <c r="J16" s="88">
        <v>92.322640000000007</v>
      </c>
      <c r="K16" s="88">
        <v>92.32311</v>
      </c>
      <c r="L16" s="88">
        <v>92.321640000000002</v>
      </c>
      <c r="M16" s="88">
        <v>91.325070000000011</v>
      </c>
      <c r="N16" s="88">
        <v>92.322850000000003</v>
      </c>
      <c r="O16" s="39">
        <f t="shared" si="0"/>
        <v>92.123649999999998</v>
      </c>
      <c r="P16" s="46">
        <f t="shared" si="1"/>
        <v>92.123649999999998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45.663809999999998</v>
      </c>
      <c r="F17" s="88">
        <v>46.162779999999998</v>
      </c>
      <c r="G17" s="88">
        <v>46.161085</v>
      </c>
      <c r="H17" s="88">
        <v>46.161149999999999</v>
      </c>
      <c r="I17" s="88">
        <v>46.161769999999997</v>
      </c>
      <c r="J17" s="88">
        <v>46.161320000000003</v>
      </c>
      <c r="K17" s="88">
        <v>46.161555</v>
      </c>
      <c r="L17" s="88">
        <v>46.160820000000001</v>
      </c>
      <c r="M17" s="88">
        <v>45.662535000000013</v>
      </c>
      <c r="N17" s="88">
        <v>46.161425000000001</v>
      </c>
      <c r="O17" s="39">
        <f t="shared" si="0"/>
        <v>46.061824999999999</v>
      </c>
      <c r="P17" s="46">
        <f t="shared" si="1"/>
        <v>46.061824999999999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2.5597265478938579E-3</v>
      </c>
      <c r="F18" s="90">
        <v>0.70706435477967788</v>
      </c>
      <c r="G18" s="90">
        <v>0.70694414662687322</v>
      </c>
      <c r="H18" s="90">
        <v>0.7050137451142342</v>
      </c>
      <c r="I18" s="90">
        <v>0.70847856834204781</v>
      </c>
      <c r="J18" s="90">
        <v>0.70714920759341715</v>
      </c>
      <c r="K18" s="90">
        <v>0.7074815477805747</v>
      </c>
      <c r="L18" s="90">
        <v>0.70692293342344092</v>
      </c>
      <c r="M18" s="90">
        <v>3.8890872965043869E-4</v>
      </c>
      <c r="N18" s="90">
        <v>0.70725527361059359</v>
      </c>
      <c r="O18" s="40">
        <f t="shared" si="0"/>
        <v>0.56592584125484047</v>
      </c>
      <c r="P18" s="47">
        <f t="shared" si="1"/>
        <v>0.56592584125484047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35.441650000000003</v>
      </c>
      <c r="F24" s="88">
        <v>34.976320000000001</v>
      </c>
      <c r="G24" s="88">
        <v>34.905090000000001</v>
      </c>
      <c r="H24" s="88">
        <v>34.962710000000001</v>
      </c>
      <c r="I24" s="88">
        <v>34.834719999999997</v>
      </c>
      <c r="J24" s="88">
        <v>33.996279999999999</v>
      </c>
      <c r="K24" s="88">
        <v>34.906860000000002</v>
      </c>
      <c r="L24" s="88">
        <v>34.945439999999998</v>
      </c>
      <c r="M24" s="88">
        <v>34.785339999999998</v>
      </c>
      <c r="N24" s="88">
        <v>34.882930000000002</v>
      </c>
      <c r="O24" s="39">
        <f t="shared" si="0"/>
        <v>34.863734000000008</v>
      </c>
      <c r="P24" s="46">
        <f t="shared" si="1"/>
        <v>34.863734000000008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35.441650000000003</v>
      </c>
      <c r="F25" s="88">
        <v>34.976320000000001</v>
      </c>
      <c r="G25" s="88">
        <v>34.905090000000001</v>
      </c>
      <c r="H25" s="88">
        <v>34.962710000000001</v>
      </c>
      <c r="I25" s="88">
        <v>34.834719999999997</v>
      </c>
      <c r="J25" s="88">
        <v>33.996279999999999</v>
      </c>
      <c r="K25" s="88">
        <v>34.906860000000002</v>
      </c>
      <c r="L25" s="88">
        <v>34.945439999999998</v>
      </c>
      <c r="M25" s="88">
        <v>34.785339999999998</v>
      </c>
      <c r="N25" s="88">
        <v>34.882930000000002</v>
      </c>
      <c r="O25" s="39">
        <f t="shared" si="0"/>
        <v>34.863734000000008</v>
      </c>
      <c r="P25" s="53">
        <f t="shared" si="1"/>
        <v>34.863734000000008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178.16245799999999</v>
      </c>
      <c r="F27" s="97">
        <v>176.62124</v>
      </c>
      <c r="G27" s="97">
        <v>176.62102999999999</v>
      </c>
      <c r="H27" s="97">
        <v>177.61838900000001</v>
      </c>
      <c r="I27" s="97">
        <v>177.57231100000001</v>
      </c>
      <c r="J27" s="97">
        <v>175.64098200000001</v>
      </c>
      <c r="K27" s="97">
        <v>177.61837</v>
      </c>
      <c r="L27" s="97">
        <v>177.60345699999999</v>
      </c>
      <c r="M27" s="97">
        <v>176.43736899999999</v>
      </c>
      <c r="N27" s="97">
        <v>176.59710899999999</v>
      </c>
      <c r="O27" s="44">
        <f t="shared" si="0"/>
        <v>177.04927149999997</v>
      </c>
      <c r="P27" s="48">
        <f t="shared" si="1"/>
        <v>177.04927149999997</v>
      </c>
    </row>
    <row r="28" spans="1:16" s="103" customFormat="1" ht="15.75" customHeight="1" thickBot="1" x14ac:dyDescent="0.25">
      <c r="A28" s="124"/>
      <c r="B28" s="126" t="s">
        <v>45</v>
      </c>
      <c r="C28" s="127"/>
      <c r="D28" s="19" t="s">
        <v>46</v>
      </c>
      <c r="E28" s="96">
        <v>181.5461</v>
      </c>
      <c r="F28" s="97">
        <v>180.0162</v>
      </c>
      <c r="G28" s="97">
        <v>180.005</v>
      </c>
      <c r="H28" s="97">
        <v>180.98599999999999</v>
      </c>
      <c r="I28" s="97">
        <v>180.95349999999999</v>
      </c>
      <c r="J28" s="97">
        <v>179.0137</v>
      </c>
      <c r="K28" s="97">
        <v>181.00309999999999</v>
      </c>
      <c r="L28" s="97">
        <v>181.0264</v>
      </c>
      <c r="M28" s="97">
        <v>179.84620000000001</v>
      </c>
      <c r="N28" s="97">
        <v>179.9906</v>
      </c>
      <c r="O28" s="41">
        <f t="shared" si="0"/>
        <v>180.43867999999998</v>
      </c>
      <c r="P28" s="49">
        <f t="shared" si="1"/>
        <v>180.43867999999998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2</v>
      </c>
      <c r="F29" s="13">
        <f t="shared" si="3"/>
        <v>2</v>
      </c>
      <c r="G29" s="13">
        <f t="shared" si="3"/>
        <v>2</v>
      </c>
      <c r="H29" s="13">
        <f t="shared" si="3"/>
        <v>2</v>
      </c>
      <c r="I29" s="13">
        <f t="shared" si="3"/>
        <v>2</v>
      </c>
      <c r="J29" s="13">
        <f t="shared" si="3"/>
        <v>2</v>
      </c>
      <c r="K29" s="13">
        <f t="shared" si="3"/>
        <v>2</v>
      </c>
      <c r="L29" s="13">
        <f t="shared" si="3"/>
        <v>2</v>
      </c>
      <c r="M29" s="13">
        <f t="shared" si="3"/>
        <v>2</v>
      </c>
      <c r="N29" s="13">
        <f t="shared" si="3"/>
        <v>2</v>
      </c>
      <c r="O29" s="38">
        <f t="shared" si="0"/>
        <v>2</v>
      </c>
      <c r="P29" s="45">
        <f t="shared" si="1"/>
        <v>2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9.5238095238095233E-2</v>
      </c>
      <c r="F30" s="3">
        <f t="shared" si="4"/>
        <v>9.5238095238095233E-2</v>
      </c>
      <c r="G30" s="3">
        <f t="shared" si="4"/>
        <v>9.5238095238095233E-2</v>
      </c>
      <c r="H30" s="3">
        <f t="shared" si="4"/>
        <v>9.5238095238095233E-2</v>
      </c>
      <c r="I30" s="3">
        <f t="shared" si="4"/>
        <v>9.5238095238095233E-2</v>
      </c>
      <c r="J30" s="3">
        <f t="shared" si="4"/>
        <v>9.5238095238095233E-2</v>
      </c>
      <c r="K30" s="3">
        <f t="shared" si="4"/>
        <v>9.5238095238095233E-2</v>
      </c>
      <c r="L30" s="3">
        <f t="shared" si="4"/>
        <v>9.5238095238095233E-2</v>
      </c>
      <c r="M30" s="3">
        <f t="shared" si="4"/>
        <v>9.5238095238095233E-2</v>
      </c>
      <c r="N30" s="3">
        <f t="shared" si="4"/>
        <v>9.5238095238095233E-2</v>
      </c>
      <c r="O30" s="42">
        <f t="shared" si="0"/>
        <v>9.5238095238095233E-2</v>
      </c>
      <c r="P30" s="50">
        <f t="shared" si="1"/>
        <v>9.5238095238095233E-2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21</v>
      </c>
      <c r="F33" s="5">
        <f t="shared" si="7"/>
        <v>21</v>
      </c>
      <c r="G33" s="5">
        <f t="shared" si="7"/>
        <v>21</v>
      </c>
      <c r="H33" s="5">
        <f t="shared" si="7"/>
        <v>21</v>
      </c>
      <c r="I33" s="5">
        <f t="shared" si="7"/>
        <v>21</v>
      </c>
      <c r="J33" s="5">
        <f t="shared" si="7"/>
        <v>21</v>
      </c>
      <c r="K33" s="5">
        <f t="shared" si="7"/>
        <v>21</v>
      </c>
      <c r="L33" s="5">
        <f t="shared" si="7"/>
        <v>21</v>
      </c>
      <c r="M33" s="5">
        <f t="shared" si="7"/>
        <v>21</v>
      </c>
      <c r="N33" s="5">
        <f t="shared" si="7"/>
        <v>21</v>
      </c>
      <c r="O33" s="39">
        <f t="shared" si="0"/>
        <v>21</v>
      </c>
      <c r="P33" s="46">
        <f t="shared" si="1"/>
        <v>21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1"/>
  <sheetViews>
    <sheetView workbookViewId="0">
      <selection activeCell="D36" sqref="D36"/>
    </sheetView>
  </sheetViews>
  <sheetFormatPr baseColWidth="10" defaultColWidth="14.42578125" defaultRowHeight="15" customHeight="1" x14ac:dyDescent="0.2"/>
  <cols>
    <col min="1" max="3" width="14.42578125" style="99" customWidth="1"/>
    <col min="4" max="4" width="99.42578125" style="99" bestFit="1" customWidth="1"/>
    <col min="5" max="15" width="14.42578125" style="99" customWidth="1"/>
    <col min="16" max="16" width="21" style="99" bestFit="1" customWidth="1"/>
    <col min="17" max="21" width="14.42578125" style="99" customWidth="1"/>
    <col min="22" max="16384" width="14.42578125" style="99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512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52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141.02462</v>
      </c>
      <c r="F8" s="88">
        <v>140.732685</v>
      </c>
      <c r="G8" s="88">
        <v>140.82278700000001</v>
      </c>
      <c r="H8" s="88">
        <v>141.79141100000001</v>
      </c>
      <c r="I8" s="88">
        <v>141.788186</v>
      </c>
      <c r="J8" s="88">
        <v>141.78011599999999</v>
      </c>
      <c r="K8" s="88">
        <v>141.78363300000001</v>
      </c>
      <c r="L8" s="88">
        <v>141.75681599999999</v>
      </c>
      <c r="M8" s="88">
        <v>141.75110100000001</v>
      </c>
      <c r="N8" s="88">
        <v>141.76252600000001</v>
      </c>
      <c r="O8" s="39">
        <f t="shared" si="0"/>
        <v>141.4993881</v>
      </c>
      <c r="P8" s="46">
        <f t="shared" si="1"/>
        <v>141.4993881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2.8204924</v>
      </c>
      <c r="F9" s="88">
        <v>2.8146537</v>
      </c>
      <c r="G9" s="88">
        <v>2.816455739999999</v>
      </c>
      <c r="H9" s="88">
        <v>2.8358282199999998</v>
      </c>
      <c r="I9" s="88">
        <v>2.8357637200000001</v>
      </c>
      <c r="J9" s="88">
        <v>2.83560232</v>
      </c>
      <c r="K9" s="88">
        <v>2.8356726600000002</v>
      </c>
      <c r="L9" s="88">
        <v>2.8351363200000002</v>
      </c>
      <c r="M9" s="88">
        <v>2.8350220199999989</v>
      </c>
      <c r="N9" s="88">
        <v>2.8352505200000002</v>
      </c>
      <c r="O9" s="39">
        <f t="shared" si="0"/>
        <v>2.8299877619999996</v>
      </c>
      <c r="P9" s="46">
        <f t="shared" si="1"/>
        <v>2.8299877619999996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0.43680111090046192</v>
      </c>
      <c r="F10" s="90">
        <v>0.43067010674904599</v>
      </c>
      <c r="G10" s="90">
        <v>0.43004805965977227</v>
      </c>
      <c r="H10" s="90">
        <v>0.44215901043584283</v>
      </c>
      <c r="I10" s="90">
        <v>0.44212565716302682</v>
      </c>
      <c r="J10" s="90">
        <v>0.44241905727356989</v>
      </c>
      <c r="K10" s="90">
        <v>0.4419683193232436</v>
      </c>
      <c r="L10" s="90">
        <v>0.44217223628034452</v>
      </c>
      <c r="M10" s="90">
        <v>0.44555045327583909</v>
      </c>
      <c r="N10" s="90">
        <v>0.44219625698021908</v>
      </c>
      <c r="O10" s="92">
        <f t="shared" si="0"/>
        <v>0.43961102680413661</v>
      </c>
      <c r="P10" s="93">
        <f t="shared" si="1"/>
        <v>0.43961102680413661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1</v>
      </c>
      <c r="F13" s="5">
        <v>1</v>
      </c>
      <c r="G13" s="5">
        <v>1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9">
        <f t="shared" si="0"/>
        <v>0</v>
      </c>
      <c r="P15" s="46">
        <f t="shared" si="1"/>
        <v>0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45.663449999999997</v>
      </c>
      <c r="F16" s="88">
        <v>45.66272</v>
      </c>
      <c r="G16" s="88">
        <v>45.665280000000003</v>
      </c>
      <c r="H16" s="88">
        <v>45.666809999999998</v>
      </c>
      <c r="I16" s="88">
        <v>45.662779999999998</v>
      </c>
      <c r="J16" s="88">
        <v>45.662419999999997</v>
      </c>
      <c r="K16" s="88">
        <v>45.662779999999998</v>
      </c>
      <c r="L16" s="88">
        <v>45.661200000000001</v>
      </c>
      <c r="M16" s="88">
        <v>45.663449999999997</v>
      </c>
      <c r="N16" s="88">
        <v>45.66339</v>
      </c>
      <c r="O16" s="39">
        <f t="shared" si="0"/>
        <v>45.663427999999996</v>
      </c>
      <c r="P16" s="46">
        <f t="shared" si="1"/>
        <v>45.663427999999996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45.663449999999997</v>
      </c>
      <c r="F17" s="88">
        <v>45.66272</v>
      </c>
      <c r="G17" s="88">
        <v>45.665280000000003</v>
      </c>
      <c r="H17" s="88">
        <v>45.666809999999998</v>
      </c>
      <c r="I17" s="88">
        <v>45.662779999999998</v>
      </c>
      <c r="J17" s="88">
        <v>45.662419999999997</v>
      </c>
      <c r="K17" s="88">
        <v>45.662779999999998</v>
      </c>
      <c r="L17" s="88">
        <v>45.661200000000001</v>
      </c>
      <c r="M17" s="88">
        <v>45.663449999999997</v>
      </c>
      <c r="N17" s="88">
        <v>45.66339</v>
      </c>
      <c r="O17" s="39">
        <f t="shared" si="0"/>
        <v>45.663427999999996</v>
      </c>
      <c r="P17" s="46">
        <f t="shared" si="1"/>
        <v>45.663427999999996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9">
        <f t="shared" si="0"/>
        <v>1</v>
      </c>
      <c r="P20" s="46">
        <f t="shared" si="1"/>
        <v>1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</v>
      </c>
      <c r="P21" s="46">
        <f t="shared" si="1"/>
        <v>0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9">
        <f t="shared" si="0"/>
        <v>1</v>
      </c>
      <c r="P23" s="46">
        <f t="shared" si="1"/>
        <v>1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33.647829999999999</v>
      </c>
      <c r="F24" s="88">
        <v>34.872799999999998</v>
      </c>
      <c r="G24" s="88">
        <v>35.364260000000002</v>
      </c>
      <c r="H24" s="88">
        <v>34.671750000000003</v>
      </c>
      <c r="I24" s="88">
        <v>34.676760000000002</v>
      </c>
      <c r="J24" s="88">
        <v>34.641109999999998</v>
      </c>
      <c r="K24" s="88">
        <v>34.662230000000001</v>
      </c>
      <c r="L24" s="88">
        <v>34.665529999999997</v>
      </c>
      <c r="M24" s="88">
        <v>34.651609999999998</v>
      </c>
      <c r="N24" s="88">
        <v>34.601080000000003</v>
      </c>
      <c r="O24" s="39">
        <f t="shared" si="0"/>
        <v>34.645496000000001</v>
      </c>
      <c r="P24" s="46">
        <f t="shared" si="1"/>
        <v>34.645496000000001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33.647829999999999</v>
      </c>
      <c r="F25" s="88">
        <v>34.872799999999998</v>
      </c>
      <c r="G25" s="88">
        <v>35.364260000000002</v>
      </c>
      <c r="H25" s="88">
        <v>34.671750000000003</v>
      </c>
      <c r="I25" s="88">
        <v>34.676760000000002</v>
      </c>
      <c r="J25" s="88">
        <v>34.641109999999998</v>
      </c>
      <c r="K25" s="88">
        <v>34.662230000000001</v>
      </c>
      <c r="L25" s="88">
        <v>34.665529999999997</v>
      </c>
      <c r="M25" s="88">
        <v>34.651609999999998</v>
      </c>
      <c r="N25" s="88">
        <v>34.601080000000003</v>
      </c>
      <c r="O25" s="39">
        <f t="shared" si="0"/>
        <v>34.645496000000001</v>
      </c>
      <c r="P25" s="46">
        <f t="shared" si="1"/>
        <v>34.645496000000001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40">
        <f t="shared" si="0"/>
        <v>0</v>
      </c>
      <c r="P26" s="47">
        <f t="shared" si="1"/>
        <v>0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220.33590000000001</v>
      </c>
      <c r="F27" s="97">
        <v>221.26820499999999</v>
      </c>
      <c r="G27" s="97">
        <v>221.85232699999989</v>
      </c>
      <c r="H27" s="97">
        <v>222.12997100000001</v>
      </c>
      <c r="I27" s="97">
        <v>222.12772599999991</v>
      </c>
      <c r="J27" s="97">
        <v>222.08364599999999</v>
      </c>
      <c r="K27" s="97">
        <v>222.108643</v>
      </c>
      <c r="L27" s="97">
        <v>222.08354600000001</v>
      </c>
      <c r="M27" s="97">
        <v>222.06616099999999</v>
      </c>
      <c r="N27" s="97">
        <v>222.026996</v>
      </c>
      <c r="O27" s="44">
        <f t="shared" si="0"/>
        <v>221.80831210000002</v>
      </c>
      <c r="P27" s="48">
        <f t="shared" si="1"/>
        <v>221.80831210000002</v>
      </c>
    </row>
    <row r="28" spans="1:16" s="103" customFormat="1" ht="15.75" customHeight="1" thickBot="1" x14ac:dyDescent="0.25">
      <c r="A28" s="124"/>
      <c r="B28" s="126" t="s">
        <v>45</v>
      </c>
      <c r="C28" s="127"/>
      <c r="D28" s="19" t="s">
        <v>46</v>
      </c>
      <c r="E28" s="96">
        <v>229.79910000000001</v>
      </c>
      <c r="F28" s="97">
        <v>230.59360000000001</v>
      </c>
      <c r="G28" s="97">
        <v>231.28739999999999</v>
      </c>
      <c r="H28" s="97">
        <v>231.51249999999999</v>
      </c>
      <c r="I28" s="97">
        <v>231.50059999999999</v>
      </c>
      <c r="J28" s="97">
        <v>231.51249999999999</v>
      </c>
      <c r="K28" s="97">
        <v>231.52510000000001</v>
      </c>
      <c r="L28" s="97">
        <v>231.5127</v>
      </c>
      <c r="M28" s="97">
        <v>231.5127</v>
      </c>
      <c r="N28" s="97">
        <v>231.45259999999999</v>
      </c>
      <c r="O28" s="41">
        <f t="shared" si="0"/>
        <v>231.22088000000002</v>
      </c>
      <c r="P28" s="49">
        <f t="shared" si="1"/>
        <v>231.22088000000002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1</v>
      </c>
      <c r="O29" s="38">
        <f t="shared" si="0"/>
        <v>1</v>
      </c>
      <c r="P29" s="45">
        <f t="shared" si="1"/>
        <v>1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1.9230769230769232E-2</v>
      </c>
      <c r="F30" s="3">
        <f t="shared" si="4"/>
        <v>1.9230769230769232E-2</v>
      </c>
      <c r="G30" s="3">
        <f t="shared" si="4"/>
        <v>1.9230769230769232E-2</v>
      </c>
      <c r="H30" s="3">
        <f t="shared" si="4"/>
        <v>1.9230769230769232E-2</v>
      </c>
      <c r="I30" s="3">
        <f t="shared" si="4"/>
        <v>1.9230769230769232E-2</v>
      </c>
      <c r="J30" s="3">
        <f t="shared" si="4"/>
        <v>1.9230769230769232E-2</v>
      </c>
      <c r="K30" s="3">
        <f t="shared" si="4"/>
        <v>1.9230769230769232E-2</v>
      </c>
      <c r="L30" s="3">
        <f t="shared" si="4"/>
        <v>1.9230769230769232E-2</v>
      </c>
      <c r="M30" s="3">
        <f t="shared" si="4"/>
        <v>1.9230769230769232E-2</v>
      </c>
      <c r="N30" s="3">
        <f t="shared" si="4"/>
        <v>1.9230769230769232E-2</v>
      </c>
      <c r="O30" s="42">
        <f t="shared" si="0"/>
        <v>1.9230769230769228E-2</v>
      </c>
      <c r="P30" s="50">
        <f t="shared" si="1"/>
        <v>1.9230769230769228E-2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52</v>
      </c>
      <c r="F33" s="5">
        <f t="shared" si="7"/>
        <v>52</v>
      </c>
      <c r="G33" s="5">
        <f t="shared" si="7"/>
        <v>52</v>
      </c>
      <c r="H33" s="5">
        <f t="shared" si="7"/>
        <v>52</v>
      </c>
      <c r="I33" s="5">
        <f t="shared" si="7"/>
        <v>52</v>
      </c>
      <c r="J33" s="5">
        <f t="shared" si="7"/>
        <v>52</v>
      </c>
      <c r="K33" s="5">
        <f t="shared" si="7"/>
        <v>52</v>
      </c>
      <c r="L33" s="5">
        <f t="shared" si="7"/>
        <v>52</v>
      </c>
      <c r="M33" s="5">
        <f t="shared" si="7"/>
        <v>52</v>
      </c>
      <c r="N33" s="5">
        <f t="shared" si="7"/>
        <v>52</v>
      </c>
      <c r="O33" s="39">
        <f t="shared" si="0"/>
        <v>52</v>
      </c>
      <c r="P33" s="46">
        <f t="shared" si="1"/>
        <v>52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1</v>
      </c>
      <c r="F34" s="24">
        <f t="shared" si="8"/>
        <v>1</v>
      </c>
      <c r="G34" s="24">
        <f t="shared" si="8"/>
        <v>1</v>
      </c>
      <c r="H34" s="24">
        <f t="shared" si="8"/>
        <v>1</v>
      </c>
      <c r="I34" s="24">
        <f t="shared" si="8"/>
        <v>1</v>
      </c>
      <c r="J34" s="24">
        <f t="shared" si="8"/>
        <v>1</v>
      </c>
      <c r="K34" s="24">
        <f t="shared" si="8"/>
        <v>1</v>
      </c>
      <c r="L34" s="24">
        <f t="shared" si="8"/>
        <v>1</v>
      </c>
      <c r="M34" s="24">
        <f t="shared" si="8"/>
        <v>1</v>
      </c>
      <c r="N34" s="24">
        <f t="shared" si="8"/>
        <v>1</v>
      </c>
      <c r="O34" s="40">
        <f t="shared" si="0"/>
        <v>1</v>
      </c>
      <c r="P34" s="47">
        <f t="shared" si="1"/>
        <v>1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>
      <c r="D36" s="25"/>
    </row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P1"/>
    <mergeCell ref="A2:C2"/>
    <mergeCell ref="E2:P2"/>
    <mergeCell ref="A3:C3"/>
    <mergeCell ref="E3:P3"/>
    <mergeCell ref="A4:C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opLeftCell="E1" workbookViewId="0">
      <selection activeCell="W22" sqref="W22"/>
    </sheetView>
  </sheetViews>
  <sheetFormatPr baseColWidth="10" defaultColWidth="14.42578125" defaultRowHeight="15" customHeight="1" x14ac:dyDescent="0.2"/>
  <cols>
    <col min="1" max="2" width="14.42578125" style="99" customWidth="1"/>
    <col min="3" max="3" width="16.5703125" style="99" bestFit="1" customWidth="1"/>
    <col min="4" max="4" width="95.7109375" style="99" customWidth="1"/>
    <col min="5" max="25" width="14.42578125" style="99" customWidth="1"/>
    <col min="26" max="26" width="21" style="99" bestFit="1" customWidth="1"/>
    <col min="27" max="31" width="14.42578125" style="99" customWidth="1"/>
    <col min="32" max="16384" width="14.42578125" style="99"/>
  </cols>
  <sheetData>
    <row r="1" spans="1:26" ht="15.75" customHeight="1" x14ac:dyDescent="0.2">
      <c r="A1" s="107" t="s">
        <v>0</v>
      </c>
      <c r="B1" s="108"/>
      <c r="C1" s="109"/>
      <c r="D1" s="110" t="s">
        <v>1</v>
      </c>
      <c r="E1" s="105">
        <v>77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5.75" customHeight="1" x14ac:dyDescent="0.2">
      <c r="A2" s="107" t="s">
        <v>2</v>
      </c>
      <c r="B2" s="108"/>
      <c r="C2" s="109"/>
      <c r="D2" s="111"/>
      <c r="E2" s="116">
        <v>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ht="15.75" customHeight="1" thickBot="1" x14ac:dyDescent="0.25">
      <c r="A3" s="107" t="s">
        <v>3</v>
      </c>
      <c r="B3" s="108"/>
      <c r="C3" s="109"/>
      <c r="D3" s="111"/>
      <c r="E3" s="116">
        <v>1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6"/>
      <c r="B6" s="129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6"/>
      <c r="B7" s="129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6"/>
      <c r="B8" s="129"/>
      <c r="C8" s="1" t="s">
        <v>15</v>
      </c>
      <c r="D8" s="1" t="s">
        <v>16</v>
      </c>
      <c r="E8" s="5">
        <v>16.441109999999998</v>
      </c>
      <c r="F8" s="88">
        <v>17.508538000000001</v>
      </c>
      <c r="G8" s="88">
        <v>17.431999000000001</v>
      </c>
      <c r="H8" s="88">
        <v>17.447216000000001</v>
      </c>
      <c r="I8" s="88">
        <v>17.448855999999999</v>
      </c>
      <c r="J8" s="88">
        <v>17.511234999999999</v>
      </c>
      <c r="K8" s="88">
        <v>17.440920999999999</v>
      </c>
      <c r="L8" s="88">
        <v>17.436924000000001</v>
      </c>
      <c r="M8" s="88">
        <v>17.442302000000002</v>
      </c>
      <c r="N8" s="88">
        <v>17.443272</v>
      </c>
      <c r="O8" s="5">
        <v>17.449753000000001</v>
      </c>
      <c r="P8" s="88">
        <v>17.448070999999999</v>
      </c>
      <c r="Q8" s="88">
        <v>17.516026</v>
      </c>
      <c r="R8" s="88">
        <v>17.451511</v>
      </c>
      <c r="S8" s="88">
        <v>17.458877999999999</v>
      </c>
      <c r="T8" s="88">
        <v>17.453339</v>
      </c>
      <c r="U8" s="88">
        <v>17.452097999999999</v>
      </c>
      <c r="V8" s="88">
        <v>17.458835000000001</v>
      </c>
      <c r="W8" s="88">
        <v>17.444641000000001</v>
      </c>
      <c r="X8" s="89">
        <v>17.452884999999998</v>
      </c>
      <c r="Y8" s="39">
        <f t="shared" si="0"/>
        <v>17.406920500000002</v>
      </c>
      <c r="Z8" s="46">
        <f t="shared" si="1"/>
        <v>17.406920500000002</v>
      </c>
    </row>
    <row r="9" spans="1:26" ht="15.75" customHeight="1" x14ac:dyDescent="0.2">
      <c r="A9" s="106"/>
      <c r="B9" s="129"/>
      <c r="C9" s="1" t="s">
        <v>17</v>
      </c>
      <c r="D9" s="1" t="s">
        <v>18</v>
      </c>
      <c r="E9" s="88">
        <v>2.7401849999999999</v>
      </c>
      <c r="F9" s="88">
        <v>2.918089666666666</v>
      </c>
      <c r="G9" s="88">
        <v>2.9053331666666669</v>
      </c>
      <c r="H9" s="88">
        <v>2.9078693333333341</v>
      </c>
      <c r="I9" s="88">
        <v>2.908142666666667</v>
      </c>
      <c r="J9" s="88">
        <v>2.9185391666666671</v>
      </c>
      <c r="K9" s="88">
        <v>2.906820166666666</v>
      </c>
      <c r="L9" s="88">
        <v>2.9061539999999999</v>
      </c>
      <c r="M9" s="88">
        <v>2.9070503333333328</v>
      </c>
      <c r="N9" s="88">
        <v>2.9072119999999999</v>
      </c>
      <c r="O9" s="88">
        <v>2.908292166666667</v>
      </c>
      <c r="P9" s="88">
        <v>2.9080118333333331</v>
      </c>
      <c r="Q9" s="88">
        <v>2.9193376666666659</v>
      </c>
      <c r="R9" s="88">
        <v>2.9085851666666671</v>
      </c>
      <c r="S9" s="88">
        <v>2.9098130000000002</v>
      </c>
      <c r="T9" s="88">
        <v>2.9088898333333328</v>
      </c>
      <c r="U9" s="88">
        <v>2.9086829999999999</v>
      </c>
      <c r="V9" s="88">
        <v>2.909805833333333</v>
      </c>
      <c r="W9" s="88">
        <v>2.9074401666666669</v>
      </c>
      <c r="X9" s="89">
        <v>2.9088141666666658</v>
      </c>
      <c r="Y9" s="39">
        <f t="shared" si="0"/>
        <v>2.9011534166666659</v>
      </c>
      <c r="Z9" s="46">
        <f t="shared" si="1"/>
        <v>2.9011534166666659</v>
      </c>
    </row>
    <row r="10" spans="1:2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0.4085627423096726</v>
      </c>
      <c r="F10" s="90">
        <v>0.50825282490023282</v>
      </c>
      <c r="G10" s="90">
        <v>0.51633786917460023</v>
      </c>
      <c r="H10" s="90">
        <v>0.51771130561874612</v>
      </c>
      <c r="I10" s="90">
        <v>0.51749679524405434</v>
      </c>
      <c r="J10" s="90">
        <v>0.53504032805253721</v>
      </c>
      <c r="K10" s="90">
        <v>0.51669704762129876</v>
      </c>
      <c r="L10" s="90">
        <v>0.51628750222952335</v>
      </c>
      <c r="M10" s="90">
        <v>0.51655425612056161</v>
      </c>
      <c r="N10" s="90">
        <v>0.5177910139618106</v>
      </c>
      <c r="O10" s="90">
        <v>0.51663289084355302</v>
      </c>
      <c r="P10" s="90">
        <v>0.51682578783896482</v>
      </c>
      <c r="Q10" s="90">
        <v>0.50963641864359199</v>
      </c>
      <c r="R10" s="90">
        <v>0.51445323377831609</v>
      </c>
      <c r="S10" s="90">
        <v>0.51861088147241963</v>
      </c>
      <c r="T10" s="90">
        <v>0.51498674758460194</v>
      </c>
      <c r="U10" s="90">
        <v>0.51662614181823974</v>
      </c>
      <c r="V10" s="90">
        <v>0.51669349477748094</v>
      </c>
      <c r="W10" s="90">
        <v>0.51593097556452905</v>
      </c>
      <c r="X10" s="91">
        <v>0.51910104584730588</v>
      </c>
      <c r="Y10" s="92">
        <f t="shared" si="0"/>
        <v>0.51151146517010204</v>
      </c>
      <c r="Z10" s="93">
        <f t="shared" si="1"/>
        <v>0.51151146517010204</v>
      </c>
    </row>
    <row r="11" spans="1:2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6"/>
      <c r="B12" s="129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6"/>
      <c r="B16" s="129"/>
      <c r="C16" s="1" t="s">
        <v>15</v>
      </c>
      <c r="D16" s="1" t="s">
        <v>30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88">
        <v>0</v>
      </c>
      <c r="W16" s="88">
        <v>0</v>
      </c>
      <c r="X16" s="89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6"/>
      <c r="B17" s="129"/>
      <c r="C17" s="1" t="s">
        <v>17</v>
      </c>
      <c r="D17" s="1" t="s">
        <v>31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9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1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2</v>
      </c>
      <c r="K20" s="5">
        <v>1</v>
      </c>
      <c r="L20" s="5">
        <v>2</v>
      </c>
      <c r="M20" s="5">
        <v>1</v>
      </c>
      <c r="N20" s="5">
        <v>1</v>
      </c>
      <c r="O20" s="5">
        <v>2</v>
      </c>
      <c r="P20" s="5">
        <v>3</v>
      </c>
      <c r="Q20" s="5">
        <v>2</v>
      </c>
      <c r="R20" s="5">
        <v>2</v>
      </c>
      <c r="S20" s="5">
        <v>1</v>
      </c>
      <c r="T20" s="5">
        <v>2</v>
      </c>
      <c r="U20" s="5">
        <v>2</v>
      </c>
      <c r="V20" s="5">
        <v>3</v>
      </c>
      <c r="W20" s="5">
        <v>1</v>
      </c>
      <c r="X20" s="32">
        <v>2</v>
      </c>
      <c r="Y20" s="39">
        <f t="shared" si="0"/>
        <v>1.75</v>
      </c>
      <c r="Z20" s="46">
        <f t="shared" si="1"/>
        <v>1.75</v>
      </c>
    </row>
    <row r="21" spans="1:2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v>0</v>
      </c>
      <c r="X21" s="33">
        <v>0</v>
      </c>
      <c r="Y21" s="39">
        <f t="shared" si="0"/>
        <v>0.15</v>
      </c>
      <c r="Z21" s="46">
        <f t="shared" si="1"/>
        <v>0.15</v>
      </c>
    </row>
    <row r="22" spans="1:2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>
        <v>1</v>
      </c>
      <c r="H22" s="5"/>
      <c r="I22" s="5"/>
      <c r="J22" s="5"/>
      <c r="K22" s="5"/>
      <c r="L22" s="5"/>
      <c r="M22" s="5"/>
      <c r="N22" s="5"/>
      <c r="O22" s="5"/>
      <c r="P22" s="5">
        <v>1</v>
      </c>
      <c r="Q22" s="5"/>
      <c r="R22" s="5"/>
      <c r="S22" s="5"/>
      <c r="T22" s="5"/>
      <c r="U22" s="5"/>
      <c r="V22" s="5">
        <v>1</v>
      </c>
      <c r="W22" s="5"/>
      <c r="X22" s="32"/>
      <c r="Y22" s="39">
        <f t="shared" si="0"/>
        <v>1</v>
      </c>
      <c r="Z22" s="46">
        <f t="shared" si="1"/>
        <v>1</v>
      </c>
    </row>
    <row r="23" spans="1:2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1</v>
      </c>
      <c r="H23" s="5">
        <v>2</v>
      </c>
      <c r="I23" s="5">
        <v>2</v>
      </c>
      <c r="J23" s="5">
        <v>2</v>
      </c>
      <c r="K23" s="5">
        <v>1</v>
      </c>
      <c r="L23" s="5">
        <v>2</v>
      </c>
      <c r="M23" s="5">
        <v>1</v>
      </c>
      <c r="N23" s="5">
        <v>1</v>
      </c>
      <c r="O23" s="5">
        <v>2</v>
      </c>
      <c r="P23" s="5">
        <v>2</v>
      </c>
      <c r="Q23" s="5">
        <v>2</v>
      </c>
      <c r="R23" s="5">
        <v>2</v>
      </c>
      <c r="S23" s="5">
        <v>1</v>
      </c>
      <c r="T23" s="5">
        <v>2</v>
      </c>
      <c r="U23" s="5">
        <v>2</v>
      </c>
      <c r="V23" s="5">
        <v>2</v>
      </c>
      <c r="W23" s="5">
        <v>1</v>
      </c>
      <c r="X23" s="32">
        <v>2</v>
      </c>
      <c r="Y23" s="39">
        <f t="shared" si="0"/>
        <v>1.6</v>
      </c>
      <c r="Z23" s="46">
        <f t="shared" si="1"/>
        <v>1.6</v>
      </c>
    </row>
    <row r="24" spans="1:26" ht="15.75" customHeight="1" x14ac:dyDescent="0.2">
      <c r="A24" s="106"/>
      <c r="B24" s="129"/>
      <c r="C24" s="1" t="s">
        <v>15</v>
      </c>
      <c r="D24" s="1" t="s">
        <v>40</v>
      </c>
      <c r="E24" s="88">
        <v>35.016330000000004</v>
      </c>
      <c r="F24" s="88">
        <v>34.861190000000001</v>
      </c>
      <c r="G24" s="88">
        <v>79.762969999999996</v>
      </c>
      <c r="H24" s="88">
        <v>69.001069999999999</v>
      </c>
      <c r="I24" s="88">
        <v>67.953969999999998</v>
      </c>
      <c r="J24" s="88">
        <v>69.997579999999999</v>
      </c>
      <c r="K24" s="88">
        <v>34.907789999999999</v>
      </c>
      <c r="L24" s="88">
        <v>69.038749999999993</v>
      </c>
      <c r="M24" s="88">
        <v>34.972270000000002</v>
      </c>
      <c r="N24" s="88">
        <v>33.860930000000003</v>
      </c>
      <c r="O24" s="88">
        <v>68.052809999999994</v>
      </c>
      <c r="P24" s="88">
        <v>115.90736</v>
      </c>
      <c r="Q24" s="88">
        <v>70.247799999999998</v>
      </c>
      <c r="R24" s="88">
        <v>69.04786</v>
      </c>
      <c r="S24" s="88">
        <v>33.81906</v>
      </c>
      <c r="T24" s="88">
        <v>69.028360000000006</v>
      </c>
      <c r="U24" s="88">
        <v>69.99897</v>
      </c>
      <c r="V24" s="88">
        <v>116.23199</v>
      </c>
      <c r="W24" s="88">
        <v>34.824599999999997</v>
      </c>
      <c r="X24" s="89">
        <v>68.941100000000006</v>
      </c>
      <c r="Y24" s="39">
        <f t="shared" si="0"/>
        <v>62.273638000000005</v>
      </c>
      <c r="Z24" s="46">
        <f t="shared" si="1"/>
        <v>62.273638000000005</v>
      </c>
    </row>
    <row r="25" spans="1:26" ht="15.75" customHeight="1" x14ac:dyDescent="0.2">
      <c r="A25" s="106"/>
      <c r="B25" s="129"/>
      <c r="C25" s="1" t="s">
        <v>17</v>
      </c>
      <c r="D25" s="1" t="s">
        <v>41</v>
      </c>
      <c r="E25" s="88">
        <v>35.016330000000004</v>
      </c>
      <c r="F25" s="88">
        <v>34.861190000000001</v>
      </c>
      <c r="G25" s="88">
        <v>39.881484999999998</v>
      </c>
      <c r="H25" s="88">
        <v>34.500534999999999</v>
      </c>
      <c r="I25" s="88">
        <v>33.976984999999999</v>
      </c>
      <c r="J25" s="88">
        <v>34.99879</v>
      </c>
      <c r="K25" s="88">
        <v>34.907789999999999</v>
      </c>
      <c r="L25" s="88">
        <v>34.519374999999997</v>
      </c>
      <c r="M25" s="88">
        <v>34.972270000000002</v>
      </c>
      <c r="N25" s="88">
        <v>33.860930000000003</v>
      </c>
      <c r="O25" s="88">
        <v>34.026404999999997</v>
      </c>
      <c r="P25" s="88">
        <v>38.635786666666668</v>
      </c>
      <c r="Q25" s="88">
        <v>35.123899999999999</v>
      </c>
      <c r="R25" s="88">
        <v>34.52393</v>
      </c>
      <c r="S25" s="88">
        <v>33.81906</v>
      </c>
      <c r="T25" s="88">
        <v>34.514180000000003</v>
      </c>
      <c r="U25" s="88">
        <v>34.999485</v>
      </c>
      <c r="V25" s="88">
        <v>38.743996666666668</v>
      </c>
      <c r="W25" s="88">
        <v>34.824599999999997</v>
      </c>
      <c r="X25" s="89">
        <v>34.470550000000003</v>
      </c>
      <c r="Y25" s="39">
        <f t="shared" si="0"/>
        <v>35.258878666666675</v>
      </c>
      <c r="Z25" s="46">
        <f t="shared" si="1"/>
        <v>35.258878666666675</v>
      </c>
    </row>
    <row r="26" spans="1:2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8.1751231268067173</v>
      </c>
      <c r="H26" s="94">
        <v>0.51438482797415719</v>
      </c>
      <c r="I26" s="94">
        <v>0.22905309962976139</v>
      </c>
      <c r="J26" s="94">
        <v>0.20002636626205469</v>
      </c>
      <c r="K26" s="94">
        <v>0</v>
      </c>
      <c r="L26" s="94">
        <v>0.55051798449278855</v>
      </c>
      <c r="M26" s="94">
        <v>0</v>
      </c>
      <c r="N26" s="94">
        <v>0</v>
      </c>
      <c r="O26" s="94">
        <v>0.15169561776795251</v>
      </c>
      <c r="P26" s="94">
        <v>6.093180410445215</v>
      </c>
      <c r="Q26" s="94">
        <v>0.49856684927900757</v>
      </c>
      <c r="R26" s="94">
        <v>0.54877143074325108</v>
      </c>
      <c r="S26" s="94">
        <v>0</v>
      </c>
      <c r="T26" s="94">
        <v>0.78488852711706736</v>
      </c>
      <c r="U26" s="94">
        <v>0.1905440643263378</v>
      </c>
      <c r="V26" s="94">
        <v>6.8620837533895882</v>
      </c>
      <c r="W26" s="94">
        <v>0</v>
      </c>
      <c r="X26" s="95">
        <v>0.46585608958132019</v>
      </c>
      <c r="Y26" s="40">
        <f t="shared" si="0"/>
        <v>1.263234607390761</v>
      </c>
      <c r="Z26" s="47">
        <f t="shared" si="1"/>
        <v>1.263234607390761</v>
      </c>
    </row>
    <row r="27" spans="1:26" ht="15.75" customHeight="1" thickBot="1" x14ac:dyDescent="0.25">
      <c r="A27" s="106"/>
      <c r="B27" s="131" t="s">
        <v>43</v>
      </c>
      <c r="C27" s="127"/>
      <c r="D27" s="19" t="s">
        <v>44</v>
      </c>
      <c r="E27" s="96">
        <v>51.457440000000013</v>
      </c>
      <c r="F27" s="97">
        <v>52.369727999999988</v>
      </c>
      <c r="G27" s="97">
        <v>97.194969000000015</v>
      </c>
      <c r="H27" s="97">
        <v>86.448285999999996</v>
      </c>
      <c r="I27" s="97">
        <v>85.402826000000005</v>
      </c>
      <c r="J27" s="97">
        <v>87.508814999999998</v>
      </c>
      <c r="K27" s="97">
        <v>52.348710999999987</v>
      </c>
      <c r="L27" s="97">
        <v>86.475673999999998</v>
      </c>
      <c r="M27" s="97">
        <v>52.414572</v>
      </c>
      <c r="N27" s="97">
        <v>51.304201999999997</v>
      </c>
      <c r="O27" s="97">
        <v>85.502563000000009</v>
      </c>
      <c r="P27" s="97">
        <v>133.35543100000001</v>
      </c>
      <c r="Q27" s="97">
        <v>87.763825999999995</v>
      </c>
      <c r="R27" s="97">
        <v>86.499370999999996</v>
      </c>
      <c r="S27" s="97">
        <v>51.277937999999999</v>
      </c>
      <c r="T27" s="97">
        <v>86.481699000000006</v>
      </c>
      <c r="U27" s="97">
        <v>87.451067999999992</v>
      </c>
      <c r="V27" s="97">
        <v>133.69082499999999</v>
      </c>
      <c r="W27" s="97">
        <v>52.269240999999987</v>
      </c>
      <c r="X27" s="98">
        <v>86.393984999999986</v>
      </c>
      <c r="Y27" s="44">
        <f t="shared" si="0"/>
        <v>79.680558499999989</v>
      </c>
      <c r="Z27" s="48">
        <f t="shared" si="1"/>
        <v>79.680558499999989</v>
      </c>
    </row>
    <row r="28" spans="1:26" s="103" customFormat="1" ht="15.75" customHeight="1" thickBot="1" x14ac:dyDescent="0.25">
      <c r="A28" s="124"/>
      <c r="B28" s="126" t="s">
        <v>45</v>
      </c>
      <c r="C28" s="127"/>
      <c r="D28" s="19" t="s">
        <v>46</v>
      </c>
      <c r="E28" s="96">
        <v>52.64114</v>
      </c>
      <c r="F28" s="97">
        <v>53.48395</v>
      </c>
      <c r="G28" s="97">
        <v>98.398099999999999</v>
      </c>
      <c r="H28" s="97">
        <v>90.439449999999994</v>
      </c>
      <c r="I28" s="97">
        <v>89.444119999999998</v>
      </c>
      <c r="J28" s="97">
        <v>91.455870000000004</v>
      </c>
      <c r="K28" s="97">
        <v>53.44032</v>
      </c>
      <c r="L28" s="97">
        <v>90.45993</v>
      </c>
      <c r="M28" s="97">
        <v>53.533749999999998</v>
      </c>
      <c r="N28" s="97">
        <v>52.404449999999997</v>
      </c>
      <c r="O28" s="97">
        <v>89.457949999999997</v>
      </c>
      <c r="P28" s="97">
        <v>137.4598</v>
      </c>
      <c r="Q28" s="97">
        <v>94.393010000000004</v>
      </c>
      <c r="R28" s="97">
        <v>90.476900000000001</v>
      </c>
      <c r="S28" s="97">
        <v>52.439970000000002</v>
      </c>
      <c r="T28" s="97">
        <v>90.448329999999999</v>
      </c>
      <c r="U28" s="97">
        <v>91.425049999999999</v>
      </c>
      <c r="V28" s="97">
        <v>140.45570000000001</v>
      </c>
      <c r="W28" s="97">
        <v>53.379730000000002</v>
      </c>
      <c r="X28" s="98">
        <v>90.36112</v>
      </c>
      <c r="Y28" s="41">
        <f t="shared" si="0"/>
        <v>82.799932000000013</v>
      </c>
      <c r="Z28" s="49">
        <f t="shared" si="1"/>
        <v>82.799932000000013</v>
      </c>
    </row>
    <row r="29" spans="1:2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X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1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1</v>
      </c>
      <c r="W29" s="13">
        <f t="shared" si="3"/>
        <v>0</v>
      </c>
      <c r="X29" s="34">
        <f t="shared" si="3"/>
        <v>0</v>
      </c>
      <c r="Y29" s="38">
        <f t="shared" si="0"/>
        <v>0.15</v>
      </c>
      <c r="Z29" s="45">
        <f t="shared" si="1"/>
        <v>0.15</v>
      </c>
    </row>
    <row r="30" spans="1:2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X30" si="4">E29/E33</f>
        <v>0</v>
      </c>
      <c r="F30" s="3">
        <f t="shared" si="4"/>
        <v>0</v>
      </c>
      <c r="G30" s="3">
        <f t="shared" si="4"/>
        <v>0.125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0.1111111111111111</v>
      </c>
      <c r="Q30" s="3">
        <f t="shared" si="4"/>
        <v>0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0.1111111111111111</v>
      </c>
      <c r="W30" s="3">
        <f t="shared" si="4"/>
        <v>0</v>
      </c>
      <c r="X30" s="35">
        <f t="shared" si="4"/>
        <v>0</v>
      </c>
      <c r="Y30" s="42">
        <f t="shared" si="0"/>
        <v>1.7361111111111112E-2</v>
      </c>
      <c r="Z30" s="50">
        <f t="shared" si="1"/>
        <v>1.7361111111111112E-2</v>
      </c>
    </row>
    <row r="31" spans="1:2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X31" si="5">E14+E22</f>
        <v>0</v>
      </c>
      <c r="F31" s="5">
        <f t="shared" si="5"/>
        <v>0</v>
      </c>
      <c r="G31" s="5">
        <f t="shared" si="5"/>
        <v>1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1</v>
      </c>
      <c r="Q31" s="5">
        <f t="shared" si="5"/>
        <v>0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1</v>
      </c>
      <c r="W31" s="5">
        <f t="shared" si="5"/>
        <v>0</v>
      </c>
      <c r="X31" s="32">
        <f t="shared" si="5"/>
        <v>0</v>
      </c>
      <c r="Y31" s="39">
        <f t="shared" si="0"/>
        <v>0.15</v>
      </c>
      <c r="Z31" s="46">
        <f t="shared" si="1"/>
        <v>0.15</v>
      </c>
    </row>
    <row r="32" spans="1:2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X32" si="6">E31/E34</f>
        <v>0</v>
      </c>
      <c r="F32" s="3">
        <f t="shared" si="6"/>
        <v>0</v>
      </c>
      <c r="G32" s="3">
        <f t="shared" si="6"/>
        <v>0.5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0.33333333333333331</v>
      </c>
      <c r="Q32" s="3">
        <f t="shared" si="6"/>
        <v>0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0.33333333333333331</v>
      </c>
      <c r="W32" s="3">
        <f t="shared" si="6"/>
        <v>0</v>
      </c>
      <c r="X32" s="35">
        <f t="shared" si="6"/>
        <v>0</v>
      </c>
      <c r="Y32" s="42">
        <f t="shared" si="0"/>
        <v>5.8333333333333327E-2</v>
      </c>
      <c r="Z32" s="50">
        <f t="shared" si="1"/>
        <v>5.8333333333333327E-2</v>
      </c>
    </row>
    <row r="33" spans="1:2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X33" si="7">E6+E12+E20</f>
        <v>7</v>
      </c>
      <c r="F33" s="5">
        <f t="shared" si="7"/>
        <v>7</v>
      </c>
      <c r="G33" s="5">
        <f t="shared" si="7"/>
        <v>8</v>
      </c>
      <c r="H33" s="5">
        <f t="shared" si="7"/>
        <v>8</v>
      </c>
      <c r="I33" s="5">
        <f t="shared" si="7"/>
        <v>8</v>
      </c>
      <c r="J33" s="5">
        <f t="shared" si="7"/>
        <v>8</v>
      </c>
      <c r="K33" s="5">
        <f t="shared" si="7"/>
        <v>7</v>
      </c>
      <c r="L33" s="5">
        <f t="shared" si="7"/>
        <v>8</v>
      </c>
      <c r="M33" s="5">
        <f t="shared" si="7"/>
        <v>7</v>
      </c>
      <c r="N33" s="5">
        <f t="shared" si="7"/>
        <v>7</v>
      </c>
      <c r="O33" s="5">
        <f t="shared" si="7"/>
        <v>8</v>
      </c>
      <c r="P33" s="5">
        <f t="shared" si="7"/>
        <v>9</v>
      </c>
      <c r="Q33" s="5">
        <f t="shared" si="7"/>
        <v>8</v>
      </c>
      <c r="R33" s="5">
        <f t="shared" si="7"/>
        <v>8</v>
      </c>
      <c r="S33" s="5">
        <f t="shared" si="7"/>
        <v>7</v>
      </c>
      <c r="T33" s="5">
        <f t="shared" si="7"/>
        <v>8</v>
      </c>
      <c r="U33" s="5">
        <f t="shared" si="7"/>
        <v>8</v>
      </c>
      <c r="V33" s="5">
        <f t="shared" si="7"/>
        <v>9</v>
      </c>
      <c r="W33" s="5">
        <f t="shared" si="7"/>
        <v>7</v>
      </c>
      <c r="X33" s="32">
        <f t="shared" si="7"/>
        <v>8</v>
      </c>
      <c r="Y33" s="39">
        <f t="shared" si="0"/>
        <v>7.75</v>
      </c>
      <c r="Z33" s="46">
        <f t="shared" si="1"/>
        <v>7.75</v>
      </c>
    </row>
    <row r="34" spans="1:2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X34" si="8">E14+E15+E22+E23</f>
        <v>1</v>
      </c>
      <c r="F34" s="24">
        <f t="shared" si="8"/>
        <v>1</v>
      </c>
      <c r="G34" s="24">
        <f t="shared" si="8"/>
        <v>2</v>
      </c>
      <c r="H34" s="24">
        <f t="shared" si="8"/>
        <v>2</v>
      </c>
      <c r="I34" s="24">
        <f t="shared" si="8"/>
        <v>2</v>
      </c>
      <c r="J34" s="24">
        <f t="shared" si="8"/>
        <v>2</v>
      </c>
      <c r="K34" s="24">
        <f t="shared" si="8"/>
        <v>1</v>
      </c>
      <c r="L34" s="24">
        <f t="shared" si="8"/>
        <v>2</v>
      </c>
      <c r="M34" s="24">
        <f t="shared" si="8"/>
        <v>1</v>
      </c>
      <c r="N34" s="24">
        <f t="shared" si="8"/>
        <v>1</v>
      </c>
      <c r="O34" s="24">
        <f t="shared" si="8"/>
        <v>2</v>
      </c>
      <c r="P34" s="24">
        <f t="shared" si="8"/>
        <v>3</v>
      </c>
      <c r="Q34" s="24">
        <f t="shared" si="8"/>
        <v>2</v>
      </c>
      <c r="R34" s="24">
        <f t="shared" si="8"/>
        <v>2</v>
      </c>
      <c r="S34" s="24">
        <f t="shared" si="8"/>
        <v>1</v>
      </c>
      <c r="T34" s="24">
        <f t="shared" si="8"/>
        <v>2</v>
      </c>
      <c r="U34" s="24">
        <f t="shared" si="8"/>
        <v>2</v>
      </c>
      <c r="V34" s="24">
        <f t="shared" si="8"/>
        <v>3</v>
      </c>
      <c r="W34" s="24">
        <f t="shared" si="8"/>
        <v>1</v>
      </c>
      <c r="X34" s="36">
        <f t="shared" si="8"/>
        <v>2</v>
      </c>
      <c r="Y34" s="40">
        <f t="shared" si="0"/>
        <v>1.75</v>
      </c>
      <c r="Z34" s="47">
        <f t="shared" si="1"/>
        <v>1.75</v>
      </c>
    </row>
    <row r="35" spans="1:2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>
      <c r="D36" s="25"/>
    </row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  <mergeCell ref="A1:C1"/>
    <mergeCell ref="D1:D4"/>
    <mergeCell ref="E1:Z1"/>
    <mergeCell ref="A2:C2"/>
    <mergeCell ref="E2:Z2"/>
    <mergeCell ref="A3:C3"/>
    <mergeCell ref="E3:Z3"/>
    <mergeCell ref="A4:C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opLeftCell="D1" workbookViewId="0">
      <selection activeCell="F22" sqref="F22"/>
    </sheetView>
  </sheetViews>
  <sheetFormatPr baseColWidth="10" defaultColWidth="14.42578125" defaultRowHeight="15" customHeight="1" x14ac:dyDescent="0.2"/>
  <cols>
    <col min="4" max="4" width="97.140625" style="99" customWidth="1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150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14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12</v>
      </c>
      <c r="F5" s="15">
        <f>E2-E11-E19</f>
        <v>12</v>
      </c>
      <c r="G5" s="15">
        <f>E2-E11-E19</f>
        <v>12</v>
      </c>
      <c r="H5" s="15">
        <f>E2-E11-E19</f>
        <v>12</v>
      </c>
      <c r="I5" s="15">
        <f>E2-E11-E19</f>
        <v>12</v>
      </c>
      <c r="J5" s="15">
        <f>E2-E11-E19</f>
        <v>12</v>
      </c>
      <c r="K5" s="15">
        <f>E2-E11-E19</f>
        <v>12</v>
      </c>
      <c r="L5" s="15">
        <f>E2-E11-E19</f>
        <v>12</v>
      </c>
      <c r="M5" s="15">
        <f>E2-E11-E19</f>
        <v>12</v>
      </c>
      <c r="N5" s="15">
        <f>E2-E11-E19</f>
        <v>12</v>
      </c>
      <c r="O5" s="38">
        <f t="shared" ref="O5:O34" si="0">AVERAGE(E5:N5)</f>
        <v>12</v>
      </c>
      <c r="P5" s="45">
        <f t="shared" ref="P5:P34" si="1">AVERAGEIF($E$35:$N$35, TRUE,E5:N5)</f>
        <v>12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12</v>
      </c>
      <c r="F6" s="5">
        <v>12</v>
      </c>
      <c r="G6" s="5">
        <v>12</v>
      </c>
      <c r="H6" s="5">
        <v>12</v>
      </c>
      <c r="I6" s="5">
        <v>12</v>
      </c>
      <c r="J6" s="5">
        <v>12</v>
      </c>
      <c r="K6" s="5">
        <v>12</v>
      </c>
      <c r="L6" s="5">
        <v>12</v>
      </c>
      <c r="M6" s="5">
        <v>12</v>
      </c>
      <c r="N6" s="5">
        <v>12</v>
      </c>
      <c r="O6" s="39">
        <f t="shared" si="0"/>
        <v>12</v>
      </c>
      <c r="P6" s="46">
        <f t="shared" si="1"/>
        <v>12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34.923491000000013</v>
      </c>
      <c r="F8" s="88">
        <v>32.972268</v>
      </c>
      <c r="G8" s="88">
        <v>34.881407000000003</v>
      </c>
      <c r="H8" s="88">
        <v>32.973605999999997</v>
      </c>
      <c r="I8" s="88">
        <v>32.902743000000001</v>
      </c>
      <c r="J8" s="88">
        <v>32.978278000000003</v>
      </c>
      <c r="K8" s="88">
        <v>33.916245999999987</v>
      </c>
      <c r="L8" s="88">
        <v>32.960842999999997</v>
      </c>
      <c r="M8" s="88">
        <v>33.893191999999999</v>
      </c>
      <c r="N8" s="88">
        <v>34.896825999999997</v>
      </c>
      <c r="O8" s="39">
        <f t="shared" si="0"/>
        <v>33.729889999999997</v>
      </c>
      <c r="P8" s="46">
        <f t="shared" si="1"/>
        <v>33.729889999999997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2.9102909166666668</v>
      </c>
      <c r="F9" s="88">
        <v>2.7476889999999998</v>
      </c>
      <c r="G9" s="88">
        <v>2.9067839166666669</v>
      </c>
      <c r="H9" s="88">
        <v>2.7478004999999999</v>
      </c>
      <c r="I9" s="88">
        <v>2.7418952499999998</v>
      </c>
      <c r="J9" s="88">
        <v>2.748189833333333</v>
      </c>
      <c r="K9" s="88">
        <v>2.8263538333333331</v>
      </c>
      <c r="L9" s="88">
        <v>2.7467369166666669</v>
      </c>
      <c r="M9" s="88">
        <v>2.824432666666667</v>
      </c>
      <c r="N9" s="88">
        <v>2.9080688333333331</v>
      </c>
      <c r="O9" s="39">
        <f t="shared" si="0"/>
        <v>2.8108241666666665</v>
      </c>
      <c r="P9" s="46">
        <f t="shared" si="1"/>
        <v>2.8108241666666665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0.492763506325196</v>
      </c>
      <c r="F10" s="90">
        <v>0.3868379665349681</v>
      </c>
      <c r="G10" s="90">
        <v>0.49304638890316088</v>
      </c>
      <c r="H10" s="90">
        <v>0.38834134381132002</v>
      </c>
      <c r="I10" s="90">
        <v>0.38843856373647961</v>
      </c>
      <c r="J10" s="90">
        <v>0.38657385216465978</v>
      </c>
      <c r="K10" s="90">
        <v>0.45153062724286303</v>
      </c>
      <c r="L10" s="90">
        <v>0.40367212980889211</v>
      </c>
      <c r="M10" s="90">
        <v>0.45286957366078029</v>
      </c>
      <c r="N10" s="90">
        <v>0.49400642149687851</v>
      </c>
      <c r="O10" s="92">
        <f t="shared" si="0"/>
        <v>0.43380803736851981</v>
      </c>
      <c r="P10" s="93">
        <f t="shared" si="1"/>
        <v>0.43380803736851981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1</v>
      </c>
      <c r="G13" s="5">
        <v>0</v>
      </c>
      <c r="H13" s="5">
        <v>1</v>
      </c>
      <c r="I13" s="22">
        <v>1</v>
      </c>
      <c r="J13" s="5">
        <v>1</v>
      </c>
      <c r="K13" s="5">
        <v>1</v>
      </c>
      <c r="L13" s="5">
        <v>1</v>
      </c>
      <c r="M13" s="5">
        <v>1</v>
      </c>
      <c r="N13" s="5">
        <v>0</v>
      </c>
      <c r="O13" s="39">
        <f t="shared" si="0"/>
        <v>0.7</v>
      </c>
      <c r="P13" s="46">
        <f t="shared" si="1"/>
        <v>0.7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1</v>
      </c>
      <c r="F15" s="5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39">
        <f t="shared" si="0"/>
        <v>0.3</v>
      </c>
      <c r="P15" s="46">
        <f t="shared" si="1"/>
        <v>0.3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34.689880000000002</v>
      </c>
      <c r="F16" s="88">
        <v>46.663600000000002</v>
      </c>
      <c r="G16" s="88">
        <v>34.56568</v>
      </c>
      <c r="H16" s="88">
        <v>46.663069999999998</v>
      </c>
      <c r="I16" s="88">
        <v>46.664279999999998</v>
      </c>
      <c r="J16" s="88">
        <v>46.662260000000003</v>
      </c>
      <c r="K16" s="88">
        <v>45.67409</v>
      </c>
      <c r="L16" s="88">
        <v>46.662489999999998</v>
      </c>
      <c r="M16" s="88">
        <v>45.663670000000003</v>
      </c>
      <c r="N16" s="88">
        <v>35.608379999999997</v>
      </c>
      <c r="O16" s="39">
        <f t="shared" si="0"/>
        <v>42.951740000000001</v>
      </c>
      <c r="P16" s="46">
        <f t="shared" si="1"/>
        <v>42.951740000000001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34.689880000000002</v>
      </c>
      <c r="F17" s="88">
        <v>46.663600000000002</v>
      </c>
      <c r="G17" s="88">
        <v>34.56568</v>
      </c>
      <c r="H17" s="88">
        <v>46.663069999999998</v>
      </c>
      <c r="I17" s="88">
        <v>46.664279999999998</v>
      </c>
      <c r="J17" s="88">
        <v>46.662260000000003</v>
      </c>
      <c r="K17" s="88">
        <v>45.67409</v>
      </c>
      <c r="L17" s="88">
        <v>46.662489999999998</v>
      </c>
      <c r="M17" s="88">
        <v>45.663670000000003</v>
      </c>
      <c r="N17" s="88">
        <v>35.608379999999997</v>
      </c>
      <c r="O17" s="39">
        <f t="shared" si="0"/>
        <v>42.951740000000001</v>
      </c>
      <c r="P17" s="46">
        <f t="shared" si="1"/>
        <v>42.951740000000001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2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1</v>
      </c>
      <c r="L20" s="5">
        <v>1</v>
      </c>
      <c r="M20" s="5">
        <v>2</v>
      </c>
      <c r="N20" s="5">
        <v>1</v>
      </c>
      <c r="O20" s="39">
        <f t="shared" si="0"/>
        <v>1.8</v>
      </c>
      <c r="P20" s="46">
        <f t="shared" si="1"/>
        <v>1.8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0.1</v>
      </c>
      <c r="P21" s="46">
        <f t="shared" si="1"/>
        <v>0.1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39">
        <f t="shared" si="0"/>
        <v>1</v>
      </c>
      <c r="P22" s="46">
        <f t="shared" si="1"/>
        <v>1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5">
        <v>1</v>
      </c>
      <c r="L23" s="5">
        <v>1</v>
      </c>
      <c r="M23" s="5">
        <v>2</v>
      </c>
      <c r="N23" s="5">
        <v>1</v>
      </c>
      <c r="O23" s="39">
        <f t="shared" si="0"/>
        <v>1.7</v>
      </c>
      <c r="P23" s="46">
        <f t="shared" si="1"/>
        <v>1.7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68.786259999999999</v>
      </c>
      <c r="F24" s="88">
        <v>115.56744999999999</v>
      </c>
      <c r="G24" s="88">
        <v>70.161280000000005</v>
      </c>
      <c r="H24" s="88">
        <v>69.451690000000013</v>
      </c>
      <c r="I24" s="88">
        <v>69.447509999999994</v>
      </c>
      <c r="J24" s="88">
        <v>68.966830000000002</v>
      </c>
      <c r="K24" s="88">
        <v>36.27469</v>
      </c>
      <c r="L24" s="88">
        <v>35.30142</v>
      </c>
      <c r="M24" s="88">
        <v>69.535799999999995</v>
      </c>
      <c r="N24" s="88">
        <v>34.67163</v>
      </c>
      <c r="O24" s="39">
        <f t="shared" si="0"/>
        <v>63.816456000000002</v>
      </c>
      <c r="P24" s="46">
        <f t="shared" si="1"/>
        <v>63.816456000000002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34.393129999999999</v>
      </c>
      <c r="F25" s="88">
        <v>38.522483333333327</v>
      </c>
      <c r="G25" s="88">
        <v>35.080640000000002</v>
      </c>
      <c r="H25" s="88">
        <v>34.725845000000007</v>
      </c>
      <c r="I25" s="88">
        <v>34.723754999999997</v>
      </c>
      <c r="J25" s="88">
        <v>34.483415000000001</v>
      </c>
      <c r="K25" s="88">
        <v>36.27469</v>
      </c>
      <c r="L25" s="88">
        <v>35.30142</v>
      </c>
      <c r="M25" s="88">
        <v>34.767899999999997</v>
      </c>
      <c r="N25" s="88">
        <v>34.67163</v>
      </c>
      <c r="O25" s="39">
        <f t="shared" si="0"/>
        <v>35.294490833333334</v>
      </c>
      <c r="P25" s="46">
        <f t="shared" si="1"/>
        <v>35.294490833333334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0.3769444829149235</v>
      </c>
      <c r="F26" s="94">
        <v>6.155845299829533</v>
      </c>
      <c r="G26" s="94">
        <v>7.3044130496568438E-2</v>
      </c>
      <c r="H26" s="94">
        <v>0.82887763997468267</v>
      </c>
      <c r="I26" s="94">
        <v>0.83494461615725968</v>
      </c>
      <c r="J26" s="94">
        <v>0.39505348758111131</v>
      </c>
      <c r="K26" s="94">
        <v>0</v>
      </c>
      <c r="L26" s="94">
        <v>0</v>
      </c>
      <c r="M26" s="94">
        <v>0.9107111077614013</v>
      </c>
      <c r="N26" s="94">
        <v>0</v>
      </c>
      <c r="O26" s="40">
        <f t="shared" si="0"/>
        <v>0.95754207647154777</v>
      </c>
      <c r="P26" s="47">
        <f t="shared" si="1"/>
        <v>0.95754207647154777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138.399631</v>
      </c>
      <c r="F27" s="97">
        <v>195.203318</v>
      </c>
      <c r="G27" s="97">
        <v>139.60836699999999</v>
      </c>
      <c r="H27" s="97">
        <v>149.08836600000001</v>
      </c>
      <c r="I27" s="97">
        <v>149.014533</v>
      </c>
      <c r="J27" s="97">
        <v>148.60736800000001</v>
      </c>
      <c r="K27" s="97">
        <v>115.865026</v>
      </c>
      <c r="L27" s="97">
        <v>114.924753</v>
      </c>
      <c r="M27" s="97">
        <v>149.09266199999999</v>
      </c>
      <c r="N27" s="97">
        <v>105.17683599999999</v>
      </c>
      <c r="O27" s="44">
        <f t="shared" si="0"/>
        <v>140.498086</v>
      </c>
      <c r="P27" s="48">
        <f t="shared" si="1"/>
        <v>140.498086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146.28620000000001</v>
      </c>
      <c r="F28" s="97">
        <v>203.09219999999999</v>
      </c>
      <c r="G28" s="97">
        <v>150.13740000000001</v>
      </c>
      <c r="H28" s="97">
        <v>154.16999999999999</v>
      </c>
      <c r="I28" s="97">
        <v>154.09719999999999</v>
      </c>
      <c r="J28" s="97">
        <v>160.10380000000001</v>
      </c>
      <c r="K28" s="97">
        <v>118.1741</v>
      </c>
      <c r="L28" s="97">
        <v>117.1524</v>
      </c>
      <c r="M28" s="97">
        <v>154.1919</v>
      </c>
      <c r="N28" s="97">
        <v>110.18089999999999</v>
      </c>
      <c r="O28" s="41">
        <f t="shared" si="0"/>
        <v>146.75861</v>
      </c>
      <c r="P28" s="49">
        <f t="shared" si="1"/>
        <v>146.75861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0</v>
      </c>
      <c r="F29" s="13">
        <f t="shared" si="3"/>
        <v>2</v>
      </c>
      <c r="G29" s="13">
        <f t="shared" si="3"/>
        <v>0</v>
      </c>
      <c r="H29" s="13">
        <f t="shared" si="3"/>
        <v>1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1</v>
      </c>
      <c r="N29" s="13">
        <f t="shared" si="3"/>
        <v>0</v>
      </c>
      <c r="O29" s="38">
        <f t="shared" si="0"/>
        <v>0.8</v>
      </c>
      <c r="P29" s="45">
        <f t="shared" si="1"/>
        <v>0.8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0</v>
      </c>
      <c r="F30" s="3">
        <f t="shared" si="4"/>
        <v>0.125</v>
      </c>
      <c r="G30" s="3">
        <f t="shared" si="4"/>
        <v>0</v>
      </c>
      <c r="H30" s="3">
        <f t="shared" si="4"/>
        <v>6.6666666666666666E-2</v>
      </c>
      <c r="I30" s="3">
        <f t="shared" si="4"/>
        <v>6.6666666666666666E-2</v>
      </c>
      <c r="J30" s="3">
        <f t="shared" si="4"/>
        <v>6.6666666666666666E-2</v>
      </c>
      <c r="K30" s="3">
        <f t="shared" si="4"/>
        <v>7.1428571428571425E-2</v>
      </c>
      <c r="L30" s="3">
        <f t="shared" si="4"/>
        <v>7.1428571428571425E-2</v>
      </c>
      <c r="M30" s="3">
        <f t="shared" si="4"/>
        <v>6.6666666666666666E-2</v>
      </c>
      <c r="N30" s="3">
        <f t="shared" si="4"/>
        <v>0</v>
      </c>
      <c r="O30" s="42">
        <f t="shared" si="0"/>
        <v>5.3452380952380939E-2</v>
      </c>
      <c r="P30" s="50">
        <f t="shared" si="1"/>
        <v>5.3452380952380939E-2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1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0.1</v>
      </c>
      <c r="P31" s="46">
        <f t="shared" si="1"/>
        <v>0.1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0.33333333333333331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3.3333333333333333E-2</v>
      </c>
      <c r="P32" s="50">
        <f t="shared" si="1"/>
        <v>3.3333333333333333E-2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15</v>
      </c>
      <c r="F33" s="5">
        <f t="shared" si="7"/>
        <v>16</v>
      </c>
      <c r="G33" s="5">
        <f t="shared" si="7"/>
        <v>15</v>
      </c>
      <c r="H33" s="5">
        <f t="shared" si="7"/>
        <v>15</v>
      </c>
      <c r="I33" s="5">
        <f t="shared" si="7"/>
        <v>15</v>
      </c>
      <c r="J33" s="5">
        <f t="shared" si="7"/>
        <v>15</v>
      </c>
      <c r="K33" s="5">
        <f t="shared" si="7"/>
        <v>14</v>
      </c>
      <c r="L33" s="5">
        <f t="shared" si="7"/>
        <v>14</v>
      </c>
      <c r="M33" s="5">
        <f t="shared" si="7"/>
        <v>15</v>
      </c>
      <c r="N33" s="5">
        <f t="shared" si="7"/>
        <v>14</v>
      </c>
      <c r="O33" s="39">
        <f t="shared" si="0"/>
        <v>14.8</v>
      </c>
      <c r="P33" s="46">
        <f t="shared" si="1"/>
        <v>14.8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3</v>
      </c>
      <c r="F34" s="24">
        <f t="shared" si="8"/>
        <v>3</v>
      </c>
      <c r="G34" s="24">
        <f t="shared" si="8"/>
        <v>3</v>
      </c>
      <c r="H34" s="24">
        <f t="shared" si="8"/>
        <v>2</v>
      </c>
      <c r="I34" s="24">
        <f t="shared" si="8"/>
        <v>2</v>
      </c>
      <c r="J34" s="24">
        <f t="shared" si="8"/>
        <v>2</v>
      </c>
      <c r="K34" s="24">
        <f t="shared" si="8"/>
        <v>1</v>
      </c>
      <c r="L34" s="24">
        <f t="shared" si="8"/>
        <v>1</v>
      </c>
      <c r="M34" s="24">
        <f t="shared" si="8"/>
        <v>2</v>
      </c>
      <c r="N34" s="24">
        <f t="shared" si="8"/>
        <v>2</v>
      </c>
      <c r="O34" s="40">
        <f t="shared" si="0"/>
        <v>2.1</v>
      </c>
      <c r="P34" s="47">
        <f t="shared" si="1"/>
        <v>2.1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  <mergeCell ref="E1:P1"/>
    <mergeCell ref="E2:P2"/>
    <mergeCell ref="E3:P3"/>
    <mergeCell ref="B5:B10"/>
    <mergeCell ref="B11:B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topLeftCell="F1" workbookViewId="0">
      <selection sqref="A1:XFD1048576"/>
    </sheetView>
  </sheetViews>
  <sheetFormatPr baseColWidth="10" defaultColWidth="14.42578125" defaultRowHeight="15" customHeight="1" x14ac:dyDescent="0.2"/>
  <cols>
    <col min="4" max="4" width="95.7109375" style="99" customWidth="1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231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21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3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18</v>
      </c>
      <c r="F5" s="15">
        <f>E2-E11-E19</f>
        <v>18</v>
      </c>
      <c r="G5" s="15">
        <f>E2-E11-E19</f>
        <v>18</v>
      </c>
      <c r="H5" s="15">
        <f>E2-E11-E19</f>
        <v>18</v>
      </c>
      <c r="I5" s="15">
        <f>E2-E11-E19</f>
        <v>18</v>
      </c>
      <c r="J5" s="15">
        <f>E2-E11-E19</f>
        <v>18</v>
      </c>
      <c r="K5" s="15">
        <f>E2-E11-E19</f>
        <v>18</v>
      </c>
      <c r="L5" s="15">
        <f>E2-E11-E19</f>
        <v>18</v>
      </c>
      <c r="M5" s="15">
        <f>E2-E11-E19</f>
        <v>18</v>
      </c>
      <c r="N5" s="15">
        <f>E2-E11-E19</f>
        <v>18</v>
      </c>
      <c r="O5" s="38">
        <f t="shared" ref="O5:O34" si="0">AVERAGE(E5:N5)</f>
        <v>18</v>
      </c>
      <c r="P5" s="45">
        <f t="shared" ref="P5:P34" si="1">AVERAGEIF($E$35:$N$35, TRUE,E5:N5)</f>
        <v>18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18</v>
      </c>
      <c r="F6" s="5">
        <v>18</v>
      </c>
      <c r="G6" s="5">
        <v>18</v>
      </c>
      <c r="H6" s="5">
        <v>18</v>
      </c>
      <c r="I6" s="5">
        <v>18</v>
      </c>
      <c r="J6" s="5">
        <v>18</v>
      </c>
      <c r="K6" s="5">
        <v>18</v>
      </c>
      <c r="L6" s="5">
        <v>18</v>
      </c>
      <c r="M6" s="5">
        <v>18</v>
      </c>
      <c r="N6" s="5">
        <v>18</v>
      </c>
      <c r="O6" s="39">
        <f t="shared" si="0"/>
        <v>18</v>
      </c>
      <c r="P6" s="46">
        <f t="shared" si="1"/>
        <v>18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49.312392999999993</v>
      </c>
      <c r="F8" s="88">
        <v>52.384819</v>
      </c>
      <c r="G8" s="88">
        <v>51.387659999999997</v>
      </c>
      <c r="H8" s="88">
        <v>50.382724000000003</v>
      </c>
      <c r="I8" s="88">
        <v>51.314258000000002</v>
      </c>
      <c r="J8" s="88">
        <v>51.390484999999991</v>
      </c>
      <c r="K8" s="88">
        <v>51.388235000000009</v>
      </c>
      <c r="L8" s="88">
        <v>50.312820000000002</v>
      </c>
      <c r="M8" s="88">
        <v>51.388210000000001</v>
      </c>
      <c r="N8" s="88">
        <v>49.423794000000008</v>
      </c>
      <c r="O8" s="39">
        <f t="shared" si="0"/>
        <v>50.868539799999994</v>
      </c>
      <c r="P8" s="46">
        <f t="shared" si="1"/>
        <v>50.868539799999994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2.7395773888888879</v>
      </c>
      <c r="F9" s="88">
        <v>2.9102677222222222</v>
      </c>
      <c r="G9" s="88">
        <v>2.85487</v>
      </c>
      <c r="H9" s="88">
        <v>2.799040222222223</v>
      </c>
      <c r="I9" s="88">
        <v>2.8507921111111112</v>
      </c>
      <c r="J9" s="88">
        <v>2.855026944444444</v>
      </c>
      <c r="K9" s="88">
        <v>2.8549019444444448</v>
      </c>
      <c r="L9" s="88">
        <v>2.7951566666666672</v>
      </c>
      <c r="M9" s="88">
        <v>2.854900555555556</v>
      </c>
      <c r="N9" s="88">
        <v>2.745766333333334</v>
      </c>
      <c r="O9" s="39">
        <f t="shared" si="0"/>
        <v>2.8260299888888896</v>
      </c>
      <c r="P9" s="46">
        <f t="shared" si="1"/>
        <v>2.8260299888888896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0.38355635659875392</v>
      </c>
      <c r="F10" s="90">
        <v>0.48241208636817418</v>
      </c>
      <c r="G10" s="90">
        <v>0.45986963075892823</v>
      </c>
      <c r="H10" s="90">
        <v>0.426295278728055</v>
      </c>
      <c r="I10" s="90">
        <v>0.46087266697683421</v>
      </c>
      <c r="J10" s="90">
        <v>0.45809899633202478</v>
      </c>
      <c r="K10" s="90">
        <v>0.45889876909817512</v>
      </c>
      <c r="L10" s="90">
        <v>0.42803081041342872</v>
      </c>
      <c r="M10" s="90">
        <v>0.45813100439133608</v>
      </c>
      <c r="N10" s="90">
        <v>0.38211555930080188</v>
      </c>
      <c r="O10" s="92">
        <f t="shared" si="0"/>
        <v>0.43982811589665116</v>
      </c>
      <c r="P10" s="93">
        <f t="shared" si="1"/>
        <v>0.43982811589665116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2</v>
      </c>
      <c r="F11" s="15">
        <f>E3-1</f>
        <v>2</v>
      </c>
      <c r="G11" s="15">
        <f>E3-1</f>
        <v>2</v>
      </c>
      <c r="H11" s="15">
        <f>E3-1</f>
        <v>2</v>
      </c>
      <c r="I11" s="15">
        <f>E3-1</f>
        <v>2</v>
      </c>
      <c r="J11" s="15">
        <f>E3-1</f>
        <v>2</v>
      </c>
      <c r="K11" s="15">
        <f>E3-1</f>
        <v>2</v>
      </c>
      <c r="L11" s="15">
        <f>E3-1</f>
        <v>2</v>
      </c>
      <c r="M11" s="15">
        <f>E3-1</f>
        <v>2</v>
      </c>
      <c r="N11" s="15">
        <f>E3-1</f>
        <v>2</v>
      </c>
      <c r="O11" s="38">
        <f t="shared" si="0"/>
        <v>2</v>
      </c>
      <c r="P11" s="45">
        <f t="shared" si="1"/>
        <v>2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5">
        <v>2</v>
      </c>
      <c r="N12" s="5">
        <v>2</v>
      </c>
      <c r="O12" s="39">
        <f t="shared" si="0"/>
        <v>2</v>
      </c>
      <c r="P12" s="46">
        <f t="shared" si="1"/>
        <v>2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1</v>
      </c>
      <c r="F13" s="5">
        <v>1</v>
      </c>
      <c r="G13" s="5">
        <v>0</v>
      </c>
      <c r="H13" s="5">
        <v>2</v>
      </c>
      <c r="I13" s="22">
        <v>1</v>
      </c>
      <c r="J13" s="5">
        <v>1</v>
      </c>
      <c r="K13" s="5">
        <v>1</v>
      </c>
      <c r="L13" s="5">
        <v>1</v>
      </c>
      <c r="M13" s="5">
        <v>0</v>
      </c>
      <c r="N13" s="5">
        <v>2</v>
      </c>
      <c r="O13" s="39">
        <f t="shared" si="0"/>
        <v>1</v>
      </c>
      <c r="P13" s="46">
        <f t="shared" si="1"/>
        <v>1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1</v>
      </c>
      <c r="F15" s="5">
        <v>1</v>
      </c>
      <c r="G15" s="5">
        <v>2</v>
      </c>
      <c r="H15" s="5">
        <v>0</v>
      </c>
      <c r="I15" s="5">
        <v>1</v>
      </c>
      <c r="J15" s="5">
        <v>1</v>
      </c>
      <c r="K15" s="5">
        <v>1</v>
      </c>
      <c r="L15" s="5">
        <v>1</v>
      </c>
      <c r="M15" s="5">
        <v>2</v>
      </c>
      <c r="N15" s="5">
        <v>0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82.782529999999994</v>
      </c>
      <c r="F16" s="88">
        <v>79.996800000000007</v>
      </c>
      <c r="G16" s="88">
        <v>70.335350000000005</v>
      </c>
      <c r="H16" s="88">
        <v>92.324659999999994</v>
      </c>
      <c r="I16" s="88">
        <v>81.785519999999991</v>
      </c>
      <c r="J16" s="88">
        <v>80.640900000000002</v>
      </c>
      <c r="K16" s="88">
        <v>81.768810000000002</v>
      </c>
      <c r="L16" s="88">
        <v>80.720370000000003</v>
      </c>
      <c r="M16" s="88">
        <v>68.944400000000002</v>
      </c>
      <c r="N16" s="88">
        <v>92.328779999999995</v>
      </c>
      <c r="O16" s="39">
        <f t="shared" si="0"/>
        <v>81.162812000000002</v>
      </c>
      <c r="P16" s="46">
        <f t="shared" si="1"/>
        <v>81.162812000000002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41.391264999999997</v>
      </c>
      <c r="F17" s="88">
        <v>39.998399999999997</v>
      </c>
      <c r="G17" s="88">
        <v>35.167675000000003</v>
      </c>
      <c r="H17" s="88">
        <v>46.162329999999997</v>
      </c>
      <c r="I17" s="88">
        <v>40.892760000000003</v>
      </c>
      <c r="J17" s="88">
        <v>40.320450000000001</v>
      </c>
      <c r="K17" s="88">
        <v>40.884405000000001</v>
      </c>
      <c r="L17" s="88">
        <v>40.360185000000001</v>
      </c>
      <c r="M17" s="88">
        <v>34.472200000000001</v>
      </c>
      <c r="N17" s="88">
        <v>46.164389999999997</v>
      </c>
      <c r="O17" s="39">
        <f t="shared" si="0"/>
        <v>40.581406000000001</v>
      </c>
      <c r="P17" s="46">
        <f t="shared" si="1"/>
        <v>40.581406000000001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7.4557409718987691</v>
      </c>
      <c r="F18" s="90">
        <v>8.0102611807730675</v>
      </c>
      <c r="G18" s="90">
        <v>0.34356197177510678</v>
      </c>
      <c r="H18" s="90">
        <v>0.7067956542028222</v>
      </c>
      <c r="I18" s="90">
        <v>6.7445259003135254</v>
      </c>
      <c r="J18" s="90">
        <v>7.5531732152784601</v>
      </c>
      <c r="K18" s="90">
        <v>6.7554224158116112</v>
      </c>
      <c r="L18" s="90">
        <v>7.500514973283499</v>
      </c>
      <c r="M18" s="90">
        <v>0.32722073406188878</v>
      </c>
      <c r="N18" s="90">
        <v>0.7033873995175064</v>
      </c>
      <c r="O18" s="40">
        <f t="shared" si="0"/>
        <v>4.6100604416916253</v>
      </c>
      <c r="P18" s="47">
        <f t="shared" si="1"/>
        <v>4.6100604416916253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1</v>
      </c>
      <c r="F20" s="5">
        <v>1</v>
      </c>
      <c r="G20" s="5">
        <v>4</v>
      </c>
      <c r="H20" s="5">
        <v>1</v>
      </c>
      <c r="I20" s="5">
        <v>1</v>
      </c>
      <c r="J20" s="5">
        <v>2</v>
      </c>
      <c r="K20" s="5">
        <v>2</v>
      </c>
      <c r="L20" s="5">
        <v>1</v>
      </c>
      <c r="M20" s="5">
        <v>2</v>
      </c>
      <c r="N20" s="5">
        <v>2</v>
      </c>
      <c r="O20" s="39">
        <f t="shared" si="0"/>
        <v>1.7</v>
      </c>
      <c r="P20" s="46">
        <f t="shared" si="1"/>
        <v>1.7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9">
        <f t="shared" si="0"/>
        <v>0.1</v>
      </c>
      <c r="P21" s="46">
        <f t="shared" si="1"/>
        <v>0.1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39" t="e">
        <f t="shared" si="0"/>
        <v>#DIV/0!</v>
      </c>
      <c r="P22" s="46" t="e">
        <f t="shared" si="1"/>
        <v>#DIV/0!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1</v>
      </c>
      <c r="F23" s="5">
        <v>1</v>
      </c>
      <c r="G23" s="5">
        <v>3</v>
      </c>
      <c r="H23" s="5">
        <v>1</v>
      </c>
      <c r="I23" s="5">
        <v>1</v>
      </c>
      <c r="J23" s="5">
        <v>2</v>
      </c>
      <c r="K23" s="5">
        <v>2</v>
      </c>
      <c r="L23" s="5">
        <v>1</v>
      </c>
      <c r="M23" s="5">
        <v>2</v>
      </c>
      <c r="N23" s="5">
        <v>2</v>
      </c>
      <c r="O23" s="39">
        <f t="shared" si="0"/>
        <v>1.6</v>
      </c>
      <c r="P23" s="46">
        <f t="shared" si="1"/>
        <v>1.6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34.805970000000002</v>
      </c>
      <c r="F24" s="88">
        <v>34.438540000000003</v>
      </c>
      <c r="G24" s="88">
        <v>150.85095999999999</v>
      </c>
      <c r="H24" s="88">
        <v>33.787599999999998</v>
      </c>
      <c r="I24" s="88">
        <v>34.657589999999999</v>
      </c>
      <c r="J24" s="88">
        <v>69.745170000000002</v>
      </c>
      <c r="K24" s="88">
        <v>70.685180000000003</v>
      </c>
      <c r="L24" s="88">
        <v>34.953060000000001</v>
      </c>
      <c r="M24" s="88">
        <v>72.110479999999995</v>
      </c>
      <c r="N24" s="88">
        <v>69.779300000000006</v>
      </c>
      <c r="O24" s="39">
        <f t="shared" si="0"/>
        <v>60.581385000000012</v>
      </c>
      <c r="P24" s="46">
        <f t="shared" si="1"/>
        <v>60.581385000000012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34.805970000000002</v>
      </c>
      <c r="F25" s="88">
        <v>34.438540000000003</v>
      </c>
      <c r="G25" s="88">
        <v>37.712739999999997</v>
      </c>
      <c r="H25" s="88">
        <v>33.787599999999998</v>
      </c>
      <c r="I25" s="88">
        <v>34.657589999999999</v>
      </c>
      <c r="J25" s="88">
        <v>34.872585000000001</v>
      </c>
      <c r="K25" s="88">
        <v>35.342590000000001</v>
      </c>
      <c r="L25" s="88">
        <v>34.953060000000001</v>
      </c>
      <c r="M25" s="88">
        <v>36.055239999999998</v>
      </c>
      <c r="N25" s="88">
        <v>34.889650000000003</v>
      </c>
      <c r="O25" s="39">
        <f t="shared" si="0"/>
        <v>35.151556499999998</v>
      </c>
      <c r="P25" s="46">
        <f t="shared" si="1"/>
        <v>35.151556499999998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</v>
      </c>
      <c r="F26" s="94">
        <v>0</v>
      </c>
      <c r="G26" s="94">
        <v>5.978220119578511</v>
      </c>
      <c r="H26" s="94">
        <v>0</v>
      </c>
      <c r="I26" s="94">
        <v>0</v>
      </c>
      <c r="J26" s="94">
        <v>0.37655557418527308</v>
      </c>
      <c r="K26" s="94">
        <v>1.125742279920229</v>
      </c>
      <c r="L26" s="94">
        <v>0</v>
      </c>
      <c r="M26" s="94">
        <v>0.11695546160825369</v>
      </c>
      <c r="N26" s="94">
        <v>0.34993300387359999</v>
      </c>
      <c r="O26" s="40">
        <f t="shared" si="0"/>
        <v>0.79474064391658672</v>
      </c>
      <c r="P26" s="47">
        <f t="shared" si="1"/>
        <v>0.79474064391658672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166.900893</v>
      </c>
      <c r="F27" s="97">
        <v>166.82015899999999</v>
      </c>
      <c r="G27" s="97">
        <v>272.57396999999997</v>
      </c>
      <c r="H27" s="97">
        <v>176.49498399999999</v>
      </c>
      <c r="I27" s="97">
        <v>167.75736800000001</v>
      </c>
      <c r="J27" s="97">
        <v>201.776555</v>
      </c>
      <c r="K27" s="97">
        <v>203.84222500000001</v>
      </c>
      <c r="L27" s="97">
        <v>165.98625000000001</v>
      </c>
      <c r="M27" s="97">
        <v>192.44309000000001</v>
      </c>
      <c r="N27" s="97">
        <v>211.53187399999999</v>
      </c>
      <c r="O27" s="44">
        <f t="shared" si="0"/>
        <v>192.61273679999999</v>
      </c>
      <c r="P27" s="48">
        <f t="shared" si="1"/>
        <v>192.61273679999999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176.67959999999999</v>
      </c>
      <c r="F28" s="97">
        <v>172.9462</v>
      </c>
      <c r="G28" s="97">
        <v>290.97649999999999</v>
      </c>
      <c r="H28" s="97">
        <v>179.8861</v>
      </c>
      <c r="I28" s="97">
        <v>173.8913</v>
      </c>
      <c r="J28" s="97">
        <v>210.8006</v>
      </c>
      <c r="K28" s="97">
        <v>212.86539999999999</v>
      </c>
      <c r="L28" s="97">
        <v>175.83080000000001</v>
      </c>
      <c r="M28" s="97">
        <v>207.87450000000001</v>
      </c>
      <c r="N28" s="97">
        <v>217.83269999999999</v>
      </c>
      <c r="O28" s="41">
        <f t="shared" si="0"/>
        <v>201.95836999999997</v>
      </c>
      <c r="P28" s="49">
        <f t="shared" si="1"/>
        <v>201.95836999999997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1</v>
      </c>
      <c r="F29" s="13">
        <f t="shared" si="3"/>
        <v>1</v>
      </c>
      <c r="G29" s="13">
        <f t="shared" si="3"/>
        <v>1</v>
      </c>
      <c r="H29" s="13">
        <f t="shared" si="3"/>
        <v>2</v>
      </c>
      <c r="I29" s="13">
        <f t="shared" si="3"/>
        <v>1</v>
      </c>
      <c r="J29" s="13">
        <f t="shared" si="3"/>
        <v>1</v>
      </c>
      <c r="K29" s="13">
        <f t="shared" si="3"/>
        <v>1</v>
      </c>
      <c r="L29" s="13">
        <f t="shared" si="3"/>
        <v>1</v>
      </c>
      <c r="M29" s="13">
        <f t="shared" si="3"/>
        <v>0</v>
      </c>
      <c r="N29" s="13">
        <f t="shared" si="3"/>
        <v>2</v>
      </c>
      <c r="O29" s="38">
        <f t="shared" si="0"/>
        <v>1.1000000000000001</v>
      </c>
      <c r="P29" s="45">
        <f t="shared" si="1"/>
        <v>1.1000000000000001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4.7619047619047616E-2</v>
      </c>
      <c r="F30" s="3">
        <f t="shared" si="4"/>
        <v>4.7619047619047616E-2</v>
      </c>
      <c r="G30" s="3">
        <f t="shared" si="4"/>
        <v>4.1666666666666664E-2</v>
      </c>
      <c r="H30" s="3">
        <f t="shared" si="4"/>
        <v>9.5238095238095233E-2</v>
      </c>
      <c r="I30" s="3">
        <f t="shared" si="4"/>
        <v>4.7619047619047616E-2</v>
      </c>
      <c r="J30" s="3">
        <f t="shared" si="4"/>
        <v>4.5454545454545456E-2</v>
      </c>
      <c r="K30" s="3">
        <f t="shared" si="4"/>
        <v>4.5454545454545456E-2</v>
      </c>
      <c r="L30" s="3">
        <f t="shared" si="4"/>
        <v>4.7619047619047616E-2</v>
      </c>
      <c r="M30" s="3">
        <f t="shared" si="4"/>
        <v>0</v>
      </c>
      <c r="N30" s="3">
        <f t="shared" si="4"/>
        <v>9.0909090909090912E-2</v>
      </c>
      <c r="O30" s="42">
        <f t="shared" si="0"/>
        <v>5.0919913419913421E-2</v>
      </c>
      <c r="P30" s="50">
        <f t="shared" si="1"/>
        <v>5.0919913419913421E-2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0</v>
      </c>
      <c r="I31" s="5">
        <f t="shared" si="5"/>
        <v>0</v>
      </c>
      <c r="J31" s="5">
        <f t="shared" si="5"/>
        <v>0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39">
        <f t="shared" si="0"/>
        <v>0</v>
      </c>
      <c r="P31" s="46">
        <f t="shared" si="1"/>
        <v>0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</v>
      </c>
      <c r="I32" s="3">
        <f t="shared" si="6"/>
        <v>0</v>
      </c>
      <c r="J32" s="3">
        <f t="shared" si="6"/>
        <v>0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42">
        <f t="shared" si="0"/>
        <v>0</v>
      </c>
      <c r="P32" s="50">
        <f t="shared" si="1"/>
        <v>0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21</v>
      </c>
      <c r="F33" s="5">
        <f t="shared" si="7"/>
        <v>21</v>
      </c>
      <c r="G33" s="5">
        <f t="shared" si="7"/>
        <v>24</v>
      </c>
      <c r="H33" s="5">
        <f t="shared" si="7"/>
        <v>21</v>
      </c>
      <c r="I33" s="5">
        <f t="shared" si="7"/>
        <v>21</v>
      </c>
      <c r="J33" s="5">
        <f t="shared" si="7"/>
        <v>22</v>
      </c>
      <c r="K33" s="5">
        <f t="shared" si="7"/>
        <v>22</v>
      </c>
      <c r="L33" s="5">
        <f t="shared" si="7"/>
        <v>21</v>
      </c>
      <c r="M33" s="5">
        <f t="shared" si="7"/>
        <v>22</v>
      </c>
      <c r="N33" s="5">
        <f t="shared" si="7"/>
        <v>22</v>
      </c>
      <c r="O33" s="39">
        <f t="shared" si="0"/>
        <v>21.7</v>
      </c>
      <c r="P33" s="46">
        <f t="shared" si="1"/>
        <v>21.7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2</v>
      </c>
      <c r="F34" s="24">
        <f t="shared" si="8"/>
        <v>2</v>
      </c>
      <c r="G34" s="24">
        <f t="shared" si="8"/>
        <v>5</v>
      </c>
      <c r="H34" s="24">
        <f t="shared" si="8"/>
        <v>1</v>
      </c>
      <c r="I34" s="24">
        <f t="shared" si="8"/>
        <v>2</v>
      </c>
      <c r="J34" s="24">
        <f t="shared" si="8"/>
        <v>3</v>
      </c>
      <c r="K34" s="24">
        <f t="shared" si="8"/>
        <v>3</v>
      </c>
      <c r="L34" s="24">
        <f t="shared" si="8"/>
        <v>2</v>
      </c>
      <c r="M34" s="24">
        <f t="shared" si="8"/>
        <v>4</v>
      </c>
      <c r="N34" s="24">
        <f t="shared" si="8"/>
        <v>2</v>
      </c>
      <c r="O34" s="40">
        <f t="shared" si="0"/>
        <v>2.6</v>
      </c>
      <c r="P34" s="47">
        <f t="shared" si="1"/>
        <v>2.6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2:C32"/>
    <mergeCell ref="A33:B34"/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D1" workbookViewId="0">
      <selection activeCell="M22" sqref="M22"/>
    </sheetView>
  </sheetViews>
  <sheetFormatPr baseColWidth="10" defaultColWidth="14.42578125" defaultRowHeight="15" customHeight="1" x14ac:dyDescent="0.2"/>
  <cols>
    <col min="4" max="4" width="95.7109375" style="99" customWidth="1"/>
  </cols>
  <sheetData>
    <row r="1" spans="1:16" ht="15.75" customHeight="1" x14ac:dyDescent="0.2">
      <c r="A1" s="107" t="s">
        <v>0</v>
      </c>
      <c r="B1" s="108"/>
      <c r="C1" s="109"/>
      <c r="D1" s="110" t="s">
        <v>1</v>
      </c>
      <c r="E1" s="132">
        <v>512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ht="15.75" customHeight="1" x14ac:dyDescent="0.2">
      <c r="A2" s="107" t="s">
        <v>2</v>
      </c>
      <c r="B2" s="108"/>
      <c r="C2" s="109"/>
      <c r="D2" s="111"/>
      <c r="E2" s="133">
        <v>52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15.75" customHeight="1" thickBot="1" x14ac:dyDescent="0.25">
      <c r="A3" s="107" t="s">
        <v>3</v>
      </c>
      <c r="B3" s="108"/>
      <c r="C3" s="109"/>
      <c r="D3" s="111"/>
      <c r="E3" s="134">
        <v>2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</row>
    <row r="4" spans="1:1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37" t="s">
        <v>5</v>
      </c>
      <c r="P4" s="43" t="s">
        <v>6</v>
      </c>
    </row>
    <row r="5" spans="1:1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50</v>
      </c>
      <c r="F5" s="15">
        <f>E2-E11-E19</f>
        <v>50</v>
      </c>
      <c r="G5" s="15">
        <f>E2-E11-E19</f>
        <v>50</v>
      </c>
      <c r="H5" s="15">
        <f>E2-E11-E19</f>
        <v>50</v>
      </c>
      <c r="I5" s="15">
        <f>E2-E11-E19</f>
        <v>50</v>
      </c>
      <c r="J5" s="15">
        <f>E2-E11-E19</f>
        <v>50</v>
      </c>
      <c r="K5" s="15">
        <f>E2-E11-E19</f>
        <v>50</v>
      </c>
      <c r="L5" s="15">
        <f>E2-E11-E19</f>
        <v>50</v>
      </c>
      <c r="M5" s="15">
        <f>E2-E11-E19</f>
        <v>50</v>
      </c>
      <c r="N5" s="15">
        <f>E2-E11-E19</f>
        <v>50</v>
      </c>
      <c r="O5" s="38">
        <f t="shared" ref="O5:O34" si="0">AVERAGE(E5:N5)</f>
        <v>50</v>
      </c>
      <c r="P5" s="45">
        <f t="shared" ref="P5:P34" si="1">AVERAGEIF($E$35:$N$35, TRUE,E5:N5)</f>
        <v>50</v>
      </c>
    </row>
    <row r="6" spans="1:16" ht="15.75" customHeight="1" x14ac:dyDescent="0.2">
      <c r="A6" s="106"/>
      <c r="B6" s="129"/>
      <c r="C6" s="1" t="s">
        <v>11</v>
      </c>
      <c r="D6" s="1" t="s">
        <v>12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5">
        <v>50</v>
      </c>
      <c r="L6" s="5">
        <v>50</v>
      </c>
      <c r="M6" s="5">
        <v>50</v>
      </c>
      <c r="N6" s="5">
        <v>50</v>
      </c>
      <c r="O6" s="39">
        <f t="shared" si="0"/>
        <v>50</v>
      </c>
      <c r="P6" s="46">
        <f t="shared" si="1"/>
        <v>50</v>
      </c>
    </row>
    <row r="7" spans="1:16" ht="15.75" customHeight="1" x14ac:dyDescent="0.2">
      <c r="A7" s="106"/>
      <c r="B7" s="129"/>
      <c r="C7" s="1" t="s">
        <v>13</v>
      </c>
      <c r="D7" s="1" t="s">
        <v>14</v>
      </c>
      <c r="E7" s="5">
        <f t="shared" ref="E7:N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39">
        <f t="shared" si="0"/>
        <v>0</v>
      </c>
      <c r="P7" s="46">
        <f t="shared" si="1"/>
        <v>0</v>
      </c>
    </row>
    <row r="8" spans="1:16" ht="15.75" customHeight="1" x14ac:dyDescent="0.2">
      <c r="A8" s="106"/>
      <c r="B8" s="129"/>
      <c r="C8" s="1" t="s">
        <v>15</v>
      </c>
      <c r="D8" s="1" t="s">
        <v>16</v>
      </c>
      <c r="E8" s="5">
        <v>140.72352599999999</v>
      </c>
      <c r="F8" s="88">
        <v>139.67221900000001</v>
      </c>
      <c r="G8" s="88">
        <v>140.82472999999999</v>
      </c>
      <c r="H8" s="88">
        <v>139.72869299999999</v>
      </c>
      <c r="I8" s="88">
        <v>140.7208</v>
      </c>
      <c r="J8" s="88">
        <v>139.80494899999999</v>
      </c>
      <c r="K8" s="88">
        <v>140.73942600000001</v>
      </c>
      <c r="L8" s="88">
        <v>140.74804399999999</v>
      </c>
      <c r="M8" s="88">
        <v>140.82441299999999</v>
      </c>
      <c r="N8" s="88">
        <v>140.72894500000001</v>
      </c>
      <c r="O8" s="39">
        <f t="shared" si="0"/>
        <v>140.45157449999999</v>
      </c>
      <c r="P8" s="46">
        <f t="shared" si="1"/>
        <v>140.45157449999999</v>
      </c>
    </row>
    <row r="9" spans="1:16" ht="15.75" customHeight="1" x14ac:dyDescent="0.2">
      <c r="A9" s="106"/>
      <c r="B9" s="129"/>
      <c r="C9" s="1" t="s">
        <v>17</v>
      </c>
      <c r="D9" s="1" t="s">
        <v>18</v>
      </c>
      <c r="E9" s="88">
        <v>2.81447052</v>
      </c>
      <c r="F9" s="88">
        <v>2.7934443799999999</v>
      </c>
      <c r="G9" s="88">
        <v>2.8164946</v>
      </c>
      <c r="H9" s="88">
        <v>2.7945738599999999</v>
      </c>
      <c r="I9" s="88">
        <v>2.814416</v>
      </c>
      <c r="J9" s="88">
        <v>2.7960989799999991</v>
      </c>
      <c r="K9" s="88">
        <v>2.81478852</v>
      </c>
      <c r="L9" s="88">
        <v>2.814960880000001</v>
      </c>
      <c r="M9" s="88">
        <v>2.8164882599999999</v>
      </c>
      <c r="N9" s="88">
        <v>2.814578899999999</v>
      </c>
      <c r="O9" s="39">
        <f t="shared" si="0"/>
        <v>2.8090314899999997</v>
      </c>
      <c r="P9" s="46">
        <f t="shared" si="1"/>
        <v>2.8090314899999997</v>
      </c>
    </row>
    <row r="10" spans="1:1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0.43077035468873998</v>
      </c>
      <c r="F10" s="90">
        <v>0.41829548415014428</v>
      </c>
      <c r="G10" s="90">
        <v>0.43305864383433412</v>
      </c>
      <c r="H10" s="90">
        <v>0.42156899456871089</v>
      </c>
      <c r="I10" s="90">
        <v>0.43083741054872032</v>
      </c>
      <c r="J10" s="90">
        <v>0.41726299254158011</v>
      </c>
      <c r="K10" s="90">
        <v>0.43060725971534758</v>
      </c>
      <c r="L10" s="90">
        <v>0.43078810941294232</v>
      </c>
      <c r="M10" s="90">
        <v>0.43364697504329058</v>
      </c>
      <c r="N10" s="90">
        <v>0.43047195575237601</v>
      </c>
      <c r="O10" s="92">
        <f t="shared" si="0"/>
        <v>0.42773081802561863</v>
      </c>
      <c r="P10" s="93">
        <f t="shared" si="1"/>
        <v>0.42773081802561863</v>
      </c>
    </row>
    <row r="11" spans="1:1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1</v>
      </c>
      <c r="F11" s="15">
        <f>E3-1</f>
        <v>1</v>
      </c>
      <c r="G11" s="15">
        <f>E3-1</f>
        <v>1</v>
      </c>
      <c r="H11" s="15">
        <f>E3-1</f>
        <v>1</v>
      </c>
      <c r="I11" s="15">
        <f>E3-1</f>
        <v>1</v>
      </c>
      <c r="J11" s="15">
        <f>E3-1</f>
        <v>1</v>
      </c>
      <c r="K11" s="15">
        <f>E3-1</f>
        <v>1</v>
      </c>
      <c r="L11" s="15">
        <f>E3-1</f>
        <v>1</v>
      </c>
      <c r="M11" s="15">
        <f>E3-1</f>
        <v>1</v>
      </c>
      <c r="N11" s="15">
        <f>E3-1</f>
        <v>1</v>
      </c>
      <c r="O11" s="38">
        <f t="shared" si="0"/>
        <v>1</v>
      </c>
      <c r="P11" s="45">
        <f t="shared" si="1"/>
        <v>1</v>
      </c>
    </row>
    <row r="12" spans="1:16" ht="15.75" customHeight="1" x14ac:dyDescent="0.2">
      <c r="A12" s="106"/>
      <c r="B12" s="129"/>
      <c r="C12" s="1" t="s">
        <v>11</v>
      </c>
      <c r="D12" s="1" t="s">
        <v>23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9">
        <f t="shared" si="0"/>
        <v>1</v>
      </c>
      <c r="P12" s="46">
        <f t="shared" si="1"/>
        <v>1</v>
      </c>
    </row>
    <row r="13" spans="1:1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2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39">
        <f t="shared" si="0"/>
        <v>0</v>
      </c>
      <c r="P13" s="46">
        <f t="shared" si="1"/>
        <v>0</v>
      </c>
    </row>
    <row r="14" spans="1:1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39" t="e">
        <f t="shared" si="0"/>
        <v>#DIV/0!</v>
      </c>
      <c r="P14" s="46" t="e">
        <f t="shared" si="1"/>
        <v>#DIV/0!</v>
      </c>
    </row>
    <row r="15" spans="1:16" ht="15.75" customHeight="1" x14ac:dyDescent="0.2">
      <c r="A15" s="106"/>
      <c r="B15" s="129"/>
      <c r="C15" s="1" t="s">
        <v>28</v>
      </c>
      <c r="D15" s="1" t="s">
        <v>29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9">
        <f t="shared" si="0"/>
        <v>1</v>
      </c>
      <c r="P15" s="46">
        <f t="shared" si="1"/>
        <v>1</v>
      </c>
    </row>
    <row r="16" spans="1:16" ht="15.75" customHeight="1" x14ac:dyDescent="0.2">
      <c r="A16" s="106"/>
      <c r="B16" s="129"/>
      <c r="C16" s="1" t="s">
        <v>15</v>
      </c>
      <c r="D16" s="1" t="s">
        <v>30</v>
      </c>
      <c r="E16" s="88">
        <v>34.304749999999999</v>
      </c>
      <c r="F16" s="88">
        <v>33.883299999999998</v>
      </c>
      <c r="G16" s="88">
        <v>33.775329999999997</v>
      </c>
      <c r="H16" s="88">
        <v>33.860230000000001</v>
      </c>
      <c r="I16" s="88">
        <v>33.819830000000003</v>
      </c>
      <c r="J16" s="88">
        <v>34.958440000000003</v>
      </c>
      <c r="K16" s="88">
        <v>34.838439999999999</v>
      </c>
      <c r="L16" s="88">
        <v>34.923160000000003</v>
      </c>
      <c r="M16" s="88">
        <v>34.882260000000002</v>
      </c>
      <c r="N16" s="88">
        <v>34.873600000000003</v>
      </c>
      <c r="O16" s="39">
        <f t="shared" si="0"/>
        <v>34.411933999999995</v>
      </c>
      <c r="P16" s="46">
        <f t="shared" si="1"/>
        <v>34.411933999999995</v>
      </c>
    </row>
    <row r="17" spans="1:16" ht="15.75" customHeight="1" x14ac:dyDescent="0.2">
      <c r="A17" s="106"/>
      <c r="B17" s="129"/>
      <c r="C17" s="1" t="s">
        <v>17</v>
      </c>
      <c r="D17" s="1" t="s">
        <v>31</v>
      </c>
      <c r="E17" s="88">
        <v>34.304749999999999</v>
      </c>
      <c r="F17" s="88">
        <v>33.883299999999998</v>
      </c>
      <c r="G17" s="88">
        <v>33.775329999999997</v>
      </c>
      <c r="H17" s="88">
        <v>33.860230000000001</v>
      </c>
      <c r="I17" s="88">
        <v>33.819830000000003</v>
      </c>
      <c r="J17" s="88">
        <v>34.958440000000003</v>
      </c>
      <c r="K17" s="88">
        <v>34.838439999999999</v>
      </c>
      <c r="L17" s="88">
        <v>34.923160000000003</v>
      </c>
      <c r="M17" s="88">
        <v>34.882260000000002</v>
      </c>
      <c r="N17" s="88">
        <v>34.873600000000003</v>
      </c>
      <c r="O17" s="39">
        <f t="shared" si="0"/>
        <v>34.411933999999995</v>
      </c>
      <c r="P17" s="46">
        <f t="shared" si="1"/>
        <v>34.411933999999995</v>
      </c>
    </row>
    <row r="18" spans="1:1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40">
        <f t="shared" si="0"/>
        <v>0</v>
      </c>
      <c r="P18" s="47">
        <f t="shared" si="1"/>
        <v>0</v>
      </c>
    </row>
    <row r="19" spans="1:1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38">
        <f t="shared" si="0"/>
        <v>1</v>
      </c>
      <c r="P19" s="45">
        <f t="shared" si="1"/>
        <v>1</v>
      </c>
    </row>
    <row r="20" spans="1:16" ht="15.75" customHeight="1" x14ac:dyDescent="0.2">
      <c r="A20" s="106"/>
      <c r="B20" s="129"/>
      <c r="C20" s="1" t="s">
        <v>11</v>
      </c>
      <c r="D20" s="1" t="s">
        <v>36</v>
      </c>
      <c r="E20" s="5">
        <v>3</v>
      </c>
      <c r="F20" s="5">
        <v>3</v>
      </c>
      <c r="G20" s="5">
        <v>4</v>
      </c>
      <c r="H20" s="5">
        <v>5</v>
      </c>
      <c r="I20" s="5">
        <v>2</v>
      </c>
      <c r="J20" s="5">
        <v>3</v>
      </c>
      <c r="K20" s="5">
        <v>4</v>
      </c>
      <c r="L20" s="5">
        <v>3</v>
      </c>
      <c r="M20" s="5">
        <v>3</v>
      </c>
      <c r="N20" s="5">
        <v>3</v>
      </c>
      <c r="O20" s="39">
        <f t="shared" si="0"/>
        <v>3.3</v>
      </c>
      <c r="P20" s="46">
        <f t="shared" si="1"/>
        <v>3.3</v>
      </c>
    </row>
    <row r="21" spans="1:16" ht="15.75" customHeight="1" x14ac:dyDescent="0.2">
      <c r="A21" s="106"/>
      <c r="B21" s="129"/>
      <c r="C21" s="1" t="s">
        <v>24</v>
      </c>
      <c r="D21" s="1" t="s">
        <v>37</v>
      </c>
      <c r="E21" s="12">
        <v>0</v>
      </c>
      <c r="F21" s="12">
        <v>0</v>
      </c>
      <c r="G21" s="12">
        <v>1</v>
      </c>
      <c r="H21" s="12">
        <v>2</v>
      </c>
      <c r="I21" s="12">
        <v>0</v>
      </c>
      <c r="J21" s="12">
        <v>0</v>
      </c>
      <c r="K21" s="12">
        <v>1</v>
      </c>
      <c r="L21" s="12">
        <v>0</v>
      </c>
      <c r="M21" s="12">
        <v>1</v>
      </c>
      <c r="N21" s="12">
        <v>0</v>
      </c>
      <c r="O21" s="39">
        <f t="shared" si="0"/>
        <v>0.5</v>
      </c>
      <c r="P21" s="46">
        <f t="shared" si="1"/>
        <v>0.5</v>
      </c>
    </row>
    <row r="22" spans="1:16" ht="15.75" customHeight="1" x14ac:dyDescent="0.2">
      <c r="A22" s="106"/>
      <c r="B22" s="129"/>
      <c r="C22" s="1" t="s">
        <v>26</v>
      </c>
      <c r="D22" s="1" t="s">
        <v>38</v>
      </c>
      <c r="E22" s="5"/>
      <c r="F22" s="5"/>
      <c r="G22" s="5"/>
      <c r="H22" s="5">
        <v>2</v>
      </c>
      <c r="I22" s="5"/>
      <c r="J22" s="5"/>
      <c r="K22" s="5">
        <v>1</v>
      </c>
      <c r="L22" s="5"/>
      <c r="M22" s="5">
        <v>1</v>
      </c>
      <c r="N22" s="5"/>
      <c r="O22" s="39">
        <f t="shared" si="0"/>
        <v>1.3333333333333333</v>
      </c>
      <c r="P22" s="46">
        <f t="shared" si="1"/>
        <v>1.3333333333333333</v>
      </c>
    </row>
    <row r="23" spans="1:16" ht="15.75" customHeight="1" x14ac:dyDescent="0.2">
      <c r="A23" s="106"/>
      <c r="B23" s="129"/>
      <c r="C23" s="1" t="s">
        <v>28</v>
      </c>
      <c r="D23" s="1" t="s">
        <v>39</v>
      </c>
      <c r="E23" s="5">
        <v>3</v>
      </c>
      <c r="F23" s="5">
        <v>3</v>
      </c>
      <c r="G23" s="5">
        <v>3</v>
      </c>
      <c r="H23" s="5">
        <v>3</v>
      </c>
      <c r="I23" s="5">
        <v>2</v>
      </c>
      <c r="J23" s="5">
        <v>3</v>
      </c>
      <c r="K23" s="5">
        <v>3</v>
      </c>
      <c r="L23" s="5">
        <v>3</v>
      </c>
      <c r="M23" s="5">
        <v>2</v>
      </c>
      <c r="N23" s="5">
        <v>3</v>
      </c>
      <c r="O23" s="39">
        <f t="shared" si="0"/>
        <v>2.8</v>
      </c>
      <c r="P23" s="46">
        <f t="shared" si="1"/>
        <v>2.8</v>
      </c>
    </row>
    <row r="24" spans="1:16" ht="15.75" customHeight="1" x14ac:dyDescent="0.2">
      <c r="A24" s="106"/>
      <c r="B24" s="129"/>
      <c r="C24" s="1" t="s">
        <v>15</v>
      </c>
      <c r="D24" s="1" t="s">
        <v>40</v>
      </c>
      <c r="E24" s="88">
        <v>107.21826</v>
      </c>
      <c r="F24" s="88">
        <v>104.69007000000001</v>
      </c>
      <c r="G24" s="88">
        <v>149.75462999999999</v>
      </c>
      <c r="H24" s="88">
        <v>197.38561999999999</v>
      </c>
      <c r="I24" s="88">
        <v>69.427120000000002</v>
      </c>
      <c r="J24" s="88">
        <v>105.02418</v>
      </c>
      <c r="K24" s="88">
        <v>150.47570999999999</v>
      </c>
      <c r="L24" s="88">
        <v>104.04956</v>
      </c>
      <c r="M24" s="88">
        <v>114.88855</v>
      </c>
      <c r="N24" s="88">
        <v>104.19691</v>
      </c>
      <c r="O24" s="39">
        <f t="shared" si="0"/>
        <v>120.71106100000002</v>
      </c>
      <c r="P24" s="46">
        <f t="shared" si="1"/>
        <v>120.71106100000002</v>
      </c>
    </row>
    <row r="25" spans="1:16" ht="15.75" customHeight="1" x14ac:dyDescent="0.2">
      <c r="A25" s="106"/>
      <c r="B25" s="129"/>
      <c r="C25" s="1" t="s">
        <v>17</v>
      </c>
      <c r="D25" s="1" t="s">
        <v>41</v>
      </c>
      <c r="E25" s="88">
        <v>35.739420000000003</v>
      </c>
      <c r="F25" s="88">
        <v>34.896690000000007</v>
      </c>
      <c r="G25" s="88">
        <v>37.438657499999998</v>
      </c>
      <c r="H25" s="88">
        <v>39.477124000000003</v>
      </c>
      <c r="I25" s="88">
        <v>34.713560000000001</v>
      </c>
      <c r="J25" s="88">
        <v>35.00806</v>
      </c>
      <c r="K25" s="88">
        <v>37.618927499999998</v>
      </c>
      <c r="L25" s="88">
        <v>34.683186666666657</v>
      </c>
      <c r="M25" s="88">
        <v>38.296183333333339</v>
      </c>
      <c r="N25" s="88">
        <v>34.732303333333327</v>
      </c>
      <c r="O25" s="39">
        <f t="shared" si="0"/>
        <v>36.260411233333329</v>
      </c>
      <c r="P25" s="46">
        <f t="shared" si="1"/>
        <v>36.260411233333329</v>
      </c>
    </row>
    <row r="26" spans="1:16" ht="15.75" customHeight="1" thickBot="1" x14ac:dyDescent="0.25">
      <c r="A26" s="106"/>
      <c r="B26" s="130"/>
      <c r="C26" s="16" t="s">
        <v>19</v>
      </c>
      <c r="D26" s="16" t="s">
        <v>42</v>
      </c>
      <c r="E26" s="94">
        <v>0.53909443912917765</v>
      </c>
      <c r="F26" s="94">
        <v>0.19706887831415609</v>
      </c>
      <c r="G26" s="94">
        <v>6.0792385527047452</v>
      </c>
      <c r="H26" s="94">
        <v>6.0420820611176742</v>
      </c>
      <c r="I26" s="94">
        <v>2.7365032431918419E-2</v>
      </c>
      <c r="J26" s="94">
        <v>0.15130779589961699</v>
      </c>
      <c r="K26" s="94">
        <v>5.967296691408233</v>
      </c>
      <c r="L26" s="94">
        <v>0.38592450224536512</v>
      </c>
      <c r="M26" s="94">
        <v>6.2885872909369187</v>
      </c>
      <c r="N26" s="94">
        <v>0.39700417281601991</v>
      </c>
      <c r="O26" s="40">
        <f t="shared" si="0"/>
        <v>2.6074969417003828</v>
      </c>
      <c r="P26" s="47">
        <f t="shared" si="1"/>
        <v>2.6074969417003828</v>
      </c>
    </row>
    <row r="27" spans="1:16" ht="15.75" customHeight="1" thickBot="1" x14ac:dyDescent="0.25">
      <c r="A27" s="106"/>
      <c r="B27" s="131" t="s">
        <v>43</v>
      </c>
      <c r="C27" s="127"/>
      <c r="D27" s="19" t="s">
        <v>44</v>
      </c>
      <c r="E27" s="96">
        <v>282.24653599999999</v>
      </c>
      <c r="F27" s="97">
        <v>278.24558899999988</v>
      </c>
      <c r="G27" s="97">
        <v>324.35469000000001</v>
      </c>
      <c r="H27" s="97">
        <v>370.97454299999998</v>
      </c>
      <c r="I27" s="97">
        <v>243.96775</v>
      </c>
      <c r="J27" s="97">
        <v>279.78756900000002</v>
      </c>
      <c r="K27" s="97">
        <v>326.05357599999991</v>
      </c>
      <c r="L27" s="97">
        <v>279.72076399999997</v>
      </c>
      <c r="M27" s="97">
        <v>290.59522299999998</v>
      </c>
      <c r="N27" s="97">
        <v>279.79945500000008</v>
      </c>
      <c r="O27" s="44">
        <f t="shared" si="0"/>
        <v>295.57456949999994</v>
      </c>
      <c r="P27" s="48">
        <f t="shared" si="1"/>
        <v>295.57456949999994</v>
      </c>
    </row>
    <row r="28" spans="1:16" ht="15.75" customHeight="1" thickBot="1" x14ac:dyDescent="0.25">
      <c r="A28" s="124"/>
      <c r="B28" s="126" t="s">
        <v>45</v>
      </c>
      <c r="C28" s="127"/>
      <c r="D28" s="19" t="s">
        <v>46</v>
      </c>
      <c r="E28" s="96">
        <v>312.84359999999998</v>
      </c>
      <c r="F28" s="97">
        <v>315.3929</v>
      </c>
      <c r="G28" s="97">
        <v>352.39659999999998</v>
      </c>
      <c r="H28" s="97">
        <v>405.43130000000002</v>
      </c>
      <c r="I28" s="97">
        <v>265.4144</v>
      </c>
      <c r="J28" s="97">
        <v>310.4853</v>
      </c>
      <c r="K28" s="97">
        <v>350.52890000000002</v>
      </c>
      <c r="L28" s="97">
        <v>310.48230000000001</v>
      </c>
      <c r="M28" s="97">
        <v>318.43970000000002</v>
      </c>
      <c r="N28" s="97">
        <v>301.45240000000001</v>
      </c>
      <c r="O28" s="41">
        <f t="shared" si="0"/>
        <v>324.28674000000001</v>
      </c>
      <c r="P28" s="49">
        <f t="shared" si="1"/>
        <v>324.28674000000001</v>
      </c>
    </row>
    <row r="29" spans="1:1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N29" si="3">E7+E13+E21</f>
        <v>0</v>
      </c>
      <c r="F29" s="13">
        <f t="shared" si="3"/>
        <v>0</v>
      </c>
      <c r="G29" s="13">
        <f t="shared" si="3"/>
        <v>1</v>
      </c>
      <c r="H29" s="13">
        <f t="shared" si="3"/>
        <v>2</v>
      </c>
      <c r="I29" s="13">
        <f t="shared" si="3"/>
        <v>0</v>
      </c>
      <c r="J29" s="13">
        <f t="shared" si="3"/>
        <v>0</v>
      </c>
      <c r="K29" s="13">
        <f t="shared" si="3"/>
        <v>1</v>
      </c>
      <c r="L29" s="13">
        <f t="shared" si="3"/>
        <v>0</v>
      </c>
      <c r="M29" s="13">
        <f t="shared" si="3"/>
        <v>1</v>
      </c>
      <c r="N29" s="13">
        <f t="shared" si="3"/>
        <v>0</v>
      </c>
      <c r="O29" s="38">
        <f t="shared" si="0"/>
        <v>0.5</v>
      </c>
      <c r="P29" s="45">
        <f t="shared" si="1"/>
        <v>0.5</v>
      </c>
    </row>
    <row r="30" spans="1:1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N30" si="4">E29/E33</f>
        <v>0</v>
      </c>
      <c r="F30" s="3">
        <f t="shared" si="4"/>
        <v>0</v>
      </c>
      <c r="G30" s="3">
        <f t="shared" si="4"/>
        <v>1.8181818181818181E-2</v>
      </c>
      <c r="H30" s="3">
        <f t="shared" si="4"/>
        <v>3.5714285714285712E-2</v>
      </c>
      <c r="I30" s="3">
        <f t="shared" si="4"/>
        <v>0</v>
      </c>
      <c r="J30" s="3">
        <f t="shared" si="4"/>
        <v>0</v>
      </c>
      <c r="K30" s="3">
        <f t="shared" si="4"/>
        <v>1.8181818181818181E-2</v>
      </c>
      <c r="L30" s="3">
        <f t="shared" si="4"/>
        <v>0</v>
      </c>
      <c r="M30" s="3">
        <f t="shared" si="4"/>
        <v>1.8518518518518517E-2</v>
      </c>
      <c r="N30" s="3">
        <f t="shared" si="4"/>
        <v>0</v>
      </c>
      <c r="O30" s="42">
        <f t="shared" si="0"/>
        <v>9.0596440596440592E-3</v>
      </c>
      <c r="P30" s="50">
        <f t="shared" si="1"/>
        <v>9.0596440596440592E-3</v>
      </c>
    </row>
    <row r="31" spans="1:1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N31" si="5">E14+E22</f>
        <v>0</v>
      </c>
      <c r="F31" s="5">
        <f t="shared" si="5"/>
        <v>0</v>
      </c>
      <c r="G31" s="5">
        <f t="shared" si="5"/>
        <v>0</v>
      </c>
      <c r="H31" s="5">
        <f t="shared" si="5"/>
        <v>2</v>
      </c>
      <c r="I31" s="5">
        <f t="shared" si="5"/>
        <v>0</v>
      </c>
      <c r="J31" s="5">
        <f t="shared" si="5"/>
        <v>0</v>
      </c>
      <c r="K31" s="5">
        <f t="shared" si="5"/>
        <v>1</v>
      </c>
      <c r="L31" s="5">
        <f t="shared" si="5"/>
        <v>0</v>
      </c>
      <c r="M31" s="5">
        <f t="shared" si="5"/>
        <v>1</v>
      </c>
      <c r="N31" s="5">
        <f t="shared" si="5"/>
        <v>0</v>
      </c>
      <c r="O31" s="39">
        <f t="shared" si="0"/>
        <v>0.4</v>
      </c>
      <c r="P31" s="46">
        <f t="shared" si="1"/>
        <v>0.4</v>
      </c>
    </row>
    <row r="32" spans="1:1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N32" si="6">E31/E34</f>
        <v>0</v>
      </c>
      <c r="F32" s="3">
        <f t="shared" si="6"/>
        <v>0</v>
      </c>
      <c r="G32" s="3">
        <f t="shared" si="6"/>
        <v>0</v>
      </c>
      <c r="H32" s="3">
        <f t="shared" si="6"/>
        <v>0.33333333333333331</v>
      </c>
      <c r="I32" s="3">
        <f t="shared" si="6"/>
        <v>0</v>
      </c>
      <c r="J32" s="3">
        <f t="shared" si="6"/>
        <v>0</v>
      </c>
      <c r="K32" s="3">
        <f t="shared" si="6"/>
        <v>0.2</v>
      </c>
      <c r="L32" s="3">
        <f t="shared" si="6"/>
        <v>0</v>
      </c>
      <c r="M32" s="3">
        <f t="shared" si="6"/>
        <v>0.25</v>
      </c>
      <c r="N32" s="3">
        <f t="shared" si="6"/>
        <v>0</v>
      </c>
      <c r="O32" s="42">
        <f t="shared" si="0"/>
        <v>7.8333333333333338E-2</v>
      </c>
      <c r="P32" s="50">
        <f t="shared" si="1"/>
        <v>7.8333333333333338E-2</v>
      </c>
    </row>
    <row r="33" spans="1:1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N33" si="7">E6+E12+E20</f>
        <v>54</v>
      </c>
      <c r="F33" s="5">
        <f t="shared" si="7"/>
        <v>54</v>
      </c>
      <c r="G33" s="5">
        <f t="shared" si="7"/>
        <v>55</v>
      </c>
      <c r="H33" s="5">
        <f t="shared" si="7"/>
        <v>56</v>
      </c>
      <c r="I33" s="5">
        <f t="shared" si="7"/>
        <v>53</v>
      </c>
      <c r="J33" s="5">
        <f t="shared" si="7"/>
        <v>54</v>
      </c>
      <c r="K33" s="5">
        <f t="shared" si="7"/>
        <v>55</v>
      </c>
      <c r="L33" s="5">
        <f t="shared" si="7"/>
        <v>54</v>
      </c>
      <c r="M33" s="5">
        <f t="shared" si="7"/>
        <v>54</v>
      </c>
      <c r="N33" s="5">
        <f t="shared" si="7"/>
        <v>54</v>
      </c>
      <c r="O33" s="39">
        <f t="shared" si="0"/>
        <v>54.3</v>
      </c>
      <c r="P33" s="46">
        <f t="shared" si="1"/>
        <v>54.3</v>
      </c>
    </row>
    <row r="34" spans="1:1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N34" si="8">E14+E15+E22+E23</f>
        <v>4</v>
      </c>
      <c r="F34" s="24">
        <f t="shared" si="8"/>
        <v>4</v>
      </c>
      <c r="G34" s="24">
        <f t="shared" si="8"/>
        <v>4</v>
      </c>
      <c r="H34" s="24">
        <f t="shared" si="8"/>
        <v>6</v>
      </c>
      <c r="I34" s="24">
        <f t="shared" si="8"/>
        <v>3</v>
      </c>
      <c r="J34" s="24">
        <f t="shared" si="8"/>
        <v>4</v>
      </c>
      <c r="K34" s="24">
        <f t="shared" si="8"/>
        <v>5</v>
      </c>
      <c r="L34" s="24">
        <f t="shared" si="8"/>
        <v>4</v>
      </c>
      <c r="M34" s="24">
        <f t="shared" si="8"/>
        <v>4</v>
      </c>
      <c r="N34" s="24">
        <f t="shared" si="8"/>
        <v>4</v>
      </c>
      <c r="O34" s="40">
        <f t="shared" si="0"/>
        <v>4.2</v>
      </c>
      <c r="P34" s="47">
        <f t="shared" si="1"/>
        <v>4.2</v>
      </c>
    </row>
    <row r="35" spans="1:1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51" t="s">
        <v>62</v>
      </c>
      <c r="P35" s="52">
        <f>COUNTIF(E35:N35,TRUE)/COUNT(E4:N4)</f>
        <v>1</v>
      </c>
    </row>
    <row r="36" spans="1:16" ht="15.75" customHeight="1" x14ac:dyDescent="0.2"/>
    <row r="37" spans="1:16" ht="15.75" customHeight="1" x14ac:dyDescent="0.2"/>
    <row r="38" spans="1:16" ht="15.75" customHeight="1" x14ac:dyDescent="0.2"/>
    <row r="39" spans="1:16" ht="15.75" customHeight="1" x14ac:dyDescent="0.2"/>
    <row r="40" spans="1:16" ht="15.75" customHeight="1" x14ac:dyDescent="0.2"/>
    <row r="41" spans="1:16" ht="15.75" customHeight="1" x14ac:dyDescent="0.2"/>
    <row r="42" spans="1:16" ht="15.75" customHeight="1" x14ac:dyDescent="0.2"/>
    <row r="43" spans="1:16" ht="15.75" customHeight="1" x14ac:dyDescent="0.2"/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32:C32"/>
    <mergeCell ref="A33:B34"/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opLeftCell="G1" workbookViewId="0">
      <selection activeCell="V22" sqref="V22"/>
    </sheetView>
  </sheetViews>
  <sheetFormatPr baseColWidth="10" defaultColWidth="14.42578125" defaultRowHeight="15" customHeight="1" x14ac:dyDescent="0.2"/>
  <cols>
    <col min="4" max="4" width="95.7109375" style="99" customWidth="1"/>
  </cols>
  <sheetData>
    <row r="1" spans="1:26" ht="15.75" customHeight="1" x14ac:dyDescent="0.2">
      <c r="A1" s="107" t="s">
        <v>0</v>
      </c>
      <c r="B1" s="108"/>
      <c r="C1" s="109"/>
      <c r="D1" s="110" t="s">
        <v>1</v>
      </c>
      <c r="E1" s="105">
        <v>77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5.75" customHeight="1" x14ac:dyDescent="0.2">
      <c r="A2" s="107" t="s">
        <v>2</v>
      </c>
      <c r="B2" s="108"/>
      <c r="C2" s="109"/>
      <c r="D2" s="111"/>
      <c r="E2" s="116">
        <v>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ht="15.75" customHeight="1" thickBot="1" x14ac:dyDescent="0.25">
      <c r="A3" s="107" t="s">
        <v>3</v>
      </c>
      <c r="B3" s="108"/>
      <c r="C3" s="109"/>
      <c r="D3" s="111"/>
      <c r="E3" s="116">
        <v>1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5.75" customHeight="1" thickBot="1" x14ac:dyDescent="0.25">
      <c r="A4" s="113" t="s">
        <v>4</v>
      </c>
      <c r="B4" s="114"/>
      <c r="C4" s="115"/>
      <c r="D4" s="112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30">
        <v>20</v>
      </c>
      <c r="Y4" s="37" t="s">
        <v>5</v>
      </c>
      <c r="Z4" s="43" t="s">
        <v>6</v>
      </c>
    </row>
    <row r="5" spans="1:26" ht="15.75" customHeight="1" x14ac:dyDescent="0.2">
      <c r="A5" s="125" t="s">
        <v>7</v>
      </c>
      <c r="B5" s="128" t="s">
        <v>8</v>
      </c>
      <c r="C5" s="14" t="s">
        <v>9</v>
      </c>
      <c r="D5" s="14" t="s">
        <v>10</v>
      </c>
      <c r="E5" s="15">
        <f>E2-E11-E19</f>
        <v>6</v>
      </c>
      <c r="F5" s="15">
        <f>E2-E11-E19</f>
        <v>6</v>
      </c>
      <c r="G5" s="15">
        <f>E2-E11-E19</f>
        <v>6</v>
      </c>
      <c r="H5" s="15">
        <f>E2-E11-E19</f>
        <v>6</v>
      </c>
      <c r="I5" s="15">
        <f>E2-E11-E19</f>
        <v>6</v>
      </c>
      <c r="J5" s="15">
        <f>E2-E11-E19</f>
        <v>6</v>
      </c>
      <c r="K5" s="15">
        <f>E2-E11-E19</f>
        <v>6</v>
      </c>
      <c r="L5" s="15">
        <f>E2-E11-E19</f>
        <v>6</v>
      </c>
      <c r="M5" s="15">
        <f>E2-E11-E19</f>
        <v>6</v>
      </c>
      <c r="N5" s="15">
        <f>E2-E11-E19</f>
        <v>6</v>
      </c>
      <c r="O5" s="15">
        <f>E2-E11-E19</f>
        <v>6</v>
      </c>
      <c r="P5" s="15">
        <f>E2-E11-E19</f>
        <v>6</v>
      </c>
      <c r="Q5" s="15">
        <f>E2-E11-E19</f>
        <v>6</v>
      </c>
      <c r="R5" s="15">
        <f>E2-E11-E19</f>
        <v>6</v>
      </c>
      <c r="S5" s="15">
        <f>E2-E11-E19</f>
        <v>6</v>
      </c>
      <c r="T5" s="15">
        <f>E2-E11-E19</f>
        <v>6</v>
      </c>
      <c r="U5" s="15">
        <f>E2-E11-E19</f>
        <v>6</v>
      </c>
      <c r="V5" s="15">
        <f>E2-E11-E19</f>
        <v>6</v>
      </c>
      <c r="W5" s="15">
        <f>E2-E11-E19</f>
        <v>6</v>
      </c>
      <c r="X5" s="31">
        <f>E2-E11-E19</f>
        <v>6</v>
      </c>
      <c r="Y5" s="38">
        <f t="shared" ref="Y5:Y34" si="0">AVERAGE(E5:X5)</f>
        <v>6</v>
      </c>
      <c r="Z5" s="45">
        <f t="shared" ref="Z5:Z34" si="1">AVERAGEIF($E$35:$X$35, TRUE,E5:X5)</f>
        <v>6</v>
      </c>
    </row>
    <row r="6" spans="1:26" ht="15.75" customHeight="1" x14ac:dyDescent="0.2">
      <c r="A6" s="106"/>
      <c r="B6" s="129"/>
      <c r="C6" s="1" t="s">
        <v>11</v>
      </c>
      <c r="D6" s="1" t="s">
        <v>12</v>
      </c>
      <c r="E6" s="5">
        <v>6</v>
      </c>
      <c r="F6" s="5">
        <v>6</v>
      </c>
      <c r="G6" s="5">
        <v>6</v>
      </c>
      <c r="H6" s="5">
        <v>6</v>
      </c>
      <c r="I6" s="5">
        <v>6</v>
      </c>
      <c r="J6" s="5">
        <v>6</v>
      </c>
      <c r="K6" s="5">
        <v>6</v>
      </c>
      <c r="L6" s="5">
        <v>6</v>
      </c>
      <c r="M6" s="5">
        <v>6</v>
      </c>
      <c r="N6" s="5">
        <v>6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5">
        <v>6</v>
      </c>
      <c r="U6" s="5">
        <v>6</v>
      </c>
      <c r="V6" s="5">
        <v>6</v>
      </c>
      <c r="W6" s="5">
        <v>6</v>
      </c>
      <c r="X6" s="32">
        <v>6</v>
      </c>
      <c r="Y6" s="39">
        <f t="shared" si="0"/>
        <v>6</v>
      </c>
      <c r="Z6" s="46">
        <f t="shared" si="1"/>
        <v>6</v>
      </c>
    </row>
    <row r="7" spans="1:26" ht="15.75" customHeight="1" x14ac:dyDescent="0.2">
      <c r="A7" s="106"/>
      <c r="B7" s="129"/>
      <c r="C7" s="1" t="s">
        <v>13</v>
      </c>
      <c r="D7" s="1" t="s">
        <v>14</v>
      </c>
      <c r="E7" s="5">
        <f t="shared" ref="E7:X7" si="2">E6-E5</f>
        <v>0</v>
      </c>
      <c r="F7" s="5">
        <f t="shared" si="2"/>
        <v>0</v>
      </c>
      <c r="G7" s="5">
        <f t="shared" si="2"/>
        <v>0</v>
      </c>
      <c r="H7" s="5">
        <f t="shared" si="2"/>
        <v>0</v>
      </c>
      <c r="I7" s="5">
        <f t="shared" si="2"/>
        <v>0</v>
      </c>
      <c r="J7" s="5">
        <f t="shared" si="2"/>
        <v>0</v>
      </c>
      <c r="K7" s="5">
        <f t="shared" si="2"/>
        <v>0</v>
      </c>
      <c r="L7" s="5">
        <f t="shared" si="2"/>
        <v>0</v>
      </c>
      <c r="M7" s="5">
        <f t="shared" si="2"/>
        <v>0</v>
      </c>
      <c r="N7" s="5">
        <f t="shared" si="2"/>
        <v>0</v>
      </c>
      <c r="O7" s="5">
        <f t="shared" si="2"/>
        <v>0</v>
      </c>
      <c r="P7" s="5">
        <f t="shared" si="2"/>
        <v>0</v>
      </c>
      <c r="Q7" s="5">
        <f t="shared" si="2"/>
        <v>0</v>
      </c>
      <c r="R7" s="5">
        <f t="shared" si="2"/>
        <v>0</v>
      </c>
      <c r="S7" s="5">
        <f t="shared" si="2"/>
        <v>0</v>
      </c>
      <c r="T7" s="5">
        <f t="shared" si="2"/>
        <v>0</v>
      </c>
      <c r="U7" s="5">
        <f t="shared" si="2"/>
        <v>0</v>
      </c>
      <c r="V7" s="5">
        <f t="shared" si="2"/>
        <v>0</v>
      </c>
      <c r="W7" s="5">
        <f t="shared" si="2"/>
        <v>0</v>
      </c>
      <c r="X7" s="32">
        <f t="shared" si="2"/>
        <v>0</v>
      </c>
      <c r="Y7" s="39">
        <f t="shared" si="0"/>
        <v>0</v>
      </c>
      <c r="Z7" s="46">
        <f t="shared" si="1"/>
        <v>0</v>
      </c>
    </row>
    <row r="8" spans="1:26" ht="15.75" customHeight="1" x14ac:dyDescent="0.2">
      <c r="A8" s="106"/>
      <c r="B8" s="129"/>
      <c r="C8" s="1" t="s">
        <v>15</v>
      </c>
      <c r="D8" s="1" t="s">
        <v>16</v>
      </c>
      <c r="E8" s="5">
        <v>16.511794999999999</v>
      </c>
      <c r="F8" s="88">
        <v>16.437897</v>
      </c>
      <c r="G8" s="88">
        <v>16.439571999999998</v>
      </c>
      <c r="H8" s="88">
        <v>16.437473000000001</v>
      </c>
      <c r="I8" s="88">
        <v>16.445969000000002</v>
      </c>
      <c r="J8" s="88">
        <v>16.522755</v>
      </c>
      <c r="K8" s="88">
        <v>16.447770999999999</v>
      </c>
      <c r="L8" s="88">
        <v>16.437438</v>
      </c>
      <c r="M8" s="88">
        <v>16.510921</v>
      </c>
      <c r="N8" s="88">
        <v>16.440449999999998</v>
      </c>
      <c r="O8" s="5">
        <v>16.439827000000001</v>
      </c>
      <c r="P8" s="88">
        <v>16.435707000000001</v>
      </c>
      <c r="Q8" s="88">
        <v>16.437442999999998</v>
      </c>
      <c r="R8" s="88">
        <v>16.437752</v>
      </c>
      <c r="S8" s="88">
        <v>16.436138</v>
      </c>
      <c r="T8" s="88">
        <v>16.435694999999999</v>
      </c>
      <c r="U8" s="88">
        <v>16.442211</v>
      </c>
      <c r="V8" s="88">
        <v>16.437287000000001</v>
      </c>
      <c r="W8" s="88">
        <v>16.435822000000002</v>
      </c>
      <c r="X8" s="89">
        <v>16.437775999999999</v>
      </c>
      <c r="Y8" s="39">
        <f t="shared" si="0"/>
        <v>16.45038495</v>
      </c>
      <c r="Z8" s="46">
        <f t="shared" si="1"/>
        <v>16.45038495</v>
      </c>
    </row>
    <row r="9" spans="1:26" ht="15.75" customHeight="1" x14ac:dyDescent="0.2">
      <c r="A9" s="106"/>
      <c r="B9" s="129"/>
      <c r="C9" s="1" t="s">
        <v>17</v>
      </c>
      <c r="D9" s="1" t="s">
        <v>18</v>
      </c>
      <c r="E9" s="88">
        <v>2.7519658333333328</v>
      </c>
      <c r="F9" s="88">
        <v>2.7396495000000001</v>
      </c>
      <c r="G9" s="88">
        <v>2.7399286666666658</v>
      </c>
      <c r="H9" s="88">
        <v>2.7395788333333329</v>
      </c>
      <c r="I9" s="88">
        <v>2.7409948333333332</v>
      </c>
      <c r="J9" s="88">
        <v>2.753792499999999</v>
      </c>
      <c r="K9" s="88">
        <v>2.7412951666666672</v>
      </c>
      <c r="L9" s="88">
        <v>2.739573</v>
      </c>
      <c r="M9" s="88">
        <v>2.7518201666666671</v>
      </c>
      <c r="N9" s="88">
        <v>2.740075</v>
      </c>
      <c r="O9" s="88">
        <v>2.739971166666666</v>
      </c>
      <c r="P9" s="88">
        <v>2.7392845000000001</v>
      </c>
      <c r="Q9" s="88">
        <v>2.739573833333333</v>
      </c>
      <c r="R9" s="88">
        <v>2.7396253333333331</v>
      </c>
      <c r="S9" s="88">
        <v>2.7393563333333328</v>
      </c>
      <c r="T9" s="88">
        <v>2.7392824999999998</v>
      </c>
      <c r="U9" s="88">
        <v>2.7403685000000002</v>
      </c>
      <c r="V9" s="88">
        <v>2.739547833333333</v>
      </c>
      <c r="W9" s="88">
        <v>2.7393036666666668</v>
      </c>
      <c r="X9" s="89">
        <v>2.7396293333333328</v>
      </c>
      <c r="Y9" s="39">
        <f t="shared" si="0"/>
        <v>2.7417308250000003</v>
      </c>
      <c r="Z9" s="46">
        <f t="shared" si="1"/>
        <v>2.7417308250000003</v>
      </c>
    </row>
    <row r="10" spans="1:26" ht="15.75" customHeight="1" thickBot="1" x14ac:dyDescent="0.25">
      <c r="A10" s="106"/>
      <c r="B10" s="130"/>
      <c r="C10" s="16" t="s">
        <v>19</v>
      </c>
      <c r="D10" s="16" t="s">
        <v>20</v>
      </c>
      <c r="E10" s="90">
        <v>0.40341356136174528</v>
      </c>
      <c r="F10" s="90">
        <v>0.40835760230256518</v>
      </c>
      <c r="G10" s="90">
        <v>0.40823745632446151</v>
      </c>
      <c r="H10" s="90">
        <v>0.40854606598934062</v>
      </c>
      <c r="I10" s="90">
        <v>0.40900063244812551</v>
      </c>
      <c r="J10" s="90">
        <v>0.40425490946913673</v>
      </c>
      <c r="K10" s="90">
        <v>0.40767760810396092</v>
      </c>
      <c r="L10" s="90">
        <v>0.40832542851456111</v>
      </c>
      <c r="M10" s="90">
        <v>0.40311510599996953</v>
      </c>
      <c r="N10" s="90">
        <v>0.40779013954680171</v>
      </c>
      <c r="O10" s="90">
        <v>0.40812885524276099</v>
      </c>
      <c r="P10" s="90">
        <v>0.40783334054623338</v>
      </c>
      <c r="Q10" s="90">
        <v>0.40787514460453028</v>
      </c>
      <c r="R10" s="90">
        <v>0.40763805962577482</v>
      </c>
      <c r="S10" s="90">
        <v>0.40818655381463331</v>
      </c>
      <c r="T10" s="90">
        <v>0.40778892406280481</v>
      </c>
      <c r="U10" s="90">
        <v>0.40769334174536132</v>
      </c>
      <c r="V10" s="90">
        <v>0.40762687469960412</v>
      </c>
      <c r="W10" s="90">
        <v>0.40823907250515201</v>
      </c>
      <c r="X10" s="91">
        <v>0.40826683159848631</v>
      </c>
      <c r="Y10" s="92">
        <f t="shared" si="0"/>
        <v>0.40739977542530037</v>
      </c>
      <c r="Z10" s="93">
        <f t="shared" si="1"/>
        <v>0.40739977542530037</v>
      </c>
    </row>
    <row r="11" spans="1:26" ht="15.75" customHeight="1" x14ac:dyDescent="0.2">
      <c r="A11" s="106"/>
      <c r="B11" s="128" t="s">
        <v>21</v>
      </c>
      <c r="C11" s="14" t="s">
        <v>9</v>
      </c>
      <c r="D11" s="14" t="s">
        <v>22</v>
      </c>
      <c r="E11" s="15">
        <f>E3-1</f>
        <v>0</v>
      </c>
      <c r="F11" s="15">
        <f>E3-1</f>
        <v>0</v>
      </c>
      <c r="G11" s="15">
        <f>E3-1</f>
        <v>0</v>
      </c>
      <c r="H11" s="15">
        <f>E3-1</f>
        <v>0</v>
      </c>
      <c r="I11" s="15">
        <f>E3-1</f>
        <v>0</v>
      </c>
      <c r="J11" s="15">
        <f>E3-1</f>
        <v>0</v>
      </c>
      <c r="K11" s="15">
        <f>E3-1</f>
        <v>0</v>
      </c>
      <c r="L11" s="15">
        <f>E3-1</f>
        <v>0</v>
      </c>
      <c r="M11" s="15">
        <f>E3-1</f>
        <v>0</v>
      </c>
      <c r="N11" s="15">
        <f>E3-1</f>
        <v>0</v>
      </c>
      <c r="O11" s="15">
        <f>E3-1</f>
        <v>0</v>
      </c>
      <c r="P11" s="15">
        <f>E3-1</f>
        <v>0</v>
      </c>
      <c r="Q11" s="15">
        <f>E3-1</f>
        <v>0</v>
      </c>
      <c r="R11" s="15">
        <f>E3-1</f>
        <v>0</v>
      </c>
      <c r="S11" s="15">
        <f>E3-1</f>
        <v>0</v>
      </c>
      <c r="T11" s="15">
        <f>E3-1</f>
        <v>0</v>
      </c>
      <c r="U11" s="15">
        <f>E3-1</f>
        <v>0</v>
      </c>
      <c r="V11" s="15">
        <f>E3-1</f>
        <v>0</v>
      </c>
      <c r="W11" s="15">
        <f>E3-1</f>
        <v>0</v>
      </c>
      <c r="X11" s="31">
        <f>E3-1</f>
        <v>0</v>
      </c>
      <c r="Y11" s="38">
        <f t="shared" si="0"/>
        <v>0</v>
      </c>
      <c r="Z11" s="45">
        <f t="shared" si="1"/>
        <v>0</v>
      </c>
    </row>
    <row r="12" spans="1:26" ht="15.75" customHeight="1" x14ac:dyDescent="0.2">
      <c r="A12" s="106"/>
      <c r="B12" s="129"/>
      <c r="C12" s="1" t="s">
        <v>11</v>
      </c>
      <c r="D12" s="1" t="s">
        <v>23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32">
        <v>0</v>
      </c>
      <c r="Y12" s="39">
        <f t="shared" si="0"/>
        <v>0</v>
      </c>
      <c r="Z12" s="46">
        <f t="shared" si="1"/>
        <v>0</v>
      </c>
    </row>
    <row r="13" spans="1:26" ht="15.75" customHeight="1" x14ac:dyDescent="0.2">
      <c r="A13" s="106"/>
      <c r="B13" s="129"/>
      <c r="C13" s="1" t="s">
        <v>24</v>
      </c>
      <c r="D13" s="1" t="s">
        <v>25</v>
      </c>
      <c r="E13" s="5">
        <v>0</v>
      </c>
      <c r="F13" s="5">
        <v>0</v>
      </c>
      <c r="G13" s="5">
        <v>0</v>
      </c>
      <c r="H13" s="5">
        <v>0</v>
      </c>
      <c r="I13" s="20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32">
        <v>0</v>
      </c>
      <c r="Y13" s="39">
        <f t="shared" si="0"/>
        <v>0</v>
      </c>
      <c r="Z13" s="46">
        <f t="shared" si="1"/>
        <v>0</v>
      </c>
    </row>
    <row r="14" spans="1:26" ht="15.75" customHeight="1" x14ac:dyDescent="0.2">
      <c r="A14" s="106"/>
      <c r="B14" s="129"/>
      <c r="C14" s="1" t="s">
        <v>26</v>
      </c>
      <c r="D14" s="1" t="s">
        <v>27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2"/>
      <c r="Y14" s="39" t="e">
        <f t="shared" si="0"/>
        <v>#DIV/0!</v>
      </c>
      <c r="Z14" s="46" t="e">
        <f t="shared" si="1"/>
        <v>#DIV/0!</v>
      </c>
    </row>
    <row r="15" spans="1:26" ht="15.75" customHeight="1" x14ac:dyDescent="0.2">
      <c r="A15" s="106"/>
      <c r="B15" s="129"/>
      <c r="C15" s="1" t="s">
        <v>28</v>
      </c>
      <c r="D15" s="1" t="s">
        <v>29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32">
        <v>0</v>
      </c>
      <c r="Y15" s="39">
        <f t="shared" si="0"/>
        <v>0</v>
      </c>
      <c r="Z15" s="46">
        <f t="shared" si="1"/>
        <v>0</v>
      </c>
    </row>
    <row r="16" spans="1:26" ht="15.75" customHeight="1" x14ac:dyDescent="0.2">
      <c r="A16" s="106"/>
      <c r="B16" s="129"/>
      <c r="C16" s="1" t="s">
        <v>15</v>
      </c>
      <c r="D16" s="1" t="s">
        <v>30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88">
        <v>0</v>
      </c>
      <c r="P16" s="88">
        <v>0</v>
      </c>
      <c r="Q16" s="88">
        <v>0</v>
      </c>
      <c r="R16" s="88">
        <v>0</v>
      </c>
      <c r="S16" s="88">
        <v>0</v>
      </c>
      <c r="T16" s="88">
        <v>0</v>
      </c>
      <c r="U16" s="88">
        <v>0</v>
      </c>
      <c r="V16" s="88">
        <v>0</v>
      </c>
      <c r="W16" s="88">
        <v>0</v>
      </c>
      <c r="X16" s="89">
        <v>0</v>
      </c>
      <c r="Y16" s="39">
        <f t="shared" si="0"/>
        <v>0</v>
      </c>
      <c r="Z16" s="46">
        <f t="shared" si="1"/>
        <v>0</v>
      </c>
    </row>
    <row r="17" spans="1:26" ht="15.75" customHeight="1" x14ac:dyDescent="0.2">
      <c r="A17" s="106"/>
      <c r="B17" s="129"/>
      <c r="C17" s="1" t="s">
        <v>17</v>
      </c>
      <c r="D17" s="1" t="s">
        <v>31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9">
        <v>0</v>
      </c>
      <c r="Y17" s="39">
        <f t="shared" si="0"/>
        <v>0</v>
      </c>
      <c r="Z17" s="46">
        <f t="shared" si="1"/>
        <v>0</v>
      </c>
    </row>
    <row r="18" spans="1:26" ht="15.75" customHeight="1" thickBot="1" x14ac:dyDescent="0.25">
      <c r="A18" s="106"/>
      <c r="B18" s="130"/>
      <c r="C18" s="16" t="s">
        <v>19</v>
      </c>
      <c r="D18" s="16" t="s">
        <v>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1">
        <v>0</v>
      </c>
      <c r="Y18" s="40">
        <f t="shared" si="0"/>
        <v>0</v>
      </c>
      <c r="Z18" s="47">
        <f t="shared" si="1"/>
        <v>0</v>
      </c>
    </row>
    <row r="19" spans="1:26" ht="15.75" customHeight="1" x14ac:dyDescent="0.2">
      <c r="A19" s="106"/>
      <c r="B19" s="128" t="s">
        <v>33</v>
      </c>
      <c r="C19" s="18" t="s">
        <v>34</v>
      </c>
      <c r="D19" s="18" t="s">
        <v>35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31">
        <v>1</v>
      </c>
      <c r="Y19" s="38">
        <f t="shared" si="0"/>
        <v>1</v>
      </c>
      <c r="Z19" s="45">
        <f t="shared" si="1"/>
        <v>1</v>
      </c>
    </row>
    <row r="20" spans="1:26" ht="15.75" customHeight="1" x14ac:dyDescent="0.2">
      <c r="A20" s="106"/>
      <c r="B20" s="129"/>
      <c r="C20" s="1" t="s">
        <v>11</v>
      </c>
      <c r="D20" s="1" t="s">
        <v>36</v>
      </c>
      <c r="E20" s="5">
        <v>4</v>
      </c>
      <c r="F20" s="5">
        <v>6</v>
      </c>
      <c r="G20" s="5">
        <v>3</v>
      </c>
      <c r="H20" s="5">
        <v>2</v>
      </c>
      <c r="I20" s="5">
        <v>1</v>
      </c>
      <c r="J20" s="5">
        <v>3</v>
      </c>
      <c r="K20" s="5">
        <v>2</v>
      </c>
      <c r="L20" s="5">
        <v>2</v>
      </c>
      <c r="M20" s="5">
        <v>1</v>
      </c>
      <c r="N20" s="5">
        <v>2</v>
      </c>
      <c r="O20" s="5">
        <v>2</v>
      </c>
      <c r="P20" s="5">
        <v>2</v>
      </c>
      <c r="Q20" s="5">
        <v>5</v>
      </c>
      <c r="R20" s="5">
        <v>1</v>
      </c>
      <c r="S20" s="5">
        <v>4</v>
      </c>
      <c r="T20" s="5">
        <v>2</v>
      </c>
      <c r="U20" s="5">
        <v>1</v>
      </c>
      <c r="V20" s="5">
        <v>3</v>
      </c>
      <c r="W20" s="5">
        <v>6</v>
      </c>
      <c r="X20" s="32">
        <v>3</v>
      </c>
      <c r="Y20" s="39">
        <f t="shared" si="0"/>
        <v>2.75</v>
      </c>
      <c r="Z20" s="46">
        <f t="shared" si="1"/>
        <v>2.75</v>
      </c>
    </row>
    <row r="21" spans="1:26" ht="15.75" customHeight="1" x14ac:dyDescent="0.2">
      <c r="A21" s="106"/>
      <c r="B21" s="129"/>
      <c r="C21" s="1" t="s">
        <v>24</v>
      </c>
      <c r="D21" s="1" t="s">
        <v>37</v>
      </c>
      <c r="E21" s="12">
        <v>1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3</v>
      </c>
      <c r="X21" s="33">
        <v>1</v>
      </c>
      <c r="Y21" s="39">
        <f t="shared" si="0"/>
        <v>0.5</v>
      </c>
      <c r="Z21" s="46">
        <f t="shared" si="1"/>
        <v>0.5</v>
      </c>
    </row>
    <row r="22" spans="1:26" ht="15.75" customHeight="1" x14ac:dyDescent="0.2">
      <c r="A22" s="106"/>
      <c r="B22" s="129"/>
      <c r="C22" s="1" t="s">
        <v>26</v>
      </c>
      <c r="D22" s="1" t="s">
        <v>38</v>
      </c>
      <c r="E22" s="5">
        <v>1</v>
      </c>
      <c r="F22" s="5">
        <v>2</v>
      </c>
      <c r="G22" s="5">
        <v>1</v>
      </c>
      <c r="H22" s="5"/>
      <c r="I22" s="5"/>
      <c r="J22" s="5">
        <v>1</v>
      </c>
      <c r="K22" s="5"/>
      <c r="L22" s="5"/>
      <c r="M22" s="5"/>
      <c r="N22" s="5"/>
      <c r="O22" s="5"/>
      <c r="P22" s="5"/>
      <c r="Q22" s="5">
        <v>1</v>
      </c>
      <c r="R22" s="5"/>
      <c r="S22" s="5"/>
      <c r="T22" s="5"/>
      <c r="U22" s="5"/>
      <c r="V22" s="5"/>
      <c r="W22" s="5">
        <v>3</v>
      </c>
      <c r="X22" s="32">
        <v>1</v>
      </c>
      <c r="Y22" s="39">
        <f t="shared" si="0"/>
        <v>1.4285714285714286</v>
      </c>
      <c r="Z22" s="46">
        <f t="shared" si="1"/>
        <v>1.4285714285714286</v>
      </c>
    </row>
    <row r="23" spans="1:26" ht="15.75" customHeight="1" x14ac:dyDescent="0.2">
      <c r="A23" s="106"/>
      <c r="B23" s="129"/>
      <c r="C23" s="1" t="s">
        <v>28</v>
      </c>
      <c r="D23" s="1" t="s">
        <v>39</v>
      </c>
      <c r="E23" s="5">
        <v>3</v>
      </c>
      <c r="F23" s="5">
        <v>4</v>
      </c>
      <c r="G23" s="5">
        <v>2</v>
      </c>
      <c r="H23" s="5">
        <v>2</v>
      </c>
      <c r="I23" s="5">
        <v>1</v>
      </c>
      <c r="J23" s="5">
        <v>2</v>
      </c>
      <c r="K23" s="5">
        <v>2</v>
      </c>
      <c r="L23" s="5">
        <v>2</v>
      </c>
      <c r="M23" s="5">
        <v>1</v>
      </c>
      <c r="N23" s="5">
        <v>2</v>
      </c>
      <c r="O23" s="5">
        <v>2</v>
      </c>
      <c r="P23" s="5">
        <v>2</v>
      </c>
      <c r="Q23" s="5">
        <v>4</v>
      </c>
      <c r="R23" s="5">
        <v>1</v>
      </c>
      <c r="S23" s="5">
        <v>4</v>
      </c>
      <c r="T23" s="5">
        <v>2</v>
      </c>
      <c r="U23" s="5">
        <v>1</v>
      </c>
      <c r="V23" s="5">
        <v>3</v>
      </c>
      <c r="W23" s="5">
        <v>3</v>
      </c>
      <c r="X23" s="32">
        <v>2</v>
      </c>
      <c r="Y23" s="39">
        <f t="shared" si="0"/>
        <v>2.25</v>
      </c>
      <c r="Z23" s="46">
        <f t="shared" si="1"/>
        <v>2.25</v>
      </c>
    </row>
    <row r="24" spans="1:26" ht="15.75" customHeight="1" x14ac:dyDescent="0.2">
      <c r="A24" s="106"/>
      <c r="B24" s="129"/>
      <c r="C24" s="1" t="s">
        <v>15</v>
      </c>
      <c r="D24" s="1" t="s">
        <v>40</v>
      </c>
      <c r="E24" s="88">
        <v>151.59458000000001</v>
      </c>
      <c r="F24" s="88">
        <v>233.77303000000001</v>
      </c>
      <c r="G24" s="88">
        <v>116.74406</v>
      </c>
      <c r="H24" s="88">
        <v>72.066400000000002</v>
      </c>
      <c r="I24" s="88">
        <v>35.957430000000002</v>
      </c>
      <c r="J24" s="88">
        <v>116.97546</v>
      </c>
      <c r="K24" s="88">
        <v>69.408919999999995</v>
      </c>
      <c r="L24" s="88">
        <v>72.129249999999999</v>
      </c>
      <c r="M24" s="88">
        <v>35.881239999999998</v>
      </c>
      <c r="N24" s="88">
        <v>70.486140000000006</v>
      </c>
      <c r="O24" s="88">
        <v>70.084059999999994</v>
      </c>
      <c r="P24" s="88">
        <v>69.114900000000006</v>
      </c>
      <c r="Q24" s="88">
        <v>187.22223</v>
      </c>
      <c r="R24" s="88">
        <v>35.906129999999997</v>
      </c>
      <c r="S24" s="88">
        <v>138.01479</v>
      </c>
      <c r="T24" s="88">
        <v>69.017079999999993</v>
      </c>
      <c r="U24" s="88">
        <v>35.961300000000001</v>
      </c>
      <c r="V24" s="88">
        <v>105.60239</v>
      </c>
      <c r="W24" s="88">
        <v>241.92018999999999</v>
      </c>
      <c r="X24" s="89">
        <v>116.00668</v>
      </c>
      <c r="Y24" s="39">
        <f t="shared" si="0"/>
        <v>102.19331300000002</v>
      </c>
      <c r="Z24" s="46">
        <f t="shared" si="1"/>
        <v>102.19331300000002</v>
      </c>
    </row>
    <row r="25" spans="1:26" ht="15.75" customHeight="1" x14ac:dyDescent="0.2">
      <c r="A25" s="106"/>
      <c r="B25" s="129"/>
      <c r="C25" s="1" t="s">
        <v>17</v>
      </c>
      <c r="D25" s="1" t="s">
        <v>41</v>
      </c>
      <c r="E25" s="88">
        <v>37.898645000000002</v>
      </c>
      <c r="F25" s="88">
        <v>38.96217166666667</v>
      </c>
      <c r="G25" s="88">
        <v>38.914686666666661</v>
      </c>
      <c r="H25" s="88">
        <v>36.033200000000001</v>
      </c>
      <c r="I25" s="88">
        <v>35.957430000000002</v>
      </c>
      <c r="J25" s="88">
        <v>38.991819999999997</v>
      </c>
      <c r="K25" s="88">
        <v>34.704459999999997</v>
      </c>
      <c r="L25" s="88">
        <v>36.064624999999999</v>
      </c>
      <c r="M25" s="88">
        <v>35.881239999999998</v>
      </c>
      <c r="N25" s="88">
        <v>35.243070000000003</v>
      </c>
      <c r="O25" s="88">
        <v>35.042029999999997</v>
      </c>
      <c r="P25" s="88">
        <v>34.557450000000003</v>
      </c>
      <c r="Q25" s="88">
        <v>37.444446000000013</v>
      </c>
      <c r="R25" s="88">
        <v>35.906129999999997</v>
      </c>
      <c r="S25" s="88">
        <v>34.503697500000001</v>
      </c>
      <c r="T25" s="88">
        <v>34.508540000000004</v>
      </c>
      <c r="U25" s="88">
        <v>35.961300000000001</v>
      </c>
      <c r="V25" s="88">
        <v>35.200796666666669</v>
      </c>
      <c r="W25" s="88">
        <v>40.320031666666672</v>
      </c>
      <c r="X25" s="89">
        <v>38.66889333333333</v>
      </c>
      <c r="Y25" s="39">
        <f t="shared" si="0"/>
        <v>36.538233175000002</v>
      </c>
      <c r="Z25" s="46">
        <f t="shared" si="1"/>
        <v>36.538233175000002</v>
      </c>
    </row>
    <row r="26" spans="1:26" ht="15.75" customHeight="1" thickBot="1" x14ac:dyDescent="0.25">
      <c r="A26" s="106"/>
      <c r="B26" s="130"/>
      <c r="C26" s="16" t="s">
        <v>19</v>
      </c>
      <c r="D26" s="16" t="s">
        <v>42</v>
      </c>
      <c r="E26" s="94">
        <v>5.8448027916688536</v>
      </c>
      <c r="F26" s="94">
        <v>5.9997732220090354</v>
      </c>
      <c r="G26" s="94">
        <v>5.8749270872099606</v>
      </c>
      <c r="H26" s="94">
        <v>0.1561150351503694</v>
      </c>
      <c r="I26" s="94">
        <v>0</v>
      </c>
      <c r="J26" s="94">
        <v>6.6841572406175516</v>
      </c>
      <c r="K26" s="94">
        <v>0.33622927445420597</v>
      </c>
      <c r="L26" s="94">
        <v>0.10911364740489279</v>
      </c>
      <c r="M26" s="94">
        <v>0</v>
      </c>
      <c r="N26" s="94">
        <v>1.074646743911694</v>
      </c>
      <c r="O26" s="94">
        <v>1.2646321938808931</v>
      </c>
      <c r="P26" s="94">
        <v>0.575966757547691</v>
      </c>
      <c r="Q26" s="94">
        <v>5.1519623599100566</v>
      </c>
      <c r="R26" s="94">
        <v>0</v>
      </c>
      <c r="S26" s="94">
        <v>0.42710334817816442</v>
      </c>
      <c r="T26" s="94">
        <v>0.58254285061272315</v>
      </c>
      <c r="U26" s="94">
        <v>0</v>
      </c>
      <c r="V26" s="94">
        <v>0.75711621355861425</v>
      </c>
      <c r="W26" s="94">
        <v>5.8736144712959044</v>
      </c>
      <c r="X26" s="95">
        <v>6.9431621168048014</v>
      </c>
      <c r="Y26" s="40">
        <f t="shared" si="0"/>
        <v>2.3827932677107699</v>
      </c>
      <c r="Z26" s="47">
        <f t="shared" si="1"/>
        <v>2.3827932677107699</v>
      </c>
    </row>
    <row r="27" spans="1:26" ht="15.75" customHeight="1" thickBot="1" x14ac:dyDescent="0.25">
      <c r="A27" s="106"/>
      <c r="B27" s="131" t="s">
        <v>43</v>
      </c>
      <c r="C27" s="127"/>
      <c r="D27" s="19" t="s">
        <v>44</v>
      </c>
      <c r="E27" s="96">
        <v>168.10637500000001</v>
      </c>
      <c r="F27" s="97">
        <v>250.210927</v>
      </c>
      <c r="G27" s="97">
        <v>133.18363199999999</v>
      </c>
      <c r="H27" s="97">
        <v>88.503872999999999</v>
      </c>
      <c r="I27" s="97">
        <v>52.403399</v>
      </c>
      <c r="J27" s="97">
        <v>133.49821499999999</v>
      </c>
      <c r="K27" s="97">
        <v>85.856691000000012</v>
      </c>
      <c r="L27" s="97">
        <v>88.566687999999999</v>
      </c>
      <c r="M27" s="97">
        <v>52.392161000000002</v>
      </c>
      <c r="N27" s="97">
        <v>86.926590000000004</v>
      </c>
      <c r="O27" s="97">
        <v>86.523887000000002</v>
      </c>
      <c r="P27" s="97">
        <v>85.550606999999999</v>
      </c>
      <c r="Q27" s="97">
        <v>203.659673</v>
      </c>
      <c r="R27" s="97">
        <v>52.343881999999986</v>
      </c>
      <c r="S27" s="97">
        <v>154.450928</v>
      </c>
      <c r="T27" s="97">
        <v>85.452775000000003</v>
      </c>
      <c r="U27" s="97">
        <v>52.403511000000002</v>
      </c>
      <c r="V27" s="97">
        <v>122.039677</v>
      </c>
      <c r="W27" s="97">
        <v>258.35601200000002</v>
      </c>
      <c r="X27" s="98">
        <v>132.444456</v>
      </c>
      <c r="Y27" s="44">
        <f t="shared" si="0"/>
        <v>118.64369795000002</v>
      </c>
      <c r="Z27" s="48">
        <f t="shared" si="1"/>
        <v>118.64369795000002</v>
      </c>
    </row>
    <row r="28" spans="1:26" ht="15.75" customHeight="1" thickBot="1" x14ac:dyDescent="0.25">
      <c r="A28" s="124"/>
      <c r="B28" s="126" t="s">
        <v>45</v>
      </c>
      <c r="C28" s="127"/>
      <c r="D28" s="19" t="s">
        <v>46</v>
      </c>
      <c r="E28" s="96">
        <v>181.37139999999999</v>
      </c>
      <c r="F28" s="97">
        <v>266.42570000000001</v>
      </c>
      <c r="G28" s="97">
        <v>137.25890000000001</v>
      </c>
      <c r="H28" s="97">
        <v>92.447969999999998</v>
      </c>
      <c r="I28" s="97">
        <v>53.496180000000003</v>
      </c>
      <c r="J28" s="97">
        <v>137.53829999999999</v>
      </c>
      <c r="K28" s="97">
        <v>92.511719999999997</v>
      </c>
      <c r="L28" s="97">
        <v>92.517949999999999</v>
      </c>
      <c r="M28" s="97">
        <v>53.49924</v>
      </c>
      <c r="N28" s="97">
        <v>93.538820000000001</v>
      </c>
      <c r="O28" s="97">
        <v>90.500129999999999</v>
      </c>
      <c r="P28" s="97">
        <v>89.493889999999993</v>
      </c>
      <c r="Q28" s="97">
        <v>213.4873</v>
      </c>
      <c r="R28" s="97">
        <v>53.466830000000002</v>
      </c>
      <c r="S28" s="97">
        <v>169.54159999999999</v>
      </c>
      <c r="T28" s="97">
        <v>89.448459999999997</v>
      </c>
      <c r="U28" s="97">
        <v>53.522709999999996</v>
      </c>
      <c r="V28" s="97">
        <v>131.54390000000001</v>
      </c>
      <c r="W28" s="97">
        <v>265.52749999999997</v>
      </c>
      <c r="X28" s="98">
        <v>136.52189999999999</v>
      </c>
      <c r="Y28" s="41">
        <f t="shared" si="0"/>
        <v>124.68302000000001</v>
      </c>
      <c r="Z28" s="49">
        <f t="shared" si="1"/>
        <v>124.68302000000001</v>
      </c>
    </row>
    <row r="29" spans="1:26" ht="15.75" customHeight="1" x14ac:dyDescent="0.2">
      <c r="A29" s="123" t="s">
        <v>47</v>
      </c>
      <c r="B29" s="124"/>
      <c r="C29" s="122"/>
      <c r="D29" s="17" t="s">
        <v>48</v>
      </c>
      <c r="E29" s="13">
        <f t="shared" ref="E29:X29" si="3">E7+E13+E21</f>
        <v>1</v>
      </c>
      <c r="F29" s="13">
        <f t="shared" si="3"/>
        <v>2</v>
      </c>
      <c r="G29" s="13">
        <f t="shared" si="3"/>
        <v>1</v>
      </c>
      <c r="H29" s="13">
        <f t="shared" si="3"/>
        <v>0</v>
      </c>
      <c r="I29" s="13">
        <f t="shared" si="3"/>
        <v>0</v>
      </c>
      <c r="J29" s="13">
        <f t="shared" si="3"/>
        <v>1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1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3</v>
      </c>
      <c r="X29" s="34">
        <f t="shared" si="3"/>
        <v>1</v>
      </c>
      <c r="Y29" s="38">
        <f t="shared" si="0"/>
        <v>0.5</v>
      </c>
      <c r="Z29" s="45">
        <f t="shared" si="1"/>
        <v>0.5</v>
      </c>
    </row>
    <row r="30" spans="1:26" ht="15.75" customHeight="1" x14ac:dyDescent="0.2">
      <c r="A30" s="120" t="s">
        <v>49</v>
      </c>
      <c r="B30" s="108"/>
      <c r="C30" s="109"/>
      <c r="D30" s="2" t="s">
        <v>50</v>
      </c>
      <c r="E30" s="11">
        <f t="shared" ref="E30:X30" si="4">E29/E33</f>
        <v>0.1</v>
      </c>
      <c r="F30" s="3">
        <f t="shared" si="4"/>
        <v>0.16666666666666666</v>
      </c>
      <c r="G30" s="3">
        <f t="shared" si="4"/>
        <v>0.1111111111111111</v>
      </c>
      <c r="H30" s="3">
        <f t="shared" si="4"/>
        <v>0</v>
      </c>
      <c r="I30" s="3">
        <f t="shared" si="4"/>
        <v>0</v>
      </c>
      <c r="J30" s="3">
        <f t="shared" si="4"/>
        <v>0.1111111111111111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 t="shared" si="4"/>
        <v>9.0909090909090912E-2</v>
      </c>
      <c r="R30" s="3">
        <f t="shared" si="4"/>
        <v>0</v>
      </c>
      <c r="S30" s="3">
        <f t="shared" si="4"/>
        <v>0</v>
      </c>
      <c r="T30" s="3">
        <f t="shared" si="4"/>
        <v>0</v>
      </c>
      <c r="U30" s="3">
        <f t="shared" si="4"/>
        <v>0</v>
      </c>
      <c r="V30" s="3">
        <f t="shared" si="4"/>
        <v>0</v>
      </c>
      <c r="W30" s="3">
        <f t="shared" si="4"/>
        <v>0.25</v>
      </c>
      <c r="X30" s="35">
        <f t="shared" si="4"/>
        <v>0.1111111111111111</v>
      </c>
      <c r="Y30" s="42">
        <f t="shared" si="0"/>
        <v>4.7045454545454543E-2</v>
      </c>
      <c r="Z30" s="50">
        <f t="shared" si="1"/>
        <v>4.7045454545454543E-2</v>
      </c>
    </row>
    <row r="31" spans="1:26" ht="15.75" customHeight="1" x14ac:dyDescent="0.2">
      <c r="A31" s="120" t="s">
        <v>51</v>
      </c>
      <c r="B31" s="108"/>
      <c r="C31" s="109"/>
      <c r="D31" s="2" t="s">
        <v>52</v>
      </c>
      <c r="E31" s="5">
        <f t="shared" ref="E31:X31" si="5">E14+E22</f>
        <v>1</v>
      </c>
      <c r="F31" s="5">
        <f t="shared" si="5"/>
        <v>2</v>
      </c>
      <c r="G31" s="5">
        <f t="shared" si="5"/>
        <v>1</v>
      </c>
      <c r="H31" s="5">
        <f t="shared" si="5"/>
        <v>0</v>
      </c>
      <c r="I31" s="5">
        <f t="shared" si="5"/>
        <v>0</v>
      </c>
      <c r="J31" s="5">
        <f t="shared" si="5"/>
        <v>1</v>
      </c>
      <c r="K31" s="5">
        <f t="shared" si="5"/>
        <v>0</v>
      </c>
      <c r="L31" s="5">
        <f t="shared" si="5"/>
        <v>0</v>
      </c>
      <c r="M31" s="5">
        <f t="shared" si="5"/>
        <v>0</v>
      </c>
      <c r="N31" s="5">
        <f t="shared" si="5"/>
        <v>0</v>
      </c>
      <c r="O31" s="5">
        <f t="shared" si="5"/>
        <v>0</v>
      </c>
      <c r="P31" s="5">
        <f t="shared" si="5"/>
        <v>0</v>
      </c>
      <c r="Q31" s="5">
        <f t="shared" si="5"/>
        <v>1</v>
      </c>
      <c r="R31" s="5">
        <f t="shared" si="5"/>
        <v>0</v>
      </c>
      <c r="S31" s="5">
        <f t="shared" si="5"/>
        <v>0</v>
      </c>
      <c r="T31" s="5">
        <f t="shared" si="5"/>
        <v>0</v>
      </c>
      <c r="U31" s="5">
        <f t="shared" si="5"/>
        <v>0</v>
      </c>
      <c r="V31" s="5">
        <f t="shared" si="5"/>
        <v>0</v>
      </c>
      <c r="W31" s="5">
        <f t="shared" si="5"/>
        <v>3</v>
      </c>
      <c r="X31" s="32">
        <f t="shared" si="5"/>
        <v>1</v>
      </c>
      <c r="Y31" s="39">
        <f t="shared" si="0"/>
        <v>0.5</v>
      </c>
      <c r="Z31" s="46">
        <f t="shared" si="1"/>
        <v>0.5</v>
      </c>
    </row>
    <row r="32" spans="1:26" ht="15.75" customHeight="1" x14ac:dyDescent="0.2">
      <c r="A32" s="120" t="s">
        <v>53</v>
      </c>
      <c r="B32" s="108"/>
      <c r="C32" s="109"/>
      <c r="D32" s="2" t="s">
        <v>54</v>
      </c>
      <c r="E32" s="3">
        <f t="shared" ref="E32:X32" si="6">E31/E34</f>
        <v>0.25</v>
      </c>
      <c r="F32" s="3">
        <f t="shared" si="6"/>
        <v>0.33333333333333331</v>
      </c>
      <c r="G32" s="3">
        <f t="shared" si="6"/>
        <v>0.33333333333333331</v>
      </c>
      <c r="H32" s="3">
        <f t="shared" si="6"/>
        <v>0</v>
      </c>
      <c r="I32" s="3">
        <f t="shared" si="6"/>
        <v>0</v>
      </c>
      <c r="J32" s="3">
        <f t="shared" si="6"/>
        <v>0.33333333333333331</v>
      </c>
      <c r="K32" s="3">
        <f t="shared" si="6"/>
        <v>0</v>
      </c>
      <c r="L32" s="3">
        <f t="shared" si="6"/>
        <v>0</v>
      </c>
      <c r="M32" s="3">
        <f t="shared" si="6"/>
        <v>0</v>
      </c>
      <c r="N32" s="3">
        <f t="shared" si="6"/>
        <v>0</v>
      </c>
      <c r="O32" s="3">
        <f t="shared" si="6"/>
        <v>0</v>
      </c>
      <c r="P32" s="3">
        <f t="shared" si="6"/>
        <v>0</v>
      </c>
      <c r="Q32" s="3">
        <f t="shared" si="6"/>
        <v>0.2</v>
      </c>
      <c r="R32" s="3">
        <f t="shared" si="6"/>
        <v>0</v>
      </c>
      <c r="S32" s="3">
        <f t="shared" si="6"/>
        <v>0</v>
      </c>
      <c r="T32" s="3">
        <f t="shared" si="6"/>
        <v>0</v>
      </c>
      <c r="U32" s="3">
        <f t="shared" si="6"/>
        <v>0</v>
      </c>
      <c r="V32" s="3">
        <f t="shared" si="6"/>
        <v>0</v>
      </c>
      <c r="W32" s="3">
        <f t="shared" si="6"/>
        <v>0.5</v>
      </c>
      <c r="X32" s="35">
        <f t="shared" si="6"/>
        <v>0.33333333333333331</v>
      </c>
      <c r="Y32" s="42">
        <f t="shared" si="0"/>
        <v>0.11416666666666667</v>
      </c>
      <c r="Z32" s="50">
        <f t="shared" si="1"/>
        <v>0.11416666666666667</v>
      </c>
    </row>
    <row r="33" spans="1:26" ht="15.75" customHeight="1" x14ac:dyDescent="0.2">
      <c r="A33" s="120" t="s">
        <v>55</v>
      </c>
      <c r="B33" s="115"/>
      <c r="C33" s="100" t="s">
        <v>56</v>
      </c>
      <c r="D33" s="100" t="s">
        <v>57</v>
      </c>
      <c r="E33" s="5">
        <f t="shared" ref="E33:X33" si="7">E6+E12+E20</f>
        <v>10</v>
      </c>
      <c r="F33" s="5">
        <f t="shared" si="7"/>
        <v>12</v>
      </c>
      <c r="G33" s="5">
        <f t="shared" si="7"/>
        <v>9</v>
      </c>
      <c r="H33" s="5">
        <f t="shared" si="7"/>
        <v>8</v>
      </c>
      <c r="I33" s="5">
        <f t="shared" si="7"/>
        <v>7</v>
      </c>
      <c r="J33" s="5">
        <f t="shared" si="7"/>
        <v>9</v>
      </c>
      <c r="K33" s="5">
        <f t="shared" si="7"/>
        <v>8</v>
      </c>
      <c r="L33" s="5">
        <f t="shared" si="7"/>
        <v>8</v>
      </c>
      <c r="M33" s="5">
        <f t="shared" si="7"/>
        <v>7</v>
      </c>
      <c r="N33" s="5">
        <f t="shared" si="7"/>
        <v>8</v>
      </c>
      <c r="O33" s="5">
        <f t="shared" si="7"/>
        <v>8</v>
      </c>
      <c r="P33" s="5">
        <f t="shared" si="7"/>
        <v>8</v>
      </c>
      <c r="Q33" s="5">
        <f t="shared" si="7"/>
        <v>11</v>
      </c>
      <c r="R33" s="5">
        <f t="shared" si="7"/>
        <v>7</v>
      </c>
      <c r="S33" s="5">
        <f t="shared" si="7"/>
        <v>10</v>
      </c>
      <c r="T33" s="5">
        <f t="shared" si="7"/>
        <v>8</v>
      </c>
      <c r="U33" s="5">
        <f t="shared" si="7"/>
        <v>7</v>
      </c>
      <c r="V33" s="5">
        <f t="shared" si="7"/>
        <v>9</v>
      </c>
      <c r="W33" s="5">
        <f t="shared" si="7"/>
        <v>12</v>
      </c>
      <c r="X33" s="32">
        <f t="shared" si="7"/>
        <v>9</v>
      </c>
      <c r="Y33" s="39">
        <f t="shared" si="0"/>
        <v>8.75</v>
      </c>
      <c r="Z33" s="46">
        <f t="shared" si="1"/>
        <v>8.75</v>
      </c>
    </row>
    <row r="34" spans="1:26" ht="15.75" customHeight="1" thickBot="1" x14ac:dyDescent="0.25">
      <c r="A34" s="121"/>
      <c r="B34" s="122"/>
      <c r="C34" s="23" t="s">
        <v>58</v>
      </c>
      <c r="D34" s="23" t="s">
        <v>59</v>
      </c>
      <c r="E34" s="24">
        <f t="shared" ref="E34:X34" si="8">E14+E15+E22+E23</f>
        <v>4</v>
      </c>
      <c r="F34" s="24">
        <f t="shared" si="8"/>
        <v>6</v>
      </c>
      <c r="G34" s="24">
        <f t="shared" si="8"/>
        <v>3</v>
      </c>
      <c r="H34" s="24">
        <f t="shared" si="8"/>
        <v>2</v>
      </c>
      <c r="I34" s="24">
        <f t="shared" si="8"/>
        <v>1</v>
      </c>
      <c r="J34" s="24">
        <f t="shared" si="8"/>
        <v>3</v>
      </c>
      <c r="K34" s="24">
        <f t="shared" si="8"/>
        <v>2</v>
      </c>
      <c r="L34" s="24">
        <f t="shared" si="8"/>
        <v>2</v>
      </c>
      <c r="M34" s="24">
        <f t="shared" si="8"/>
        <v>1</v>
      </c>
      <c r="N34" s="24">
        <f t="shared" si="8"/>
        <v>2</v>
      </c>
      <c r="O34" s="24">
        <f t="shared" si="8"/>
        <v>2</v>
      </c>
      <c r="P34" s="24">
        <f t="shared" si="8"/>
        <v>2</v>
      </c>
      <c r="Q34" s="24">
        <f t="shared" si="8"/>
        <v>5</v>
      </c>
      <c r="R34" s="24">
        <f t="shared" si="8"/>
        <v>1</v>
      </c>
      <c r="S34" s="24">
        <f t="shared" si="8"/>
        <v>4</v>
      </c>
      <c r="T34" s="24">
        <f t="shared" si="8"/>
        <v>2</v>
      </c>
      <c r="U34" s="24">
        <f t="shared" si="8"/>
        <v>1</v>
      </c>
      <c r="V34" s="24">
        <f t="shared" si="8"/>
        <v>3</v>
      </c>
      <c r="W34" s="24">
        <f t="shared" si="8"/>
        <v>6</v>
      </c>
      <c r="X34" s="36">
        <f t="shared" si="8"/>
        <v>3</v>
      </c>
      <c r="Y34" s="40">
        <f t="shared" si="0"/>
        <v>2.75</v>
      </c>
      <c r="Z34" s="47">
        <f t="shared" si="1"/>
        <v>2.75</v>
      </c>
    </row>
    <row r="35" spans="1:26" ht="15.75" customHeight="1" thickBot="1" x14ac:dyDescent="0.25">
      <c r="A35" s="117" t="s">
        <v>60</v>
      </c>
      <c r="B35" s="118"/>
      <c r="C35" s="119"/>
      <c r="D35" s="26" t="s">
        <v>61</v>
      </c>
      <c r="E35" s="27" t="b">
        <v>1</v>
      </c>
      <c r="F35" s="28" t="b">
        <v>1</v>
      </c>
      <c r="G35" s="28" t="b">
        <v>1</v>
      </c>
      <c r="H35" s="28" t="b">
        <v>1</v>
      </c>
      <c r="I35" s="28" t="b">
        <v>1</v>
      </c>
      <c r="J35" s="28" t="b">
        <v>1</v>
      </c>
      <c r="K35" s="28" t="b">
        <v>1</v>
      </c>
      <c r="L35" s="28" t="b">
        <v>1</v>
      </c>
      <c r="M35" s="28" t="b">
        <v>1</v>
      </c>
      <c r="N35" s="28" t="b">
        <v>1</v>
      </c>
      <c r="O35" s="28" t="b">
        <v>1</v>
      </c>
      <c r="P35" s="28" t="b">
        <v>1</v>
      </c>
      <c r="Q35" s="28" t="b">
        <v>1</v>
      </c>
      <c r="R35" s="28" t="b">
        <v>1</v>
      </c>
      <c r="S35" s="28" t="b">
        <v>1</v>
      </c>
      <c r="T35" s="28" t="b">
        <v>1</v>
      </c>
      <c r="U35" s="28" t="b">
        <v>1</v>
      </c>
      <c r="V35" s="28" t="b">
        <v>1</v>
      </c>
      <c r="W35" s="28" t="b">
        <v>1</v>
      </c>
      <c r="X35" s="29" t="b">
        <v>1</v>
      </c>
      <c r="Y35" s="51" t="s">
        <v>62</v>
      </c>
      <c r="Z35" s="52">
        <f>COUNTIF(E35:X35,TRUE)/COUNT(E4:X4)</f>
        <v>1</v>
      </c>
    </row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A35:C35"/>
    <mergeCell ref="A1:C1"/>
    <mergeCell ref="D1:D4"/>
    <mergeCell ref="A2:C2"/>
    <mergeCell ref="A3:C3"/>
    <mergeCell ref="A4:C4"/>
    <mergeCell ref="A31:C31"/>
    <mergeCell ref="A32:C32"/>
    <mergeCell ref="A33:B34"/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2021-05-18T17:27:49Z</dcterms:modified>
</cp:coreProperties>
</file>