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PycharmProjects\schc-sigfox\stats\"/>
    </mc:Choice>
  </mc:AlternateContent>
  <xr:revisionPtr revIDLastSave="0" documentId="13_ncr:1_{E27A75FD-11C4-4D53-9849-0B91D0586931}" xr6:coauthVersionLast="46" xr6:coauthVersionMax="46" xr10:uidLastSave="{00000000-0000-0000-0000-000000000000}"/>
  <bookViews>
    <workbookView xWindow="-120" yWindow="-120" windowWidth="29040" windowHeight="15840" tabRatio="901" activeTab="13" xr2:uid="{00000000-000D-0000-FFFF-FFFF00000000}"/>
  </bookViews>
  <sheets>
    <sheet name="Case 77 FER 0" sheetId="1" r:id="rId1"/>
    <sheet name="Case 150 FER 0" sheetId="2" r:id="rId2"/>
    <sheet name="Case 231 FER 0" sheetId="3" r:id="rId3"/>
    <sheet name="Case 512 FER 0" sheetId="4" r:id="rId4"/>
    <sheet name="Case 77 FER 10" sheetId="5" r:id="rId5"/>
    <sheet name="Case 150 FER 10" sheetId="6" r:id="rId6"/>
    <sheet name="Case 231 FER 10" sheetId="7" r:id="rId7"/>
    <sheet name="Case 512 FER 10" sheetId="8" r:id="rId8"/>
    <sheet name="Case 77 FER 20" sheetId="9" r:id="rId9"/>
    <sheet name="Case 150 FER 20" sheetId="10" r:id="rId10"/>
    <sheet name="Case 231 FER 20" sheetId="11" r:id="rId11"/>
    <sheet name="Case 512 FER 20" sheetId="12" r:id="rId12"/>
    <sheet name="Summary" sheetId="13" r:id="rId13"/>
    <sheet name="Figur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3" l="1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O32" i="12" s="1"/>
  <c r="O32" i="13" s="1"/>
  <c r="J6" i="14" s="1"/>
  <c r="I31" i="12"/>
  <c r="H31" i="12"/>
  <c r="N30" i="12"/>
  <c r="M30" i="12"/>
  <c r="M31" i="12" s="1"/>
  <c r="L30" i="12"/>
  <c r="L31" i="12" s="1"/>
  <c r="K30" i="12"/>
  <c r="K31" i="12" s="1"/>
  <c r="J30" i="12"/>
  <c r="I30" i="12"/>
  <c r="H30" i="12"/>
  <c r="G30" i="12"/>
  <c r="G31" i="12" s="1"/>
  <c r="F30" i="12"/>
  <c r="E30" i="12"/>
  <c r="E31" i="12" s="1"/>
  <c r="O27" i="12"/>
  <c r="O27" i="13" s="1"/>
  <c r="D6" i="14" s="1"/>
  <c r="O26" i="12"/>
  <c r="O26" i="13" s="1"/>
  <c r="O25" i="12"/>
  <c r="O25" i="13" s="1"/>
  <c r="O24" i="12"/>
  <c r="O24" i="13" s="1"/>
  <c r="O23" i="12"/>
  <c r="O23" i="13" s="1"/>
  <c r="O22" i="12"/>
  <c r="O22" i="13" s="1"/>
  <c r="O21" i="12"/>
  <c r="O21" i="13" s="1"/>
  <c r="O20" i="12"/>
  <c r="O20" i="13" s="1"/>
  <c r="O19" i="12"/>
  <c r="O19" i="13" s="1"/>
  <c r="O18" i="12"/>
  <c r="O18" i="13" s="1"/>
  <c r="O17" i="12"/>
  <c r="O17" i="13" s="1"/>
  <c r="O16" i="12"/>
  <c r="O16" i="13" s="1"/>
  <c r="O15" i="12"/>
  <c r="O15" i="13" s="1"/>
  <c r="O14" i="12"/>
  <c r="O14" i="13" s="1"/>
  <c r="O13" i="12"/>
  <c r="O13" i="13" s="1"/>
  <c r="O12" i="12"/>
  <c r="O12" i="13" s="1"/>
  <c r="N11" i="12"/>
  <c r="M11" i="12"/>
  <c r="L11" i="12"/>
  <c r="K11" i="12"/>
  <c r="J11" i="12"/>
  <c r="I11" i="12"/>
  <c r="H11" i="12"/>
  <c r="G11" i="12"/>
  <c r="F11" i="12"/>
  <c r="E11" i="12"/>
  <c r="O10" i="12"/>
  <c r="O10" i="13" s="1"/>
  <c r="O9" i="12"/>
  <c r="O9" i="13" s="1"/>
  <c r="O8" i="12"/>
  <c r="F7" i="12"/>
  <c r="F28" i="12" s="1"/>
  <c r="F29" i="12" s="1"/>
  <c r="O6" i="12"/>
  <c r="O6" i="13" s="1"/>
  <c r="N5" i="12"/>
  <c r="N7" i="12" s="1"/>
  <c r="N28" i="12" s="1"/>
  <c r="N29" i="12" s="1"/>
  <c r="K5" i="12"/>
  <c r="K7" i="12" s="1"/>
  <c r="K28" i="12" s="1"/>
  <c r="K29" i="12" s="1"/>
  <c r="J5" i="12"/>
  <c r="J7" i="12" s="1"/>
  <c r="J28" i="12" s="1"/>
  <c r="J29" i="12" s="1"/>
  <c r="G5" i="12"/>
  <c r="G7" i="12" s="1"/>
  <c r="G28" i="12" s="1"/>
  <c r="G29" i="12" s="1"/>
  <c r="F5" i="12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L31" i="11"/>
  <c r="K31" i="11"/>
  <c r="H31" i="11"/>
  <c r="N30" i="11"/>
  <c r="N31" i="11" s="1"/>
  <c r="M30" i="11"/>
  <c r="L30" i="11"/>
  <c r="K30" i="11"/>
  <c r="J30" i="11"/>
  <c r="J31" i="11" s="1"/>
  <c r="I30" i="11"/>
  <c r="H30" i="11"/>
  <c r="G30" i="11"/>
  <c r="F30" i="11"/>
  <c r="E30" i="11"/>
  <c r="O27" i="11"/>
  <c r="L27" i="13" s="1"/>
  <c r="D5" i="14" s="1"/>
  <c r="O26" i="11"/>
  <c r="L26" i="13" s="1"/>
  <c r="O25" i="11"/>
  <c r="L25" i="13" s="1"/>
  <c r="O24" i="11"/>
  <c r="L24" i="13" s="1"/>
  <c r="O23" i="11"/>
  <c r="L23" i="13" s="1"/>
  <c r="O22" i="11"/>
  <c r="L22" i="13" s="1"/>
  <c r="O21" i="11"/>
  <c r="L21" i="13" s="1"/>
  <c r="O20" i="11"/>
  <c r="L20" i="13" s="1"/>
  <c r="O19" i="11"/>
  <c r="L19" i="13" s="1"/>
  <c r="O18" i="11"/>
  <c r="L18" i="13" s="1"/>
  <c r="O17" i="11"/>
  <c r="L17" i="13" s="1"/>
  <c r="O16" i="11"/>
  <c r="L16" i="13" s="1"/>
  <c r="O15" i="11"/>
  <c r="L15" i="13" s="1"/>
  <c r="O14" i="11"/>
  <c r="L14" i="13" s="1"/>
  <c r="O13" i="11"/>
  <c r="L13" i="13" s="1"/>
  <c r="O12" i="11"/>
  <c r="L12" i="13" s="1"/>
  <c r="N11" i="11"/>
  <c r="M11" i="11"/>
  <c r="L11" i="11"/>
  <c r="K11" i="11"/>
  <c r="J11" i="11"/>
  <c r="I11" i="11"/>
  <c r="H11" i="11"/>
  <c r="G11" i="11"/>
  <c r="O11" i="11" s="1"/>
  <c r="L11" i="13" s="1"/>
  <c r="F11" i="11"/>
  <c r="E11" i="11"/>
  <c r="N5" i="11" s="1"/>
  <c r="N7" i="11" s="1"/>
  <c r="N28" i="11" s="1"/>
  <c r="N29" i="11" s="1"/>
  <c r="O10" i="11"/>
  <c r="L10" i="13" s="1"/>
  <c r="O9" i="11"/>
  <c r="L9" i="13" s="1"/>
  <c r="O8" i="11"/>
  <c r="L8" i="13" s="1"/>
  <c r="I7" i="11"/>
  <c r="I28" i="11" s="1"/>
  <c r="I29" i="11" s="1"/>
  <c r="H7" i="11"/>
  <c r="H28" i="11" s="1"/>
  <c r="H29" i="11" s="1"/>
  <c r="O6" i="11"/>
  <c r="L6" i="13" s="1"/>
  <c r="M5" i="11"/>
  <c r="M7" i="11" s="1"/>
  <c r="M28" i="11" s="1"/>
  <c r="M29" i="11" s="1"/>
  <c r="L5" i="11"/>
  <c r="L7" i="11" s="1"/>
  <c r="L28" i="11" s="1"/>
  <c r="L29" i="11" s="1"/>
  <c r="K5" i="11"/>
  <c r="K7" i="11" s="1"/>
  <c r="K28" i="11" s="1"/>
  <c r="K29" i="11" s="1"/>
  <c r="J5" i="11"/>
  <c r="J7" i="11" s="1"/>
  <c r="J28" i="11" s="1"/>
  <c r="J29" i="11" s="1"/>
  <c r="I5" i="11"/>
  <c r="H5" i="11"/>
  <c r="G5" i="11"/>
  <c r="G7" i="11" s="1"/>
  <c r="G28" i="11" s="1"/>
  <c r="G29" i="11" s="1"/>
  <c r="F5" i="11"/>
  <c r="F7" i="11" s="1"/>
  <c r="F28" i="11" s="1"/>
  <c r="F29" i="11" s="1"/>
  <c r="E5" i="11"/>
  <c r="E7" i="11" s="1"/>
  <c r="N33" i="10"/>
  <c r="M33" i="10"/>
  <c r="L33" i="10"/>
  <c r="K33" i="10"/>
  <c r="J33" i="10"/>
  <c r="I33" i="10"/>
  <c r="H33" i="10"/>
  <c r="G33" i="10"/>
  <c r="F33" i="10"/>
  <c r="E33" i="10"/>
  <c r="N32" i="10"/>
  <c r="M32" i="10"/>
  <c r="L32" i="10"/>
  <c r="K32" i="10"/>
  <c r="J32" i="10"/>
  <c r="I32" i="10"/>
  <c r="H32" i="10"/>
  <c r="G32" i="10"/>
  <c r="F32" i="10"/>
  <c r="E32" i="10"/>
  <c r="L31" i="10"/>
  <c r="H31" i="10"/>
  <c r="N30" i="10"/>
  <c r="N31" i="10" s="1"/>
  <c r="M30" i="10"/>
  <c r="M31" i="10" s="1"/>
  <c r="L30" i="10"/>
  <c r="K30" i="10"/>
  <c r="K31" i="10" s="1"/>
  <c r="J30" i="10"/>
  <c r="I30" i="10"/>
  <c r="I31" i="10" s="1"/>
  <c r="H30" i="10"/>
  <c r="G30" i="10"/>
  <c r="G31" i="10" s="1"/>
  <c r="F30" i="10"/>
  <c r="E30" i="10"/>
  <c r="E31" i="10" s="1"/>
  <c r="L28" i="10"/>
  <c r="L29" i="10" s="1"/>
  <c r="O27" i="10"/>
  <c r="I27" i="13" s="1"/>
  <c r="D4" i="14" s="1"/>
  <c r="O26" i="10"/>
  <c r="I26" i="13" s="1"/>
  <c r="O25" i="10"/>
  <c r="I25" i="13" s="1"/>
  <c r="O24" i="10"/>
  <c r="I24" i="13" s="1"/>
  <c r="O23" i="10"/>
  <c r="I23" i="13" s="1"/>
  <c r="O22" i="10"/>
  <c r="I22" i="13" s="1"/>
  <c r="O21" i="10"/>
  <c r="I21" i="13" s="1"/>
  <c r="O20" i="10"/>
  <c r="I20" i="13" s="1"/>
  <c r="O19" i="10"/>
  <c r="I19" i="13" s="1"/>
  <c r="O18" i="10"/>
  <c r="I18" i="13" s="1"/>
  <c r="O17" i="10"/>
  <c r="I17" i="13" s="1"/>
  <c r="O16" i="10"/>
  <c r="I16" i="13" s="1"/>
  <c r="O15" i="10"/>
  <c r="I15" i="13" s="1"/>
  <c r="O14" i="10"/>
  <c r="I14" i="13" s="1"/>
  <c r="O13" i="10"/>
  <c r="I13" i="13" s="1"/>
  <c r="O12" i="10"/>
  <c r="I12" i="13" s="1"/>
  <c r="N11" i="10"/>
  <c r="M11" i="10"/>
  <c r="L11" i="10"/>
  <c r="K11" i="10"/>
  <c r="J11" i="10"/>
  <c r="I11" i="10"/>
  <c r="H11" i="10"/>
  <c r="G11" i="10"/>
  <c r="O11" i="10" s="1"/>
  <c r="I11" i="13" s="1"/>
  <c r="F11" i="10"/>
  <c r="E11" i="10"/>
  <c r="O10" i="10"/>
  <c r="I10" i="13" s="1"/>
  <c r="O9" i="10"/>
  <c r="I9" i="13" s="1"/>
  <c r="O8" i="10"/>
  <c r="I8" i="13" s="1"/>
  <c r="M7" i="10"/>
  <c r="M28" i="10" s="1"/>
  <c r="M29" i="10" s="1"/>
  <c r="E7" i="10"/>
  <c r="O6" i="10"/>
  <c r="I6" i="13" s="1"/>
  <c r="N5" i="10"/>
  <c r="N7" i="10" s="1"/>
  <c r="N28" i="10" s="1"/>
  <c r="N29" i="10" s="1"/>
  <c r="M5" i="10"/>
  <c r="L5" i="10"/>
  <c r="L7" i="10" s="1"/>
  <c r="K5" i="10"/>
  <c r="K7" i="10" s="1"/>
  <c r="K28" i="10" s="1"/>
  <c r="K29" i="10" s="1"/>
  <c r="J5" i="10"/>
  <c r="J7" i="10" s="1"/>
  <c r="J28" i="10" s="1"/>
  <c r="J29" i="10" s="1"/>
  <c r="I5" i="10"/>
  <c r="I7" i="10" s="1"/>
  <c r="I28" i="10" s="1"/>
  <c r="I29" i="10" s="1"/>
  <c r="H5" i="10"/>
  <c r="H7" i="10" s="1"/>
  <c r="H28" i="10" s="1"/>
  <c r="H29" i="10" s="1"/>
  <c r="G5" i="10"/>
  <c r="G7" i="10" s="1"/>
  <c r="G28" i="10" s="1"/>
  <c r="G29" i="10" s="1"/>
  <c r="F5" i="10"/>
  <c r="F7" i="10" s="1"/>
  <c r="F28" i="10" s="1"/>
  <c r="F29" i="10" s="1"/>
  <c r="E5" i="10"/>
  <c r="O5" i="10" s="1"/>
  <c r="I5" i="13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X31" i="9"/>
  <c r="P31" i="9"/>
  <c r="L31" i="9"/>
  <c r="H31" i="9"/>
  <c r="X30" i="9"/>
  <c r="W30" i="9"/>
  <c r="W31" i="9" s="1"/>
  <c r="V30" i="9"/>
  <c r="U30" i="9"/>
  <c r="U31" i="9" s="1"/>
  <c r="T30" i="9"/>
  <c r="T31" i="9" s="1"/>
  <c r="S30" i="9"/>
  <c r="S31" i="9" s="1"/>
  <c r="R30" i="9"/>
  <c r="Q30" i="9"/>
  <c r="Q31" i="9" s="1"/>
  <c r="P30" i="9"/>
  <c r="O30" i="9"/>
  <c r="O31" i="9" s="1"/>
  <c r="N30" i="9"/>
  <c r="M30" i="9"/>
  <c r="M31" i="9" s="1"/>
  <c r="L30" i="9"/>
  <c r="K30" i="9"/>
  <c r="K31" i="9" s="1"/>
  <c r="J30" i="9"/>
  <c r="I30" i="9"/>
  <c r="I31" i="9" s="1"/>
  <c r="H30" i="9"/>
  <c r="G30" i="9"/>
  <c r="G31" i="9" s="1"/>
  <c r="F30" i="9"/>
  <c r="E30" i="9"/>
  <c r="E31" i="9" s="1"/>
  <c r="J29" i="9"/>
  <c r="S28" i="9"/>
  <c r="S29" i="9" s="1"/>
  <c r="K28" i="9"/>
  <c r="K29" i="9" s="1"/>
  <c r="Y27" i="9"/>
  <c r="F27" i="13" s="1"/>
  <c r="D3" i="14" s="1"/>
  <c r="Y26" i="9"/>
  <c r="F26" i="13" s="1"/>
  <c r="Y25" i="9"/>
  <c r="F25" i="13" s="1"/>
  <c r="Y24" i="9"/>
  <c r="F24" i="13" s="1"/>
  <c r="Y23" i="9"/>
  <c r="F23" i="13" s="1"/>
  <c r="Y22" i="9"/>
  <c r="F22" i="13" s="1"/>
  <c r="Y21" i="9"/>
  <c r="F21" i="13" s="1"/>
  <c r="Y20" i="9"/>
  <c r="F20" i="13" s="1"/>
  <c r="Y19" i="9"/>
  <c r="F19" i="13" s="1"/>
  <c r="Y18" i="9"/>
  <c r="F18" i="13" s="1"/>
  <c r="Y17" i="9"/>
  <c r="F17" i="13" s="1"/>
  <c r="Y16" i="9"/>
  <c r="F16" i="13" s="1"/>
  <c r="Y15" i="9"/>
  <c r="F15" i="13" s="1"/>
  <c r="Y14" i="9"/>
  <c r="F14" i="13" s="1"/>
  <c r="Y13" i="9"/>
  <c r="F13" i="13" s="1"/>
  <c r="Y12" i="9"/>
  <c r="F12" i="13" s="1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U5" i="9" s="1"/>
  <c r="U7" i="9" s="1"/>
  <c r="U28" i="9" s="1"/>
  <c r="U29" i="9" s="1"/>
  <c r="Y10" i="9"/>
  <c r="F10" i="13" s="1"/>
  <c r="Y9" i="9"/>
  <c r="F9" i="13" s="1"/>
  <c r="Y8" i="9"/>
  <c r="F8" i="13" s="1"/>
  <c r="Y6" i="9"/>
  <c r="F6" i="13" s="1"/>
  <c r="W5" i="9"/>
  <c r="W7" i="9" s="1"/>
  <c r="W28" i="9" s="1"/>
  <c r="W29" i="9" s="1"/>
  <c r="V5" i="9"/>
  <c r="V7" i="9" s="1"/>
  <c r="V28" i="9" s="1"/>
  <c r="V29" i="9" s="1"/>
  <c r="S5" i="9"/>
  <c r="S7" i="9" s="1"/>
  <c r="R5" i="9"/>
  <c r="R7" i="9" s="1"/>
  <c r="R28" i="9" s="1"/>
  <c r="R29" i="9" s="1"/>
  <c r="O5" i="9"/>
  <c r="O7" i="9" s="1"/>
  <c r="O28" i="9" s="1"/>
  <c r="O29" i="9" s="1"/>
  <c r="N5" i="9"/>
  <c r="N7" i="9" s="1"/>
  <c r="N28" i="9" s="1"/>
  <c r="N29" i="9" s="1"/>
  <c r="K5" i="9"/>
  <c r="K7" i="9" s="1"/>
  <c r="J5" i="9"/>
  <c r="J7" i="9" s="1"/>
  <c r="J28" i="9" s="1"/>
  <c r="G5" i="9"/>
  <c r="G7" i="9" s="1"/>
  <c r="G28" i="9" s="1"/>
  <c r="G29" i="9" s="1"/>
  <c r="F5" i="9"/>
  <c r="F7" i="9" s="1"/>
  <c r="F28" i="9" s="1"/>
  <c r="F29" i="9" s="1"/>
  <c r="N33" i="8"/>
  <c r="M33" i="8"/>
  <c r="L33" i="8"/>
  <c r="K33" i="8"/>
  <c r="J33" i="8"/>
  <c r="I33" i="8"/>
  <c r="H33" i="8"/>
  <c r="G33" i="8"/>
  <c r="F33" i="8"/>
  <c r="E33" i="8"/>
  <c r="O33" i="8" s="1"/>
  <c r="N33" i="13" s="1"/>
  <c r="O6" i="14" s="1"/>
  <c r="N32" i="8"/>
  <c r="M32" i="8"/>
  <c r="L32" i="8"/>
  <c r="K32" i="8"/>
  <c r="J32" i="8"/>
  <c r="I32" i="8"/>
  <c r="H32" i="8"/>
  <c r="G32" i="8"/>
  <c r="F32" i="8"/>
  <c r="E32" i="8"/>
  <c r="O32" i="8" s="1"/>
  <c r="N32" i="13" s="1"/>
  <c r="I6" i="14" s="1"/>
  <c r="L31" i="8"/>
  <c r="K31" i="8"/>
  <c r="H31" i="8"/>
  <c r="N30" i="8"/>
  <c r="N31" i="8" s="1"/>
  <c r="M30" i="8"/>
  <c r="M31" i="8" s="1"/>
  <c r="L30" i="8"/>
  <c r="K30" i="8"/>
  <c r="J30" i="8"/>
  <c r="J31" i="8" s="1"/>
  <c r="I30" i="8"/>
  <c r="H30" i="8"/>
  <c r="G30" i="8"/>
  <c r="G31" i="8" s="1"/>
  <c r="F30" i="8"/>
  <c r="E30" i="8"/>
  <c r="E31" i="8" s="1"/>
  <c r="L28" i="8"/>
  <c r="L29" i="8" s="1"/>
  <c r="H28" i="8"/>
  <c r="H29" i="8" s="1"/>
  <c r="O27" i="8"/>
  <c r="N27" i="13" s="1"/>
  <c r="C6" i="14" s="1"/>
  <c r="O26" i="8"/>
  <c r="N26" i="13" s="1"/>
  <c r="O25" i="8"/>
  <c r="N25" i="13" s="1"/>
  <c r="O24" i="8"/>
  <c r="N24" i="13" s="1"/>
  <c r="O23" i="8"/>
  <c r="N23" i="13" s="1"/>
  <c r="O22" i="8"/>
  <c r="N22" i="13" s="1"/>
  <c r="O21" i="8"/>
  <c r="N21" i="13" s="1"/>
  <c r="O20" i="8"/>
  <c r="N20" i="13" s="1"/>
  <c r="O19" i="8"/>
  <c r="N19" i="13" s="1"/>
  <c r="O18" i="8"/>
  <c r="N18" i="13" s="1"/>
  <c r="O17" i="8"/>
  <c r="N17" i="13" s="1"/>
  <c r="O16" i="8"/>
  <c r="N16" i="13" s="1"/>
  <c r="O15" i="8"/>
  <c r="N15" i="13" s="1"/>
  <c r="O14" i="8"/>
  <c r="N14" i="13" s="1"/>
  <c r="O13" i="8"/>
  <c r="N13" i="13" s="1"/>
  <c r="O12" i="8"/>
  <c r="N12" i="13" s="1"/>
  <c r="N11" i="8"/>
  <c r="M11" i="8"/>
  <c r="L11" i="8"/>
  <c r="K11" i="8"/>
  <c r="J11" i="8"/>
  <c r="I11" i="8"/>
  <c r="H11" i="8"/>
  <c r="G11" i="8"/>
  <c r="O11" i="8" s="1"/>
  <c r="N11" i="13" s="1"/>
  <c r="F11" i="8"/>
  <c r="E11" i="8"/>
  <c r="O10" i="8"/>
  <c r="N10" i="13" s="1"/>
  <c r="O9" i="8"/>
  <c r="N9" i="13" s="1"/>
  <c r="O8" i="8"/>
  <c r="N8" i="13" s="1"/>
  <c r="O6" i="8"/>
  <c r="N6" i="13" s="1"/>
  <c r="N5" i="8"/>
  <c r="N7" i="8" s="1"/>
  <c r="N28" i="8" s="1"/>
  <c r="N29" i="8" s="1"/>
  <c r="M5" i="8"/>
  <c r="M7" i="8" s="1"/>
  <c r="M28" i="8" s="1"/>
  <c r="M29" i="8" s="1"/>
  <c r="L5" i="8"/>
  <c r="L7" i="8" s="1"/>
  <c r="K5" i="8"/>
  <c r="K7" i="8" s="1"/>
  <c r="K28" i="8" s="1"/>
  <c r="K29" i="8" s="1"/>
  <c r="J5" i="8"/>
  <c r="J7" i="8" s="1"/>
  <c r="J28" i="8" s="1"/>
  <c r="J29" i="8" s="1"/>
  <c r="I5" i="8"/>
  <c r="I7" i="8" s="1"/>
  <c r="I28" i="8" s="1"/>
  <c r="I29" i="8" s="1"/>
  <c r="H5" i="8"/>
  <c r="H7" i="8" s="1"/>
  <c r="G5" i="8"/>
  <c r="G7" i="8" s="1"/>
  <c r="G28" i="8" s="1"/>
  <c r="G29" i="8" s="1"/>
  <c r="F5" i="8"/>
  <c r="F7" i="8" s="1"/>
  <c r="F28" i="8" s="1"/>
  <c r="F29" i="8" s="1"/>
  <c r="E5" i="8"/>
  <c r="O5" i="8" s="1"/>
  <c r="N5" i="13" s="1"/>
  <c r="N33" i="7"/>
  <c r="M33" i="7"/>
  <c r="L33" i="7"/>
  <c r="K33" i="7"/>
  <c r="J33" i="7"/>
  <c r="I33" i="7"/>
  <c r="H33" i="7"/>
  <c r="G33" i="7"/>
  <c r="F33" i="7"/>
  <c r="E33" i="7"/>
  <c r="N32" i="7"/>
  <c r="M32" i="7"/>
  <c r="L32" i="7"/>
  <c r="K32" i="7"/>
  <c r="J32" i="7"/>
  <c r="I32" i="7"/>
  <c r="H32" i="7"/>
  <c r="G32" i="7"/>
  <c r="O32" i="7" s="1"/>
  <c r="K32" i="13" s="1"/>
  <c r="I5" i="14" s="1"/>
  <c r="F32" i="7"/>
  <c r="E32" i="7"/>
  <c r="N31" i="7"/>
  <c r="K31" i="7"/>
  <c r="J31" i="7"/>
  <c r="G31" i="7"/>
  <c r="F31" i="7"/>
  <c r="N30" i="7"/>
  <c r="M30" i="7"/>
  <c r="M31" i="7" s="1"/>
  <c r="L30" i="7"/>
  <c r="K30" i="7"/>
  <c r="J30" i="7"/>
  <c r="I30" i="7"/>
  <c r="I31" i="7" s="1"/>
  <c r="H30" i="7"/>
  <c r="G30" i="7"/>
  <c r="F30" i="7"/>
  <c r="E30" i="7"/>
  <c r="K28" i="7"/>
  <c r="K29" i="7" s="1"/>
  <c r="O27" i="7"/>
  <c r="K27" i="13" s="1"/>
  <c r="C5" i="14" s="1"/>
  <c r="O26" i="7"/>
  <c r="K26" i="13" s="1"/>
  <c r="O25" i="7"/>
  <c r="K25" i="13" s="1"/>
  <c r="O24" i="7"/>
  <c r="K24" i="13" s="1"/>
  <c r="O23" i="7"/>
  <c r="K23" i="13" s="1"/>
  <c r="O22" i="7"/>
  <c r="K22" i="13" s="1"/>
  <c r="O21" i="7"/>
  <c r="K21" i="13" s="1"/>
  <c r="O20" i="7"/>
  <c r="K20" i="13" s="1"/>
  <c r="O19" i="7"/>
  <c r="K19" i="13" s="1"/>
  <c r="O18" i="7"/>
  <c r="K18" i="13" s="1"/>
  <c r="O17" i="7"/>
  <c r="K17" i="13" s="1"/>
  <c r="O16" i="7"/>
  <c r="K16" i="13" s="1"/>
  <c r="O15" i="7"/>
  <c r="K15" i="13" s="1"/>
  <c r="O14" i="7"/>
  <c r="K14" i="13" s="1"/>
  <c r="O13" i="7"/>
  <c r="K13" i="13" s="1"/>
  <c r="O12" i="7"/>
  <c r="K12" i="13" s="1"/>
  <c r="N11" i="7"/>
  <c r="M11" i="7"/>
  <c r="L11" i="7"/>
  <c r="K11" i="7"/>
  <c r="J11" i="7"/>
  <c r="I11" i="7"/>
  <c r="H11" i="7"/>
  <c r="G11" i="7"/>
  <c r="F11" i="7"/>
  <c r="O11" i="7" s="1"/>
  <c r="K11" i="13" s="1"/>
  <c r="E11" i="7"/>
  <c r="O10" i="7"/>
  <c r="K10" i="13" s="1"/>
  <c r="O9" i="7"/>
  <c r="K9" i="13" s="1"/>
  <c r="O8" i="7"/>
  <c r="K8" i="13" s="1"/>
  <c r="O6" i="7"/>
  <c r="K6" i="13" s="1"/>
  <c r="N5" i="7"/>
  <c r="N7" i="7" s="1"/>
  <c r="N28" i="7" s="1"/>
  <c r="N29" i="7" s="1"/>
  <c r="M5" i="7"/>
  <c r="M7" i="7" s="1"/>
  <c r="M28" i="7" s="1"/>
  <c r="M29" i="7" s="1"/>
  <c r="L5" i="7"/>
  <c r="L7" i="7" s="1"/>
  <c r="L28" i="7" s="1"/>
  <c r="L29" i="7" s="1"/>
  <c r="K5" i="7"/>
  <c r="K7" i="7" s="1"/>
  <c r="J5" i="7"/>
  <c r="J7" i="7" s="1"/>
  <c r="J28" i="7" s="1"/>
  <c r="J29" i="7" s="1"/>
  <c r="I5" i="7"/>
  <c r="I7" i="7" s="1"/>
  <c r="I28" i="7" s="1"/>
  <c r="I29" i="7" s="1"/>
  <c r="H5" i="7"/>
  <c r="H7" i="7" s="1"/>
  <c r="H28" i="7" s="1"/>
  <c r="H29" i="7" s="1"/>
  <c r="G5" i="7"/>
  <c r="G7" i="7" s="1"/>
  <c r="G28" i="7" s="1"/>
  <c r="G29" i="7" s="1"/>
  <c r="F5" i="7"/>
  <c r="F7" i="7" s="1"/>
  <c r="F28" i="7" s="1"/>
  <c r="F29" i="7" s="1"/>
  <c r="E5" i="7"/>
  <c r="N33" i="6"/>
  <c r="M33" i="6"/>
  <c r="L33" i="6"/>
  <c r="K33" i="6"/>
  <c r="J33" i="6"/>
  <c r="I33" i="6"/>
  <c r="H33" i="6"/>
  <c r="G33" i="6"/>
  <c r="O33" i="6" s="1"/>
  <c r="H33" i="13" s="1"/>
  <c r="O4" i="14" s="1"/>
  <c r="F33" i="6"/>
  <c r="E33" i="6"/>
  <c r="N32" i="6"/>
  <c r="M32" i="6"/>
  <c r="L32" i="6"/>
  <c r="K32" i="6"/>
  <c r="J32" i="6"/>
  <c r="I32" i="6"/>
  <c r="H32" i="6"/>
  <c r="G32" i="6"/>
  <c r="F32" i="6"/>
  <c r="O32" i="6" s="1"/>
  <c r="H32" i="13" s="1"/>
  <c r="I4" i="14" s="1"/>
  <c r="E32" i="6"/>
  <c r="M31" i="6"/>
  <c r="I31" i="6"/>
  <c r="E31" i="6"/>
  <c r="N30" i="6"/>
  <c r="N31" i="6" s="1"/>
  <c r="M30" i="6"/>
  <c r="L30" i="6"/>
  <c r="L31" i="6" s="1"/>
  <c r="K30" i="6"/>
  <c r="J30" i="6"/>
  <c r="J31" i="6" s="1"/>
  <c r="I30" i="6"/>
  <c r="H30" i="6"/>
  <c r="H31" i="6" s="1"/>
  <c r="G30" i="6"/>
  <c r="F30" i="6"/>
  <c r="F31" i="6" s="1"/>
  <c r="E30" i="6"/>
  <c r="O27" i="6"/>
  <c r="H27" i="13" s="1"/>
  <c r="C4" i="14" s="1"/>
  <c r="O26" i="6"/>
  <c r="H26" i="13" s="1"/>
  <c r="O25" i="6"/>
  <c r="H25" i="13" s="1"/>
  <c r="O24" i="6"/>
  <c r="H24" i="13" s="1"/>
  <c r="O23" i="6"/>
  <c r="H23" i="13" s="1"/>
  <c r="O22" i="6"/>
  <c r="H22" i="13" s="1"/>
  <c r="O21" i="6"/>
  <c r="H21" i="13" s="1"/>
  <c r="O20" i="6"/>
  <c r="H20" i="13" s="1"/>
  <c r="O19" i="6"/>
  <c r="H19" i="13" s="1"/>
  <c r="O18" i="6"/>
  <c r="H18" i="13" s="1"/>
  <c r="O17" i="6"/>
  <c r="H17" i="13" s="1"/>
  <c r="O16" i="6"/>
  <c r="H16" i="13" s="1"/>
  <c r="O15" i="6"/>
  <c r="H15" i="13" s="1"/>
  <c r="O14" i="6"/>
  <c r="H14" i="13" s="1"/>
  <c r="O13" i="6"/>
  <c r="H13" i="13" s="1"/>
  <c r="O12" i="6"/>
  <c r="H12" i="13" s="1"/>
  <c r="N11" i="6"/>
  <c r="M11" i="6"/>
  <c r="L11" i="6"/>
  <c r="K11" i="6"/>
  <c r="J11" i="6"/>
  <c r="I11" i="6"/>
  <c r="H11" i="6"/>
  <c r="G11" i="6"/>
  <c r="F11" i="6"/>
  <c r="E11" i="6"/>
  <c r="O11" i="6" s="1"/>
  <c r="H11" i="13" s="1"/>
  <c r="O10" i="6"/>
  <c r="H10" i="13" s="1"/>
  <c r="O9" i="6"/>
  <c r="H9" i="13" s="1"/>
  <c r="O8" i="6"/>
  <c r="H8" i="13" s="1"/>
  <c r="O6" i="6"/>
  <c r="H6" i="13" s="1"/>
  <c r="N5" i="6"/>
  <c r="N7" i="6" s="1"/>
  <c r="N28" i="6" s="1"/>
  <c r="N29" i="6" s="1"/>
  <c r="M5" i="6"/>
  <c r="M7" i="6" s="1"/>
  <c r="M28" i="6" s="1"/>
  <c r="M29" i="6" s="1"/>
  <c r="L5" i="6"/>
  <c r="L7" i="6" s="1"/>
  <c r="L28" i="6" s="1"/>
  <c r="L29" i="6" s="1"/>
  <c r="K5" i="6"/>
  <c r="K7" i="6" s="1"/>
  <c r="K28" i="6" s="1"/>
  <c r="K29" i="6" s="1"/>
  <c r="J5" i="6"/>
  <c r="J7" i="6" s="1"/>
  <c r="J28" i="6" s="1"/>
  <c r="J29" i="6" s="1"/>
  <c r="I5" i="6"/>
  <c r="I7" i="6" s="1"/>
  <c r="I28" i="6" s="1"/>
  <c r="I29" i="6" s="1"/>
  <c r="H5" i="6"/>
  <c r="H7" i="6" s="1"/>
  <c r="H28" i="6" s="1"/>
  <c r="H29" i="6" s="1"/>
  <c r="G5" i="6"/>
  <c r="G7" i="6" s="1"/>
  <c r="G28" i="6" s="1"/>
  <c r="G29" i="6" s="1"/>
  <c r="F5" i="6"/>
  <c r="F7" i="6" s="1"/>
  <c r="F28" i="6" s="1"/>
  <c r="F29" i="6" s="1"/>
  <c r="E5" i="6"/>
  <c r="E7" i="6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Y33" i="5" s="1"/>
  <c r="E33" i="13" s="1"/>
  <c r="O3" i="14" s="1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Y32" i="5" s="1"/>
  <c r="E32" i="13" s="1"/>
  <c r="I3" i="14" s="1"/>
  <c r="V31" i="5"/>
  <c r="R31" i="5"/>
  <c r="N31" i="5"/>
  <c r="F31" i="5"/>
  <c r="X30" i="5"/>
  <c r="X31" i="5" s="1"/>
  <c r="W30" i="5"/>
  <c r="W31" i="5" s="1"/>
  <c r="V30" i="5"/>
  <c r="U30" i="5"/>
  <c r="U31" i="5" s="1"/>
  <c r="T30" i="5"/>
  <c r="T31" i="5" s="1"/>
  <c r="S30" i="5"/>
  <c r="S31" i="5" s="1"/>
  <c r="R30" i="5"/>
  <c r="Q30" i="5"/>
  <c r="Q31" i="5" s="1"/>
  <c r="P30" i="5"/>
  <c r="P31" i="5" s="1"/>
  <c r="O30" i="5"/>
  <c r="O31" i="5" s="1"/>
  <c r="N30" i="5"/>
  <c r="M30" i="5"/>
  <c r="M31" i="5" s="1"/>
  <c r="L30" i="5"/>
  <c r="L31" i="5" s="1"/>
  <c r="K30" i="5"/>
  <c r="K31" i="5" s="1"/>
  <c r="J30" i="5"/>
  <c r="J31" i="5" s="1"/>
  <c r="I30" i="5"/>
  <c r="I31" i="5" s="1"/>
  <c r="H30" i="5"/>
  <c r="H31" i="5" s="1"/>
  <c r="G30" i="5"/>
  <c r="G31" i="5" s="1"/>
  <c r="F30" i="5"/>
  <c r="E30" i="5"/>
  <c r="E31" i="5" s="1"/>
  <c r="U28" i="5"/>
  <c r="U29" i="5" s="1"/>
  <c r="E28" i="5"/>
  <c r="E29" i="5" s="1"/>
  <c r="Y27" i="5"/>
  <c r="E27" i="13" s="1"/>
  <c r="C3" i="14" s="1"/>
  <c r="Y26" i="5"/>
  <c r="E26" i="13" s="1"/>
  <c r="Y25" i="5"/>
  <c r="E25" i="13" s="1"/>
  <c r="Y24" i="5"/>
  <c r="E24" i="13" s="1"/>
  <c r="Y23" i="5"/>
  <c r="E23" i="13" s="1"/>
  <c r="Y22" i="5"/>
  <c r="E22" i="13" s="1"/>
  <c r="Y21" i="5"/>
  <c r="E21" i="13" s="1"/>
  <c r="Y20" i="5"/>
  <c r="E20" i="13" s="1"/>
  <c r="Y19" i="5"/>
  <c r="E19" i="13" s="1"/>
  <c r="Y18" i="5"/>
  <c r="E18" i="13" s="1"/>
  <c r="Y17" i="5"/>
  <c r="E17" i="13" s="1"/>
  <c r="Y16" i="5"/>
  <c r="E16" i="13" s="1"/>
  <c r="Y15" i="5"/>
  <c r="E15" i="13" s="1"/>
  <c r="Y14" i="5"/>
  <c r="E14" i="13" s="1"/>
  <c r="Y13" i="5"/>
  <c r="E13" i="13" s="1"/>
  <c r="Y12" i="5"/>
  <c r="E12" i="13" s="1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Y11" i="5" s="1"/>
  <c r="E11" i="13" s="1"/>
  <c r="Y10" i="5"/>
  <c r="E10" i="13" s="1"/>
  <c r="Y9" i="5"/>
  <c r="E9" i="13" s="1"/>
  <c r="Y8" i="5"/>
  <c r="E8" i="13" s="1"/>
  <c r="W7" i="5"/>
  <c r="W28" i="5" s="1"/>
  <c r="W29" i="5" s="1"/>
  <c r="V7" i="5"/>
  <c r="V28" i="5" s="1"/>
  <c r="V29" i="5" s="1"/>
  <c r="S7" i="5"/>
  <c r="S28" i="5" s="1"/>
  <c r="S29" i="5" s="1"/>
  <c r="R7" i="5"/>
  <c r="R28" i="5" s="1"/>
  <c r="R29" i="5" s="1"/>
  <c r="O7" i="5"/>
  <c r="O28" i="5" s="1"/>
  <c r="O29" i="5" s="1"/>
  <c r="N7" i="5"/>
  <c r="N28" i="5" s="1"/>
  <c r="N29" i="5" s="1"/>
  <c r="K7" i="5"/>
  <c r="K28" i="5" s="1"/>
  <c r="K29" i="5" s="1"/>
  <c r="J7" i="5"/>
  <c r="J28" i="5" s="1"/>
  <c r="J29" i="5" s="1"/>
  <c r="G7" i="5"/>
  <c r="G28" i="5" s="1"/>
  <c r="G29" i="5" s="1"/>
  <c r="F7" i="5"/>
  <c r="F28" i="5" s="1"/>
  <c r="F29" i="5" s="1"/>
  <c r="Y6" i="5"/>
  <c r="E6" i="13" s="1"/>
  <c r="X5" i="5"/>
  <c r="X7" i="5" s="1"/>
  <c r="X28" i="5" s="1"/>
  <c r="X29" i="5" s="1"/>
  <c r="W5" i="5"/>
  <c r="V5" i="5"/>
  <c r="U5" i="5"/>
  <c r="U7" i="5" s="1"/>
  <c r="T5" i="5"/>
  <c r="T7" i="5" s="1"/>
  <c r="T28" i="5" s="1"/>
  <c r="T29" i="5" s="1"/>
  <c r="S5" i="5"/>
  <c r="R5" i="5"/>
  <c r="Q5" i="5"/>
  <c r="Q7" i="5" s="1"/>
  <c r="Q28" i="5" s="1"/>
  <c r="Q29" i="5" s="1"/>
  <c r="P5" i="5"/>
  <c r="P7" i="5" s="1"/>
  <c r="P28" i="5" s="1"/>
  <c r="P29" i="5" s="1"/>
  <c r="O5" i="5"/>
  <c r="N5" i="5"/>
  <c r="M5" i="5"/>
  <c r="M7" i="5" s="1"/>
  <c r="M28" i="5" s="1"/>
  <c r="M29" i="5" s="1"/>
  <c r="L5" i="5"/>
  <c r="L7" i="5" s="1"/>
  <c r="L28" i="5" s="1"/>
  <c r="L29" i="5" s="1"/>
  <c r="K5" i="5"/>
  <c r="J5" i="5"/>
  <c r="I5" i="5"/>
  <c r="I7" i="5" s="1"/>
  <c r="I28" i="5" s="1"/>
  <c r="I29" i="5" s="1"/>
  <c r="H5" i="5"/>
  <c r="H7" i="5" s="1"/>
  <c r="H28" i="5" s="1"/>
  <c r="H29" i="5" s="1"/>
  <c r="G5" i="5"/>
  <c r="F5" i="5"/>
  <c r="E5" i="5"/>
  <c r="E7" i="5" s="1"/>
  <c r="Y7" i="5" s="1"/>
  <c r="E7" i="13" s="1"/>
  <c r="N33" i="4"/>
  <c r="M33" i="4"/>
  <c r="L33" i="4"/>
  <c r="K33" i="4"/>
  <c r="K31" i="4" s="1"/>
  <c r="J33" i="4"/>
  <c r="I33" i="4"/>
  <c r="H33" i="4"/>
  <c r="G33" i="4"/>
  <c r="G31" i="4" s="1"/>
  <c r="F33" i="4"/>
  <c r="E33" i="4"/>
  <c r="N32" i="4"/>
  <c r="M32" i="4"/>
  <c r="L32" i="4"/>
  <c r="K32" i="4"/>
  <c r="J32" i="4"/>
  <c r="I32" i="4"/>
  <c r="H32" i="4"/>
  <c r="G32" i="4"/>
  <c r="F32" i="4"/>
  <c r="O32" i="4" s="1"/>
  <c r="M32" i="13" s="1"/>
  <c r="H6" i="14" s="1"/>
  <c r="E32" i="4"/>
  <c r="N31" i="4"/>
  <c r="M31" i="4"/>
  <c r="J31" i="4"/>
  <c r="I31" i="4"/>
  <c r="F31" i="4"/>
  <c r="E31" i="4"/>
  <c r="N30" i="4"/>
  <c r="M30" i="4"/>
  <c r="L30" i="4"/>
  <c r="L31" i="4" s="1"/>
  <c r="K30" i="4"/>
  <c r="J30" i="4"/>
  <c r="I30" i="4"/>
  <c r="H30" i="4"/>
  <c r="H31" i="4" s="1"/>
  <c r="G30" i="4"/>
  <c r="F30" i="4"/>
  <c r="E30" i="4"/>
  <c r="O27" i="4"/>
  <c r="M27" i="13" s="1"/>
  <c r="B6" i="14" s="1"/>
  <c r="O26" i="4"/>
  <c r="M26" i="13" s="1"/>
  <c r="O25" i="4"/>
  <c r="M25" i="13" s="1"/>
  <c r="O24" i="4"/>
  <c r="M24" i="13" s="1"/>
  <c r="O23" i="4"/>
  <c r="M23" i="13" s="1"/>
  <c r="O22" i="4"/>
  <c r="M22" i="13" s="1"/>
  <c r="O21" i="4"/>
  <c r="M21" i="13" s="1"/>
  <c r="O20" i="4"/>
  <c r="M20" i="13" s="1"/>
  <c r="O19" i="4"/>
  <c r="M19" i="13" s="1"/>
  <c r="O18" i="4"/>
  <c r="M18" i="13" s="1"/>
  <c r="O17" i="4"/>
  <c r="M17" i="13" s="1"/>
  <c r="O16" i="4"/>
  <c r="M16" i="13" s="1"/>
  <c r="O15" i="4"/>
  <c r="M15" i="13" s="1"/>
  <c r="O14" i="4"/>
  <c r="M14" i="13" s="1"/>
  <c r="O13" i="4"/>
  <c r="M13" i="13" s="1"/>
  <c r="O12" i="4"/>
  <c r="M12" i="13" s="1"/>
  <c r="N11" i="4"/>
  <c r="M11" i="4"/>
  <c r="L11" i="4"/>
  <c r="K11" i="4"/>
  <c r="J11" i="4"/>
  <c r="I11" i="4"/>
  <c r="H11" i="4"/>
  <c r="G11" i="4"/>
  <c r="F11" i="4"/>
  <c r="E11" i="4"/>
  <c r="O10" i="4"/>
  <c r="M10" i="13" s="1"/>
  <c r="O9" i="4"/>
  <c r="M9" i="13" s="1"/>
  <c r="O8" i="4"/>
  <c r="M8" i="13" s="1"/>
  <c r="O6" i="4"/>
  <c r="M6" i="13" s="1"/>
  <c r="K5" i="4"/>
  <c r="K7" i="4" s="1"/>
  <c r="K28" i="4" s="1"/>
  <c r="K29" i="4" s="1"/>
  <c r="N33" i="3"/>
  <c r="N31" i="3" s="1"/>
  <c r="M33" i="3"/>
  <c r="L33" i="3"/>
  <c r="K33" i="3"/>
  <c r="J33" i="3"/>
  <c r="J31" i="3" s="1"/>
  <c r="I33" i="3"/>
  <c r="H33" i="3"/>
  <c r="G33" i="3"/>
  <c r="F33" i="3"/>
  <c r="E33" i="3"/>
  <c r="N32" i="3"/>
  <c r="M32" i="3"/>
  <c r="L32" i="3"/>
  <c r="K32" i="3"/>
  <c r="J32" i="3"/>
  <c r="I32" i="3"/>
  <c r="H32" i="3"/>
  <c r="G32" i="3"/>
  <c r="F32" i="3"/>
  <c r="E32" i="3"/>
  <c r="O32" i="3" s="1"/>
  <c r="J32" i="13" s="1"/>
  <c r="H5" i="14" s="1"/>
  <c r="M31" i="3"/>
  <c r="L31" i="3"/>
  <c r="I31" i="3"/>
  <c r="H31" i="3"/>
  <c r="E31" i="3"/>
  <c r="N30" i="3"/>
  <c r="M30" i="3"/>
  <c r="L30" i="3"/>
  <c r="K30" i="3"/>
  <c r="K31" i="3" s="1"/>
  <c r="J30" i="3"/>
  <c r="I30" i="3"/>
  <c r="H30" i="3"/>
  <c r="G30" i="3"/>
  <c r="G31" i="3" s="1"/>
  <c r="F30" i="3"/>
  <c r="E30" i="3"/>
  <c r="F29" i="3"/>
  <c r="O27" i="3"/>
  <c r="J27" i="13" s="1"/>
  <c r="B5" i="14" s="1"/>
  <c r="O26" i="3"/>
  <c r="J26" i="13" s="1"/>
  <c r="O25" i="3"/>
  <c r="J25" i="13" s="1"/>
  <c r="O24" i="3"/>
  <c r="J24" i="13" s="1"/>
  <c r="O23" i="3"/>
  <c r="J23" i="13" s="1"/>
  <c r="O22" i="3"/>
  <c r="J22" i="13" s="1"/>
  <c r="O21" i="3"/>
  <c r="J21" i="13" s="1"/>
  <c r="O20" i="3"/>
  <c r="J20" i="13" s="1"/>
  <c r="O19" i="3"/>
  <c r="J19" i="13" s="1"/>
  <c r="O18" i="3"/>
  <c r="J18" i="13" s="1"/>
  <c r="O17" i="3"/>
  <c r="J17" i="13" s="1"/>
  <c r="O16" i="3"/>
  <c r="J16" i="13" s="1"/>
  <c r="O15" i="3"/>
  <c r="J15" i="13" s="1"/>
  <c r="O14" i="3"/>
  <c r="J14" i="13" s="1"/>
  <c r="O13" i="3"/>
  <c r="J13" i="13" s="1"/>
  <c r="O12" i="3"/>
  <c r="J12" i="13" s="1"/>
  <c r="N11" i="3"/>
  <c r="M11" i="3"/>
  <c r="L11" i="3"/>
  <c r="K11" i="3"/>
  <c r="J11" i="3"/>
  <c r="I11" i="3"/>
  <c r="H11" i="3"/>
  <c r="G11" i="3"/>
  <c r="F11" i="3"/>
  <c r="E11" i="3"/>
  <c r="O10" i="3"/>
  <c r="J10" i="13" s="1"/>
  <c r="O9" i="3"/>
  <c r="J9" i="13" s="1"/>
  <c r="O8" i="3"/>
  <c r="J8" i="13" s="1"/>
  <c r="F7" i="3"/>
  <c r="F28" i="3" s="1"/>
  <c r="O6" i="3"/>
  <c r="J6" i="13" s="1"/>
  <c r="N5" i="3"/>
  <c r="N7" i="3" s="1"/>
  <c r="N28" i="3" s="1"/>
  <c r="N29" i="3" s="1"/>
  <c r="K5" i="3"/>
  <c r="K7" i="3" s="1"/>
  <c r="K28" i="3" s="1"/>
  <c r="K29" i="3" s="1"/>
  <c r="J5" i="3"/>
  <c r="J7" i="3" s="1"/>
  <c r="J28" i="3" s="1"/>
  <c r="J29" i="3" s="1"/>
  <c r="G5" i="3"/>
  <c r="G7" i="3" s="1"/>
  <c r="G28" i="3" s="1"/>
  <c r="G29" i="3" s="1"/>
  <c r="F5" i="3"/>
  <c r="N33" i="2"/>
  <c r="M33" i="2"/>
  <c r="M31" i="2" s="1"/>
  <c r="L33" i="2"/>
  <c r="K33" i="2"/>
  <c r="J33" i="2"/>
  <c r="I33" i="2"/>
  <c r="I31" i="2" s="1"/>
  <c r="H33" i="2"/>
  <c r="G33" i="2"/>
  <c r="F33" i="2"/>
  <c r="E33" i="2"/>
  <c r="N32" i="2"/>
  <c r="M32" i="2"/>
  <c r="L32" i="2"/>
  <c r="K32" i="2"/>
  <c r="J32" i="2"/>
  <c r="I32" i="2"/>
  <c r="H32" i="2"/>
  <c r="G32" i="2"/>
  <c r="F32" i="2"/>
  <c r="E32" i="2"/>
  <c r="L31" i="2"/>
  <c r="K31" i="2"/>
  <c r="H31" i="2"/>
  <c r="G31" i="2"/>
  <c r="N30" i="2"/>
  <c r="N31" i="2" s="1"/>
  <c r="M30" i="2"/>
  <c r="L30" i="2"/>
  <c r="K30" i="2"/>
  <c r="J30" i="2"/>
  <c r="J31" i="2" s="1"/>
  <c r="I30" i="2"/>
  <c r="H30" i="2"/>
  <c r="G30" i="2"/>
  <c r="F30" i="2"/>
  <c r="E30" i="2"/>
  <c r="O27" i="2"/>
  <c r="G27" i="13" s="1"/>
  <c r="B4" i="14" s="1"/>
  <c r="O26" i="2"/>
  <c r="G26" i="13" s="1"/>
  <c r="O25" i="2"/>
  <c r="G25" i="13" s="1"/>
  <c r="O24" i="2"/>
  <c r="G24" i="13" s="1"/>
  <c r="O23" i="2"/>
  <c r="G23" i="13" s="1"/>
  <c r="O22" i="2"/>
  <c r="G22" i="13" s="1"/>
  <c r="O21" i="2"/>
  <c r="G21" i="13" s="1"/>
  <c r="O20" i="2"/>
  <c r="G20" i="13" s="1"/>
  <c r="O19" i="2"/>
  <c r="G19" i="13" s="1"/>
  <c r="O18" i="2"/>
  <c r="G18" i="13" s="1"/>
  <c r="O17" i="2"/>
  <c r="G17" i="13" s="1"/>
  <c r="O16" i="2"/>
  <c r="G16" i="13" s="1"/>
  <c r="O15" i="2"/>
  <c r="G15" i="13" s="1"/>
  <c r="O14" i="2"/>
  <c r="G14" i="13" s="1"/>
  <c r="O13" i="2"/>
  <c r="G13" i="13" s="1"/>
  <c r="O12" i="2"/>
  <c r="G12" i="13" s="1"/>
  <c r="N11" i="2"/>
  <c r="M11" i="2"/>
  <c r="L11" i="2"/>
  <c r="K11" i="2"/>
  <c r="J11" i="2"/>
  <c r="I11" i="2"/>
  <c r="H11" i="2"/>
  <c r="G11" i="2"/>
  <c r="O11" i="2" s="1"/>
  <c r="G11" i="13" s="1"/>
  <c r="F11" i="2"/>
  <c r="E11" i="2"/>
  <c r="L5" i="2" s="1"/>
  <c r="L7" i="2" s="1"/>
  <c r="L28" i="2" s="1"/>
  <c r="L29" i="2" s="1"/>
  <c r="O10" i="2"/>
  <c r="G10" i="13" s="1"/>
  <c r="O9" i="2"/>
  <c r="G9" i="13" s="1"/>
  <c r="O8" i="2"/>
  <c r="G8" i="13" s="1"/>
  <c r="M7" i="2"/>
  <c r="M28" i="2" s="1"/>
  <c r="M29" i="2" s="1"/>
  <c r="O6" i="2"/>
  <c r="G6" i="13" s="1"/>
  <c r="N5" i="2"/>
  <c r="N7" i="2" s="1"/>
  <c r="N28" i="2" s="1"/>
  <c r="N29" i="2" s="1"/>
  <c r="M5" i="2"/>
  <c r="K5" i="2"/>
  <c r="K7" i="2" s="1"/>
  <c r="K28" i="2" s="1"/>
  <c r="K29" i="2" s="1"/>
  <c r="J5" i="2"/>
  <c r="J7" i="2" s="1"/>
  <c r="J28" i="2" s="1"/>
  <c r="J29" i="2" s="1"/>
  <c r="I5" i="2"/>
  <c r="I7" i="2" s="1"/>
  <c r="I28" i="2" s="1"/>
  <c r="I29" i="2" s="1"/>
  <c r="G5" i="2"/>
  <c r="G7" i="2" s="1"/>
  <c r="G28" i="2" s="1"/>
  <c r="G29" i="2" s="1"/>
  <c r="F5" i="2"/>
  <c r="F7" i="2" s="1"/>
  <c r="F28" i="2" s="1"/>
  <c r="F29" i="2" s="1"/>
  <c r="E5" i="2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Y32" i="1" s="1"/>
  <c r="X31" i="1"/>
  <c r="T31" i="1"/>
  <c r="P31" i="1"/>
  <c r="L31" i="1"/>
  <c r="H31" i="1"/>
  <c r="X30" i="1"/>
  <c r="W30" i="1"/>
  <c r="W31" i="1" s="1"/>
  <c r="V30" i="1"/>
  <c r="V31" i="1" s="1"/>
  <c r="U30" i="1"/>
  <c r="U31" i="1" s="1"/>
  <c r="T30" i="1"/>
  <c r="S30" i="1"/>
  <c r="S31" i="1" s="1"/>
  <c r="R30" i="1"/>
  <c r="R31" i="1" s="1"/>
  <c r="Q30" i="1"/>
  <c r="Q31" i="1" s="1"/>
  <c r="P30" i="1"/>
  <c r="O30" i="1"/>
  <c r="O31" i="1" s="1"/>
  <c r="N30" i="1"/>
  <c r="N31" i="1" s="1"/>
  <c r="M30" i="1"/>
  <c r="M31" i="1" s="1"/>
  <c r="L30" i="1"/>
  <c r="K30" i="1"/>
  <c r="K31" i="1" s="1"/>
  <c r="J30" i="1"/>
  <c r="J31" i="1" s="1"/>
  <c r="I30" i="1"/>
  <c r="I31" i="1" s="1"/>
  <c r="H30" i="1"/>
  <c r="G30" i="1"/>
  <c r="G31" i="1" s="1"/>
  <c r="F30" i="1"/>
  <c r="F31" i="1" s="1"/>
  <c r="E30" i="1"/>
  <c r="E31" i="1" s="1"/>
  <c r="N29" i="1"/>
  <c r="W28" i="1"/>
  <c r="W29" i="1" s="1"/>
  <c r="S28" i="1"/>
  <c r="S29" i="1" s="1"/>
  <c r="G28" i="1"/>
  <c r="G29" i="1" s="1"/>
  <c r="Y27" i="1"/>
  <c r="D27" i="13" s="1"/>
  <c r="B3" i="14" s="1"/>
  <c r="Y26" i="1"/>
  <c r="D26" i="13" s="1"/>
  <c r="Y25" i="1"/>
  <c r="D25" i="13" s="1"/>
  <c r="Y24" i="1"/>
  <c r="D24" i="13" s="1"/>
  <c r="Y23" i="1"/>
  <c r="D23" i="13" s="1"/>
  <c r="Y22" i="1"/>
  <c r="D22" i="13" s="1"/>
  <c r="Y21" i="1"/>
  <c r="D21" i="13" s="1"/>
  <c r="Y20" i="1"/>
  <c r="D20" i="13" s="1"/>
  <c r="Y19" i="1"/>
  <c r="D19" i="13" s="1"/>
  <c r="Y18" i="1"/>
  <c r="D18" i="13" s="1"/>
  <c r="Y17" i="1"/>
  <c r="D17" i="13" s="1"/>
  <c r="Y16" i="1"/>
  <c r="D16" i="13" s="1"/>
  <c r="Y15" i="1"/>
  <c r="D15" i="13" s="1"/>
  <c r="Y14" i="1"/>
  <c r="D14" i="13" s="1"/>
  <c r="Y13" i="1"/>
  <c r="D13" i="13" s="1"/>
  <c r="Y12" i="1"/>
  <c r="D12" i="13" s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U5" i="1" s="1"/>
  <c r="U7" i="1" s="1"/>
  <c r="U28" i="1" s="1"/>
  <c r="U29" i="1" s="1"/>
  <c r="Y10" i="1"/>
  <c r="D10" i="13" s="1"/>
  <c r="Y9" i="1"/>
  <c r="D9" i="13" s="1"/>
  <c r="Y8" i="1"/>
  <c r="D8" i="13" s="1"/>
  <c r="Y6" i="1"/>
  <c r="D6" i="13" s="1"/>
  <c r="W5" i="1"/>
  <c r="W7" i="1" s="1"/>
  <c r="V5" i="1"/>
  <c r="V7" i="1" s="1"/>
  <c r="V28" i="1" s="1"/>
  <c r="V29" i="1" s="1"/>
  <c r="S5" i="1"/>
  <c r="S7" i="1" s="1"/>
  <c r="R5" i="1"/>
  <c r="R7" i="1" s="1"/>
  <c r="R28" i="1" s="1"/>
  <c r="R29" i="1" s="1"/>
  <c r="O5" i="1"/>
  <c r="O7" i="1" s="1"/>
  <c r="O28" i="1" s="1"/>
  <c r="O29" i="1" s="1"/>
  <c r="N5" i="1"/>
  <c r="N7" i="1" s="1"/>
  <c r="N28" i="1" s="1"/>
  <c r="K5" i="1"/>
  <c r="K7" i="1" s="1"/>
  <c r="K28" i="1" s="1"/>
  <c r="K29" i="1" s="1"/>
  <c r="J5" i="1"/>
  <c r="J7" i="1" s="1"/>
  <c r="J28" i="1" s="1"/>
  <c r="J29" i="1" s="1"/>
  <c r="G5" i="1"/>
  <c r="G7" i="1" s="1"/>
  <c r="F5" i="1"/>
  <c r="F7" i="1" s="1"/>
  <c r="F28" i="1" s="1"/>
  <c r="F29" i="1" s="1"/>
  <c r="O33" i="12" l="1"/>
  <c r="O33" i="13" s="1"/>
  <c r="P6" i="14" s="1"/>
  <c r="G31" i="11"/>
  <c r="O33" i="11"/>
  <c r="L33" i="13" s="1"/>
  <c r="P5" i="14" s="1"/>
  <c r="J31" i="10"/>
  <c r="O33" i="10"/>
  <c r="I33" i="13" s="1"/>
  <c r="P4" i="14" s="1"/>
  <c r="I31" i="8"/>
  <c r="O31" i="8" s="1"/>
  <c r="N31" i="13" s="1"/>
  <c r="Y29" i="5"/>
  <c r="E29" i="13" s="1"/>
  <c r="Y33" i="1"/>
  <c r="O5" i="2"/>
  <c r="G5" i="13" s="1"/>
  <c r="F31" i="2"/>
  <c r="O30" i="2"/>
  <c r="G30" i="13" s="1"/>
  <c r="O33" i="2"/>
  <c r="G33" i="13" s="1"/>
  <c r="N4" i="14" s="1"/>
  <c r="E31" i="2"/>
  <c r="O30" i="3"/>
  <c r="J30" i="13" s="1"/>
  <c r="N5" i="4"/>
  <c r="N7" i="4" s="1"/>
  <c r="N28" i="4" s="1"/>
  <c r="N29" i="4" s="1"/>
  <c r="J5" i="4"/>
  <c r="J7" i="4" s="1"/>
  <c r="J28" i="4" s="1"/>
  <c r="J29" i="4" s="1"/>
  <c r="F5" i="4"/>
  <c r="F7" i="4" s="1"/>
  <c r="F28" i="4" s="1"/>
  <c r="F29" i="4" s="1"/>
  <c r="O11" i="4"/>
  <c r="M11" i="13" s="1"/>
  <c r="M5" i="4"/>
  <c r="M7" i="4" s="1"/>
  <c r="M28" i="4" s="1"/>
  <c r="M29" i="4" s="1"/>
  <c r="I5" i="4"/>
  <c r="I7" i="4" s="1"/>
  <c r="I28" i="4" s="1"/>
  <c r="I29" i="4" s="1"/>
  <c r="E5" i="4"/>
  <c r="L5" i="4"/>
  <c r="L7" i="4" s="1"/>
  <c r="L28" i="4" s="1"/>
  <c r="L29" i="4" s="1"/>
  <c r="H5" i="4"/>
  <c r="H7" i="4" s="1"/>
  <c r="H28" i="4" s="1"/>
  <c r="H29" i="4" s="1"/>
  <c r="O30" i="4"/>
  <c r="M30" i="13" s="1"/>
  <c r="O33" i="4"/>
  <c r="M33" i="13" s="1"/>
  <c r="N6" i="14" s="1"/>
  <c r="Y28" i="5"/>
  <c r="E28" i="13" s="1"/>
  <c r="E28" i="6"/>
  <c r="O7" i="6"/>
  <c r="H7" i="13" s="1"/>
  <c r="O31" i="3"/>
  <c r="J31" i="13" s="1"/>
  <c r="O33" i="3"/>
  <c r="J33" i="13" s="1"/>
  <c r="N5" i="14" s="1"/>
  <c r="F31" i="3"/>
  <c r="Y31" i="5"/>
  <c r="E31" i="13" s="1"/>
  <c r="E7" i="2"/>
  <c r="Y31" i="1"/>
  <c r="D31" i="13" s="1"/>
  <c r="Y30" i="1"/>
  <c r="D30" i="13" s="1"/>
  <c r="O32" i="2"/>
  <c r="G32" i="13" s="1"/>
  <c r="H4" i="14" s="1"/>
  <c r="O11" i="3"/>
  <c r="J11" i="13" s="1"/>
  <c r="G5" i="4"/>
  <c r="G7" i="4" s="1"/>
  <c r="G28" i="4" s="1"/>
  <c r="G29" i="4" s="1"/>
  <c r="O31" i="4"/>
  <c r="M31" i="13" s="1"/>
  <c r="Y5" i="5"/>
  <c r="E5" i="13" s="1"/>
  <c r="Y30" i="9"/>
  <c r="F30" i="13" s="1"/>
  <c r="F31" i="10"/>
  <c r="O30" i="10"/>
  <c r="I30" i="13" s="1"/>
  <c r="O5" i="6"/>
  <c r="H5" i="13" s="1"/>
  <c r="O5" i="11"/>
  <c r="L5" i="13" s="1"/>
  <c r="O30" i="12"/>
  <c r="O30" i="13" s="1"/>
  <c r="G31" i="6"/>
  <c r="K31" i="6"/>
  <c r="O5" i="7"/>
  <c r="K5" i="13" s="1"/>
  <c r="P5" i="1"/>
  <c r="P7" i="1" s="1"/>
  <c r="P28" i="1" s="1"/>
  <c r="P29" i="1" s="1"/>
  <c r="H5" i="3"/>
  <c r="H7" i="3" s="1"/>
  <c r="H28" i="3" s="1"/>
  <c r="H29" i="3" s="1"/>
  <c r="L5" i="3"/>
  <c r="L7" i="3" s="1"/>
  <c r="L28" i="3" s="1"/>
  <c r="L29" i="3" s="1"/>
  <c r="Y30" i="5"/>
  <c r="E30" i="13" s="1"/>
  <c r="O33" i="7"/>
  <c r="K33" i="13" s="1"/>
  <c r="O5" i="14" s="1"/>
  <c r="F31" i="8"/>
  <c r="O30" i="8"/>
  <c r="N30" i="13" s="1"/>
  <c r="F31" i="9"/>
  <c r="J31" i="9"/>
  <c r="N31" i="9"/>
  <c r="R31" i="9"/>
  <c r="V31" i="9"/>
  <c r="O7" i="10"/>
  <c r="I7" i="13" s="1"/>
  <c r="E28" i="10"/>
  <c r="E31" i="7"/>
  <c r="O30" i="7"/>
  <c r="K30" i="13" s="1"/>
  <c r="Y11" i="1"/>
  <c r="D11" i="13" s="1"/>
  <c r="D33" i="13" s="1"/>
  <c r="N3" i="14" s="1"/>
  <c r="H5" i="1"/>
  <c r="H7" i="1" s="1"/>
  <c r="H28" i="1" s="1"/>
  <c r="H29" i="1" s="1"/>
  <c r="L5" i="1"/>
  <c r="L7" i="1" s="1"/>
  <c r="L28" i="1" s="1"/>
  <c r="L29" i="1" s="1"/>
  <c r="T5" i="1"/>
  <c r="T7" i="1" s="1"/>
  <c r="T28" i="1" s="1"/>
  <c r="T29" i="1" s="1"/>
  <c r="X5" i="1"/>
  <c r="X7" i="1" s="1"/>
  <c r="X28" i="1" s="1"/>
  <c r="X29" i="1" s="1"/>
  <c r="E5" i="1"/>
  <c r="I5" i="1"/>
  <c r="I7" i="1" s="1"/>
  <c r="I28" i="1" s="1"/>
  <c r="I29" i="1" s="1"/>
  <c r="M5" i="1"/>
  <c r="M7" i="1" s="1"/>
  <c r="M28" i="1" s="1"/>
  <c r="M29" i="1" s="1"/>
  <c r="Q5" i="1"/>
  <c r="Q7" i="1" s="1"/>
  <c r="Q28" i="1" s="1"/>
  <c r="Q29" i="1" s="1"/>
  <c r="H5" i="2"/>
  <c r="H7" i="2" s="1"/>
  <c r="H28" i="2" s="1"/>
  <c r="H29" i="2" s="1"/>
  <c r="E5" i="3"/>
  <c r="I5" i="3"/>
  <c r="I7" i="3" s="1"/>
  <c r="I28" i="3" s="1"/>
  <c r="I29" i="3" s="1"/>
  <c r="M5" i="3"/>
  <c r="M7" i="3" s="1"/>
  <c r="M28" i="3" s="1"/>
  <c r="M29" i="3" s="1"/>
  <c r="O30" i="6"/>
  <c r="H30" i="13" s="1"/>
  <c r="H31" i="7"/>
  <c r="L31" i="7"/>
  <c r="E7" i="8"/>
  <c r="Y32" i="9"/>
  <c r="F32" i="13" s="1"/>
  <c r="J3" i="14" s="1"/>
  <c r="Y33" i="9"/>
  <c r="F33" i="13" s="1"/>
  <c r="P3" i="14" s="1"/>
  <c r="O32" i="10"/>
  <c r="I32" i="13" s="1"/>
  <c r="J4" i="14" s="1"/>
  <c r="O7" i="11"/>
  <c r="L7" i="13" s="1"/>
  <c r="E28" i="11"/>
  <c r="F31" i="11"/>
  <c r="O30" i="11"/>
  <c r="L30" i="13" s="1"/>
  <c r="E7" i="7"/>
  <c r="Y11" i="9"/>
  <c r="F11" i="13" s="1"/>
  <c r="H5" i="9"/>
  <c r="H7" i="9" s="1"/>
  <c r="H28" i="9" s="1"/>
  <c r="H29" i="9" s="1"/>
  <c r="L5" i="9"/>
  <c r="L7" i="9" s="1"/>
  <c r="L28" i="9" s="1"/>
  <c r="L29" i="9" s="1"/>
  <c r="P5" i="9"/>
  <c r="P7" i="9" s="1"/>
  <c r="P28" i="9" s="1"/>
  <c r="P29" i="9" s="1"/>
  <c r="T5" i="9"/>
  <c r="T7" i="9" s="1"/>
  <c r="T28" i="9" s="1"/>
  <c r="T29" i="9" s="1"/>
  <c r="X5" i="9"/>
  <c r="X7" i="9" s="1"/>
  <c r="X28" i="9" s="1"/>
  <c r="X29" i="9" s="1"/>
  <c r="O32" i="11"/>
  <c r="L32" i="13" s="1"/>
  <c r="J5" i="14" s="1"/>
  <c r="O11" i="12"/>
  <c r="O11" i="13" s="1"/>
  <c r="E5" i="9"/>
  <c r="I5" i="9"/>
  <c r="I7" i="9" s="1"/>
  <c r="I28" i="9" s="1"/>
  <c r="I29" i="9" s="1"/>
  <c r="M5" i="9"/>
  <c r="M7" i="9" s="1"/>
  <c r="M28" i="9" s="1"/>
  <c r="M29" i="9" s="1"/>
  <c r="Q5" i="9"/>
  <c r="Q7" i="9" s="1"/>
  <c r="Q28" i="9" s="1"/>
  <c r="Q29" i="9" s="1"/>
  <c r="E31" i="11"/>
  <c r="I31" i="11"/>
  <c r="M31" i="11"/>
  <c r="F31" i="12"/>
  <c r="O31" i="12" s="1"/>
  <c r="O31" i="13" s="1"/>
  <c r="J31" i="12"/>
  <c r="N31" i="12"/>
  <c r="H5" i="12"/>
  <c r="H7" i="12" s="1"/>
  <c r="H28" i="12" s="1"/>
  <c r="H29" i="12" s="1"/>
  <c r="L5" i="12"/>
  <c r="L7" i="12" s="1"/>
  <c r="L28" i="12" s="1"/>
  <c r="L29" i="12" s="1"/>
  <c r="E5" i="12"/>
  <c r="I5" i="12"/>
  <c r="I7" i="12" s="1"/>
  <c r="I28" i="12" s="1"/>
  <c r="I29" i="12" s="1"/>
  <c r="M5" i="12"/>
  <c r="M7" i="12" s="1"/>
  <c r="M28" i="12" s="1"/>
  <c r="M29" i="12" s="1"/>
  <c r="O31" i="10" l="1"/>
  <c r="I31" i="13" s="1"/>
  <c r="Y31" i="9"/>
  <c r="F31" i="13" s="1"/>
  <c r="O31" i="6"/>
  <c r="H31" i="13" s="1"/>
  <c r="O7" i="2"/>
  <c r="G7" i="13" s="1"/>
  <c r="E28" i="2"/>
  <c r="O31" i="2"/>
  <c r="G31" i="13" s="1"/>
  <c r="E7" i="12"/>
  <c r="O5" i="12"/>
  <c r="O5" i="13" s="1"/>
  <c r="O31" i="11"/>
  <c r="L31" i="13" s="1"/>
  <c r="Y5" i="9"/>
  <c r="F5" i="13" s="1"/>
  <c r="E7" i="9"/>
  <c r="E7" i="3"/>
  <c r="O5" i="3"/>
  <c r="J5" i="13" s="1"/>
  <c r="O31" i="7"/>
  <c r="K31" i="13" s="1"/>
  <c r="O7" i="7"/>
  <c r="K7" i="13" s="1"/>
  <c r="E28" i="7"/>
  <c r="O7" i="8"/>
  <c r="N7" i="13" s="1"/>
  <c r="E28" i="8"/>
  <c r="E7" i="4"/>
  <c r="O5" i="4"/>
  <c r="M5" i="13" s="1"/>
  <c r="O28" i="11"/>
  <c r="L28" i="13" s="1"/>
  <c r="E29" i="11"/>
  <c r="O29" i="11" s="1"/>
  <c r="L29" i="13" s="1"/>
  <c r="Y5" i="1"/>
  <c r="D5" i="13" s="1"/>
  <c r="D32" i="13" s="1"/>
  <c r="H3" i="14" s="1"/>
  <c r="E7" i="1"/>
  <c r="O28" i="10"/>
  <c r="I28" i="13" s="1"/>
  <c r="E29" i="10"/>
  <c r="O29" i="10" s="1"/>
  <c r="I29" i="13" s="1"/>
  <c r="E29" i="6"/>
  <c r="O29" i="6" s="1"/>
  <c r="H29" i="13" s="1"/>
  <c r="O28" i="6"/>
  <c r="H28" i="13" s="1"/>
  <c r="E28" i="4" l="1"/>
  <c r="O7" i="4"/>
  <c r="M7" i="13" s="1"/>
  <c r="E28" i="9"/>
  <c r="Y7" i="9"/>
  <c r="F7" i="13" s="1"/>
  <c r="O28" i="8"/>
  <c r="N28" i="13" s="1"/>
  <c r="E29" i="8"/>
  <c r="O29" i="8" s="1"/>
  <c r="N29" i="13" s="1"/>
  <c r="O28" i="2"/>
  <c r="G28" i="13" s="1"/>
  <c r="E29" i="2"/>
  <c r="O29" i="2" s="1"/>
  <c r="G29" i="13" s="1"/>
  <c r="O7" i="12"/>
  <c r="O7" i="13" s="1"/>
  <c r="E28" i="12"/>
  <c r="Y7" i="1"/>
  <c r="D7" i="13" s="1"/>
  <c r="E28" i="1"/>
  <c r="E29" i="7"/>
  <c r="O29" i="7" s="1"/>
  <c r="K29" i="13" s="1"/>
  <c r="O28" i="7"/>
  <c r="K28" i="13" s="1"/>
  <c r="O7" i="3"/>
  <c r="J7" i="13" s="1"/>
  <c r="E28" i="3"/>
  <c r="E29" i="1" l="1"/>
  <c r="Y29" i="1" s="1"/>
  <c r="D29" i="13" s="1"/>
  <c r="Y28" i="1"/>
  <c r="D28" i="13" s="1"/>
  <c r="E29" i="9"/>
  <c r="Y29" i="9" s="1"/>
  <c r="F29" i="13" s="1"/>
  <c r="Y28" i="9"/>
  <c r="F28" i="13" s="1"/>
  <c r="E29" i="3"/>
  <c r="O29" i="3" s="1"/>
  <c r="J29" i="13" s="1"/>
  <c r="O28" i="3"/>
  <c r="J28" i="13" s="1"/>
  <c r="E29" i="12"/>
  <c r="O29" i="12" s="1"/>
  <c r="O29" i="13" s="1"/>
  <c r="O28" i="12"/>
  <c r="O28" i="13" s="1"/>
  <c r="O28" i="4"/>
  <c r="M28" i="13" s="1"/>
  <c r="E29" i="4"/>
  <c r="O29" i="4" s="1"/>
  <c r="M29" i="13" s="1"/>
</calcChain>
</file>

<file path=xl/sharedStrings.xml><?xml version="1.0" encoding="utf-8"?>
<sst xmlns="http://schemas.openxmlformats.org/spreadsheetml/2006/main" count="893" uniqueCount="66">
  <si>
    <t>SCHC Packet length (bytes)</t>
  </si>
  <si>
    <t>COMMENT</t>
  </si>
  <si>
    <t xml:space="preserve">Fragments </t>
  </si>
  <si>
    <t xml:space="preserve">Windows </t>
  </si>
  <si>
    <t>Repetition</t>
  </si>
  <si>
    <t>Average</t>
  </si>
  <si>
    <t>Transmission duration (seconds)</t>
  </si>
  <si>
    <t>Regular Fragments</t>
  </si>
  <si>
    <t>Amount</t>
  </si>
  <si>
    <t>How many Regular fragments are supposed to be sent (manually added-&gt; Fragments - Windows)</t>
  </si>
  <si>
    <t>Sent</t>
  </si>
  <si>
    <t>How many Regular fragments are sent (measured from LoPy analytics)</t>
  </si>
  <si>
    <t>Errors</t>
  </si>
  <si>
    <t>How many errors happened (automatically added -&gt; Sent - Amount)</t>
  </si>
  <si>
    <t>Total</t>
  </si>
  <si>
    <t>How much time in total was needed (measured from LoPy analytics)</t>
  </si>
  <si>
    <t>Mean</t>
  </si>
  <si>
    <t>What was the mean of Regular fragments (measured from LoPy analtytics)</t>
  </si>
  <si>
    <t>St. Deviation</t>
  </si>
  <si>
    <t>What was the st.dev. of Regular fragments (measured from LoPy analtytics)</t>
  </si>
  <si>
    <t>All-0 Fragments</t>
  </si>
  <si>
    <t>How many All-0 fragments are supposed to be sent (manually added-&gt; number of Windows -1)</t>
  </si>
  <si>
    <t>How many All-0 fragments are sent (measured from LoPy analytics)</t>
  </si>
  <si>
    <t>UL Errors</t>
  </si>
  <si>
    <t>How many UL Errors happened (number of errors measured by LoPy analytics - DL Errors of all-0 measured from Logs)</t>
  </si>
  <si>
    <t>DL Errors</t>
  </si>
  <si>
    <t>How many DL Errors happened (DL Errors of all-0 measured from Logs)</t>
  </si>
  <si>
    <t>DL Received</t>
  </si>
  <si>
    <t>How many DL All-0 were received (measured from LoPy analytics)</t>
  </si>
  <si>
    <t>How much time in total was needed for all-0 (measured from LoPy analytics)</t>
  </si>
  <si>
    <t>What was the mean of all-0 fragments (measured from LoPy analtytics)</t>
  </si>
  <si>
    <t>What was the st.dev. of all-0 fragments (measured from LoPy analtytics)</t>
  </si>
  <si>
    <t>All-1 Fragments</t>
  </si>
  <si>
    <t>Amount
(No Error)</t>
  </si>
  <si>
    <t>How many All-1 fragments are supposed to be sent (it is always 1)</t>
  </si>
  <si>
    <t>How many All-1 fragments are sent (measured from LoPy analytics)</t>
  </si>
  <si>
    <t>How many UL Errors happened (number of errors measured by LoPy analytics - DL Errors of all-1 measured from Logs)</t>
  </si>
  <si>
    <t>How many DL Errors happened (DL Errors of all-1 measured from Logs)</t>
  </si>
  <si>
    <t>How many DL All-1 were received (measured from LoPy analytics)</t>
  </si>
  <si>
    <t>How much time in total was needed for all-1 (measured from LoPy analytics)</t>
  </si>
  <si>
    <t>What was the mean of all-1 fragments (measured from LoPy analtytics)</t>
  </si>
  <si>
    <t>What was the st.dev. of all-1 fragments (measured from LoPy analtytics)</t>
  </si>
  <si>
    <t>Total Duration</t>
  </si>
  <si>
    <t>How much time in total was needed for all the transmission(measured from LoPy analytics)</t>
  </si>
  <si>
    <t>Total UL Errors</t>
  </si>
  <si>
    <t>(C7+C13+C21)</t>
  </si>
  <si>
    <t>Total UL Errors %</t>
  </si>
  <si>
    <t>(C28/C32)</t>
  </si>
  <si>
    <t>Total DL Errors</t>
  </si>
  <si>
    <t>(C14+C22)</t>
  </si>
  <si>
    <t>Total DL Errors %</t>
  </si>
  <si>
    <t>(C30/C33)</t>
  </si>
  <si>
    <t>Network Messages Exchanged</t>
  </si>
  <si>
    <t>UL</t>
  </si>
  <si>
    <t>Total Uls exhancged (C6+C12+C20)</t>
  </si>
  <si>
    <t>DL</t>
  </si>
  <si>
    <t>Total DLs exchanged (C14+C15+C22+C23)</t>
  </si>
  <si>
    <t>Case</t>
  </si>
  <si>
    <t>No Errors</t>
  </si>
  <si>
    <t xml:space="preserve">10% UL Errors </t>
  </si>
  <si>
    <t>20% UL Errors</t>
  </si>
  <si>
    <t>Transmission Duration</t>
  </si>
  <si>
    <t>UL Messages</t>
  </si>
  <si>
    <t>DL Messages</t>
  </si>
  <si>
    <t xml:space="preserve">10% UL/DL Errors </t>
  </si>
  <si>
    <t>20% UL/DL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</si>
</sst>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0"/>
  </numFmts>
  <fonts count="14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0000"/>
      <name val="Arial"/>
    </font>
    <font>
      <i/>
      <sz val="9"/>
      <color rgb="FF000000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rgb="FF000000"/>
      <name val="Arial"/>
      <family val="2"/>
    </font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19"/>
    <xf numFmtId="9" fontId="10" fillId="0" borderId="19"/>
  </cellStyleXfs>
  <cellXfs count="114">
    <xf numFmtId="0" fontId="0" fillId="0" borderId="0" xfId="0" applyBorder="1"/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7" fillId="0" borderId="3" xfId="0" applyFont="1" applyBorder="1"/>
    <xf numFmtId="165" fontId="6" fillId="3" borderId="7" xfId="0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10" fontId="6" fillId="0" borderId="7" xfId="0" applyNumberFormat="1" applyFont="1" applyBorder="1" applyAlignment="1">
      <alignment horizontal="center"/>
    </xf>
    <xf numFmtId="10" fontId="5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1" fontId="6" fillId="0" borderId="1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5" fillId="0" borderId="15" xfId="0" applyNumberFormat="1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6" fillId="0" borderId="17" xfId="0" applyNumberFormat="1" applyFont="1" applyBorder="1" applyAlignment="1">
      <alignment horizontal="center"/>
    </xf>
    <xf numFmtId="166" fontId="5" fillId="0" borderId="18" xfId="0" applyNumberFormat="1" applyFont="1" applyBorder="1" applyAlignment="1">
      <alignment horizontal="center"/>
    </xf>
    <xf numFmtId="2" fontId="5" fillId="0" borderId="15" xfId="0" applyNumberFormat="1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0" fontId="8" fillId="0" borderId="10" xfId="0" applyFont="1" applyBorder="1"/>
    <xf numFmtId="165" fontId="6" fillId="3" borderId="6" xfId="0" applyNumberFormat="1" applyFont="1" applyFill="1" applyBorder="1" applyAlignment="1">
      <alignment horizontal="center"/>
    </xf>
    <xf numFmtId="2" fontId="5" fillId="4" borderId="6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0" xfId="0" applyFont="1" applyBorder="1"/>
    <xf numFmtId="2" fontId="6" fillId="0" borderId="7" xfId="0" applyNumberFormat="1" applyFont="1" applyBorder="1" applyAlignment="1">
      <alignment horizontal="center"/>
    </xf>
    <xf numFmtId="0" fontId="9" fillId="0" borderId="0" xfId="0" applyFont="1" applyBorder="1"/>
    <xf numFmtId="9" fontId="6" fillId="0" borderId="7" xfId="1" applyFont="1" applyBorder="1" applyAlignment="1">
      <alignment horizontal="center"/>
    </xf>
    <xf numFmtId="9" fontId="5" fillId="0" borderId="7" xfId="0" applyNumberFormat="1" applyFont="1" applyBorder="1" applyAlignment="1">
      <alignment horizontal="center"/>
    </xf>
    <xf numFmtId="9" fontId="6" fillId="0" borderId="7" xfId="0" applyNumberFormat="1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/>
    </xf>
    <xf numFmtId="1" fontId="6" fillId="5" borderId="7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0" fontId="2" fillId="2" borderId="28" xfId="0" applyFont="1" applyFill="1" applyBorder="1" applyAlignment="1">
      <alignment horizontal="center" wrapText="1"/>
    </xf>
    <xf numFmtId="1" fontId="6" fillId="0" borderId="28" xfId="0" applyNumberFormat="1" applyFont="1" applyBorder="1" applyAlignment="1">
      <alignment horizontal="center"/>
    </xf>
    <xf numFmtId="1" fontId="5" fillId="0" borderId="29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6" fontId="6" fillId="0" borderId="32" xfId="0" applyNumberFormat="1" applyFont="1" applyBorder="1" applyAlignment="1">
      <alignment horizontal="center"/>
    </xf>
    <xf numFmtId="167" fontId="5" fillId="0" borderId="33" xfId="0" applyNumberFormat="1" applyFont="1" applyBorder="1" applyAlignment="1">
      <alignment horizontal="center"/>
    </xf>
    <xf numFmtId="1" fontId="5" fillId="0" borderId="33" xfId="0" applyNumberFormat="1" applyFont="1" applyBorder="1" applyAlignment="1">
      <alignment horizontal="center"/>
    </xf>
    <xf numFmtId="0" fontId="7" fillId="0" borderId="10" xfId="0" applyFont="1" applyBorder="1"/>
    <xf numFmtId="0" fontId="2" fillId="2" borderId="28" xfId="0" applyFont="1" applyFill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0" fontId="7" fillId="0" borderId="35" xfId="0" applyFont="1" applyBorder="1"/>
    <xf numFmtId="165" fontId="6" fillId="3" borderId="36" xfId="0" applyNumberFormat="1" applyFont="1" applyFill="1" applyBorder="1" applyAlignment="1">
      <alignment horizontal="center"/>
    </xf>
    <xf numFmtId="1" fontId="5" fillId="0" borderId="37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6" fillId="6" borderId="7" xfId="0" applyNumberFormat="1" applyFont="1" applyFill="1" applyBorder="1" applyAlignment="1">
      <alignment horizontal="center" vertical="center"/>
    </xf>
    <xf numFmtId="1" fontId="7" fillId="6" borderId="7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wrapText="1"/>
    </xf>
    <xf numFmtId="1" fontId="13" fillId="0" borderId="7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7" xfId="0" applyFont="1" applyBorder="1" applyAlignment="1">
      <alignment horizontal="center" wrapText="1"/>
    </xf>
    <xf numFmtId="165" fontId="11" fillId="3" borderId="3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2" fillId="2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24" xfId="0" applyFont="1" applyBorder="1" applyAlignment="1">
      <alignment horizontal="center" wrapText="1"/>
    </xf>
    <xf numFmtId="0" fontId="0" fillId="0" borderId="0" xfId="0" applyBorder="1"/>
    <xf numFmtId="0" fontId="0" fillId="0" borderId="22" xfId="0" applyBorder="1"/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0" fillId="0" borderId="21" xfId="0" applyBorder="1"/>
    <xf numFmtId="0" fontId="0" fillId="0" borderId="23" xfId="0" applyBorder="1"/>
    <xf numFmtId="0" fontId="1" fillId="2" borderId="4" xfId="0" applyFont="1" applyFill="1" applyBorder="1" applyAlignment="1">
      <alignment horizontal="center" wrapText="1"/>
    </xf>
    <xf numFmtId="0" fontId="0" fillId="0" borderId="26" xfId="0" applyBorder="1"/>
    <xf numFmtId="0" fontId="0" fillId="0" borderId="8" xfId="0" applyBorder="1"/>
    <xf numFmtId="0" fontId="2" fillId="2" borderId="7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2" fillId="2" borderId="38" xfId="0" applyFont="1" applyFill="1" applyBorder="1" applyAlignment="1">
      <alignment horizontal="center" wrapText="1"/>
    </xf>
    <xf numFmtId="0" fontId="0" fillId="0" borderId="39" xfId="0" applyBorder="1"/>
    <xf numFmtId="0" fontId="0" fillId="0" borderId="40" xfId="0" applyBorder="1"/>
    <xf numFmtId="0" fontId="2" fillId="2" borderId="27" xfId="0" applyFont="1" applyFill="1" applyBorder="1" applyAlignment="1">
      <alignment horizontal="center" wrapText="1"/>
    </xf>
    <xf numFmtId="0" fontId="0" fillId="0" borderId="30" xfId="0" applyBorder="1"/>
    <xf numFmtId="0" fontId="0" fillId="0" borderId="41" xfId="0" applyBorder="1"/>
    <xf numFmtId="0" fontId="2" fillId="2" borderId="34" xfId="0" applyFont="1" applyFill="1" applyBorder="1" applyAlignment="1">
      <alignment horizontal="center" wrapText="1"/>
    </xf>
    <xf numFmtId="0" fontId="0" fillId="0" borderId="35" xfId="0" applyBorder="1"/>
    <xf numFmtId="0" fontId="2" fillId="2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3" xfId="0" applyBorder="1"/>
    <xf numFmtId="0" fontId="2" fillId="2" borderId="20" xfId="0" applyFont="1" applyFill="1" applyBorder="1" applyAlignment="1">
      <alignment horizontal="center" wrapText="1"/>
    </xf>
    <xf numFmtId="0" fontId="0" fillId="0" borderId="14" xfId="0" applyBorder="1"/>
    <xf numFmtId="0" fontId="0" fillId="0" borderId="16" xfId="0" applyBorder="1"/>
    <xf numFmtId="0" fontId="3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9" xfId="0" applyFont="1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Figures!$A$3:$A$6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Figures!$B$3:$B$6</c:f>
              <c:numCache>
                <c:formatCode>0.00</c:formatCode>
                <c:ptCount val="4"/>
                <c:pt idx="0">
                  <c:v>189.96941050000001</c:v>
                </c:pt>
                <c:pt idx="1">
                  <c:v>391.096675</c:v>
                </c:pt>
                <c:pt idx="2">
                  <c:v>605.51807499999995</c:v>
                </c:pt>
                <c:pt idx="3">
                  <c:v>1298.9220810000002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F-4729-92D6-5206870537F9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10% UL/DL Errors 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Figures!$C$3:$C$6</c:f>
              <c:numCache>
                <c:formatCode>0.00</c:formatCode>
                <c:ptCount val="4"/>
                <c:pt idx="0">
                  <c:v>270.99789350000003</c:v>
                </c:pt>
                <c:pt idx="1">
                  <c:v>493.45131400000002</c:v>
                </c:pt>
                <c:pt idx="2">
                  <c:v>763.02407599999992</c:v>
                </c:pt>
                <c:pt idx="3">
                  <c:v>1696.5949410000001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F-4729-92D6-5206870537F9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20% UL/DL Errors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Figures!$D$3:$D$6</c:f>
              <c:numCache>
                <c:formatCode>0.00</c:formatCode>
                <c:ptCount val="4"/>
                <c:pt idx="0">
                  <c:v>358.56006999999994</c:v>
                </c:pt>
                <c:pt idx="1">
                  <c:v>629.05577699999992</c:v>
                </c:pt>
                <c:pt idx="2">
                  <c:v>1060.419523</c:v>
                </c:pt>
                <c:pt idx="3">
                  <c:v>2128.0945360000005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F-4729-92D6-52068705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15230"/>
        <c:axId val="2056228905"/>
      </c:barChart>
      <c:catAx>
        <c:axId val="15075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6228905"/>
        <c:crosses val="autoZero"/>
        <c:auto val="0"/>
        <c:lblAlgn val="ctr"/>
        <c:lblOffset val="100"/>
        <c:noMultiLvlLbl val="0"/>
      </c:catAx>
      <c:valAx>
        <c:axId val="205622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075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Figures!$H$3:$H$6</c:f>
              <c:numCache>
                <c:formatCode>0.00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21.2</c:v>
                </c:pt>
                <c:pt idx="3">
                  <c:v>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0-4C69-8963-827D12C92DDC}"/>
            </c:ext>
          </c:extLst>
        </c:ser>
        <c:ser>
          <c:idx val="1"/>
          <c:order val="1"/>
          <c:tx>
            <c:strRef>
              <c:f>Figures!$I$2</c:f>
              <c:strCache>
                <c:ptCount val="1"/>
                <c:pt idx="0">
                  <c:v>10% UL/DL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Figures!$I$3:$I$6</c:f>
              <c:numCache>
                <c:formatCode>0.00</c:formatCode>
                <c:ptCount val="4"/>
                <c:pt idx="0">
                  <c:v>8.85</c:v>
                </c:pt>
                <c:pt idx="1">
                  <c:v>16.8</c:v>
                </c:pt>
                <c:pt idx="2">
                  <c:v>26.2</c:v>
                </c:pt>
                <c:pt idx="3">
                  <c:v>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0-4C69-8963-827D12C92DDC}"/>
            </c:ext>
          </c:extLst>
        </c:ser>
        <c:ser>
          <c:idx val="2"/>
          <c:order val="2"/>
          <c:tx>
            <c:strRef>
              <c:f>Figures!$J$2</c:f>
              <c:strCache>
                <c:ptCount val="1"/>
                <c:pt idx="0">
                  <c:v>20% UL/DL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Figures!$J$3:$J$6</c:f>
              <c:numCache>
                <c:formatCode>0.00</c:formatCode>
                <c:ptCount val="4"/>
                <c:pt idx="0">
                  <c:v>10.75</c:v>
                </c:pt>
                <c:pt idx="1">
                  <c:v>20</c:v>
                </c:pt>
                <c:pt idx="2">
                  <c:v>33</c:v>
                </c:pt>
                <c:pt idx="3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0-4C69-8963-827D12C92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4748"/>
        <c:axId val="2036875370"/>
      </c:barChart>
      <c:catAx>
        <c:axId val="1546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36875370"/>
        <c:crosses val="autoZero"/>
        <c:auto val="0"/>
        <c:lblAlgn val="ctr"/>
        <c:lblOffset val="100"/>
        <c:noMultiLvlLbl val="0"/>
      </c:catAx>
      <c:valAx>
        <c:axId val="2036875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64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c:rich>
      </c:tx>
      <c:layout>
        <c:manualLayout>
          <c:xMode val="edge"/>
          <c:yMode val="edge"/>
          <c:x val="3.0956521739130431E-2"/>
          <c:y val="4.71910112359550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Figures!$N$3:$N$6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D-4FC8-866F-ACFC7D437FE1}"/>
            </c:ext>
          </c:extLst>
        </c:ser>
        <c:ser>
          <c:idx val="1"/>
          <c:order val="1"/>
          <c:tx>
            <c:strRef>
              <c:f>Figures!$O$2</c:f>
              <c:strCache>
                <c:ptCount val="1"/>
                <c:pt idx="0">
                  <c:v>10% UL/DL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Figures!$O$3:$O$6</c:f>
              <c:numCache>
                <c:formatCode>0.00</c:formatCode>
                <c:ptCount val="4"/>
                <c:pt idx="0">
                  <c:v>1.8</c:v>
                </c:pt>
                <c:pt idx="1">
                  <c:v>2.5</c:v>
                </c:pt>
                <c:pt idx="2">
                  <c:v>3.1</c:v>
                </c:pt>
                <c:pt idx="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D-4FC8-866F-ACFC7D437FE1}"/>
            </c:ext>
          </c:extLst>
        </c:ser>
        <c:ser>
          <c:idx val="2"/>
          <c:order val="2"/>
          <c:tx>
            <c:strRef>
              <c:f>Figures!$P$2</c:f>
              <c:strCache>
                <c:ptCount val="1"/>
                <c:pt idx="0">
                  <c:v>20% UL/DL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Figures!$P$3:$P$6</c:f>
              <c:numCache>
                <c:formatCode>0.00</c:formatCode>
                <c:ptCount val="4"/>
                <c:pt idx="0">
                  <c:v>2.5499999999999998</c:v>
                </c:pt>
                <c:pt idx="1">
                  <c:v>3.3</c:v>
                </c:pt>
                <c:pt idx="2">
                  <c:v>5.2</c:v>
                </c:pt>
                <c:pt idx="3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D-4FC8-866F-ACFC7D43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04692"/>
        <c:axId val="1210759008"/>
      </c:barChart>
      <c:catAx>
        <c:axId val="1833504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10759008"/>
        <c:crosses val="autoZero"/>
        <c:auto val="0"/>
        <c:lblAlgn val="ctr"/>
        <c:lblOffset val="100"/>
        <c:noMultiLvlLbl val="0"/>
      </c:catAx>
      <c:valAx>
        <c:axId val="121075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33504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85725</xdr:rowOff>
    </xdr:from>
    <xdr:ext cx="5381625" cy="3333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228600</xdr:colOff>
      <xdr:row>6</xdr:row>
      <xdr:rowOff>142875</xdr:rowOff>
    </xdr:from>
    <xdr:ext cx="5476875" cy="3390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561975</xdr:colOff>
      <xdr:row>7</xdr:row>
      <xdr:rowOff>0</xdr:rowOff>
    </xdr:from>
    <xdr:ext cx="5476875" cy="33909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E27" sqref="E27"/>
    </sheetView>
  </sheetViews>
  <sheetFormatPr baseColWidth="10" defaultColWidth="14.42578125" defaultRowHeight="15" customHeight="1" x14ac:dyDescent="0.2"/>
  <cols>
    <col min="1" max="3" width="14.42578125" style="71" customWidth="1"/>
    <col min="4" max="4" width="95.7109375" style="71" customWidth="1"/>
    <col min="5" max="8" width="14.42578125" style="71" customWidth="1"/>
    <col min="9" max="16384" width="14.42578125" style="71"/>
  </cols>
  <sheetData>
    <row r="1" spans="1:25" ht="15.75" customHeight="1" x14ac:dyDescent="0.2">
      <c r="A1" s="74" t="s">
        <v>0</v>
      </c>
      <c r="B1" s="75"/>
      <c r="C1" s="76"/>
      <c r="D1" s="77" t="s">
        <v>1</v>
      </c>
      <c r="E1" s="80">
        <v>77</v>
      </c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2"/>
    </row>
    <row r="2" spans="1:25" ht="15.75" customHeight="1" x14ac:dyDescent="0.2">
      <c r="A2" s="74" t="s">
        <v>2</v>
      </c>
      <c r="B2" s="75"/>
      <c r="C2" s="76"/>
      <c r="D2" s="78"/>
      <c r="E2" s="83">
        <v>7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2"/>
    </row>
    <row r="3" spans="1:25" ht="15.75" customHeight="1" x14ac:dyDescent="0.2">
      <c r="A3" s="74" t="s">
        <v>3</v>
      </c>
      <c r="B3" s="75"/>
      <c r="C3" s="76"/>
      <c r="D3" s="78"/>
      <c r="E3" s="84">
        <v>1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6"/>
    </row>
    <row r="4" spans="1:25" ht="15.75" customHeight="1" thickBot="1" x14ac:dyDescent="0.25">
      <c r="A4" s="87" t="s">
        <v>4</v>
      </c>
      <c r="B4" s="88"/>
      <c r="C4" s="89"/>
      <c r="D4" s="79"/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5">
        <v>9</v>
      </c>
      <c r="N4" s="15">
        <v>10</v>
      </c>
      <c r="O4" s="15">
        <v>11</v>
      </c>
      <c r="P4" s="15">
        <v>12</v>
      </c>
      <c r="Q4" s="15">
        <v>13</v>
      </c>
      <c r="R4" s="15">
        <v>14</v>
      </c>
      <c r="S4" s="15">
        <v>15</v>
      </c>
      <c r="T4" s="15">
        <v>16</v>
      </c>
      <c r="U4" s="15">
        <v>17</v>
      </c>
      <c r="V4" s="15">
        <v>18</v>
      </c>
      <c r="W4" s="15">
        <v>19</v>
      </c>
      <c r="X4" s="15">
        <v>20</v>
      </c>
      <c r="Y4" s="16" t="s">
        <v>5</v>
      </c>
    </row>
    <row r="5" spans="1:25" ht="15.75" customHeight="1" x14ac:dyDescent="0.2">
      <c r="A5" s="93" t="s">
        <v>6</v>
      </c>
      <c r="B5" s="96" t="s">
        <v>7</v>
      </c>
      <c r="C5" s="49" t="s">
        <v>8</v>
      </c>
      <c r="D5" s="49" t="s">
        <v>9</v>
      </c>
      <c r="E5" s="50">
        <f>E2-E11-E19</f>
        <v>6</v>
      </c>
      <c r="F5" s="50">
        <f>E2-E11-E19</f>
        <v>6</v>
      </c>
      <c r="G5" s="50">
        <f>E2-E11-E19</f>
        <v>6</v>
      </c>
      <c r="H5" s="50">
        <f>E2-E11-E19</f>
        <v>6</v>
      </c>
      <c r="I5" s="50">
        <f>E2-E11-E19</f>
        <v>6</v>
      </c>
      <c r="J5" s="50">
        <f>E2-E11-E19</f>
        <v>6</v>
      </c>
      <c r="K5" s="50">
        <f>E2-E11-E19</f>
        <v>6</v>
      </c>
      <c r="L5" s="50">
        <f>E2-E11-E19</f>
        <v>6</v>
      </c>
      <c r="M5" s="50">
        <f>E2-E11-E19</f>
        <v>6</v>
      </c>
      <c r="N5" s="50">
        <f>E2-E11-E19</f>
        <v>6</v>
      </c>
      <c r="O5" s="50">
        <f>E2-E11-E19</f>
        <v>6</v>
      </c>
      <c r="P5" s="50">
        <f>E2-E11-E19</f>
        <v>6</v>
      </c>
      <c r="Q5" s="50">
        <f>E2-E11-E19</f>
        <v>6</v>
      </c>
      <c r="R5" s="50">
        <f>E2-E11-E19</f>
        <v>6</v>
      </c>
      <c r="S5" s="50">
        <f>E2-E11-E19</f>
        <v>6</v>
      </c>
      <c r="T5" s="50">
        <f>E2-E11-E19</f>
        <v>6</v>
      </c>
      <c r="U5" s="50">
        <f>E2-E11-E19</f>
        <v>6</v>
      </c>
      <c r="V5" s="50">
        <f>E2-E11-E19</f>
        <v>6</v>
      </c>
      <c r="W5" s="50">
        <f>E2-E11-E19</f>
        <v>6</v>
      </c>
      <c r="X5" s="50">
        <f>E2-E11-E19</f>
        <v>6</v>
      </c>
      <c r="Y5" s="51">
        <f t="shared" ref="Y5:Y33" si="0">AVERAGE(E5:X5)</f>
        <v>6</v>
      </c>
    </row>
    <row r="6" spans="1:25" ht="15.75" customHeight="1" x14ac:dyDescent="0.2">
      <c r="A6" s="94"/>
      <c r="B6" s="97"/>
      <c r="C6" s="4" t="s">
        <v>10</v>
      </c>
      <c r="D6" s="4" t="s">
        <v>11</v>
      </c>
      <c r="E6" s="20">
        <v>6</v>
      </c>
      <c r="F6" s="20">
        <v>6</v>
      </c>
      <c r="G6" s="20">
        <v>6</v>
      </c>
      <c r="H6" s="20">
        <v>6</v>
      </c>
      <c r="I6" s="20">
        <v>6</v>
      </c>
      <c r="J6" s="20">
        <v>6</v>
      </c>
      <c r="K6" s="20">
        <v>6</v>
      </c>
      <c r="L6" s="20">
        <v>6</v>
      </c>
      <c r="M6" s="20">
        <v>6</v>
      </c>
      <c r="N6" s="20">
        <v>6</v>
      </c>
      <c r="O6" s="20">
        <v>6</v>
      </c>
      <c r="P6" s="20">
        <v>6</v>
      </c>
      <c r="Q6" s="20">
        <v>6</v>
      </c>
      <c r="R6" s="20">
        <v>6</v>
      </c>
      <c r="S6" s="20">
        <v>6</v>
      </c>
      <c r="T6" s="20">
        <v>6</v>
      </c>
      <c r="U6" s="20">
        <v>6</v>
      </c>
      <c r="V6" s="20">
        <v>6</v>
      </c>
      <c r="W6" s="20">
        <v>6</v>
      </c>
      <c r="X6" s="20">
        <v>6</v>
      </c>
      <c r="Y6" s="52">
        <f t="shared" si="0"/>
        <v>6</v>
      </c>
    </row>
    <row r="7" spans="1:25" ht="15.75" customHeight="1" x14ac:dyDescent="0.2">
      <c r="A7" s="94"/>
      <c r="B7" s="97"/>
      <c r="C7" s="4" t="s">
        <v>12</v>
      </c>
      <c r="D7" s="4" t="s">
        <v>13</v>
      </c>
      <c r="E7" s="20">
        <f t="shared" ref="E7:X7" si="1">E6-E5</f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0">
        <f t="shared" si="1"/>
        <v>0</v>
      </c>
      <c r="P7" s="20">
        <f t="shared" si="1"/>
        <v>0</v>
      </c>
      <c r="Q7" s="20">
        <f t="shared" si="1"/>
        <v>0</v>
      </c>
      <c r="R7" s="20">
        <f t="shared" si="1"/>
        <v>0</v>
      </c>
      <c r="S7" s="20">
        <f t="shared" si="1"/>
        <v>0</v>
      </c>
      <c r="T7" s="20">
        <f t="shared" si="1"/>
        <v>0</v>
      </c>
      <c r="U7" s="20">
        <f t="shared" si="1"/>
        <v>0</v>
      </c>
      <c r="V7" s="20">
        <f t="shared" si="1"/>
        <v>0</v>
      </c>
      <c r="W7" s="20">
        <f t="shared" si="1"/>
        <v>0</v>
      </c>
      <c r="X7" s="20">
        <f t="shared" si="1"/>
        <v>0</v>
      </c>
      <c r="Y7" s="52">
        <f t="shared" si="0"/>
        <v>0</v>
      </c>
    </row>
    <row r="8" spans="1:25" ht="15.75" customHeight="1" x14ac:dyDescent="0.2">
      <c r="A8" s="94"/>
      <c r="B8" s="97"/>
      <c r="C8" s="4" t="s">
        <v>14</v>
      </c>
      <c r="D8" s="4" t="s">
        <v>15</v>
      </c>
      <c r="E8" s="20">
        <v>135.42811</v>
      </c>
      <c r="F8" s="22">
        <v>135.42551</v>
      </c>
      <c r="G8" s="22">
        <v>135.42716999999999</v>
      </c>
      <c r="H8" s="22">
        <v>135.42307</v>
      </c>
      <c r="I8" s="22">
        <v>135.42455000000001</v>
      </c>
      <c r="J8" s="22">
        <v>135.49973</v>
      </c>
      <c r="K8" s="22">
        <v>135.42471</v>
      </c>
      <c r="L8" s="22">
        <v>135.42724000000001</v>
      </c>
      <c r="M8" s="22">
        <v>135.42285999999999</v>
      </c>
      <c r="N8" s="22">
        <v>135.49766</v>
      </c>
      <c r="O8" s="20">
        <v>135.42249000000001</v>
      </c>
      <c r="P8" s="22">
        <v>135.42713000000001</v>
      </c>
      <c r="Q8" s="22">
        <v>135.42105000000001</v>
      </c>
      <c r="R8" s="22">
        <v>135.42147</v>
      </c>
      <c r="S8" s="22">
        <v>135.42401000000001</v>
      </c>
      <c r="T8" s="22">
        <v>135.42715000000001</v>
      </c>
      <c r="U8" s="22">
        <v>135.4265</v>
      </c>
      <c r="V8" s="22">
        <v>135.45884000000001</v>
      </c>
      <c r="W8" s="22">
        <v>135.49413999999999</v>
      </c>
      <c r="X8" s="22">
        <v>135.42670000000001</v>
      </c>
      <c r="Y8" s="52">
        <f t="shared" si="0"/>
        <v>135.43750449999999</v>
      </c>
    </row>
    <row r="9" spans="1:25" ht="15.75" customHeight="1" x14ac:dyDescent="0.2">
      <c r="A9" s="94"/>
      <c r="B9" s="97"/>
      <c r="C9" s="4" t="s">
        <v>16</v>
      </c>
      <c r="D9" s="4" t="s">
        <v>17</v>
      </c>
      <c r="E9" s="22">
        <v>22.571351666666668</v>
      </c>
      <c r="F9" s="22">
        <v>22.570918333333331</v>
      </c>
      <c r="G9" s="22">
        <v>22.571194999999999</v>
      </c>
      <c r="H9" s="22">
        <v>22.570511666666661</v>
      </c>
      <c r="I9" s="22">
        <v>22.57075833333333</v>
      </c>
      <c r="J9" s="22">
        <v>22.583288333333329</v>
      </c>
      <c r="K9" s="22">
        <v>22.570785000000001</v>
      </c>
      <c r="L9" s="22">
        <v>22.571206666666669</v>
      </c>
      <c r="M9" s="22">
        <v>22.570476666666671</v>
      </c>
      <c r="N9" s="22">
        <v>22.582943333333329</v>
      </c>
      <c r="O9" s="22">
        <v>22.570415000000001</v>
      </c>
      <c r="P9" s="22">
        <v>22.571188333333339</v>
      </c>
      <c r="Q9" s="22">
        <v>22.570174999999999</v>
      </c>
      <c r="R9" s="22">
        <v>22.570245</v>
      </c>
      <c r="S9" s="22">
        <v>22.57066833333333</v>
      </c>
      <c r="T9" s="22">
        <v>22.571191666666671</v>
      </c>
      <c r="U9" s="22">
        <v>22.571083333333331</v>
      </c>
      <c r="V9" s="22">
        <v>22.57647333333334</v>
      </c>
      <c r="W9" s="22">
        <v>22.582356666666669</v>
      </c>
      <c r="X9" s="22">
        <v>22.571116666666668</v>
      </c>
      <c r="Y9" s="52">
        <f t="shared" si="0"/>
        <v>22.57291741666667</v>
      </c>
    </row>
    <row r="10" spans="1:25" ht="15.75" customHeight="1" thickBot="1" x14ac:dyDescent="0.25">
      <c r="A10" s="94"/>
      <c r="B10" s="98"/>
      <c r="C10" s="53" t="s">
        <v>18</v>
      </c>
      <c r="D10" s="53" t="s">
        <v>19</v>
      </c>
      <c r="E10" s="54">
        <v>1.5304302227371451E-3</v>
      </c>
      <c r="F10" s="54">
        <v>1.079692857560119E-3</v>
      </c>
      <c r="G10" s="54">
        <v>1.1111570546062221E-3</v>
      </c>
      <c r="H10" s="54">
        <v>1.0175739121398219E-3</v>
      </c>
      <c r="I10" s="54">
        <v>1.0676968983126061E-3</v>
      </c>
      <c r="J10" s="54">
        <v>2.91908680355124E-2</v>
      </c>
      <c r="K10" s="54">
        <v>1.3215559012007699E-3</v>
      </c>
      <c r="L10" s="54">
        <v>1.3585825947167909E-3</v>
      </c>
      <c r="M10" s="54">
        <v>1.2793227374931671E-3</v>
      </c>
      <c r="N10" s="54">
        <v>2.9428015676675651E-2</v>
      </c>
      <c r="O10" s="54">
        <v>7.8899302911992391E-4</v>
      </c>
      <c r="P10" s="54">
        <v>1.3248157104548039E-3</v>
      </c>
      <c r="Q10" s="54">
        <v>7.699025912416001E-4</v>
      </c>
      <c r="R10" s="54">
        <v>9.2918781739742573E-4</v>
      </c>
      <c r="S10" s="54">
        <v>1.0199885620274061E-3</v>
      </c>
      <c r="T10" s="54">
        <v>1.126896919273103E-3</v>
      </c>
      <c r="U10" s="54">
        <v>1.15149757562334E-3</v>
      </c>
      <c r="V10" s="54">
        <v>1.39399765662155E-2</v>
      </c>
      <c r="W10" s="54">
        <v>3.0386856149767209E-2</v>
      </c>
      <c r="X10" s="54">
        <v>1.437173151247172E-3</v>
      </c>
      <c r="Y10" s="55">
        <f t="shared" si="0"/>
        <v>6.0630091981661097E-3</v>
      </c>
    </row>
    <row r="11" spans="1:25" ht="15.75" customHeight="1" x14ac:dyDescent="0.2">
      <c r="A11" s="94"/>
      <c r="B11" s="96" t="s">
        <v>20</v>
      </c>
      <c r="C11" s="49" t="s">
        <v>8</v>
      </c>
      <c r="D11" s="49" t="s">
        <v>21</v>
      </c>
      <c r="E11" s="50">
        <f>E3-1</f>
        <v>0</v>
      </c>
      <c r="F11" s="50">
        <f>E3-1</f>
        <v>0</v>
      </c>
      <c r="G11" s="50">
        <f>E3-1</f>
        <v>0</v>
      </c>
      <c r="H11" s="50">
        <f>E3-1</f>
        <v>0</v>
      </c>
      <c r="I11" s="50">
        <f>E3-1</f>
        <v>0</v>
      </c>
      <c r="J11" s="50">
        <f>E3-1</f>
        <v>0</v>
      </c>
      <c r="K11" s="50">
        <f>E3-1</f>
        <v>0</v>
      </c>
      <c r="L11" s="50">
        <f>E3-1</f>
        <v>0</v>
      </c>
      <c r="M11" s="50">
        <f>E3-1</f>
        <v>0</v>
      </c>
      <c r="N11" s="50">
        <f>E3-1</f>
        <v>0</v>
      </c>
      <c r="O11" s="50">
        <f>E3-1</f>
        <v>0</v>
      </c>
      <c r="P11" s="50">
        <f>E3-1</f>
        <v>0</v>
      </c>
      <c r="Q11" s="50">
        <f>E3-1</f>
        <v>0</v>
      </c>
      <c r="R11" s="50">
        <f>E3-1</f>
        <v>0</v>
      </c>
      <c r="S11" s="50">
        <f>E3-1</f>
        <v>0</v>
      </c>
      <c r="T11" s="50">
        <f>E3-1</f>
        <v>0</v>
      </c>
      <c r="U11" s="50">
        <f>E3-1</f>
        <v>0</v>
      </c>
      <c r="V11" s="50">
        <f>E3-1</f>
        <v>0</v>
      </c>
      <c r="W11" s="50">
        <f>E3-1</f>
        <v>0</v>
      </c>
      <c r="X11" s="50">
        <f>E3-1</f>
        <v>0</v>
      </c>
      <c r="Y11" s="51">
        <f t="shared" si="0"/>
        <v>0</v>
      </c>
    </row>
    <row r="12" spans="1:25" ht="15.75" customHeight="1" x14ac:dyDescent="0.2">
      <c r="A12" s="94"/>
      <c r="B12" s="97"/>
      <c r="C12" s="4" t="s">
        <v>10</v>
      </c>
      <c r="D12" s="4" t="s">
        <v>22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52">
        <f t="shared" si="0"/>
        <v>0</v>
      </c>
    </row>
    <row r="13" spans="1:25" ht="15.75" customHeight="1" x14ac:dyDescent="0.2">
      <c r="A13" s="94"/>
      <c r="B13" s="97"/>
      <c r="C13" s="4" t="s">
        <v>23</v>
      </c>
      <c r="D13" s="4" t="s">
        <v>24</v>
      </c>
      <c r="E13" s="20">
        <v>0</v>
      </c>
      <c r="F13" s="20">
        <v>0</v>
      </c>
      <c r="G13" s="20">
        <v>0</v>
      </c>
      <c r="H13" s="20">
        <v>0</v>
      </c>
      <c r="I13" s="67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52">
        <f t="shared" si="0"/>
        <v>0</v>
      </c>
    </row>
    <row r="14" spans="1:25" ht="15.75" customHeight="1" x14ac:dyDescent="0.2">
      <c r="A14" s="94"/>
      <c r="B14" s="97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52">
        <f t="shared" si="0"/>
        <v>0</v>
      </c>
    </row>
    <row r="15" spans="1:25" ht="15.75" customHeight="1" x14ac:dyDescent="0.2">
      <c r="A15" s="94"/>
      <c r="B15" s="97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52">
        <f t="shared" si="0"/>
        <v>0</v>
      </c>
    </row>
    <row r="16" spans="1:25" ht="15.75" customHeight="1" x14ac:dyDescent="0.2">
      <c r="A16" s="94"/>
      <c r="B16" s="97"/>
      <c r="C16" s="4" t="s">
        <v>14</v>
      </c>
      <c r="D16" s="4" t="s">
        <v>29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52">
        <f t="shared" si="0"/>
        <v>0</v>
      </c>
    </row>
    <row r="17" spans="1:25" ht="15.75" customHeight="1" x14ac:dyDescent="0.2">
      <c r="A17" s="94"/>
      <c r="B17" s="97"/>
      <c r="C17" s="4" t="s">
        <v>16</v>
      </c>
      <c r="D17" s="4" t="s">
        <v>30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52">
        <f t="shared" si="0"/>
        <v>0</v>
      </c>
    </row>
    <row r="18" spans="1:25" ht="15.75" customHeight="1" thickBot="1" x14ac:dyDescent="0.25">
      <c r="A18" s="94"/>
      <c r="B18" s="98"/>
      <c r="C18" s="53" t="s">
        <v>18</v>
      </c>
      <c r="D18" s="53" t="s">
        <v>31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6">
        <f t="shared" si="0"/>
        <v>0</v>
      </c>
    </row>
    <row r="19" spans="1:25" ht="15.75" customHeight="1" x14ac:dyDescent="0.2">
      <c r="A19" s="94"/>
      <c r="B19" s="96" t="s">
        <v>32</v>
      </c>
      <c r="C19" s="58" t="s">
        <v>33</v>
      </c>
      <c r="D19" s="58" t="s">
        <v>34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1">
        <f t="shared" si="0"/>
        <v>1</v>
      </c>
    </row>
    <row r="20" spans="1:25" ht="15.75" customHeight="1" x14ac:dyDescent="0.2">
      <c r="A20" s="94"/>
      <c r="B20" s="97"/>
      <c r="C20" s="4" t="s">
        <v>10</v>
      </c>
      <c r="D20" s="4" t="s">
        <v>35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52">
        <f t="shared" si="0"/>
        <v>1</v>
      </c>
    </row>
    <row r="21" spans="1:25" ht="15.75" customHeight="1" x14ac:dyDescent="0.2">
      <c r="A21" s="94"/>
      <c r="B21" s="97"/>
      <c r="C21" s="4" t="s">
        <v>23</v>
      </c>
      <c r="D21" s="4" t="s">
        <v>36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52">
        <f t="shared" si="0"/>
        <v>0</v>
      </c>
    </row>
    <row r="22" spans="1:25" ht="15.75" customHeight="1" x14ac:dyDescent="0.2">
      <c r="A22" s="94"/>
      <c r="B22" s="97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52">
        <f t="shared" si="0"/>
        <v>0</v>
      </c>
    </row>
    <row r="23" spans="1:25" ht="15.75" customHeight="1" x14ac:dyDescent="0.2">
      <c r="A23" s="94"/>
      <c r="B23" s="97"/>
      <c r="C23" s="4" t="s">
        <v>27</v>
      </c>
      <c r="D23" s="4" t="s">
        <v>38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52">
        <f t="shared" si="0"/>
        <v>1</v>
      </c>
    </row>
    <row r="24" spans="1:25" ht="15.75" customHeight="1" x14ac:dyDescent="0.2">
      <c r="A24" s="94"/>
      <c r="B24" s="97"/>
      <c r="C24" s="4" t="s">
        <v>14</v>
      </c>
      <c r="D24" s="4" t="s">
        <v>39</v>
      </c>
      <c r="E24" s="22">
        <v>54.286650000000002</v>
      </c>
      <c r="F24" s="22">
        <v>54.40578</v>
      </c>
      <c r="G24" s="22">
        <v>55.366790000000002</v>
      </c>
      <c r="H24" s="22">
        <v>54.447189999999999</v>
      </c>
      <c r="I24" s="22">
        <v>54.49248</v>
      </c>
      <c r="J24" s="22">
        <v>54.380719999999997</v>
      </c>
      <c r="K24" s="22">
        <v>54.38035</v>
      </c>
      <c r="L24" s="22">
        <v>54.427869999999999</v>
      </c>
      <c r="M24" s="22">
        <v>54.493029999999997</v>
      </c>
      <c r="N24" s="22">
        <v>54.399569999999997</v>
      </c>
      <c r="O24" s="22">
        <v>54.472900000000003</v>
      </c>
      <c r="P24" s="22">
        <v>54.478850000000001</v>
      </c>
      <c r="Q24" s="22">
        <v>54.413739999999997</v>
      </c>
      <c r="R24" s="22">
        <v>55.489559999999997</v>
      </c>
      <c r="S24" s="22">
        <v>54.497280000000003</v>
      </c>
      <c r="T24" s="22">
        <v>54.476619999999997</v>
      </c>
      <c r="U24" s="22">
        <v>54.476149999999997</v>
      </c>
      <c r="V24" s="22">
        <v>54.444540000000003</v>
      </c>
      <c r="W24" s="22">
        <v>54.393729999999998</v>
      </c>
      <c r="X24" s="22">
        <v>54.414319999999996</v>
      </c>
      <c r="Y24" s="52">
        <f t="shared" si="0"/>
        <v>54.531905999999992</v>
      </c>
    </row>
    <row r="25" spans="1:25" ht="15.75" customHeight="1" x14ac:dyDescent="0.2">
      <c r="A25" s="94"/>
      <c r="B25" s="97"/>
      <c r="C25" s="4" t="s">
        <v>16</v>
      </c>
      <c r="D25" s="4" t="s">
        <v>40</v>
      </c>
      <c r="E25" s="22">
        <v>54.286650000000002</v>
      </c>
      <c r="F25" s="22">
        <v>54.40578</v>
      </c>
      <c r="G25" s="22">
        <v>55.366790000000002</v>
      </c>
      <c r="H25" s="22">
        <v>54.447189999999999</v>
      </c>
      <c r="I25" s="22">
        <v>54.49248</v>
      </c>
      <c r="J25" s="22">
        <v>54.380719999999997</v>
      </c>
      <c r="K25" s="22">
        <v>54.38035</v>
      </c>
      <c r="L25" s="22">
        <v>54.427869999999999</v>
      </c>
      <c r="M25" s="22">
        <v>54.493029999999997</v>
      </c>
      <c r="N25" s="22">
        <v>54.399569999999997</v>
      </c>
      <c r="O25" s="22">
        <v>54.472900000000003</v>
      </c>
      <c r="P25" s="22">
        <v>54.478850000000001</v>
      </c>
      <c r="Q25" s="22">
        <v>54.413739999999997</v>
      </c>
      <c r="R25" s="22">
        <v>55.489559999999997</v>
      </c>
      <c r="S25" s="22">
        <v>54.497280000000003</v>
      </c>
      <c r="T25" s="22">
        <v>54.476619999999997</v>
      </c>
      <c r="U25" s="22">
        <v>54.476149999999997</v>
      </c>
      <c r="V25" s="22">
        <v>54.444540000000003</v>
      </c>
      <c r="W25" s="22">
        <v>54.393729999999998</v>
      </c>
      <c r="X25" s="22">
        <v>54.414319999999996</v>
      </c>
      <c r="Y25" s="52">
        <f t="shared" si="0"/>
        <v>54.531905999999992</v>
      </c>
    </row>
    <row r="26" spans="1:25" ht="15.75" customHeight="1" thickBot="1" x14ac:dyDescent="0.25">
      <c r="A26" s="94"/>
      <c r="B26" s="98"/>
      <c r="C26" s="53" t="s">
        <v>18</v>
      </c>
      <c r="D26" s="53" t="s">
        <v>41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6">
        <f t="shared" si="0"/>
        <v>0</v>
      </c>
    </row>
    <row r="27" spans="1:25" ht="15.75" customHeight="1" thickBot="1" x14ac:dyDescent="0.25">
      <c r="A27" s="95"/>
      <c r="B27" s="99" t="s">
        <v>42</v>
      </c>
      <c r="C27" s="100"/>
      <c r="D27" s="60" t="s">
        <v>43</v>
      </c>
      <c r="E27" s="73">
        <v>189.71476000000001</v>
      </c>
      <c r="F27" s="61">
        <v>189.83129</v>
      </c>
      <c r="G27" s="61">
        <v>190.79396</v>
      </c>
      <c r="H27" s="61">
        <v>189.87026</v>
      </c>
      <c r="I27" s="61">
        <v>189.91703000000001</v>
      </c>
      <c r="J27" s="61">
        <v>189.88045</v>
      </c>
      <c r="K27" s="61">
        <v>189.80506</v>
      </c>
      <c r="L27" s="61">
        <v>189.85511</v>
      </c>
      <c r="M27" s="61">
        <v>189.91588999999999</v>
      </c>
      <c r="N27" s="61">
        <v>189.89723000000001</v>
      </c>
      <c r="O27" s="61">
        <v>189.89538999999999</v>
      </c>
      <c r="P27" s="61">
        <v>189.90598</v>
      </c>
      <c r="Q27" s="61">
        <v>189.83479</v>
      </c>
      <c r="R27" s="61">
        <v>190.91103000000001</v>
      </c>
      <c r="S27" s="61">
        <v>189.92129</v>
      </c>
      <c r="T27" s="61">
        <v>189.90377000000001</v>
      </c>
      <c r="U27" s="61">
        <v>189.90264999999999</v>
      </c>
      <c r="V27" s="61">
        <v>189.90338</v>
      </c>
      <c r="W27" s="61">
        <v>189.88786999999999</v>
      </c>
      <c r="X27" s="61">
        <v>189.84101999999999</v>
      </c>
      <c r="Y27" s="62">
        <f t="shared" si="0"/>
        <v>189.96941050000001</v>
      </c>
    </row>
    <row r="28" spans="1:25" ht="15.75" customHeight="1" x14ac:dyDescent="0.2">
      <c r="A28" s="101" t="s">
        <v>44</v>
      </c>
      <c r="B28" s="85"/>
      <c r="C28" s="92"/>
      <c r="D28" s="57" t="s">
        <v>45</v>
      </c>
      <c r="E28" s="47">
        <f t="shared" ref="E28:X28" si="2">E7+E13+E21</f>
        <v>0</v>
      </c>
      <c r="F28" s="47">
        <f t="shared" si="2"/>
        <v>0</v>
      </c>
      <c r="G28" s="47">
        <f t="shared" si="2"/>
        <v>0</v>
      </c>
      <c r="H28" s="47">
        <f t="shared" si="2"/>
        <v>0</v>
      </c>
      <c r="I28" s="47">
        <f t="shared" si="2"/>
        <v>0</v>
      </c>
      <c r="J28" s="47">
        <f t="shared" si="2"/>
        <v>0</v>
      </c>
      <c r="K28" s="47">
        <f t="shared" si="2"/>
        <v>0</v>
      </c>
      <c r="L28" s="47">
        <f t="shared" si="2"/>
        <v>0</v>
      </c>
      <c r="M28" s="47">
        <f t="shared" si="2"/>
        <v>0</v>
      </c>
      <c r="N28" s="47">
        <f t="shared" si="2"/>
        <v>0</v>
      </c>
      <c r="O28" s="47">
        <f t="shared" si="2"/>
        <v>0</v>
      </c>
      <c r="P28" s="47">
        <f t="shared" si="2"/>
        <v>0</v>
      </c>
      <c r="Q28" s="47">
        <f t="shared" si="2"/>
        <v>0</v>
      </c>
      <c r="R28" s="47">
        <f t="shared" si="2"/>
        <v>0</v>
      </c>
      <c r="S28" s="47">
        <f t="shared" si="2"/>
        <v>0</v>
      </c>
      <c r="T28" s="47">
        <f t="shared" si="2"/>
        <v>0</v>
      </c>
      <c r="U28" s="47">
        <f t="shared" si="2"/>
        <v>0</v>
      </c>
      <c r="V28" s="47">
        <f t="shared" si="2"/>
        <v>0</v>
      </c>
      <c r="W28" s="47">
        <f t="shared" si="2"/>
        <v>0</v>
      </c>
      <c r="X28" s="47">
        <f t="shared" si="2"/>
        <v>0</v>
      </c>
      <c r="Y28" s="48">
        <f t="shared" si="0"/>
        <v>0</v>
      </c>
    </row>
    <row r="29" spans="1:25" ht="15.75" customHeight="1" x14ac:dyDescent="0.2">
      <c r="A29" s="90" t="s">
        <v>46</v>
      </c>
      <c r="B29" s="75"/>
      <c r="C29" s="76"/>
      <c r="D29" s="10" t="s">
        <v>47</v>
      </c>
      <c r="E29" s="42">
        <f t="shared" ref="E29:X29" si="3">E28/E32</f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13">
        <f t="shared" si="3"/>
        <v>0</v>
      </c>
      <c r="Y29" s="43">
        <f t="shared" si="0"/>
        <v>0</v>
      </c>
    </row>
    <row r="30" spans="1:2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X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20">
        <f t="shared" si="4"/>
        <v>0</v>
      </c>
      <c r="P30" s="20">
        <f t="shared" si="4"/>
        <v>0</v>
      </c>
      <c r="Q30" s="20">
        <f t="shared" si="4"/>
        <v>0</v>
      </c>
      <c r="R30" s="20">
        <f t="shared" si="4"/>
        <v>0</v>
      </c>
      <c r="S30" s="20">
        <f t="shared" si="4"/>
        <v>0</v>
      </c>
      <c r="T30" s="20">
        <f t="shared" si="4"/>
        <v>0</v>
      </c>
      <c r="U30" s="20">
        <f t="shared" si="4"/>
        <v>0</v>
      </c>
      <c r="V30" s="20">
        <f t="shared" si="4"/>
        <v>0</v>
      </c>
      <c r="W30" s="20">
        <f t="shared" si="4"/>
        <v>0</v>
      </c>
      <c r="X30" s="20">
        <f t="shared" si="4"/>
        <v>0</v>
      </c>
      <c r="Y30" s="3">
        <f t="shared" si="0"/>
        <v>0</v>
      </c>
    </row>
    <row r="31" spans="1:2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X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3">
        <f t="shared" si="5"/>
        <v>0</v>
      </c>
      <c r="P31" s="13">
        <f t="shared" si="5"/>
        <v>0</v>
      </c>
      <c r="Q31" s="13">
        <f t="shared" si="5"/>
        <v>0</v>
      </c>
      <c r="R31" s="13">
        <f t="shared" si="5"/>
        <v>0</v>
      </c>
      <c r="S31" s="13">
        <f t="shared" si="5"/>
        <v>0</v>
      </c>
      <c r="T31" s="13">
        <f t="shared" si="5"/>
        <v>0</v>
      </c>
      <c r="U31" s="13">
        <f t="shared" si="5"/>
        <v>0</v>
      </c>
      <c r="V31" s="13">
        <f t="shared" si="5"/>
        <v>0</v>
      </c>
      <c r="W31" s="13">
        <f t="shared" si="5"/>
        <v>0</v>
      </c>
      <c r="X31" s="13">
        <f t="shared" si="5"/>
        <v>0</v>
      </c>
      <c r="Y31" s="43">
        <f t="shared" si="0"/>
        <v>0</v>
      </c>
    </row>
    <row r="32" spans="1:2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X32" si="6">E6+E12+E20</f>
        <v>7</v>
      </c>
      <c r="F32" s="20">
        <f t="shared" si="6"/>
        <v>7</v>
      </c>
      <c r="G32" s="20">
        <f t="shared" si="6"/>
        <v>7</v>
      </c>
      <c r="H32" s="20">
        <f t="shared" si="6"/>
        <v>7</v>
      </c>
      <c r="I32" s="20">
        <f t="shared" si="6"/>
        <v>7</v>
      </c>
      <c r="J32" s="20">
        <f t="shared" si="6"/>
        <v>7</v>
      </c>
      <c r="K32" s="20">
        <f t="shared" si="6"/>
        <v>7</v>
      </c>
      <c r="L32" s="20">
        <f t="shared" si="6"/>
        <v>7</v>
      </c>
      <c r="M32" s="20">
        <f t="shared" si="6"/>
        <v>7</v>
      </c>
      <c r="N32" s="20">
        <f t="shared" si="6"/>
        <v>7</v>
      </c>
      <c r="O32" s="20">
        <f t="shared" si="6"/>
        <v>7</v>
      </c>
      <c r="P32" s="20">
        <f t="shared" si="6"/>
        <v>7</v>
      </c>
      <c r="Q32" s="20">
        <f t="shared" si="6"/>
        <v>7</v>
      </c>
      <c r="R32" s="20">
        <f t="shared" si="6"/>
        <v>7</v>
      </c>
      <c r="S32" s="20">
        <f t="shared" si="6"/>
        <v>7</v>
      </c>
      <c r="T32" s="20">
        <f t="shared" si="6"/>
        <v>7</v>
      </c>
      <c r="U32" s="20">
        <f t="shared" si="6"/>
        <v>7</v>
      </c>
      <c r="V32" s="20">
        <f t="shared" si="6"/>
        <v>7</v>
      </c>
      <c r="W32" s="20">
        <f t="shared" si="6"/>
        <v>7</v>
      </c>
      <c r="X32" s="20">
        <f t="shared" si="6"/>
        <v>7</v>
      </c>
      <c r="Y32" s="3">
        <f t="shared" si="0"/>
        <v>7</v>
      </c>
    </row>
    <row r="33" spans="1:2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X33" si="7">E14+E15+E22+E23</f>
        <v>1</v>
      </c>
      <c r="F33" s="20">
        <f t="shared" si="7"/>
        <v>1</v>
      </c>
      <c r="G33" s="20">
        <f t="shared" si="7"/>
        <v>1</v>
      </c>
      <c r="H33" s="20">
        <f t="shared" si="7"/>
        <v>1</v>
      </c>
      <c r="I33" s="20">
        <f t="shared" si="7"/>
        <v>1</v>
      </c>
      <c r="J33" s="20">
        <f t="shared" si="7"/>
        <v>1</v>
      </c>
      <c r="K33" s="20">
        <f t="shared" si="7"/>
        <v>1</v>
      </c>
      <c r="L33" s="20">
        <f t="shared" si="7"/>
        <v>1</v>
      </c>
      <c r="M33" s="20">
        <f t="shared" si="7"/>
        <v>1</v>
      </c>
      <c r="N33" s="20">
        <f t="shared" si="7"/>
        <v>1</v>
      </c>
      <c r="O33" s="20">
        <f t="shared" si="7"/>
        <v>1</v>
      </c>
      <c r="P33" s="20">
        <f t="shared" si="7"/>
        <v>1</v>
      </c>
      <c r="Q33" s="20">
        <f t="shared" si="7"/>
        <v>1</v>
      </c>
      <c r="R33" s="20">
        <f t="shared" si="7"/>
        <v>1</v>
      </c>
      <c r="S33" s="20">
        <f t="shared" si="7"/>
        <v>1</v>
      </c>
      <c r="T33" s="20">
        <f t="shared" si="7"/>
        <v>1</v>
      </c>
      <c r="U33" s="20">
        <f t="shared" si="7"/>
        <v>1</v>
      </c>
      <c r="V33" s="20">
        <f t="shared" si="7"/>
        <v>1</v>
      </c>
      <c r="W33" s="20">
        <f t="shared" si="7"/>
        <v>1</v>
      </c>
      <c r="X33" s="20">
        <f t="shared" si="7"/>
        <v>1</v>
      </c>
      <c r="Y33" s="3">
        <f t="shared" si="0"/>
        <v>1</v>
      </c>
    </row>
    <row r="34" spans="1:25" ht="15.75" customHeight="1" x14ac:dyDescent="0.2"/>
    <row r="35" spans="1:25" ht="15.75" customHeight="1" x14ac:dyDescent="0.2">
      <c r="D35" s="41"/>
    </row>
    <row r="36" spans="1:25" ht="15.75" customHeight="1" x14ac:dyDescent="0.2"/>
    <row r="37" spans="1:25" ht="15.75" customHeight="1" x14ac:dyDescent="0.2"/>
    <row r="38" spans="1:25" ht="15.75" customHeight="1" x14ac:dyDescent="0.2"/>
    <row r="39" spans="1:25" ht="15.75" customHeight="1" x14ac:dyDescent="0.2"/>
    <row r="40" spans="1:25" ht="15.75" customHeight="1" x14ac:dyDescent="0.2"/>
    <row r="41" spans="1:25" ht="15.75" customHeight="1" x14ac:dyDescent="0.2"/>
    <row r="42" spans="1:25" ht="15.75" customHeight="1" x14ac:dyDescent="0.2"/>
    <row r="43" spans="1:25" ht="15.75" customHeight="1" x14ac:dyDescent="0.2"/>
    <row r="44" spans="1:25" ht="15.7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  <mergeCell ref="A1:C1"/>
    <mergeCell ref="D1:D4"/>
    <mergeCell ref="E1:Y1"/>
    <mergeCell ref="A2:C2"/>
    <mergeCell ref="E2:Y2"/>
    <mergeCell ref="A3:C3"/>
    <mergeCell ref="E3:Y3"/>
    <mergeCell ref="A4:C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000"/>
  <sheetViews>
    <sheetView topLeftCell="D4" workbookViewId="0">
      <selection activeCell="K22" sqref="K22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74" t="s">
        <v>0</v>
      </c>
      <c r="B1" s="75"/>
      <c r="C1" s="76"/>
      <c r="D1" s="77" t="s">
        <v>1</v>
      </c>
      <c r="E1" s="102">
        <v>150</v>
      </c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5.75" customHeight="1" x14ac:dyDescent="0.2">
      <c r="A2" s="74" t="s">
        <v>2</v>
      </c>
      <c r="B2" s="75"/>
      <c r="C2" s="76"/>
      <c r="D2" s="78"/>
      <c r="E2" s="103">
        <v>14</v>
      </c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15" ht="15.75" customHeight="1" x14ac:dyDescent="0.2">
      <c r="A3" s="74" t="s">
        <v>3</v>
      </c>
      <c r="B3" s="75"/>
      <c r="C3" s="76"/>
      <c r="D3" s="78"/>
      <c r="E3" s="103">
        <v>2</v>
      </c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.75" customHeight="1" x14ac:dyDescent="0.2">
      <c r="A4" s="74" t="s">
        <v>4</v>
      </c>
      <c r="B4" s="75"/>
      <c r="C4" s="76"/>
      <c r="D4" s="79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90" t="s">
        <v>6</v>
      </c>
      <c r="B5" s="90" t="s">
        <v>7</v>
      </c>
      <c r="C5" s="68" t="s">
        <v>8</v>
      </c>
      <c r="D5" s="68" t="s">
        <v>9</v>
      </c>
      <c r="E5" s="20">
        <f>E2-E11-E19</f>
        <v>12</v>
      </c>
      <c r="F5" s="20">
        <f>E2-E11-E19</f>
        <v>12</v>
      </c>
      <c r="G5" s="20">
        <f>E2-E11-E19</f>
        <v>12</v>
      </c>
      <c r="H5" s="20">
        <f>E2-E11-E19</f>
        <v>12</v>
      </c>
      <c r="I5" s="20">
        <f>E2-E11-E19</f>
        <v>12</v>
      </c>
      <c r="J5" s="20">
        <f>E2-E11-E19</f>
        <v>12</v>
      </c>
      <c r="K5" s="20">
        <f>E2-E11-E19</f>
        <v>12</v>
      </c>
      <c r="L5" s="20">
        <f>E2-E11-E19</f>
        <v>12</v>
      </c>
      <c r="M5" s="20">
        <f>E2-E11-E19</f>
        <v>12</v>
      </c>
      <c r="N5" s="20">
        <f>E2-E11-E19</f>
        <v>12</v>
      </c>
      <c r="O5" s="3">
        <f t="shared" ref="O5:O33" si="0">AVERAGE(E5:N5)</f>
        <v>12</v>
      </c>
    </row>
    <row r="6" spans="1:15" ht="15.75" customHeight="1" x14ac:dyDescent="0.2">
      <c r="A6" s="78"/>
      <c r="B6" s="78"/>
      <c r="C6" s="4" t="s">
        <v>10</v>
      </c>
      <c r="D6" s="4" t="s">
        <v>11</v>
      </c>
      <c r="E6" s="20">
        <v>15</v>
      </c>
      <c r="F6" s="20">
        <v>17</v>
      </c>
      <c r="G6" s="20">
        <v>13</v>
      </c>
      <c r="H6" s="20">
        <v>21</v>
      </c>
      <c r="I6" s="20">
        <v>13</v>
      </c>
      <c r="J6" s="20">
        <v>14</v>
      </c>
      <c r="K6" s="20">
        <v>13</v>
      </c>
      <c r="L6" s="20">
        <v>17</v>
      </c>
      <c r="M6" s="20">
        <v>14</v>
      </c>
      <c r="N6" s="20">
        <v>16</v>
      </c>
      <c r="O6" s="5">
        <f t="shared" si="0"/>
        <v>15.3</v>
      </c>
    </row>
    <row r="7" spans="1:15" ht="15.75" customHeight="1" x14ac:dyDescent="0.2">
      <c r="A7" s="78"/>
      <c r="B7" s="78"/>
      <c r="C7" s="4" t="s">
        <v>12</v>
      </c>
      <c r="D7" s="4" t="s">
        <v>13</v>
      </c>
      <c r="E7" s="20">
        <f t="shared" ref="E7:N7" si="1">E6-E5</f>
        <v>3</v>
      </c>
      <c r="F7" s="20">
        <f t="shared" si="1"/>
        <v>5</v>
      </c>
      <c r="G7" s="20">
        <f t="shared" si="1"/>
        <v>1</v>
      </c>
      <c r="H7" s="20">
        <f t="shared" si="1"/>
        <v>9</v>
      </c>
      <c r="I7" s="20">
        <f t="shared" si="1"/>
        <v>1</v>
      </c>
      <c r="J7" s="20">
        <f t="shared" si="1"/>
        <v>2</v>
      </c>
      <c r="K7" s="20">
        <f t="shared" si="1"/>
        <v>1</v>
      </c>
      <c r="L7" s="20">
        <f t="shared" si="1"/>
        <v>5</v>
      </c>
      <c r="M7" s="20">
        <f t="shared" si="1"/>
        <v>2</v>
      </c>
      <c r="N7" s="20">
        <f t="shared" si="1"/>
        <v>4</v>
      </c>
      <c r="O7" s="5">
        <f t="shared" si="0"/>
        <v>3.3</v>
      </c>
    </row>
    <row r="8" spans="1:15" ht="15.75" customHeight="1" x14ac:dyDescent="0.2">
      <c r="A8" s="78"/>
      <c r="B8" s="78"/>
      <c r="C8" s="4" t="s">
        <v>14</v>
      </c>
      <c r="D8" s="4" t="s">
        <v>15</v>
      </c>
      <c r="E8" s="20">
        <v>338.56542999999999</v>
      </c>
      <c r="F8" s="22">
        <v>383.79554000000002</v>
      </c>
      <c r="G8" s="22">
        <v>293.42437999999999</v>
      </c>
      <c r="H8" s="22">
        <v>474.05405000000002</v>
      </c>
      <c r="I8" s="22">
        <v>293.46866999999997</v>
      </c>
      <c r="J8" s="22">
        <v>316.05633000000012</v>
      </c>
      <c r="K8" s="22">
        <v>293.41822000000002</v>
      </c>
      <c r="L8" s="22">
        <v>383.77436</v>
      </c>
      <c r="M8" s="22">
        <v>315.99353000000002</v>
      </c>
      <c r="N8" s="22">
        <v>361.20663000000002</v>
      </c>
      <c r="O8" s="6">
        <f t="shared" si="0"/>
        <v>345.37571400000002</v>
      </c>
    </row>
    <row r="9" spans="1:15" ht="15.75" customHeight="1" x14ac:dyDescent="0.2">
      <c r="A9" s="78"/>
      <c r="B9" s="78"/>
      <c r="C9" s="4" t="s">
        <v>16</v>
      </c>
      <c r="D9" s="4" t="s">
        <v>17</v>
      </c>
      <c r="E9" s="22">
        <v>22.57102866666667</v>
      </c>
      <c r="F9" s="22">
        <v>22.576208235294121</v>
      </c>
      <c r="G9" s="22">
        <v>22.571106153846149</v>
      </c>
      <c r="H9" s="22">
        <v>22.574002380952379</v>
      </c>
      <c r="I9" s="22">
        <v>22.574513076923079</v>
      </c>
      <c r="J9" s="22">
        <v>22.575452142857149</v>
      </c>
      <c r="K9" s="22">
        <v>22.570632307692311</v>
      </c>
      <c r="L9" s="22">
        <v>22.574962352941181</v>
      </c>
      <c r="M9" s="22">
        <v>22.570966428571431</v>
      </c>
      <c r="N9" s="22">
        <v>22.575414375000001</v>
      </c>
      <c r="O9" s="6">
        <f t="shared" si="0"/>
        <v>22.573428612074448</v>
      </c>
    </row>
    <row r="10" spans="1:15" ht="15.75" customHeight="1" x14ac:dyDescent="0.2">
      <c r="A10" s="78"/>
      <c r="B10" s="79"/>
      <c r="C10" s="4" t="s">
        <v>18</v>
      </c>
      <c r="D10" s="4" t="s">
        <v>19</v>
      </c>
      <c r="E10" s="7">
        <v>1.130466823084335E-3</v>
      </c>
      <c r="F10" s="7">
        <v>1.7178017287835759E-2</v>
      </c>
      <c r="G10" s="7">
        <v>1.510091269104731E-3</v>
      </c>
      <c r="H10" s="7">
        <v>1.4729874033664809E-2</v>
      </c>
      <c r="I10" s="7">
        <v>1.4236047195186631E-2</v>
      </c>
      <c r="J10" s="7">
        <v>1.7586815506803369E-2</v>
      </c>
      <c r="K10" s="7">
        <v>9.3692007704416873E-4</v>
      </c>
      <c r="L10" s="7">
        <v>1.5877773981816692E-2</v>
      </c>
      <c r="M10" s="7">
        <v>1.17517008355187E-3</v>
      </c>
      <c r="N10" s="7">
        <v>1.6290323086114389E-2</v>
      </c>
      <c r="O10" s="8">
        <f t="shared" si="0"/>
        <v>1.0065149934420675E-2</v>
      </c>
    </row>
    <row r="11" spans="1:15" ht="15.75" customHeight="1" x14ac:dyDescent="0.2">
      <c r="A11" s="78"/>
      <c r="B11" s="90" t="s">
        <v>20</v>
      </c>
      <c r="C11" s="68" t="s">
        <v>8</v>
      </c>
      <c r="D11" s="68" t="s">
        <v>21</v>
      </c>
      <c r="E11" s="20">
        <f>E3-1</f>
        <v>1</v>
      </c>
      <c r="F11" s="20">
        <f>E3-1</f>
        <v>1</v>
      </c>
      <c r="G11" s="20">
        <f>E3-1</f>
        <v>1</v>
      </c>
      <c r="H11" s="20">
        <f>E3-1</f>
        <v>1</v>
      </c>
      <c r="I11" s="20">
        <f>E3-1</f>
        <v>1</v>
      </c>
      <c r="J11" s="20">
        <f>E3-1</f>
        <v>1</v>
      </c>
      <c r="K11" s="20">
        <f>E3-1</f>
        <v>1</v>
      </c>
      <c r="L11" s="20">
        <f>E3-1</f>
        <v>1</v>
      </c>
      <c r="M11" s="20">
        <f>E3-1</f>
        <v>1</v>
      </c>
      <c r="N11" s="20">
        <f>E3-1</f>
        <v>1</v>
      </c>
      <c r="O11" s="3">
        <f t="shared" si="0"/>
        <v>1</v>
      </c>
    </row>
    <row r="12" spans="1:15" ht="15.75" customHeight="1" x14ac:dyDescent="0.2">
      <c r="A12" s="78"/>
      <c r="B12" s="78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5">
        <f t="shared" si="0"/>
        <v>1</v>
      </c>
    </row>
    <row r="13" spans="1:15" ht="15.75" customHeight="1" x14ac:dyDescent="0.2">
      <c r="A13" s="78"/>
      <c r="B13" s="78"/>
      <c r="C13" s="4" t="s">
        <v>23</v>
      </c>
      <c r="D13" s="4" t="s">
        <v>24</v>
      </c>
      <c r="E13" s="20">
        <v>0</v>
      </c>
      <c r="F13" s="20">
        <v>0</v>
      </c>
      <c r="G13" s="20">
        <v>1</v>
      </c>
      <c r="H13" s="20">
        <v>0</v>
      </c>
      <c r="I13" s="20">
        <v>0</v>
      </c>
      <c r="J13" s="20">
        <v>1</v>
      </c>
      <c r="K13" s="20">
        <v>1</v>
      </c>
      <c r="L13" s="20">
        <v>1</v>
      </c>
      <c r="M13" s="20">
        <v>0</v>
      </c>
      <c r="N13" s="20">
        <v>1</v>
      </c>
      <c r="O13" s="9">
        <f t="shared" si="0"/>
        <v>0.5</v>
      </c>
    </row>
    <row r="14" spans="1:15" ht="15.75" customHeight="1" x14ac:dyDescent="0.2">
      <c r="A14" s="78"/>
      <c r="B14" s="78"/>
      <c r="C14" s="4" t="s">
        <v>25</v>
      </c>
      <c r="D14" s="4" t="s">
        <v>26</v>
      </c>
      <c r="E14" s="20">
        <v>0</v>
      </c>
      <c r="F14" s="20">
        <v>0</v>
      </c>
      <c r="G14" s="20">
        <v>1</v>
      </c>
      <c r="H14" s="20">
        <v>0</v>
      </c>
      <c r="I14" s="20">
        <v>0</v>
      </c>
      <c r="J14" s="20">
        <v>1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0.2</v>
      </c>
    </row>
    <row r="15" spans="1:15" ht="15.75" customHeight="1" x14ac:dyDescent="0.2">
      <c r="A15" s="78"/>
      <c r="B15" s="78"/>
      <c r="C15" s="4" t="s">
        <v>27</v>
      </c>
      <c r="D15" s="4" t="s">
        <v>28</v>
      </c>
      <c r="E15" s="20">
        <v>1</v>
      </c>
      <c r="F15" s="20">
        <v>1</v>
      </c>
      <c r="G15" s="20">
        <v>0</v>
      </c>
      <c r="H15" s="20">
        <v>1</v>
      </c>
      <c r="I15" s="20">
        <v>1</v>
      </c>
      <c r="J15" s="20">
        <v>0</v>
      </c>
      <c r="K15" s="20">
        <v>0</v>
      </c>
      <c r="L15" s="20">
        <v>0</v>
      </c>
      <c r="M15" s="20">
        <v>1</v>
      </c>
      <c r="N15" s="20">
        <v>0</v>
      </c>
      <c r="O15" s="5">
        <f t="shared" si="0"/>
        <v>0.5</v>
      </c>
    </row>
    <row r="16" spans="1:15" ht="15.75" customHeight="1" x14ac:dyDescent="0.2">
      <c r="A16" s="78"/>
      <c r="B16" s="78"/>
      <c r="C16" s="4" t="s">
        <v>14</v>
      </c>
      <c r="D16" s="4" t="s">
        <v>29</v>
      </c>
      <c r="E16" s="22">
        <v>54.529919999999997</v>
      </c>
      <c r="F16" s="22">
        <v>54.404800000000002</v>
      </c>
      <c r="G16" s="22">
        <v>65.665469999999999</v>
      </c>
      <c r="H16" s="22">
        <v>54.249569999999999</v>
      </c>
      <c r="I16" s="22">
        <v>54.831009999999999</v>
      </c>
      <c r="J16" s="22">
        <v>65.664950000000005</v>
      </c>
      <c r="K16" s="22">
        <v>65.666520000000006</v>
      </c>
      <c r="L16" s="22">
        <v>65.663970000000006</v>
      </c>
      <c r="M16" s="22">
        <v>54.090710000000001</v>
      </c>
      <c r="N16" s="22">
        <v>65.662469999999999</v>
      </c>
      <c r="O16" s="6">
        <f t="shared" si="0"/>
        <v>60.042939000000004</v>
      </c>
    </row>
    <row r="17" spans="1:15" ht="15.75" customHeight="1" x14ac:dyDescent="0.2">
      <c r="A17" s="78"/>
      <c r="B17" s="78"/>
      <c r="C17" s="4" t="s">
        <v>16</v>
      </c>
      <c r="D17" s="4" t="s">
        <v>30</v>
      </c>
      <c r="E17" s="22">
        <v>54.529919999999997</v>
      </c>
      <c r="F17" s="22">
        <v>54.404800000000002</v>
      </c>
      <c r="G17" s="22">
        <v>65.665469999999999</v>
      </c>
      <c r="H17" s="22">
        <v>54.249569999999999</v>
      </c>
      <c r="I17" s="22">
        <v>54.831009999999999</v>
      </c>
      <c r="J17" s="22">
        <v>65.664950000000005</v>
      </c>
      <c r="K17" s="22">
        <v>65.666520000000006</v>
      </c>
      <c r="L17" s="22">
        <v>65.663970000000006</v>
      </c>
      <c r="M17" s="22">
        <v>54.090710000000001</v>
      </c>
      <c r="N17" s="22">
        <v>65.662469999999999</v>
      </c>
      <c r="O17" s="6">
        <f t="shared" si="0"/>
        <v>60.042939000000004</v>
      </c>
    </row>
    <row r="18" spans="1:15" ht="15.75" customHeight="1" x14ac:dyDescent="0.2">
      <c r="A18" s="78"/>
      <c r="B18" s="79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8">
        <f t="shared" si="0"/>
        <v>0</v>
      </c>
    </row>
    <row r="19" spans="1:15" ht="15.75" customHeight="1" x14ac:dyDescent="0.2">
      <c r="A19" s="78"/>
      <c r="B19" s="90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78"/>
      <c r="B20" s="78"/>
      <c r="C20" s="4" t="s">
        <v>10</v>
      </c>
      <c r="D20" s="4" t="s">
        <v>35</v>
      </c>
      <c r="E20" s="20">
        <v>3</v>
      </c>
      <c r="F20" s="20">
        <v>6</v>
      </c>
      <c r="G20" s="20">
        <v>3</v>
      </c>
      <c r="H20" s="20">
        <v>5</v>
      </c>
      <c r="I20" s="20">
        <v>2</v>
      </c>
      <c r="J20" s="20">
        <v>5</v>
      </c>
      <c r="K20" s="20">
        <v>3</v>
      </c>
      <c r="L20" s="20">
        <v>3</v>
      </c>
      <c r="M20" s="20">
        <v>2</v>
      </c>
      <c r="N20" s="20">
        <v>5</v>
      </c>
      <c r="O20" s="9">
        <f t="shared" si="0"/>
        <v>3.7</v>
      </c>
    </row>
    <row r="21" spans="1:15" ht="15.75" customHeight="1" x14ac:dyDescent="0.2">
      <c r="A21" s="78"/>
      <c r="B21" s="78"/>
      <c r="C21" s="4" t="s">
        <v>23</v>
      </c>
      <c r="D21" s="4" t="s">
        <v>36</v>
      </c>
      <c r="E21" s="20">
        <v>3</v>
      </c>
      <c r="F21" s="20">
        <v>3</v>
      </c>
      <c r="G21" s="20">
        <v>3</v>
      </c>
      <c r="H21" s="20">
        <v>2</v>
      </c>
      <c r="I21" s="20">
        <v>1</v>
      </c>
      <c r="J21" s="20">
        <v>2</v>
      </c>
      <c r="K21" s="20">
        <v>3</v>
      </c>
      <c r="L21" s="20">
        <v>1</v>
      </c>
      <c r="M21" s="20">
        <v>0</v>
      </c>
      <c r="N21" s="20">
        <v>2</v>
      </c>
      <c r="O21" s="5">
        <f t="shared" si="0"/>
        <v>2</v>
      </c>
    </row>
    <row r="22" spans="1:15" ht="15.75" customHeight="1" x14ac:dyDescent="0.2">
      <c r="A22" s="78"/>
      <c r="B22" s="78"/>
      <c r="C22" s="4" t="s">
        <v>25</v>
      </c>
      <c r="D22" s="4" t="s">
        <v>37</v>
      </c>
      <c r="E22" s="63">
        <v>1</v>
      </c>
      <c r="F22" s="63">
        <v>2</v>
      </c>
      <c r="G22" s="63">
        <v>1</v>
      </c>
      <c r="H22" s="63">
        <v>0</v>
      </c>
      <c r="I22" s="63">
        <v>1</v>
      </c>
      <c r="J22" s="63">
        <v>1</v>
      </c>
      <c r="K22" s="63">
        <v>3</v>
      </c>
      <c r="L22" s="63">
        <v>0</v>
      </c>
      <c r="M22" s="63">
        <v>0</v>
      </c>
      <c r="N22" s="63">
        <v>0</v>
      </c>
      <c r="O22" s="5">
        <f t="shared" si="0"/>
        <v>0.9</v>
      </c>
    </row>
    <row r="23" spans="1:15" ht="15.75" customHeight="1" x14ac:dyDescent="0.2">
      <c r="A23" s="78"/>
      <c r="B23" s="78"/>
      <c r="C23" s="4" t="s">
        <v>27</v>
      </c>
      <c r="D23" s="4" t="s">
        <v>38</v>
      </c>
      <c r="E23" s="20">
        <v>0</v>
      </c>
      <c r="F23" s="20">
        <v>3</v>
      </c>
      <c r="G23" s="20">
        <v>0</v>
      </c>
      <c r="H23" s="20">
        <v>3</v>
      </c>
      <c r="I23" s="20">
        <v>1</v>
      </c>
      <c r="J23" s="20">
        <v>3</v>
      </c>
      <c r="K23" s="20">
        <v>0</v>
      </c>
      <c r="L23" s="20">
        <v>2</v>
      </c>
      <c r="M23" s="20">
        <v>2</v>
      </c>
      <c r="N23" s="20">
        <v>3</v>
      </c>
      <c r="O23" s="5">
        <f t="shared" si="0"/>
        <v>1.7</v>
      </c>
    </row>
    <row r="24" spans="1:15" ht="15.75" customHeight="1" x14ac:dyDescent="0.2">
      <c r="A24" s="78"/>
      <c r="B24" s="78"/>
      <c r="C24" s="4" t="s">
        <v>14</v>
      </c>
      <c r="D24" s="4" t="s">
        <v>39</v>
      </c>
      <c r="E24" s="22">
        <v>196.83023</v>
      </c>
      <c r="F24" s="22">
        <v>359.70024999999998</v>
      </c>
      <c r="G24" s="22">
        <v>196.82973999999999</v>
      </c>
      <c r="H24" s="22">
        <v>294.08731</v>
      </c>
      <c r="I24" s="22">
        <v>120.88867</v>
      </c>
      <c r="J24" s="22">
        <v>293.44583</v>
      </c>
      <c r="K24" s="22">
        <v>196.82758000000001</v>
      </c>
      <c r="L24" s="22">
        <v>174.71557999999999</v>
      </c>
      <c r="M24" s="22">
        <v>108.26806999999999</v>
      </c>
      <c r="N24" s="22">
        <v>294.77798000000001</v>
      </c>
      <c r="O24" s="6">
        <f t="shared" si="0"/>
        <v>223.637124</v>
      </c>
    </row>
    <row r="25" spans="1:15" ht="15.75" customHeight="1" x14ac:dyDescent="0.2">
      <c r="A25" s="78"/>
      <c r="B25" s="78"/>
      <c r="C25" s="4" t="s">
        <v>16</v>
      </c>
      <c r="D25" s="4" t="s">
        <v>40</v>
      </c>
      <c r="E25" s="22">
        <v>65.610076666666671</v>
      </c>
      <c r="F25" s="22">
        <v>59.950041666666657</v>
      </c>
      <c r="G25" s="22">
        <v>65.609913333333324</v>
      </c>
      <c r="H25" s="22">
        <v>58.817461999999999</v>
      </c>
      <c r="I25" s="22">
        <v>60.444335000000002</v>
      </c>
      <c r="J25" s="22">
        <v>58.689166</v>
      </c>
      <c r="K25" s="22">
        <v>65.609193333333337</v>
      </c>
      <c r="L25" s="22">
        <v>58.238526666666672</v>
      </c>
      <c r="M25" s="22">
        <v>54.134034999999997</v>
      </c>
      <c r="N25" s="22">
        <v>58.955596</v>
      </c>
      <c r="O25" s="6">
        <f t="shared" si="0"/>
        <v>60.605834566666672</v>
      </c>
    </row>
    <row r="26" spans="1:15" ht="15.75" customHeight="1" x14ac:dyDescent="0.2">
      <c r="A26" s="78"/>
      <c r="B26" s="79"/>
      <c r="C26" s="4" t="s">
        <v>18</v>
      </c>
      <c r="D26" s="4" t="s">
        <v>41</v>
      </c>
      <c r="E26" s="22">
        <v>8.7899563897407497E-4</v>
      </c>
      <c r="F26" s="22">
        <v>6.210795347066</v>
      </c>
      <c r="G26" s="22">
        <v>1.903741929288944E-3</v>
      </c>
      <c r="H26" s="22">
        <v>6.2027114803825913</v>
      </c>
      <c r="I26" s="22">
        <v>7.3048161005223182</v>
      </c>
      <c r="J26" s="22">
        <v>6.3305004229626256</v>
      </c>
      <c r="K26" s="22">
        <v>2.2188585654732469E-4</v>
      </c>
      <c r="L26" s="22">
        <v>6.3865427269637323</v>
      </c>
      <c r="M26" s="22">
        <v>0.15320882627968971</v>
      </c>
      <c r="N26" s="22">
        <v>6.0761672854629314</v>
      </c>
      <c r="O26" s="6">
        <f t="shared" si="0"/>
        <v>3.866774681306469</v>
      </c>
    </row>
    <row r="27" spans="1:15" ht="15.75" customHeight="1" x14ac:dyDescent="0.2">
      <c r="A27" s="79"/>
      <c r="B27" s="90" t="s">
        <v>42</v>
      </c>
      <c r="C27" s="76"/>
      <c r="D27" s="10" t="s">
        <v>43</v>
      </c>
      <c r="E27" s="11">
        <v>589.92558000000008</v>
      </c>
      <c r="F27" s="11">
        <v>797.90058999999974</v>
      </c>
      <c r="G27" s="11">
        <v>555.91958999999997</v>
      </c>
      <c r="H27" s="11">
        <v>822.39093000000014</v>
      </c>
      <c r="I27" s="11">
        <v>469.18835000000001</v>
      </c>
      <c r="J27" s="11">
        <v>675.16710999999998</v>
      </c>
      <c r="K27" s="11">
        <v>555.91231999999991</v>
      </c>
      <c r="L27" s="11">
        <v>624.15391000000011</v>
      </c>
      <c r="M27" s="11">
        <v>478.35230999999999</v>
      </c>
      <c r="N27" s="11">
        <v>721.64707999999996</v>
      </c>
      <c r="O27" s="12">
        <f t="shared" si="0"/>
        <v>629.05577699999992</v>
      </c>
    </row>
    <row r="28" spans="1:1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N28" si="2">E7+E13+E21</f>
        <v>6</v>
      </c>
      <c r="F28" s="20">
        <f t="shared" si="2"/>
        <v>8</v>
      </c>
      <c r="G28" s="20">
        <f t="shared" si="2"/>
        <v>5</v>
      </c>
      <c r="H28" s="20">
        <f t="shared" si="2"/>
        <v>11</v>
      </c>
      <c r="I28" s="20">
        <f t="shared" si="2"/>
        <v>2</v>
      </c>
      <c r="J28" s="20">
        <f t="shared" si="2"/>
        <v>5</v>
      </c>
      <c r="K28" s="20">
        <f t="shared" si="2"/>
        <v>5</v>
      </c>
      <c r="L28" s="20">
        <f t="shared" si="2"/>
        <v>7</v>
      </c>
      <c r="M28" s="20">
        <f t="shared" si="2"/>
        <v>2</v>
      </c>
      <c r="N28" s="20">
        <f t="shared" si="2"/>
        <v>7</v>
      </c>
      <c r="O28" s="5">
        <f t="shared" si="0"/>
        <v>5.8</v>
      </c>
    </row>
    <row r="29" spans="1:1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N29" si="3">E28/E32</f>
        <v>0.31578947368421051</v>
      </c>
      <c r="F29" s="13">
        <f t="shared" si="3"/>
        <v>0.33333333333333331</v>
      </c>
      <c r="G29" s="13">
        <f t="shared" si="3"/>
        <v>0.29411764705882354</v>
      </c>
      <c r="H29" s="13">
        <f t="shared" si="3"/>
        <v>0.40740740740740738</v>
      </c>
      <c r="I29" s="13">
        <f t="shared" si="3"/>
        <v>0.125</v>
      </c>
      <c r="J29" s="13">
        <f t="shared" si="3"/>
        <v>0.25</v>
      </c>
      <c r="K29" s="13">
        <f t="shared" si="3"/>
        <v>0.29411764705882354</v>
      </c>
      <c r="L29" s="13">
        <f t="shared" si="3"/>
        <v>0.33333333333333331</v>
      </c>
      <c r="M29" s="13">
        <f t="shared" si="3"/>
        <v>0.11764705882352941</v>
      </c>
      <c r="N29" s="13">
        <f t="shared" si="3"/>
        <v>0.31818181818181818</v>
      </c>
      <c r="O29" s="14">
        <f t="shared" si="0"/>
        <v>0.27889277188812794</v>
      </c>
    </row>
    <row r="30" spans="1:1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N30" si="4">E14+E22</f>
        <v>1</v>
      </c>
      <c r="F30" s="20">
        <f t="shared" si="4"/>
        <v>2</v>
      </c>
      <c r="G30" s="20">
        <f t="shared" si="4"/>
        <v>2</v>
      </c>
      <c r="H30" s="20">
        <f t="shared" si="4"/>
        <v>0</v>
      </c>
      <c r="I30" s="20">
        <f t="shared" si="4"/>
        <v>1</v>
      </c>
      <c r="J30" s="20">
        <f t="shared" si="4"/>
        <v>2</v>
      </c>
      <c r="K30" s="20">
        <f t="shared" si="4"/>
        <v>3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1.1000000000000001</v>
      </c>
    </row>
    <row r="31" spans="1:1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N31" si="5">E30/E33</f>
        <v>0.5</v>
      </c>
      <c r="F31" s="13">
        <f t="shared" si="5"/>
        <v>0.33333333333333331</v>
      </c>
      <c r="G31" s="13">
        <f t="shared" si="5"/>
        <v>1</v>
      </c>
      <c r="H31" s="13">
        <f t="shared" si="5"/>
        <v>0</v>
      </c>
      <c r="I31" s="13">
        <f t="shared" si="5"/>
        <v>0.33333333333333331</v>
      </c>
      <c r="J31" s="13">
        <f t="shared" si="5"/>
        <v>0.4</v>
      </c>
      <c r="K31" s="13">
        <f t="shared" si="5"/>
        <v>1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0.35666666666666663</v>
      </c>
    </row>
    <row r="32" spans="1:1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N32" si="6">E6+E12+E20</f>
        <v>19</v>
      </c>
      <c r="F32" s="20">
        <f t="shared" si="6"/>
        <v>24</v>
      </c>
      <c r="G32" s="20">
        <f t="shared" si="6"/>
        <v>17</v>
      </c>
      <c r="H32" s="20">
        <f t="shared" si="6"/>
        <v>27</v>
      </c>
      <c r="I32" s="20">
        <f t="shared" si="6"/>
        <v>16</v>
      </c>
      <c r="J32" s="20">
        <f t="shared" si="6"/>
        <v>20</v>
      </c>
      <c r="K32" s="20">
        <f t="shared" si="6"/>
        <v>17</v>
      </c>
      <c r="L32" s="20">
        <f t="shared" si="6"/>
        <v>21</v>
      </c>
      <c r="M32" s="20">
        <f t="shared" si="6"/>
        <v>17</v>
      </c>
      <c r="N32" s="20">
        <f t="shared" si="6"/>
        <v>22</v>
      </c>
      <c r="O32" s="5">
        <f t="shared" si="0"/>
        <v>20</v>
      </c>
    </row>
    <row r="33" spans="1:1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N33" si="7">E14+E15+E22+E23</f>
        <v>2</v>
      </c>
      <c r="F33" s="20">
        <f t="shared" si="7"/>
        <v>6</v>
      </c>
      <c r="G33" s="20">
        <f t="shared" si="7"/>
        <v>2</v>
      </c>
      <c r="H33" s="20">
        <f t="shared" si="7"/>
        <v>4</v>
      </c>
      <c r="I33" s="20">
        <f t="shared" si="7"/>
        <v>3</v>
      </c>
      <c r="J33" s="20">
        <f t="shared" si="7"/>
        <v>5</v>
      </c>
      <c r="K33" s="20">
        <f t="shared" si="7"/>
        <v>3</v>
      </c>
      <c r="L33" s="20">
        <f t="shared" si="7"/>
        <v>2</v>
      </c>
      <c r="M33" s="20">
        <f t="shared" si="7"/>
        <v>3</v>
      </c>
      <c r="N33" s="20">
        <f t="shared" si="7"/>
        <v>3</v>
      </c>
      <c r="O33" s="5">
        <f t="shared" si="0"/>
        <v>3.3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C1"/>
    <mergeCell ref="D1:D4"/>
    <mergeCell ref="E1:O1"/>
    <mergeCell ref="A2:C2"/>
    <mergeCell ref="E2:O2"/>
    <mergeCell ref="A3:C3"/>
    <mergeCell ref="E3:O3"/>
    <mergeCell ref="B11:B18"/>
    <mergeCell ref="B19:B26"/>
    <mergeCell ref="B5:B10"/>
    <mergeCell ref="A5:A27"/>
    <mergeCell ref="A4:C4"/>
    <mergeCell ref="B27:C27"/>
    <mergeCell ref="A29:C29"/>
    <mergeCell ref="A28:C28"/>
    <mergeCell ref="A30:C30"/>
    <mergeCell ref="A31:C31"/>
    <mergeCell ref="A32:B3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1000"/>
  <sheetViews>
    <sheetView topLeftCell="D1" workbookViewId="0">
      <selection activeCell="N23" sqref="N23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74" t="s">
        <v>0</v>
      </c>
      <c r="B1" s="75"/>
      <c r="C1" s="76"/>
      <c r="D1" s="77" t="s">
        <v>1</v>
      </c>
      <c r="E1" s="102">
        <v>231</v>
      </c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5.75" customHeight="1" x14ac:dyDescent="0.2">
      <c r="A2" s="74" t="s">
        <v>2</v>
      </c>
      <c r="B2" s="75"/>
      <c r="C2" s="76"/>
      <c r="D2" s="78"/>
      <c r="E2" s="103">
        <v>21</v>
      </c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15" ht="15.75" customHeight="1" x14ac:dyDescent="0.2">
      <c r="A3" s="74" t="s">
        <v>3</v>
      </c>
      <c r="B3" s="75"/>
      <c r="C3" s="76"/>
      <c r="D3" s="78"/>
      <c r="E3" s="103">
        <v>3</v>
      </c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.75" customHeight="1" x14ac:dyDescent="0.2">
      <c r="A4" s="74" t="s">
        <v>4</v>
      </c>
      <c r="B4" s="75"/>
      <c r="C4" s="76"/>
      <c r="D4" s="79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90" t="s">
        <v>6</v>
      </c>
      <c r="B5" s="90" t="s">
        <v>7</v>
      </c>
      <c r="C5" s="68" t="s">
        <v>8</v>
      </c>
      <c r="D5" s="68" t="s">
        <v>9</v>
      </c>
      <c r="E5" s="20">
        <f>E2-E11-E19</f>
        <v>18</v>
      </c>
      <c r="F5" s="20">
        <f>E2-E11-E19</f>
        <v>18</v>
      </c>
      <c r="G5" s="20">
        <f>E2-E11-E19</f>
        <v>18</v>
      </c>
      <c r="H5" s="20">
        <f>E2-E11-E19</f>
        <v>18</v>
      </c>
      <c r="I5" s="20">
        <f>E2-E11-E19</f>
        <v>18</v>
      </c>
      <c r="J5" s="20">
        <f>E2-E11-E19</f>
        <v>18</v>
      </c>
      <c r="K5" s="20">
        <f>E2-E11-E19</f>
        <v>18</v>
      </c>
      <c r="L5" s="20">
        <f>E2-E11-E19</f>
        <v>18</v>
      </c>
      <c r="M5" s="20">
        <f>E2-E11-E19</f>
        <v>18</v>
      </c>
      <c r="N5" s="20">
        <f>E2-E11-E19</f>
        <v>18</v>
      </c>
      <c r="O5" s="3">
        <f t="shared" ref="O5:O33" si="0">AVERAGE(E5:N5)</f>
        <v>18</v>
      </c>
    </row>
    <row r="6" spans="1:15" ht="15.75" customHeight="1" x14ac:dyDescent="0.2">
      <c r="A6" s="78"/>
      <c r="B6" s="78"/>
      <c r="C6" s="4" t="s">
        <v>10</v>
      </c>
      <c r="D6" s="4" t="s">
        <v>11</v>
      </c>
      <c r="E6" s="20">
        <v>19</v>
      </c>
      <c r="F6" s="20">
        <v>19</v>
      </c>
      <c r="G6" s="20">
        <v>25</v>
      </c>
      <c r="H6" s="20">
        <v>44</v>
      </c>
      <c r="I6" s="20">
        <v>22</v>
      </c>
      <c r="J6" s="20">
        <v>26</v>
      </c>
      <c r="K6" s="20">
        <v>20</v>
      </c>
      <c r="L6" s="20">
        <v>26</v>
      </c>
      <c r="M6" s="20">
        <v>21</v>
      </c>
      <c r="N6" s="20">
        <v>24</v>
      </c>
      <c r="O6" s="5">
        <f t="shared" si="0"/>
        <v>24.6</v>
      </c>
    </row>
    <row r="7" spans="1:15" ht="15.75" customHeight="1" x14ac:dyDescent="0.2">
      <c r="A7" s="78"/>
      <c r="B7" s="78"/>
      <c r="C7" s="4" t="s">
        <v>12</v>
      </c>
      <c r="D7" s="4" t="s">
        <v>13</v>
      </c>
      <c r="E7" s="20">
        <f t="shared" ref="E7:N7" si="1">E6-E5</f>
        <v>1</v>
      </c>
      <c r="F7" s="20">
        <f t="shared" si="1"/>
        <v>1</v>
      </c>
      <c r="G7" s="20">
        <f t="shared" si="1"/>
        <v>7</v>
      </c>
      <c r="H7" s="20">
        <f t="shared" si="1"/>
        <v>26</v>
      </c>
      <c r="I7" s="20">
        <f t="shared" si="1"/>
        <v>4</v>
      </c>
      <c r="J7" s="20">
        <f t="shared" si="1"/>
        <v>8</v>
      </c>
      <c r="K7" s="20">
        <f t="shared" si="1"/>
        <v>2</v>
      </c>
      <c r="L7" s="20">
        <f t="shared" si="1"/>
        <v>8</v>
      </c>
      <c r="M7" s="20">
        <f t="shared" si="1"/>
        <v>3</v>
      </c>
      <c r="N7" s="20">
        <f t="shared" si="1"/>
        <v>6</v>
      </c>
      <c r="O7" s="5">
        <f t="shared" si="0"/>
        <v>6.6</v>
      </c>
    </row>
    <row r="8" spans="1:15" ht="15.75" customHeight="1" x14ac:dyDescent="0.2">
      <c r="A8" s="78"/>
      <c r="B8" s="78"/>
      <c r="C8" s="4" t="s">
        <v>14</v>
      </c>
      <c r="D8" s="4" t="s">
        <v>15</v>
      </c>
      <c r="E8" s="20">
        <v>428.93866000000008</v>
      </c>
      <c r="F8" s="22">
        <v>428.99509999999998</v>
      </c>
      <c r="G8" s="22">
        <v>564.26539000000002</v>
      </c>
      <c r="H8" s="22">
        <v>993.43918000000019</v>
      </c>
      <c r="I8" s="22">
        <v>496.62385000000012</v>
      </c>
      <c r="J8" s="22">
        <v>586.91354999999999</v>
      </c>
      <c r="K8" s="22">
        <v>451.50358999999997</v>
      </c>
      <c r="L8" s="22">
        <v>586.85865000000001</v>
      </c>
      <c r="M8" s="22">
        <v>473.99448999999998</v>
      </c>
      <c r="N8" s="22">
        <v>541.79375999999991</v>
      </c>
      <c r="O8" s="6">
        <f t="shared" si="0"/>
        <v>555.3326219999999</v>
      </c>
    </row>
    <row r="9" spans="1:15" ht="15.75" customHeight="1" x14ac:dyDescent="0.2">
      <c r="A9" s="78"/>
      <c r="B9" s="78"/>
      <c r="C9" s="4" t="s">
        <v>16</v>
      </c>
      <c r="D9" s="4" t="s">
        <v>17</v>
      </c>
      <c r="E9" s="22">
        <v>22.575718947368429</v>
      </c>
      <c r="F9" s="22">
        <v>22.578689473684211</v>
      </c>
      <c r="G9" s="22">
        <v>22.5706156</v>
      </c>
      <c r="H9" s="22">
        <v>22.578163181818191</v>
      </c>
      <c r="I9" s="22">
        <v>22.57381136363637</v>
      </c>
      <c r="J9" s="22">
        <v>22.57359807692308</v>
      </c>
      <c r="K9" s="22">
        <v>22.575179500000001</v>
      </c>
      <c r="L9" s="22">
        <v>22.571486538461539</v>
      </c>
      <c r="M9" s="22">
        <v>22.571166190476191</v>
      </c>
      <c r="N9" s="22">
        <v>22.574739999999991</v>
      </c>
      <c r="O9" s="6">
        <f t="shared" si="0"/>
        <v>22.574316887236797</v>
      </c>
    </row>
    <row r="10" spans="1:15" ht="15.75" customHeight="1" x14ac:dyDescent="0.2">
      <c r="A10" s="78"/>
      <c r="B10" s="79"/>
      <c r="C10" s="4" t="s">
        <v>18</v>
      </c>
      <c r="D10" s="4" t="s">
        <v>19</v>
      </c>
      <c r="E10" s="7">
        <v>1.4360390699860439E-2</v>
      </c>
      <c r="F10" s="7">
        <v>2.2754229270788622E-2</v>
      </c>
      <c r="G10" s="7">
        <v>1.1114895411111941E-3</v>
      </c>
      <c r="H10" s="7">
        <v>1.8743731327011692E-2</v>
      </c>
      <c r="I10" s="7">
        <v>1.395434709378577E-2</v>
      </c>
      <c r="J10" s="7">
        <v>1.324856672073815E-2</v>
      </c>
      <c r="K10" s="7">
        <v>1.479109243856957E-2</v>
      </c>
      <c r="L10" s="7">
        <v>1.691179333619219E-3</v>
      </c>
      <c r="M10" s="7">
        <v>2.283244350021228E-3</v>
      </c>
      <c r="N10" s="7">
        <v>1.6733906480166191E-2</v>
      </c>
      <c r="O10" s="8">
        <f t="shared" si="0"/>
        <v>1.1967217725567209E-2</v>
      </c>
    </row>
    <row r="11" spans="1:15" ht="15.75" customHeight="1" x14ac:dyDescent="0.2">
      <c r="A11" s="78"/>
      <c r="B11" s="90" t="s">
        <v>20</v>
      </c>
      <c r="C11" s="68" t="s">
        <v>8</v>
      </c>
      <c r="D11" s="68" t="s">
        <v>21</v>
      </c>
      <c r="E11" s="20">
        <f>E3-1</f>
        <v>2</v>
      </c>
      <c r="F11" s="20">
        <f>E3-1</f>
        <v>2</v>
      </c>
      <c r="G11" s="20">
        <f>E3-1</f>
        <v>2</v>
      </c>
      <c r="H11" s="20">
        <f>E3-1</f>
        <v>2</v>
      </c>
      <c r="I11" s="20">
        <f>E3-1</f>
        <v>2</v>
      </c>
      <c r="J11" s="20">
        <f>E3-1</f>
        <v>2</v>
      </c>
      <c r="K11" s="20">
        <f>E3-1</f>
        <v>2</v>
      </c>
      <c r="L11" s="20">
        <f>E3-1</f>
        <v>2</v>
      </c>
      <c r="M11" s="20">
        <f>E3-1</f>
        <v>2</v>
      </c>
      <c r="N11" s="20">
        <f>E3-1</f>
        <v>2</v>
      </c>
      <c r="O11" s="3">
        <f t="shared" si="0"/>
        <v>2</v>
      </c>
    </row>
    <row r="12" spans="1:15" ht="15.75" customHeight="1" x14ac:dyDescent="0.2">
      <c r="A12" s="78"/>
      <c r="B12" s="78"/>
      <c r="C12" s="4" t="s">
        <v>10</v>
      </c>
      <c r="D12" s="4" t="s">
        <v>22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5">
        <f t="shared" si="0"/>
        <v>2</v>
      </c>
    </row>
    <row r="13" spans="1:15" ht="15.75" customHeight="1" x14ac:dyDescent="0.2">
      <c r="A13" s="78"/>
      <c r="B13" s="78"/>
      <c r="C13" s="4" t="s">
        <v>23</v>
      </c>
      <c r="D13" s="4" t="s">
        <v>24</v>
      </c>
      <c r="E13" s="20">
        <v>1</v>
      </c>
      <c r="F13" s="20">
        <v>1</v>
      </c>
      <c r="G13" s="20">
        <v>2</v>
      </c>
      <c r="H13" s="20">
        <v>2</v>
      </c>
      <c r="I13" s="20">
        <v>1</v>
      </c>
      <c r="J13" s="20">
        <v>2</v>
      </c>
      <c r="K13" s="20">
        <v>2</v>
      </c>
      <c r="L13" s="20">
        <v>1</v>
      </c>
      <c r="M13" s="20">
        <v>1</v>
      </c>
      <c r="N13" s="20">
        <v>0</v>
      </c>
      <c r="O13" s="9">
        <f t="shared" si="0"/>
        <v>1.3</v>
      </c>
    </row>
    <row r="14" spans="1:15" ht="15.75" customHeight="1" x14ac:dyDescent="0.2">
      <c r="A14" s="78"/>
      <c r="B14" s="78"/>
      <c r="C14" s="4" t="s">
        <v>25</v>
      </c>
      <c r="D14" s="4" t="s">
        <v>26</v>
      </c>
      <c r="E14" s="20">
        <v>0</v>
      </c>
      <c r="F14" s="20">
        <v>0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0.1</v>
      </c>
    </row>
    <row r="15" spans="1:15" ht="15.75" customHeight="1" x14ac:dyDescent="0.2">
      <c r="A15" s="78"/>
      <c r="B15" s="78"/>
      <c r="C15" s="4" t="s">
        <v>27</v>
      </c>
      <c r="D15" s="4" t="s">
        <v>28</v>
      </c>
      <c r="E15" s="20">
        <v>1</v>
      </c>
      <c r="F15" s="20">
        <v>1</v>
      </c>
      <c r="G15" s="20">
        <v>0</v>
      </c>
      <c r="H15" s="20">
        <v>0</v>
      </c>
      <c r="I15" s="20">
        <v>1</v>
      </c>
      <c r="J15" s="20">
        <v>0</v>
      </c>
      <c r="K15" s="20">
        <v>0</v>
      </c>
      <c r="L15" s="20">
        <v>1</v>
      </c>
      <c r="M15" s="20">
        <v>1</v>
      </c>
      <c r="N15" s="20">
        <v>2</v>
      </c>
      <c r="O15" s="5">
        <f t="shared" si="0"/>
        <v>0.7</v>
      </c>
    </row>
    <row r="16" spans="1:15" ht="15.75" customHeight="1" x14ac:dyDescent="0.2">
      <c r="A16" s="78"/>
      <c r="B16" s="78"/>
      <c r="C16" s="4" t="s">
        <v>14</v>
      </c>
      <c r="D16" s="4" t="s">
        <v>29</v>
      </c>
      <c r="E16" s="22">
        <v>120.27721</v>
      </c>
      <c r="F16" s="22">
        <v>120.56695999999999</v>
      </c>
      <c r="G16" s="22">
        <v>131.32747000000001</v>
      </c>
      <c r="H16" s="22">
        <v>131.32839999999999</v>
      </c>
      <c r="I16" s="22">
        <v>119.70542</v>
      </c>
      <c r="J16" s="22">
        <v>131.32589999999999</v>
      </c>
      <c r="K16" s="22">
        <v>131.32785999999999</v>
      </c>
      <c r="L16" s="22">
        <v>119.4789</v>
      </c>
      <c r="M16" s="22">
        <v>120.26859</v>
      </c>
      <c r="N16" s="22">
        <v>108.73542999999999</v>
      </c>
      <c r="O16" s="6">
        <f t="shared" si="0"/>
        <v>123.43421399999997</v>
      </c>
    </row>
    <row r="17" spans="1:15" ht="15.75" customHeight="1" x14ac:dyDescent="0.2">
      <c r="A17" s="78"/>
      <c r="B17" s="78"/>
      <c r="C17" s="4" t="s">
        <v>16</v>
      </c>
      <c r="D17" s="4" t="s">
        <v>30</v>
      </c>
      <c r="E17" s="22">
        <v>60.138604999999998</v>
      </c>
      <c r="F17" s="22">
        <v>60.283479999999997</v>
      </c>
      <c r="G17" s="22">
        <v>65.663735000000003</v>
      </c>
      <c r="H17" s="22">
        <v>65.664199999999994</v>
      </c>
      <c r="I17" s="22">
        <v>59.852710000000002</v>
      </c>
      <c r="J17" s="22">
        <v>65.662949999999995</v>
      </c>
      <c r="K17" s="22">
        <v>65.663929999999993</v>
      </c>
      <c r="L17" s="22">
        <v>59.739449999999998</v>
      </c>
      <c r="M17" s="22">
        <v>60.134294999999987</v>
      </c>
      <c r="N17" s="22">
        <v>54.367714999999997</v>
      </c>
      <c r="O17" s="6">
        <f t="shared" si="0"/>
        <v>61.717106999999984</v>
      </c>
    </row>
    <row r="18" spans="1:15" ht="15.75" customHeight="1" x14ac:dyDescent="0.2">
      <c r="A18" s="78"/>
      <c r="B18" s="79"/>
      <c r="C18" s="4" t="s">
        <v>18</v>
      </c>
      <c r="D18" s="4" t="s">
        <v>31</v>
      </c>
      <c r="E18" s="7">
        <v>7.81167024127683</v>
      </c>
      <c r="F18" s="7">
        <v>7.6114953825907348</v>
      </c>
      <c r="G18" s="7">
        <v>1.5202795795513019E-3</v>
      </c>
      <c r="H18" s="7">
        <v>1.6546298679691481E-3</v>
      </c>
      <c r="I18" s="7">
        <v>8.2165242288451932</v>
      </c>
      <c r="J18" s="7">
        <v>1.75362481734659E-3</v>
      </c>
      <c r="K18" s="7">
        <v>4.1012193308774422E-4</v>
      </c>
      <c r="L18" s="7">
        <v>8.3789325143481097</v>
      </c>
      <c r="M18" s="7">
        <v>7.8237759093707426</v>
      </c>
      <c r="N18" s="7">
        <v>0.48433278977372618</v>
      </c>
      <c r="O18" s="8">
        <f t="shared" si="0"/>
        <v>4.033206972240329</v>
      </c>
    </row>
    <row r="19" spans="1:15" ht="15.75" customHeight="1" x14ac:dyDescent="0.2">
      <c r="A19" s="78"/>
      <c r="B19" s="90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78"/>
      <c r="B20" s="78"/>
      <c r="C20" s="4" t="s">
        <v>10</v>
      </c>
      <c r="D20" s="4" t="s">
        <v>35</v>
      </c>
      <c r="E20" s="20">
        <v>1</v>
      </c>
      <c r="F20" s="20">
        <v>1</v>
      </c>
      <c r="G20" s="20">
        <v>11</v>
      </c>
      <c r="H20" s="20">
        <v>15</v>
      </c>
      <c r="I20" s="20">
        <v>6</v>
      </c>
      <c r="J20" s="20">
        <v>4</v>
      </c>
      <c r="K20" s="20">
        <v>6</v>
      </c>
      <c r="L20" s="20">
        <v>8</v>
      </c>
      <c r="M20" s="20">
        <v>5</v>
      </c>
      <c r="N20" s="20">
        <v>7</v>
      </c>
      <c r="O20" s="9">
        <f t="shared" si="0"/>
        <v>6.4</v>
      </c>
    </row>
    <row r="21" spans="1:15" ht="15.75" customHeight="1" x14ac:dyDescent="0.2">
      <c r="A21" s="78"/>
      <c r="B21" s="78"/>
      <c r="C21" s="4" t="s">
        <v>23</v>
      </c>
      <c r="D21" s="4" t="s">
        <v>36</v>
      </c>
      <c r="E21" s="20">
        <v>0</v>
      </c>
      <c r="F21" s="20">
        <v>0</v>
      </c>
      <c r="G21" s="20">
        <v>5</v>
      </c>
      <c r="H21" s="20">
        <v>7</v>
      </c>
      <c r="I21" s="20">
        <v>4</v>
      </c>
      <c r="J21" s="20">
        <v>1</v>
      </c>
      <c r="K21" s="20">
        <v>3</v>
      </c>
      <c r="L21" s="20">
        <v>3</v>
      </c>
      <c r="M21" s="20">
        <v>2</v>
      </c>
      <c r="N21" s="20">
        <v>4</v>
      </c>
      <c r="O21" s="5">
        <f t="shared" si="0"/>
        <v>2.9</v>
      </c>
    </row>
    <row r="22" spans="1:15" ht="15.75" customHeight="1" x14ac:dyDescent="0.2">
      <c r="A22" s="78"/>
      <c r="B22" s="78"/>
      <c r="C22" s="4" t="s">
        <v>25</v>
      </c>
      <c r="D22" s="4" t="s">
        <v>37</v>
      </c>
      <c r="E22" s="20">
        <v>0</v>
      </c>
      <c r="F22" s="20">
        <v>0</v>
      </c>
      <c r="G22" s="20">
        <v>2</v>
      </c>
      <c r="H22" s="20">
        <v>1</v>
      </c>
      <c r="I22" s="20">
        <v>2</v>
      </c>
      <c r="J22" s="20">
        <v>1</v>
      </c>
      <c r="K22" s="20">
        <v>0</v>
      </c>
      <c r="L22" s="20">
        <v>0</v>
      </c>
      <c r="M22" s="20">
        <v>0</v>
      </c>
      <c r="N22" s="20">
        <v>3</v>
      </c>
      <c r="O22" s="5">
        <f t="shared" si="0"/>
        <v>0.9</v>
      </c>
    </row>
    <row r="23" spans="1:15" ht="15.75" customHeight="1" x14ac:dyDescent="0.2">
      <c r="A23" s="78"/>
      <c r="B23" s="78"/>
      <c r="C23" s="4" t="s">
        <v>27</v>
      </c>
      <c r="D23" s="4" t="s">
        <v>38</v>
      </c>
      <c r="E23" s="20">
        <v>1</v>
      </c>
      <c r="F23" s="20">
        <v>1</v>
      </c>
      <c r="G23" s="20">
        <v>6</v>
      </c>
      <c r="H23" s="20">
        <v>8</v>
      </c>
      <c r="I23" s="20">
        <v>2</v>
      </c>
      <c r="J23" s="20">
        <v>3</v>
      </c>
      <c r="K23" s="20">
        <v>3</v>
      </c>
      <c r="L23" s="20">
        <v>5</v>
      </c>
      <c r="M23" s="20">
        <v>3</v>
      </c>
      <c r="N23" s="20">
        <v>3</v>
      </c>
      <c r="O23" s="5">
        <f t="shared" si="0"/>
        <v>3.5</v>
      </c>
    </row>
    <row r="24" spans="1:15" ht="15.75" customHeight="1" x14ac:dyDescent="0.2">
      <c r="A24" s="78"/>
      <c r="B24" s="78"/>
      <c r="C24" s="4" t="s">
        <v>14</v>
      </c>
      <c r="D24" s="4" t="s">
        <v>39</v>
      </c>
      <c r="E24" s="22">
        <v>55.126890000000003</v>
      </c>
      <c r="F24" s="22">
        <v>55.083309999999997</v>
      </c>
      <c r="G24" s="22">
        <v>656.26197000000002</v>
      </c>
      <c r="H24" s="22">
        <v>894.96067000000016</v>
      </c>
      <c r="I24" s="22">
        <v>373.11279999999988</v>
      </c>
      <c r="J24" s="22">
        <v>229.99158</v>
      </c>
      <c r="K24" s="22">
        <v>360.71271999999999</v>
      </c>
      <c r="L24" s="22">
        <v>470.49749999999989</v>
      </c>
      <c r="M24" s="22">
        <v>295.17968999999999</v>
      </c>
      <c r="N24" s="22">
        <v>425.59974</v>
      </c>
      <c r="O24" s="6">
        <f t="shared" si="0"/>
        <v>381.65268700000001</v>
      </c>
    </row>
    <row r="25" spans="1:15" ht="15.75" customHeight="1" x14ac:dyDescent="0.2">
      <c r="A25" s="78"/>
      <c r="B25" s="78"/>
      <c r="C25" s="4" t="s">
        <v>16</v>
      </c>
      <c r="D25" s="4" t="s">
        <v>40</v>
      </c>
      <c r="E25" s="22">
        <v>55.126890000000003</v>
      </c>
      <c r="F25" s="22">
        <v>55.083309999999997</v>
      </c>
      <c r="G25" s="22">
        <v>59.660179090909089</v>
      </c>
      <c r="H25" s="22">
        <v>59.664044666666683</v>
      </c>
      <c r="I25" s="22">
        <v>62.185466666666663</v>
      </c>
      <c r="J25" s="22">
        <v>57.497895</v>
      </c>
      <c r="K25" s="22">
        <v>60.118786666666672</v>
      </c>
      <c r="L25" s="22">
        <v>58.812187499999993</v>
      </c>
      <c r="M25" s="22">
        <v>59.035938000000002</v>
      </c>
      <c r="N25" s="22">
        <v>60.799962857142859</v>
      </c>
      <c r="O25" s="6">
        <f t="shared" si="0"/>
        <v>58.79846604480521</v>
      </c>
    </row>
    <row r="26" spans="1:15" ht="15.75" customHeight="1" x14ac:dyDescent="0.2">
      <c r="A26" s="78"/>
      <c r="B26" s="79"/>
      <c r="C26" s="4" t="s">
        <v>18</v>
      </c>
      <c r="D26" s="4" t="s">
        <v>41</v>
      </c>
      <c r="E26" s="22">
        <v>0</v>
      </c>
      <c r="F26" s="22">
        <v>0</v>
      </c>
      <c r="G26" s="22">
        <v>5.7702666707240748</v>
      </c>
      <c r="H26" s="22">
        <v>5.8279591092653957</v>
      </c>
      <c r="I26" s="22">
        <v>5.3879194905776622</v>
      </c>
      <c r="J26" s="22">
        <v>5.4694136279525747</v>
      </c>
      <c r="K26" s="22">
        <v>6.0739958254205817</v>
      </c>
      <c r="L26" s="22">
        <v>5.68624979352259</v>
      </c>
      <c r="M26" s="22">
        <v>6.096919320867709</v>
      </c>
      <c r="N26" s="22">
        <v>6.0922102513064837</v>
      </c>
      <c r="O26" s="6">
        <f t="shared" si="0"/>
        <v>4.6404934089637067</v>
      </c>
    </row>
    <row r="27" spans="1:15" ht="15.75" customHeight="1" x14ac:dyDescent="0.2">
      <c r="A27" s="79"/>
      <c r="B27" s="90" t="s">
        <v>42</v>
      </c>
      <c r="C27" s="76"/>
      <c r="D27" s="10" t="s">
        <v>43</v>
      </c>
      <c r="E27" s="11">
        <v>604.34276</v>
      </c>
      <c r="F27" s="11">
        <v>604.64536999999996</v>
      </c>
      <c r="G27" s="11">
        <v>1351.85483</v>
      </c>
      <c r="H27" s="11">
        <v>2019.728249999999</v>
      </c>
      <c r="I27" s="11">
        <v>989.44207000000017</v>
      </c>
      <c r="J27" s="11">
        <v>948.23103000000003</v>
      </c>
      <c r="K27" s="11">
        <v>943.54417000000001</v>
      </c>
      <c r="L27" s="11">
        <v>1176.8350499999999</v>
      </c>
      <c r="M27" s="11">
        <v>889.44277</v>
      </c>
      <c r="N27" s="11">
        <v>1076.1289300000001</v>
      </c>
      <c r="O27" s="12">
        <f t="shared" si="0"/>
        <v>1060.419523</v>
      </c>
    </row>
    <row r="28" spans="1:1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N28" si="2">E7+E13+E21</f>
        <v>2</v>
      </c>
      <c r="F28" s="20">
        <f t="shared" si="2"/>
        <v>2</v>
      </c>
      <c r="G28" s="20">
        <f t="shared" si="2"/>
        <v>14</v>
      </c>
      <c r="H28" s="20">
        <f t="shared" si="2"/>
        <v>35</v>
      </c>
      <c r="I28" s="20">
        <f t="shared" si="2"/>
        <v>9</v>
      </c>
      <c r="J28" s="20">
        <f t="shared" si="2"/>
        <v>11</v>
      </c>
      <c r="K28" s="20">
        <f t="shared" si="2"/>
        <v>7</v>
      </c>
      <c r="L28" s="20">
        <f t="shared" si="2"/>
        <v>12</v>
      </c>
      <c r="M28" s="20">
        <f t="shared" si="2"/>
        <v>6</v>
      </c>
      <c r="N28" s="20">
        <f t="shared" si="2"/>
        <v>10</v>
      </c>
      <c r="O28" s="5">
        <f t="shared" si="0"/>
        <v>10.8</v>
      </c>
    </row>
    <row r="29" spans="1:1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N29" si="3">E28/E32</f>
        <v>9.0909090909090912E-2</v>
      </c>
      <c r="F29" s="13">
        <f t="shared" si="3"/>
        <v>9.0909090909090912E-2</v>
      </c>
      <c r="G29" s="13">
        <f t="shared" si="3"/>
        <v>0.36842105263157893</v>
      </c>
      <c r="H29" s="13">
        <f t="shared" si="3"/>
        <v>0.57377049180327866</v>
      </c>
      <c r="I29" s="13">
        <f t="shared" si="3"/>
        <v>0.3</v>
      </c>
      <c r="J29" s="13">
        <f t="shared" si="3"/>
        <v>0.34375</v>
      </c>
      <c r="K29" s="13">
        <f t="shared" si="3"/>
        <v>0.25</v>
      </c>
      <c r="L29" s="13">
        <f t="shared" si="3"/>
        <v>0.33333333333333331</v>
      </c>
      <c r="M29" s="13">
        <f t="shared" si="3"/>
        <v>0.21428571428571427</v>
      </c>
      <c r="N29" s="13">
        <f t="shared" si="3"/>
        <v>0.30303030303030304</v>
      </c>
      <c r="O29" s="14">
        <f t="shared" si="0"/>
        <v>0.28684090769023907</v>
      </c>
    </row>
    <row r="30" spans="1:1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3</v>
      </c>
      <c r="H30" s="20">
        <f t="shared" si="4"/>
        <v>1</v>
      </c>
      <c r="I30" s="20">
        <f t="shared" si="4"/>
        <v>2</v>
      </c>
      <c r="J30" s="20">
        <f t="shared" si="4"/>
        <v>1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3</v>
      </c>
      <c r="O30" s="5">
        <f t="shared" si="0"/>
        <v>1</v>
      </c>
    </row>
    <row r="31" spans="1:1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0.33333333333333331</v>
      </c>
      <c r="H31" s="13">
        <f t="shared" si="5"/>
        <v>0.1111111111111111</v>
      </c>
      <c r="I31" s="13">
        <f t="shared" si="5"/>
        <v>0.4</v>
      </c>
      <c r="J31" s="13">
        <f t="shared" si="5"/>
        <v>0.25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0.375</v>
      </c>
      <c r="O31" s="14">
        <f t="shared" si="0"/>
        <v>0.14694444444444446</v>
      </c>
    </row>
    <row r="32" spans="1:1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N32" si="6">E6+E12+E20</f>
        <v>22</v>
      </c>
      <c r="F32" s="20">
        <f t="shared" si="6"/>
        <v>22</v>
      </c>
      <c r="G32" s="20">
        <f t="shared" si="6"/>
        <v>38</v>
      </c>
      <c r="H32" s="20">
        <f t="shared" si="6"/>
        <v>61</v>
      </c>
      <c r="I32" s="20">
        <f t="shared" si="6"/>
        <v>30</v>
      </c>
      <c r="J32" s="20">
        <f t="shared" si="6"/>
        <v>32</v>
      </c>
      <c r="K32" s="20">
        <f t="shared" si="6"/>
        <v>28</v>
      </c>
      <c r="L32" s="20">
        <f t="shared" si="6"/>
        <v>36</v>
      </c>
      <c r="M32" s="20">
        <f t="shared" si="6"/>
        <v>28</v>
      </c>
      <c r="N32" s="20">
        <f t="shared" si="6"/>
        <v>33</v>
      </c>
      <c r="O32" s="5">
        <f t="shared" si="0"/>
        <v>33</v>
      </c>
    </row>
    <row r="33" spans="1:1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N33" si="7">E14+E15+E22+E23</f>
        <v>2</v>
      </c>
      <c r="F33" s="20">
        <f t="shared" si="7"/>
        <v>2</v>
      </c>
      <c r="G33" s="20">
        <f t="shared" si="7"/>
        <v>9</v>
      </c>
      <c r="H33" s="20">
        <f t="shared" si="7"/>
        <v>9</v>
      </c>
      <c r="I33" s="20">
        <f t="shared" si="7"/>
        <v>5</v>
      </c>
      <c r="J33" s="20">
        <f t="shared" si="7"/>
        <v>4</v>
      </c>
      <c r="K33" s="20">
        <f t="shared" si="7"/>
        <v>3</v>
      </c>
      <c r="L33" s="20">
        <f t="shared" si="7"/>
        <v>6</v>
      </c>
      <c r="M33" s="20">
        <f t="shared" si="7"/>
        <v>4</v>
      </c>
      <c r="N33" s="20">
        <f t="shared" si="7"/>
        <v>8</v>
      </c>
      <c r="O33" s="5">
        <f t="shared" si="0"/>
        <v>5.2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31:C31"/>
    <mergeCell ref="A32:B33"/>
    <mergeCell ref="B11:B18"/>
    <mergeCell ref="B19:B26"/>
    <mergeCell ref="B5:B10"/>
    <mergeCell ref="A5:A27"/>
    <mergeCell ref="A29:C29"/>
    <mergeCell ref="A28:C28"/>
    <mergeCell ref="A30:C30"/>
    <mergeCell ref="B27:C2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1000"/>
  <sheetViews>
    <sheetView topLeftCell="D1" workbookViewId="0">
      <selection activeCell="P24" sqref="P24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74" t="s">
        <v>0</v>
      </c>
      <c r="B1" s="75"/>
      <c r="C1" s="76"/>
      <c r="D1" s="77" t="s">
        <v>1</v>
      </c>
      <c r="E1" s="102">
        <v>512</v>
      </c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5.75" customHeight="1" x14ac:dyDescent="0.2">
      <c r="A2" s="74" t="s">
        <v>2</v>
      </c>
      <c r="B2" s="75"/>
      <c r="C2" s="76"/>
      <c r="D2" s="78"/>
      <c r="E2" s="103">
        <v>52</v>
      </c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15" ht="15.75" customHeight="1" x14ac:dyDescent="0.2">
      <c r="A3" s="74" t="s">
        <v>3</v>
      </c>
      <c r="B3" s="75"/>
      <c r="C3" s="76"/>
      <c r="D3" s="78"/>
      <c r="E3" s="103">
        <v>2</v>
      </c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.75" customHeight="1" x14ac:dyDescent="0.2">
      <c r="A4" s="74" t="s">
        <v>4</v>
      </c>
      <c r="B4" s="75"/>
      <c r="C4" s="76"/>
      <c r="D4" s="79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90" t="s">
        <v>6</v>
      </c>
      <c r="B5" s="90" t="s">
        <v>7</v>
      </c>
      <c r="C5" s="68" t="s">
        <v>8</v>
      </c>
      <c r="D5" s="68" t="s">
        <v>9</v>
      </c>
      <c r="E5" s="20">
        <f>E2-E11-E19</f>
        <v>50</v>
      </c>
      <c r="F5" s="20">
        <f>E2-E11-E19</f>
        <v>50</v>
      </c>
      <c r="G5" s="20">
        <f>E2-E11-E19</f>
        <v>50</v>
      </c>
      <c r="H5" s="20">
        <f>E2-E11-E19</f>
        <v>50</v>
      </c>
      <c r="I5" s="20">
        <f>E2-E11-E19</f>
        <v>50</v>
      </c>
      <c r="J5" s="20">
        <f>E2-E11-E19</f>
        <v>50</v>
      </c>
      <c r="K5" s="20">
        <f>E2-E11-E19</f>
        <v>50</v>
      </c>
      <c r="L5" s="20">
        <f>E2-E11-E19</f>
        <v>50</v>
      </c>
      <c r="M5" s="20">
        <f>E2-E11-E19</f>
        <v>50</v>
      </c>
      <c r="N5" s="20">
        <f>E2-E11-E19</f>
        <v>50</v>
      </c>
      <c r="O5" s="3">
        <f t="shared" ref="O5:O33" si="0">AVERAGE(E5:N5)</f>
        <v>50</v>
      </c>
    </row>
    <row r="6" spans="1:15" ht="15.75" customHeight="1" x14ac:dyDescent="0.2">
      <c r="A6" s="78"/>
      <c r="B6" s="78"/>
      <c r="C6" s="4" t="s">
        <v>10</v>
      </c>
      <c r="D6" s="4" t="s">
        <v>11</v>
      </c>
      <c r="E6" s="20">
        <v>61</v>
      </c>
      <c r="F6" s="20">
        <v>60</v>
      </c>
      <c r="G6" s="20">
        <v>67</v>
      </c>
      <c r="H6" s="20">
        <v>79</v>
      </c>
      <c r="I6" s="20">
        <v>102</v>
      </c>
      <c r="J6" s="20">
        <v>63</v>
      </c>
      <c r="K6" s="20">
        <v>74</v>
      </c>
      <c r="L6" s="20">
        <v>66</v>
      </c>
      <c r="M6" s="20">
        <v>66</v>
      </c>
      <c r="N6" s="20">
        <v>58</v>
      </c>
      <c r="O6" s="5">
        <f t="shared" si="0"/>
        <v>69.599999999999994</v>
      </c>
    </row>
    <row r="7" spans="1:15" ht="15.75" customHeight="1" x14ac:dyDescent="0.2">
      <c r="A7" s="78"/>
      <c r="B7" s="78"/>
      <c r="C7" s="4" t="s">
        <v>12</v>
      </c>
      <c r="D7" s="4" t="s">
        <v>13</v>
      </c>
      <c r="E7" s="20">
        <f t="shared" ref="E7:N7" si="1">E6-E5</f>
        <v>11</v>
      </c>
      <c r="F7" s="20">
        <f t="shared" si="1"/>
        <v>10</v>
      </c>
      <c r="G7" s="20">
        <f t="shared" si="1"/>
        <v>17</v>
      </c>
      <c r="H7" s="20">
        <f t="shared" si="1"/>
        <v>29</v>
      </c>
      <c r="I7" s="20">
        <f t="shared" si="1"/>
        <v>52</v>
      </c>
      <c r="J7" s="20">
        <f t="shared" si="1"/>
        <v>13</v>
      </c>
      <c r="K7" s="20">
        <f t="shared" si="1"/>
        <v>24</v>
      </c>
      <c r="L7" s="20">
        <f t="shared" si="1"/>
        <v>16</v>
      </c>
      <c r="M7" s="20">
        <f t="shared" si="1"/>
        <v>16</v>
      </c>
      <c r="N7" s="20">
        <f t="shared" si="1"/>
        <v>8</v>
      </c>
      <c r="O7" s="5">
        <f t="shared" si="0"/>
        <v>19.600000000000001</v>
      </c>
    </row>
    <row r="8" spans="1:15" ht="15.75" customHeight="1" x14ac:dyDescent="0.2">
      <c r="A8" s="78"/>
      <c r="B8" s="78"/>
      <c r="C8" s="4" t="s">
        <v>14</v>
      </c>
      <c r="D8" s="4" t="s">
        <v>15</v>
      </c>
      <c r="E8" s="20">
        <v>1376.9192499999999</v>
      </c>
      <c r="F8" s="22">
        <v>1354.460149999999</v>
      </c>
      <c r="G8" s="22">
        <v>1512.4857300000001</v>
      </c>
      <c r="H8" s="22">
        <v>1783.36068</v>
      </c>
      <c r="I8" s="22">
        <v>2302.6325900000002</v>
      </c>
      <c r="J8" s="22">
        <v>1422.13742</v>
      </c>
      <c r="K8" s="22">
        <v>1670.6316099999999</v>
      </c>
      <c r="L8" s="22">
        <v>1490.03287</v>
      </c>
      <c r="M8" s="22">
        <v>1489.9270300000001</v>
      </c>
      <c r="N8" s="22">
        <v>1309.28981</v>
      </c>
      <c r="O8" s="6">
        <f t="shared" si="0"/>
        <v>1571.1877140000001</v>
      </c>
    </row>
    <row r="9" spans="1:15" ht="15.75" customHeight="1" x14ac:dyDescent="0.2">
      <c r="A9" s="78"/>
      <c r="B9" s="78"/>
      <c r="C9" s="4" t="s">
        <v>16</v>
      </c>
      <c r="D9" s="4" t="s">
        <v>17</v>
      </c>
      <c r="E9" s="22">
        <v>22.572446721311479</v>
      </c>
      <c r="F9" s="22">
        <v>22.574335833333329</v>
      </c>
      <c r="G9" s="22">
        <v>22.574413880597021</v>
      </c>
      <c r="H9" s="22">
        <v>22.574185822784809</v>
      </c>
      <c r="I9" s="22">
        <v>22.574829313725491</v>
      </c>
      <c r="J9" s="22">
        <v>22.573609841269839</v>
      </c>
      <c r="K9" s="22">
        <v>22.576102837837841</v>
      </c>
      <c r="L9" s="22">
        <v>22.576255606060609</v>
      </c>
      <c r="M9" s="22">
        <v>22.574651969696969</v>
      </c>
      <c r="N9" s="22">
        <v>22.573962241379309</v>
      </c>
      <c r="O9" s="6">
        <f t="shared" si="0"/>
        <v>22.574479406799671</v>
      </c>
    </row>
    <row r="10" spans="1:15" ht="15.75" customHeight="1" x14ac:dyDescent="0.2">
      <c r="A10" s="78"/>
      <c r="B10" s="79"/>
      <c r="C10" s="4" t="s">
        <v>18</v>
      </c>
      <c r="D10" s="4" t="s">
        <v>19</v>
      </c>
      <c r="E10" s="7">
        <v>8.9653830037745279E-3</v>
      </c>
      <c r="F10" s="7">
        <v>1.337389099367609E-2</v>
      </c>
      <c r="G10" s="7">
        <v>1.57726616146345E-2</v>
      </c>
      <c r="H10" s="7">
        <v>1.330430792075415E-2</v>
      </c>
      <c r="I10" s="7">
        <v>1.637826579993976E-2</v>
      </c>
      <c r="J10" s="7">
        <v>1.484167209648443E-2</v>
      </c>
      <c r="K10" s="7">
        <v>1.8543252771377718E-2</v>
      </c>
      <c r="L10" s="7">
        <v>1.946400932125246E-2</v>
      </c>
      <c r="M10" s="7">
        <v>1.4489479602026E-2</v>
      </c>
      <c r="N10" s="7">
        <v>1.314750447177896E-2</v>
      </c>
      <c r="O10" s="8">
        <f t="shared" si="0"/>
        <v>1.482804275956986E-2</v>
      </c>
    </row>
    <row r="11" spans="1:15" ht="15.75" customHeight="1" x14ac:dyDescent="0.2">
      <c r="A11" s="78"/>
      <c r="B11" s="90" t="s">
        <v>20</v>
      </c>
      <c r="C11" s="68" t="s">
        <v>8</v>
      </c>
      <c r="D11" s="68" t="s">
        <v>21</v>
      </c>
      <c r="E11" s="20">
        <f>E3-1</f>
        <v>1</v>
      </c>
      <c r="F11" s="20">
        <f>E3-1</f>
        <v>1</v>
      </c>
      <c r="G11" s="20">
        <f>E3-1</f>
        <v>1</v>
      </c>
      <c r="H11" s="20">
        <f>E3-1</f>
        <v>1</v>
      </c>
      <c r="I11" s="20">
        <f>E3-1</f>
        <v>1</v>
      </c>
      <c r="J11" s="20">
        <f>E3-1</f>
        <v>1</v>
      </c>
      <c r="K11" s="20">
        <f>E3-1</f>
        <v>1</v>
      </c>
      <c r="L11" s="20">
        <f>E3-1</f>
        <v>1</v>
      </c>
      <c r="M11" s="20">
        <f>E3-1</f>
        <v>1</v>
      </c>
      <c r="N11" s="20">
        <f>E3-1</f>
        <v>1</v>
      </c>
      <c r="O11" s="3">
        <f t="shared" si="0"/>
        <v>1</v>
      </c>
    </row>
    <row r="12" spans="1:15" ht="15.75" customHeight="1" x14ac:dyDescent="0.2">
      <c r="A12" s="78"/>
      <c r="B12" s="78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5">
        <f t="shared" si="0"/>
        <v>1</v>
      </c>
    </row>
    <row r="13" spans="1:15" ht="15.75" customHeight="1" x14ac:dyDescent="0.2">
      <c r="A13" s="78"/>
      <c r="B13" s="78"/>
      <c r="C13" s="4" t="s">
        <v>23</v>
      </c>
      <c r="D13" s="4" t="s">
        <v>24</v>
      </c>
      <c r="E13" s="20">
        <v>0</v>
      </c>
      <c r="F13" s="20">
        <v>1</v>
      </c>
      <c r="G13" s="20">
        <v>0</v>
      </c>
      <c r="H13" s="20">
        <v>1</v>
      </c>
      <c r="I13" s="20">
        <v>1</v>
      </c>
      <c r="J13" s="20">
        <v>1</v>
      </c>
      <c r="K13" s="20">
        <v>0</v>
      </c>
      <c r="L13" s="20">
        <v>1</v>
      </c>
      <c r="M13" s="20">
        <v>1</v>
      </c>
      <c r="N13" s="20">
        <v>0</v>
      </c>
      <c r="O13" s="9">
        <f t="shared" si="0"/>
        <v>0.6</v>
      </c>
    </row>
    <row r="14" spans="1:15" ht="15.75" customHeight="1" x14ac:dyDescent="0.2">
      <c r="A14" s="78"/>
      <c r="B14" s="78"/>
      <c r="C14" s="4" t="s">
        <v>25</v>
      </c>
      <c r="D14" s="4" t="s">
        <v>26</v>
      </c>
      <c r="E14" s="20">
        <v>0</v>
      </c>
      <c r="F14" s="20">
        <v>1</v>
      </c>
      <c r="G14" s="20">
        <v>0</v>
      </c>
      <c r="H14" s="20">
        <v>0</v>
      </c>
      <c r="I14" s="20">
        <v>1</v>
      </c>
      <c r="J14" s="20">
        <v>0</v>
      </c>
      <c r="K14" s="20">
        <v>0</v>
      </c>
      <c r="L14" s="20">
        <v>1</v>
      </c>
      <c r="M14" s="20">
        <v>0</v>
      </c>
      <c r="N14" s="20">
        <v>0</v>
      </c>
      <c r="O14" s="9">
        <f t="shared" si="0"/>
        <v>0.3</v>
      </c>
    </row>
    <row r="15" spans="1:15" ht="15.75" customHeight="1" x14ac:dyDescent="0.2">
      <c r="A15" s="78"/>
      <c r="B15" s="78"/>
      <c r="C15" s="4" t="s">
        <v>27</v>
      </c>
      <c r="D15" s="4" t="s">
        <v>28</v>
      </c>
      <c r="E15" s="20">
        <v>1</v>
      </c>
      <c r="F15" s="20">
        <v>0</v>
      </c>
      <c r="G15" s="20">
        <v>1</v>
      </c>
      <c r="H15" s="20">
        <v>0</v>
      </c>
      <c r="I15" s="20">
        <v>0</v>
      </c>
      <c r="J15" s="20">
        <v>0</v>
      </c>
      <c r="K15" s="20">
        <v>1</v>
      </c>
      <c r="L15" s="20">
        <v>0</v>
      </c>
      <c r="M15" s="20">
        <v>0</v>
      </c>
      <c r="N15" s="20">
        <v>1</v>
      </c>
      <c r="O15" s="5">
        <f t="shared" si="0"/>
        <v>0.4</v>
      </c>
    </row>
    <row r="16" spans="1:15" ht="15.75" customHeight="1" x14ac:dyDescent="0.2">
      <c r="A16" s="78"/>
      <c r="B16" s="78"/>
      <c r="C16" s="4" t="s">
        <v>14</v>
      </c>
      <c r="D16" s="4" t="s">
        <v>29</v>
      </c>
      <c r="E16" s="22">
        <v>54.541930000000001</v>
      </c>
      <c r="F16" s="22">
        <v>65.66516</v>
      </c>
      <c r="G16" s="22">
        <v>54.878599999999999</v>
      </c>
      <c r="H16" s="22">
        <v>65.665710000000004</v>
      </c>
      <c r="I16" s="22">
        <v>65.666079999999994</v>
      </c>
      <c r="J16" s="22">
        <v>65.665099999999995</v>
      </c>
      <c r="K16" s="22">
        <v>54.77234</v>
      </c>
      <c r="L16" s="22">
        <v>65.661199999999994</v>
      </c>
      <c r="M16" s="22">
        <v>65.664119999999997</v>
      </c>
      <c r="N16" s="22">
        <v>53.729799999999997</v>
      </c>
      <c r="O16" s="6">
        <f t="shared" si="0"/>
        <v>61.191003999999985</v>
      </c>
    </row>
    <row r="17" spans="1:15" ht="15.75" customHeight="1" x14ac:dyDescent="0.2">
      <c r="A17" s="78"/>
      <c r="B17" s="78"/>
      <c r="C17" s="4" t="s">
        <v>16</v>
      </c>
      <c r="D17" s="4" t="s">
        <v>30</v>
      </c>
      <c r="E17" s="22">
        <v>54.541930000000001</v>
      </c>
      <c r="F17" s="22">
        <v>65.66516</v>
      </c>
      <c r="G17" s="22">
        <v>54.878599999999999</v>
      </c>
      <c r="H17" s="22">
        <v>65.665710000000004</v>
      </c>
      <c r="I17" s="22">
        <v>65.666079999999994</v>
      </c>
      <c r="J17" s="22">
        <v>65.665099999999995</v>
      </c>
      <c r="K17" s="22">
        <v>54.77234</v>
      </c>
      <c r="L17" s="22">
        <v>65.661199999999994</v>
      </c>
      <c r="M17" s="22">
        <v>65.664119999999997</v>
      </c>
      <c r="N17" s="22">
        <v>53.729799999999997</v>
      </c>
      <c r="O17" s="6">
        <f t="shared" si="0"/>
        <v>61.191003999999985</v>
      </c>
    </row>
    <row r="18" spans="1:15" ht="15.75" customHeight="1" x14ac:dyDescent="0.2">
      <c r="A18" s="78"/>
      <c r="B18" s="79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8">
        <f t="shared" si="0"/>
        <v>0</v>
      </c>
    </row>
    <row r="19" spans="1:15" ht="15.75" customHeight="1" x14ac:dyDescent="0.2">
      <c r="A19" s="78"/>
      <c r="B19" s="90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78"/>
      <c r="B20" s="78"/>
      <c r="C20" s="4" t="s">
        <v>10</v>
      </c>
      <c r="D20" s="4" t="s">
        <v>35</v>
      </c>
      <c r="E20" s="20">
        <v>2</v>
      </c>
      <c r="F20" s="20">
        <v>8</v>
      </c>
      <c r="G20" s="20">
        <v>4</v>
      </c>
      <c r="H20" s="20">
        <v>11</v>
      </c>
      <c r="I20" s="20">
        <v>25</v>
      </c>
      <c r="J20" s="20">
        <v>6</v>
      </c>
      <c r="K20" s="20">
        <v>7</v>
      </c>
      <c r="L20" s="20">
        <v>7</v>
      </c>
      <c r="M20" s="20">
        <v>10</v>
      </c>
      <c r="N20" s="20">
        <v>3</v>
      </c>
      <c r="O20" s="9">
        <f t="shared" si="0"/>
        <v>8.3000000000000007</v>
      </c>
    </row>
    <row r="21" spans="1:15" ht="15.75" customHeight="1" x14ac:dyDescent="0.2">
      <c r="A21" s="78"/>
      <c r="B21" s="78"/>
      <c r="C21" s="4" t="s">
        <v>23</v>
      </c>
      <c r="D21" s="4" t="s">
        <v>36</v>
      </c>
      <c r="E21" s="20">
        <v>0</v>
      </c>
      <c r="F21" s="20">
        <v>4</v>
      </c>
      <c r="G21" s="20">
        <v>2</v>
      </c>
      <c r="H21" s="20">
        <v>4</v>
      </c>
      <c r="I21" s="20">
        <v>14</v>
      </c>
      <c r="J21" s="20">
        <v>2</v>
      </c>
      <c r="K21" s="20">
        <v>3</v>
      </c>
      <c r="L21" s="20">
        <v>2</v>
      </c>
      <c r="M21" s="20">
        <v>5</v>
      </c>
      <c r="N21" s="20">
        <v>3</v>
      </c>
      <c r="O21" s="5">
        <f t="shared" si="0"/>
        <v>3.9</v>
      </c>
    </row>
    <row r="22" spans="1:15" ht="15.75" customHeight="1" x14ac:dyDescent="0.2">
      <c r="A22" s="78"/>
      <c r="B22" s="78"/>
      <c r="C22" s="4" t="s">
        <v>25</v>
      </c>
      <c r="D22" s="4" t="s">
        <v>37</v>
      </c>
      <c r="E22" s="20">
        <v>0</v>
      </c>
      <c r="F22" s="20">
        <v>1</v>
      </c>
      <c r="G22" s="20">
        <v>1</v>
      </c>
      <c r="H22" s="20">
        <v>0</v>
      </c>
      <c r="I22" s="20">
        <v>4</v>
      </c>
      <c r="J22" s="20">
        <v>0</v>
      </c>
      <c r="K22" s="20">
        <v>1</v>
      </c>
      <c r="L22" s="20">
        <v>0</v>
      </c>
      <c r="M22" s="20">
        <v>2</v>
      </c>
      <c r="N22" s="20">
        <v>2</v>
      </c>
      <c r="O22" s="5">
        <f t="shared" si="0"/>
        <v>1.1000000000000001</v>
      </c>
    </row>
    <row r="23" spans="1:15" ht="15.75" customHeight="1" x14ac:dyDescent="0.2">
      <c r="A23" s="78"/>
      <c r="B23" s="78"/>
      <c r="C23" s="4" t="s">
        <v>27</v>
      </c>
      <c r="D23" s="4" t="s">
        <v>38</v>
      </c>
      <c r="E23" s="20">
        <v>2</v>
      </c>
      <c r="F23" s="20">
        <v>4</v>
      </c>
      <c r="G23" s="20">
        <v>2</v>
      </c>
      <c r="H23" s="20">
        <v>7</v>
      </c>
      <c r="I23" s="20">
        <v>11</v>
      </c>
      <c r="J23" s="20">
        <v>4</v>
      </c>
      <c r="K23" s="20">
        <v>4</v>
      </c>
      <c r="L23" s="20">
        <v>5</v>
      </c>
      <c r="M23" s="20">
        <v>5</v>
      </c>
      <c r="N23" s="20">
        <v>0</v>
      </c>
      <c r="O23" s="5">
        <f t="shared" si="0"/>
        <v>4.4000000000000004</v>
      </c>
    </row>
    <row r="24" spans="1:15" ht="15.75" customHeight="1" x14ac:dyDescent="0.2">
      <c r="A24" s="78"/>
      <c r="B24" s="78"/>
      <c r="C24" s="4" t="s">
        <v>14</v>
      </c>
      <c r="D24" s="4" t="s">
        <v>39</v>
      </c>
      <c r="E24" s="22">
        <v>108.92798000000001</v>
      </c>
      <c r="F24" s="22">
        <v>479.51282000000009</v>
      </c>
      <c r="G24" s="22">
        <v>240.2655</v>
      </c>
      <c r="H24" s="22">
        <v>644.30457000000013</v>
      </c>
      <c r="I24" s="22">
        <v>1517.89023</v>
      </c>
      <c r="J24" s="22">
        <v>349.69238999999999</v>
      </c>
      <c r="K24" s="22">
        <v>415.17725000000002</v>
      </c>
      <c r="L24" s="22">
        <v>403.47435999999988</v>
      </c>
      <c r="M24" s="22">
        <v>601.24512000000004</v>
      </c>
      <c r="N24" s="22">
        <v>196.66795999999999</v>
      </c>
      <c r="O24" s="6">
        <f t="shared" si="0"/>
        <v>495.71581799999996</v>
      </c>
    </row>
    <row r="25" spans="1:15" ht="15.75" customHeight="1" x14ac:dyDescent="0.2">
      <c r="A25" s="78"/>
      <c r="B25" s="78"/>
      <c r="C25" s="4" t="s">
        <v>16</v>
      </c>
      <c r="D25" s="4" t="s">
        <v>40</v>
      </c>
      <c r="E25" s="22">
        <v>54.463990000000003</v>
      </c>
      <c r="F25" s="22">
        <v>59.939102500000011</v>
      </c>
      <c r="G25" s="22">
        <v>60.066375000000001</v>
      </c>
      <c r="H25" s="22">
        <v>58.573142727272739</v>
      </c>
      <c r="I25" s="22">
        <v>60.715609199999989</v>
      </c>
      <c r="J25" s="22">
        <v>58.28206500000001</v>
      </c>
      <c r="K25" s="22">
        <v>59.311035714285723</v>
      </c>
      <c r="L25" s="22">
        <v>57.639194285714282</v>
      </c>
      <c r="M25" s="22">
        <v>60.124512000000003</v>
      </c>
      <c r="N25" s="22">
        <v>65.555986666666669</v>
      </c>
      <c r="O25" s="6">
        <f t="shared" si="0"/>
        <v>59.467101309393932</v>
      </c>
    </row>
    <row r="26" spans="1:15" ht="15.75" customHeight="1" x14ac:dyDescent="0.2">
      <c r="A26" s="78"/>
      <c r="B26" s="79"/>
      <c r="C26" s="4" t="s">
        <v>18</v>
      </c>
      <c r="D26" s="4" t="s">
        <v>41</v>
      </c>
      <c r="E26" s="22">
        <v>0.42709249583667408</v>
      </c>
      <c r="F26" s="22">
        <v>6.011017610905947</v>
      </c>
      <c r="G26" s="22">
        <v>6.33927740785178</v>
      </c>
      <c r="H26" s="22">
        <v>5.5416787068488382</v>
      </c>
      <c r="I26" s="22">
        <v>5.5840991591683213</v>
      </c>
      <c r="J26" s="22">
        <v>5.6434905515071074</v>
      </c>
      <c r="K26" s="22">
        <v>5.8451082661140887</v>
      </c>
      <c r="L26" s="22">
        <v>5.4159147878108804</v>
      </c>
      <c r="M26" s="22">
        <v>5.7485168476086059</v>
      </c>
      <c r="N26" s="22">
        <v>3.9145029484726808E-4</v>
      </c>
      <c r="O26" s="6">
        <f t="shared" si="0"/>
        <v>4.6556587283947097</v>
      </c>
    </row>
    <row r="27" spans="1:15" ht="15.75" customHeight="1" x14ac:dyDescent="0.2">
      <c r="A27" s="79"/>
      <c r="B27" s="90" t="s">
        <v>42</v>
      </c>
      <c r="C27" s="76"/>
      <c r="D27" s="10" t="s">
        <v>43</v>
      </c>
      <c r="E27" s="11">
        <v>1540.3891599999999</v>
      </c>
      <c r="F27" s="11">
        <v>1899.63813</v>
      </c>
      <c r="G27" s="11">
        <v>1807.6298300000001</v>
      </c>
      <c r="H27" s="11">
        <v>2493.3309600000011</v>
      </c>
      <c r="I27" s="11">
        <v>3886.188900000001</v>
      </c>
      <c r="J27" s="11">
        <v>1837.4949099999999</v>
      </c>
      <c r="K27" s="11">
        <v>2140.5812000000001</v>
      </c>
      <c r="L27" s="11">
        <v>1959.1684299999999</v>
      </c>
      <c r="M27" s="11">
        <v>2156.8362700000012</v>
      </c>
      <c r="N27" s="11">
        <v>1559.6875700000001</v>
      </c>
      <c r="O27" s="12">
        <f t="shared" si="0"/>
        <v>2128.0945360000005</v>
      </c>
    </row>
    <row r="28" spans="1:1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N28" si="2">E7+E13+E21</f>
        <v>11</v>
      </c>
      <c r="F28" s="20">
        <f t="shared" si="2"/>
        <v>15</v>
      </c>
      <c r="G28" s="20">
        <f t="shared" si="2"/>
        <v>19</v>
      </c>
      <c r="H28" s="20">
        <f t="shared" si="2"/>
        <v>34</v>
      </c>
      <c r="I28" s="20">
        <f t="shared" si="2"/>
        <v>67</v>
      </c>
      <c r="J28" s="20">
        <f t="shared" si="2"/>
        <v>16</v>
      </c>
      <c r="K28" s="20">
        <f t="shared" si="2"/>
        <v>27</v>
      </c>
      <c r="L28" s="20">
        <f t="shared" si="2"/>
        <v>19</v>
      </c>
      <c r="M28" s="20">
        <f t="shared" si="2"/>
        <v>22</v>
      </c>
      <c r="N28" s="20">
        <f t="shared" si="2"/>
        <v>11</v>
      </c>
      <c r="O28" s="5">
        <f t="shared" si="0"/>
        <v>24.1</v>
      </c>
    </row>
    <row r="29" spans="1:1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N29" si="3">E28/E32</f>
        <v>0.171875</v>
      </c>
      <c r="F29" s="13">
        <f t="shared" si="3"/>
        <v>0.21739130434782608</v>
      </c>
      <c r="G29" s="13">
        <f t="shared" si="3"/>
        <v>0.2638888888888889</v>
      </c>
      <c r="H29" s="13">
        <f t="shared" si="3"/>
        <v>0.37362637362637363</v>
      </c>
      <c r="I29" s="13">
        <f t="shared" si="3"/>
        <v>0.5234375</v>
      </c>
      <c r="J29" s="13">
        <f t="shared" si="3"/>
        <v>0.22857142857142856</v>
      </c>
      <c r="K29" s="13">
        <f t="shared" si="3"/>
        <v>0.32926829268292684</v>
      </c>
      <c r="L29" s="13">
        <f t="shared" si="3"/>
        <v>0.25675675675675674</v>
      </c>
      <c r="M29" s="13">
        <f t="shared" si="3"/>
        <v>0.2857142857142857</v>
      </c>
      <c r="N29" s="13">
        <f t="shared" si="3"/>
        <v>0.17741935483870969</v>
      </c>
      <c r="O29" s="14">
        <f t="shared" si="0"/>
        <v>0.28279491854271954</v>
      </c>
    </row>
    <row r="30" spans="1:1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N30" si="4">E14+E22</f>
        <v>0</v>
      </c>
      <c r="F30" s="20">
        <f t="shared" si="4"/>
        <v>2</v>
      </c>
      <c r="G30" s="20">
        <f t="shared" si="4"/>
        <v>1</v>
      </c>
      <c r="H30" s="20">
        <f t="shared" si="4"/>
        <v>0</v>
      </c>
      <c r="I30" s="20">
        <f t="shared" si="4"/>
        <v>5</v>
      </c>
      <c r="J30" s="20">
        <f t="shared" si="4"/>
        <v>0</v>
      </c>
      <c r="K30" s="20">
        <f t="shared" si="4"/>
        <v>1</v>
      </c>
      <c r="L30" s="20">
        <f t="shared" si="4"/>
        <v>1</v>
      </c>
      <c r="M30" s="20">
        <f t="shared" si="4"/>
        <v>2</v>
      </c>
      <c r="N30" s="20">
        <f t="shared" si="4"/>
        <v>2</v>
      </c>
      <c r="O30" s="5">
        <f t="shared" si="0"/>
        <v>1.4</v>
      </c>
    </row>
    <row r="31" spans="1:1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N31" si="5">E30/E33</f>
        <v>0</v>
      </c>
      <c r="F31" s="13">
        <f t="shared" si="5"/>
        <v>0.33333333333333331</v>
      </c>
      <c r="G31" s="13">
        <f t="shared" si="5"/>
        <v>0.25</v>
      </c>
      <c r="H31" s="13">
        <f t="shared" si="5"/>
        <v>0</v>
      </c>
      <c r="I31" s="13">
        <f t="shared" si="5"/>
        <v>0.3125</v>
      </c>
      <c r="J31" s="13">
        <f t="shared" si="5"/>
        <v>0</v>
      </c>
      <c r="K31" s="13">
        <f t="shared" si="5"/>
        <v>0.16666666666666666</v>
      </c>
      <c r="L31" s="13">
        <f t="shared" si="5"/>
        <v>0.16666666666666666</v>
      </c>
      <c r="M31" s="13">
        <f t="shared" si="5"/>
        <v>0.2857142857142857</v>
      </c>
      <c r="N31" s="13">
        <f t="shared" si="5"/>
        <v>0.66666666666666663</v>
      </c>
      <c r="O31" s="14">
        <f t="shared" si="0"/>
        <v>0.21815476190476191</v>
      </c>
    </row>
    <row r="32" spans="1:1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N32" si="6">E6+E12+E20</f>
        <v>64</v>
      </c>
      <c r="F32" s="20">
        <f t="shared" si="6"/>
        <v>69</v>
      </c>
      <c r="G32" s="20">
        <f t="shared" si="6"/>
        <v>72</v>
      </c>
      <c r="H32" s="20">
        <f t="shared" si="6"/>
        <v>91</v>
      </c>
      <c r="I32" s="20">
        <f t="shared" si="6"/>
        <v>128</v>
      </c>
      <c r="J32" s="20">
        <f t="shared" si="6"/>
        <v>70</v>
      </c>
      <c r="K32" s="20">
        <f t="shared" si="6"/>
        <v>82</v>
      </c>
      <c r="L32" s="20">
        <f t="shared" si="6"/>
        <v>74</v>
      </c>
      <c r="M32" s="20">
        <f t="shared" si="6"/>
        <v>77</v>
      </c>
      <c r="N32" s="20">
        <f t="shared" si="6"/>
        <v>62</v>
      </c>
      <c r="O32" s="5">
        <f t="shared" si="0"/>
        <v>78.900000000000006</v>
      </c>
    </row>
    <row r="33" spans="1:1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N33" si="7">E14+E15+E22+E23</f>
        <v>3</v>
      </c>
      <c r="F33" s="20">
        <f t="shared" si="7"/>
        <v>6</v>
      </c>
      <c r="G33" s="20">
        <f t="shared" si="7"/>
        <v>4</v>
      </c>
      <c r="H33" s="20">
        <f t="shared" si="7"/>
        <v>7</v>
      </c>
      <c r="I33" s="20">
        <f t="shared" si="7"/>
        <v>16</v>
      </c>
      <c r="J33" s="20">
        <f t="shared" si="7"/>
        <v>4</v>
      </c>
      <c r="K33" s="20">
        <f t="shared" si="7"/>
        <v>6</v>
      </c>
      <c r="L33" s="20">
        <f t="shared" si="7"/>
        <v>6</v>
      </c>
      <c r="M33" s="20">
        <f t="shared" si="7"/>
        <v>7</v>
      </c>
      <c r="N33" s="20">
        <f t="shared" si="7"/>
        <v>3</v>
      </c>
      <c r="O33" s="5">
        <f t="shared" si="0"/>
        <v>6.2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4:C4"/>
    <mergeCell ref="A1:C1"/>
    <mergeCell ref="D1:D4"/>
    <mergeCell ref="E1:O1"/>
    <mergeCell ref="A2:C2"/>
    <mergeCell ref="E2:O2"/>
    <mergeCell ref="A3:C3"/>
    <mergeCell ref="E3:O3"/>
    <mergeCell ref="A31:C31"/>
    <mergeCell ref="A32:B33"/>
    <mergeCell ref="B11:B18"/>
    <mergeCell ref="B19:B26"/>
    <mergeCell ref="B5:B10"/>
    <mergeCell ref="A5:A27"/>
    <mergeCell ref="A29:C29"/>
    <mergeCell ref="A28:C28"/>
    <mergeCell ref="A30:C30"/>
    <mergeCell ref="B27:C27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1000"/>
  <sheetViews>
    <sheetView workbookViewId="0">
      <selection activeCell="G27" sqref="G27"/>
    </sheetView>
  </sheetViews>
  <sheetFormatPr baseColWidth="10" defaultColWidth="14.42578125" defaultRowHeight="15" customHeight="1" x14ac:dyDescent="0.2"/>
  <cols>
    <col min="3" max="3" width="15.85546875" style="71" customWidth="1"/>
  </cols>
  <sheetData>
    <row r="1" spans="1:15" ht="15.75" customHeight="1" x14ac:dyDescent="0.2">
      <c r="A1" s="111" t="s">
        <v>0</v>
      </c>
      <c r="B1" s="81"/>
      <c r="C1" s="81"/>
      <c r="D1" s="112">
        <v>77</v>
      </c>
      <c r="E1" s="75"/>
      <c r="F1" s="76"/>
      <c r="G1" s="112">
        <v>150</v>
      </c>
      <c r="H1" s="75"/>
      <c r="I1" s="76"/>
      <c r="J1" s="112">
        <v>231</v>
      </c>
      <c r="K1" s="75"/>
      <c r="L1" s="76"/>
      <c r="M1" s="112">
        <v>512</v>
      </c>
      <c r="N1" s="75"/>
      <c r="O1" s="76"/>
    </row>
    <row r="2" spans="1:15" ht="15.75" customHeight="1" x14ac:dyDescent="0.2">
      <c r="A2" s="110" t="s">
        <v>2</v>
      </c>
      <c r="B2" s="75"/>
      <c r="C2" s="76"/>
      <c r="D2" s="109">
        <v>7</v>
      </c>
      <c r="E2" s="75"/>
      <c r="F2" s="76"/>
      <c r="G2" s="109">
        <v>14</v>
      </c>
      <c r="H2" s="75"/>
      <c r="I2" s="76"/>
      <c r="J2" s="109">
        <v>21</v>
      </c>
      <c r="K2" s="75"/>
      <c r="L2" s="76"/>
      <c r="M2" s="109">
        <v>52</v>
      </c>
      <c r="N2" s="75"/>
      <c r="O2" s="76"/>
    </row>
    <row r="3" spans="1:15" ht="15.75" customHeight="1" x14ac:dyDescent="0.2">
      <c r="A3" s="110" t="s">
        <v>3</v>
      </c>
      <c r="B3" s="75"/>
      <c r="C3" s="76"/>
      <c r="D3" s="109">
        <v>1</v>
      </c>
      <c r="E3" s="75"/>
      <c r="F3" s="76"/>
      <c r="G3" s="109">
        <v>2</v>
      </c>
      <c r="H3" s="75"/>
      <c r="I3" s="76"/>
      <c r="J3" s="109">
        <v>3</v>
      </c>
      <c r="K3" s="75"/>
      <c r="L3" s="76"/>
      <c r="M3" s="109">
        <v>2</v>
      </c>
      <c r="N3" s="75"/>
      <c r="O3" s="76"/>
    </row>
    <row r="4" spans="1:15" ht="15.75" customHeight="1" x14ac:dyDescent="0.2">
      <c r="A4" s="110" t="s">
        <v>57</v>
      </c>
      <c r="B4" s="75"/>
      <c r="C4" s="76"/>
      <c r="D4" s="34" t="s">
        <v>58</v>
      </c>
      <c r="E4" s="34" t="s">
        <v>59</v>
      </c>
      <c r="F4" s="34" t="s">
        <v>60</v>
      </c>
      <c r="G4" s="34" t="s">
        <v>58</v>
      </c>
      <c r="H4" s="34" t="s">
        <v>59</v>
      </c>
      <c r="I4" s="34" t="s">
        <v>60</v>
      </c>
      <c r="J4" s="34" t="s">
        <v>58</v>
      </c>
      <c r="K4" s="34" t="s">
        <v>59</v>
      </c>
      <c r="L4" s="34" t="s">
        <v>60</v>
      </c>
      <c r="M4" s="34" t="s">
        <v>58</v>
      </c>
      <c r="N4" s="34" t="s">
        <v>59</v>
      </c>
      <c r="O4" s="34" t="s">
        <v>60</v>
      </c>
    </row>
    <row r="5" spans="1:15" ht="12.75" customHeight="1" x14ac:dyDescent="0.2">
      <c r="A5" s="77" t="s">
        <v>6</v>
      </c>
      <c r="B5" s="77" t="s">
        <v>7</v>
      </c>
      <c r="C5" s="70" t="s">
        <v>8</v>
      </c>
      <c r="D5" s="35">
        <f>'Case 77 FER 0'!Y5</f>
        <v>6</v>
      </c>
      <c r="E5" s="35">
        <f>'Case 77 FER 10'!Y5</f>
        <v>6</v>
      </c>
      <c r="F5" s="35">
        <f>'Case 77 FER 20'!Y5</f>
        <v>6</v>
      </c>
      <c r="G5" s="35">
        <f>'Case 150 FER 0'!O5</f>
        <v>12</v>
      </c>
      <c r="H5" s="36">
        <f>'Case 150 FER 10'!O5</f>
        <v>12</v>
      </c>
      <c r="I5" s="35">
        <f>'Case 150 FER 20'!O5</f>
        <v>12</v>
      </c>
      <c r="J5" s="35">
        <f>'Case 231 FER 0'!O5</f>
        <v>18</v>
      </c>
      <c r="K5" s="35">
        <f>'Case 231 FER 10'!O5</f>
        <v>18</v>
      </c>
      <c r="L5" s="35">
        <f>'Case 231 FER 20'!O5</f>
        <v>18</v>
      </c>
      <c r="M5" s="35">
        <f>'Case 512 FER 0'!O5</f>
        <v>50</v>
      </c>
      <c r="N5" s="35">
        <f>'Case 512 FER 10'!O5</f>
        <v>50</v>
      </c>
      <c r="O5" s="35">
        <f>'Case 512 FER 20'!O5</f>
        <v>50</v>
      </c>
    </row>
    <row r="6" spans="1:15" ht="33" customHeight="1" x14ac:dyDescent="0.2">
      <c r="A6" s="78"/>
      <c r="B6" s="78"/>
      <c r="C6" s="37" t="s">
        <v>10</v>
      </c>
      <c r="D6" s="35">
        <f>'Case 77 FER 0'!Y6</f>
        <v>6</v>
      </c>
      <c r="E6" s="35">
        <f>'Case 77 FER 10'!Y6</f>
        <v>6.8</v>
      </c>
      <c r="F6" s="35">
        <f>'Case 77 FER 20'!Y6</f>
        <v>7.55</v>
      </c>
      <c r="G6" s="35">
        <f>'Case 150 FER 0'!O6</f>
        <v>12</v>
      </c>
      <c r="H6" s="36">
        <f>'Case 150 FER 10'!O6</f>
        <v>13.6</v>
      </c>
      <c r="I6" s="35">
        <f>'Case 150 FER 20'!O6</f>
        <v>15.3</v>
      </c>
      <c r="J6" s="35">
        <f>'Case 231 FER 0'!O6</f>
        <v>18</v>
      </c>
      <c r="K6" s="35">
        <f>'Case 231 FER 10'!O6</f>
        <v>21.5</v>
      </c>
      <c r="L6" s="35">
        <f>'Case 231 FER 20'!O6</f>
        <v>24.6</v>
      </c>
      <c r="M6" s="35">
        <f>'Case 512 FER 0'!O6</f>
        <v>50.9</v>
      </c>
      <c r="N6" s="35">
        <f>'Case 512 FER 10'!O6</f>
        <v>58.9</v>
      </c>
      <c r="O6" s="35">
        <f>'Case 512 FER 20'!O6</f>
        <v>69.599999999999994</v>
      </c>
    </row>
    <row r="7" spans="1:15" ht="15.75" customHeight="1" x14ac:dyDescent="0.2">
      <c r="A7" s="78"/>
      <c r="B7" s="78"/>
      <c r="C7" s="37" t="s">
        <v>12</v>
      </c>
      <c r="D7" s="35">
        <f>'Case 77 FER 0'!Y7</f>
        <v>0</v>
      </c>
      <c r="E7" s="35">
        <f>'Case 77 FER 10'!Y7</f>
        <v>0.8</v>
      </c>
      <c r="F7" s="35">
        <f>'Case 77 FER 20'!Y7</f>
        <v>1.55</v>
      </c>
      <c r="G7" s="35">
        <f>'Case 150 FER 0'!O7</f>
        <v>0</v>
      </c>
      <c r="H7" s="36">
        <f>'Case 150 FER 10'!O7</f>
        <v>1.6</v>
      </c>
      <c r="I7" s="35">
        <f>'Case 150 FER 20'!O7</f>
        <v>3.3</v>
      </c>
      <c r="J7" s="35">
        <f>'Case 231 FER 0'!O7</f>
        <v>0</v>
      </c>
      <c r="K7" s="35">
        <f>'Case 231 FER 10'!O7</f>
        <v>3.5</v>
      </c>
      <c r="L7" s="35">
        <f>'Case 231 FER 20'!O7</f>
        <v>6.6</v>
      </c>
      <c r="M7" s="35">
        <f>'Case 512 FER 0'!O7</f>
        <v>0.9</v>
      </c>
      <c r="N7" s="35">
        <f>'Case 512 FER 10'!O7</f>
        <v>8.9</v>
      </c>
      <c r="O7" s="35">
        <f>'Case 512 FER 20'!O7</f>
        <v>19.600000000000001</v>
      </c>
    </row>
    <row r="8" spans="1:15" ht="15.75" customHeight="1" x14ac:dyDescent="0.2">
      <c r="A8" s="78"/>
      <c r="B8" s="78"/>
      <c r="C8" s="37" t="s">
        <v>14</v>
      </c>
      <c r="D8" s="35">
        <f>'Case 77 FER 0'!Y8</f>
        <v>135.43750449999999</v>
      </c>
      <c r="E8" s="35">
        <f>'Case 77 FER 10'!Y8</f>
        <v>153.50000400000002</v>
      </c>
      <c r="F8" s="35">
        <f>'Case 77 FER 20'!Y8</f>
        <v>170.424802</v>
      </c>
      <c r="G8" s="35">
        <f>'Case 150 FER 0'!O8</f>
        <v>270.89946900000001</v>
      </c>
      <c r="H8" s="36">
        <f>'Case 150 FER 10'!O8</f>
        <v>306.98380899999995</v>
      </c>
      <c r="I8" s="35">
        <f>'Case 150 FER 20'!O8</f>
        <v>345.37571400000002</v>
      </c>
      <c r="J8" s="35">
        <f>'Case 231 FER 0'!O8</f>
        <v>406.35484200000008</v>
      </c>
      <c r="K8" s="35">
        <f>'Case 231 FER 10'!O8</f>
        <v>485.36969500000004</v>
      </c>
      <c r="L8" s="35">
        <f>'Case 231 FER 20'!O8</f>
        <v>555.3326219999999</v>
      </c>
      <c r="M8" s="35">
        <f>'Case 512 FER 0'!O8</f>
        <v>1149.0211270000002</v>
      </c>
      <c r="N8" s="35">
        <f>'Case 512 FER 10'!O8</f>
        <v>1329.6926699999999</v>
      </c>
      <c r="O8" s="35">
        <f>'Case 512 FER 20'!O8</f>
        <v>1571.1877140000001</v>
      </c>
    </row>
    <row r="9" spans="1:15" ht="15.75" customHeight="1" x14ac:dyDescent="0.2">
      <c r="A9" s="78"/>
      <c r="B9" s="78"/>
      <c r="C9" s="37" t="s">
        <v>16</v>
      </c>
      <c r="D9" s="35">
        <f>'Case 77 FER 0'!Y9</f>
        <v>22.57291741666667</v>
      </c>
      <c r="E9" s="35">
        <f>'Case 77 FER 10'!Y9</f>
        <v>22.573485017857141</v>
      </c>
      <c r="F9" s="35">
        <f>'Case 77 FER 20'!Y9</f>
        <v>22.573023345238092</v>
      </c>
      <c r="G9" s="35">
        <f>'Case 150 FER 0'!O9</f>
        <v>22.574955750000001</v>
      </c>
      <c r="H9" s="36">
        <f>'Case 150 FER 10'!O9</f>
        <v>22.572372918727105</v>
      </c>
      <c r="I9" s="35">
        <f>'Case 150 FER 20'!O9</f>
        <v>22.573428612074448</v>
      </c>
      <c r="J9" s="35">
        <f>'Case 231 FER 0'!O9</f>
        <v>22.575269000000002</v>
      </c>
      <c r="K9" s="35">
        <f>'Case 231 FER 10'!O9</f>
        <v>22.57542060413649</v>
      </c>
      <c r="L9" s="35">
        <f>'Case 231 FER 20'!O9</f>
        <v>22.574316887236797</v>
      </c>
      <c r="M9" s="35">
        <f>'Case 512 FER 0'!O9</f>
        <v>22.574067777750262</v>
      </c>
      <c r="N9" s="35">
        <f>'Case 512 FER 10'!O9</f>
        <v>22.575432356944219</v>
      </c>
      <c r="O9" s="35">
        <f>'Case 512 FER 20'!O9</f>
        <v>22.574479406799671</v>
      </c>
    </row>
    <row r="10" spans="1:15" ht="15.75" customHeight="1" x14ac:dyDescent="0.2">
      <c r="A10" s="78"/>
      <c r="B10" s="79"/>
      <c r="C10" s="37" t="s">
        <v>18</v>
      </c>
      <c r="D10" s="35">
        <f>'Case 77 FER 0'!Y10</f>
        <v>6.0630091981661097E-3</v>
      </c>
      <c r="E10" s="35">
        <f>'Case 77 FER 10'!Y10</f>
        <v>7.296203540906457E-3</v>
      </c>
      <c r="F10" s="35">
        <f>'Case 77 FER 20'!Y10</f>
        <v>5.407246409038253E-3</v>
      </c>
      <c r="G10" s="35">
        <f>'Case 150 FER 0'!O10</f>
        <v>1.1693578040633649E-2</v>
      </c>
      <c r="H10" s="36">
        <f>'Case 150 FER 10'!O10</f>
        <v>5.7308023291938823E-3</v>
      </c>
      <c r="I10" s="35">
        <f>'Case 150 FER 20'!O10</f>
        <v>1.0065149934420675E-2</v>
      </c>
      <c r="J10" s="35">
        <f>'Case 231 FER 0'!O10</f>
        <v>1.4637746713871511E-2</v>
      </c>
      <c r="K10" s="35">
        <f>'Case 231 FER 10'!O10</f>
        <v>1.6439913053741567E-2</v>
      </c>
      <c r="L10" s="35">
        <f>'Case 231 FER 20'!O10</f>
        <v>1.1967217725567209E-2</v>
      </c>
      <c r="M10" s="35">
        <f>'Case 512 FER 0'!O10</f>
        <v>1.4702352544160704E-2</v>
      </c>
      <c r="N10" s="35">
        <f>'Case 512 FER 10'!O10</f>
        <v>1.7990924536371654E-2</v>
      </c>
      <c r="O10" s="35">
        <f>'Case 512 FER 20'!O10</f>
        <v>1.482804275956986E-2</v>
      </c>
    </row>
    <row r="11" spans="1:15" ht="12.75" customHeight="1" x14ac:dyDescent="0.2">
      <c r="A11" s="78"/>
      <c r="B11" s="77" t="s">
        <v>20</v>
      </c>
      <c r="C11" s="70" t="s">
        <v>8</v>
      </c>
      <c r="D11" s="35">
        <f>'Case 77 FER 0'!Y11</f>
        <v>0</v>
      </c>
      <c r="E11" s="35">
        <f>'Case 77 FER 10'!Y11</f>
        <v>0</v>
      </c>
      <c r="F11" s="35">
        <f>'Case 77 FER 20'!Y11</f>
        <v>0</v>
      </c>
      <c r="G11" s="35">
        <f>'Case 150 FER 0'!O11</f>
        <v>1</v>
      </c>
      <c r="H11" s="36">
        <f>'Case 150 FER 10'!O11</f>
        <v>1</v>
      </c>
      <c r="I11" s="35">
        <f>'Case 150 FER 20'!O11</f>
        <v>1</v>
      </c>
      <c r="J11" s="35">
        <f>'Case 231 FER 0'!O11</f>
        <v>2</v>
      </c>
      <c r="K11" s="35">
        <f>'Case 231 FER 10'!O11</f>
        <v>2</v>
      </c>
      <c r="L11" s="35">
        <f>'Case 231 FER 20'!O11</f>
        <v>2</v>
      </c>
      <c r="M11" s="35">
        <f>'Case 512 FER 0'!O11</f>
        <v>1</v>
      </c>
      <c r="N11" s="35">
        <f>'Case 512 FER 10'!O11</f>
        <v>1</v>
      </c>
      <c r="O11" s="35">
        <f>'Case 512 FER 20'!O11</f>
        <v>1</v>
      </c>
    </row>
    <row r="12" spans="1:15" ht="18.75" customHeight="1" x14ac:dyDescent="0.2">
      <c r="A12" s="78"/>
      <c r="B12" s="78"/>
      <c r="C12" s="37" t="s">
        <v>10</v>
      </c>
      <c r="D12" s="35">
        <f>'Case 77 FER 0'!Y12</f>
        <v>0</v>
      </c>
      <c r="E12" s="35">
        <f>'Case 77 FER 10'!Y12</f>
        <v>0</v>
      </c>
      <c r="F12" s="35">
        <f>'Case 77 FER 20'!Y12</f>
        <v>0</v>
      </c>
      <c r="G12" s="35">
        <f>'Case 150 FER 0'!O12</f>
        <v>1</v>
      </c>
      <c r="H12" s="36">
        <f>'Case 150 FER 10'!O12</f>
        <v>1</v>
      </c>
      <c r="I12" s="35">
        <f>'Case 150 FER 20'!O12</f>
        <v>1</v>
      </c>
      <c r="J12" s="35">
        <f>'Case 231 FER 0'!O12</f>
        <v>2</v>
      </c>
      <c r="K12" s="35">
        <f>'Case 231 FER 10'!O12</f>
        <v>2</v>
      </c>
      <c r="L12" s="35">
        <f>'Case 231 FER 20'!O12</f>
        <v>2</v>
      </c>
      <c r="M12" s="35">
        <f>'Case 512 FER 0'!O12</f>
        <v>1</v>
      </c>
      <c r="N12" s="35">
        <f>'Case 512 FER 10'!O12</f>
        <v>1</v>
      </c>
      <c r="O12" s="35">
        <f>'Case 512 FER 20'!O12</f>
        <v>1</v>
      </c>
    </row>
    <row r="13" spans="1:15" ht="35.25" customHeight="1" x14ac:dyDescent="0.2">
      <c r="A13" s="78"/>
      <c r="B13" s="78"/>
      <c r="C13" s="37" t="s">
        <v>23</v>
      </c>
      <c r="D13" s="35">
        <f>'Case 77 FER 0'!Y13</f>
        <v>0</v>
      </c>
      <c r="E13" s="35">
        <f>'Case 77 FER 10'!Y13</f>
        <v>0</v>
      </c>
      <c r="F13" s="35">
        <f>'Case 77 FER 20'!Y13</f>
        <v>0</v>
      </c>
      <c r="G13" s="35">
        <f>'Case 150 FER 0'!O13</f>
        <v>1</v>
      </c>
      <c r="H13" s="36">
        <f>'Case 150 FER 10'!O13</f>
        <v>0.8</v>
      </c>
      <c r="I13" s="35">
        <f>'Case 150 FER 20'!O13</f>
        <v>0.5</v>
      </c>
      <c r="J13" s="35">
        <f>'Case 231 FER 0'!O13</f>
        <v>2</v>
      </c>
      <c r="K13" s="35">
        <f>'Case 231 FER 10'!O13</f>
        <v>1.1000000000000001</v>
      </c>
      <c r="L13" s="35">
        <f>'Case 231 FER 20'!O13</f>
        <v>1.3</v>
      </c>
      <c r="M13" s="35">
        <f>'Case 512 FER 0'!O13</f>
        <v>0.9</v>
      </c>
      <c r="N13" s="35">
        <f>'Case 512 FER 10'!O13</f>
        <v>0.5</v>
      </c>
      <c r="O13" s="35">
        <f>'Case 512 FER 20'!O13</f>
        <v>0.6</v>
      </c>
    </row>
    <row r="14" spans="1:15" ht="21" customHeight="1" x14ac:dyDescent="0.2">
      <c r="A14" s="78"/>
      <c r="B14" s="78"/>
      <c r="C14" s="37" t="s">
        <v>25</v>
      </c>
      <c r="D14" s="35">
        <f>'Case 77 FER 0'!Y14</f>
        <v>0</v>
      </c>
      <c r="E14" s="35">
        <f>'Case 77 FER 10'!Y14</f>
        <v>0</v>
      </c>
      <c r="F14" s="35">
        <f>'Case 77 FER 20'!Y14</f>
        <v>0</v>
      </c>
      <c r="G14" s="35">
        <f>'Case 150 FER 0'!O14</f>
        <v>0</v>
      </c>
      <c r="H14" s="36">
        <f>'Case 150 FER 10'!O14</f>
        <v>0.1</v>
      </c>
      <c r="I14" s="35">
        <f>'Case 150 FER 20'!O14</f>
        <v>0.2</v>
      </c>
      <c r="J14" s="35">
        <f>'Case 231 FER 0'!O14</f>
        <v>0</v>
      </c>
      <c r="K14" s="35">
        <f>'Case 231 FER 10'!O14</f>
        <v>0</v>
      </c>
      <c r="L14" s="35">
        <f>'Case 231 FER 20'!O14</f>
        <v>0.1</v>
      </c>
      <c r="M14" s="35">
        <f>'Case 512 FER 0'!O14</f>
        <v>0</v>
      </c>
      <c r="N14" s="35">
        <f>'Case 512 FER 10'!O14</f>
        <v>0.1</v>
      </c>
      <c r="O14" s="35">
        <f>'Case 512 FER 20'!O14</f>
        <v>0.3</v>
      </c>
    </row>
    <row r="15" spans="1:15" ht="24" customHeight="1" x14ac:dyDescent="0.2">
      <c r="A15" s="78"/>
      <c r="B15" s="78"/>
      <c r="C15" s="37" t="s">
        <v>27</v>
      </c>
      <c r="D15" s="35">
        <f>'Case 77 FER 0'!Y15</f>
        <v>0</v>
      </c>
      <c r="E15" s="35">
        <f>'Case 77 FER 10'!Y15</f>
        <v>0</v>
      </c>
      <c r="F15" s="35">
        <f>'Case 77 FER 20'!Y15</f>
        <v>0</v>
      </c>
      <c r="G15" s="35">
        <f>'Case 150 FER 0'!O15</f>
        <v>0</v>
      </c>
      <c r="H15" s="36">
        <f>'Case 150 FER 10'!O15</f>
        <v>0.2</v>
      </c>
      <c r="I15" s="35">
        <f>'Case 150 FER 20'!O15</f>
        <v>0.5</v>
      </c>
      <c r="J15" s="35">
        <f>'Case 231 FER 0'!O15</f>
        <v>0</v>
      </c>
      <c r="K15" s="35">
        <f>'Case 231 FER 10'!O15</f>
        <v>0.9</v>
      </c>
      <c r="L15" s="35">
        <f>'Case 231 FER 20'!O15</f>
        <v>0.7</v>
      </c>
      <c r="M15" s="35">
        <f>'Case 512 FER 0'!O15</f>
        <v>0.1</v>
      </c>
      <c r="N15" s="35">
        <f>'Case 512 FER 10'!O15</f>
        <v>0.5</v>
      </c>
      <c r="O15" s="35">
        <f>'Case 512 FER 20'!O15</f>
        <v>0.4</v>
      </c>
    </row>
    <row r="16" spans="1:15" ht="15.75" customHeight="1" x14ac:dyDescent="0.2">
      <c r="A16" s="78"/>
      <c r="B16" s="78"/>
      <c r="C16" s="37" t="s">
        <v>14</v>
      </c>
      <c r="D16" s="35">
        <f>'Case 77 FER 0'!Y16</f>
        <v>0</v>
      </c>
      <c r="E16" s="35">
        <f>'Case 77 FER 10'!Y16</f>
        <v>0</v>
      </c>
      <c r="F16" s="35">
        <f>'Case 77 FER 20'!Y16</f>
        <v>0</v>
      </c>
      <c r="G16" s="35">
        <f>'Case 150 FER 0'!O16</f>
        <v>65.664677000000012</v>
      </c>
      <c r="H16" s="36">
        <f>'Case 150 FER 10'!O16</f>
        <v>63.500391999999998</v>
      </c>
      <c r="I16" s="35">
        <f>'Case 150 FER 20'!O16</f>
        <v>60.042939000000004</v>
      </c>
      <c r="J16" s="35">
        <f>'Case 231 FER 0'!O16</f>
        <v>131.33479600000001</v>
      </c>
      <c r="K16" s="35">
        <f>'Case 231 FER 10'!O16</f>
        <v>123.20062</v>
      </c>
      <c r="L16" s="35">
        <f>'Case 231 FER 20'!O16</f>
        <v>123.43421399999997</v>
      </c>
      <c r="M16" s="35">
        <f>'Case 512 FER 0'!O16</f>
        <v>64.631324000000006</v>
      </c>
      <c r="N16" s="35">
        <f>'Case 512 FER 10'!O16</f>
        <v>60.226887999999995</v>
      </c>
      <c r="O16" s="35">
        <f>'Case 512 FER 20'!O16</f>
        <v>61.191003999999985</v>
      </c>
    </row>
    <row r="17" spans="1:18" ht="15.75" customHeight="1" x14ac:dyDescent="0.2">
      <c r="A17" s="78"/>
      <c r="B17" s="78"/>
      <c r="C17" s="37" t="s">
        <v>16</v>
      </c>
      <c r="D17" s="35">
        <f>'Case 77 FER 0'!Y17</f>
        <v>0</v>
      </c>
      <c r="E17" s="35">
        <f>'Case 77 FER 10'!Y17</f>
        <v>0</v>
      </c>
      <c r="F17" s="35">
        <f>'Case 77 FER 20'!Y17</f>
        <v>0</v>
      </c>
      <c r="G17" s="35">
        <f>'Case 150 FER 0'!O17</f>
        <v>65.664677000000012</v>
      </c>
      <c r="H17" s="36">
        <f>'Case 150 FER 10'!O17</f>
        <v>63.500391999999998</v>
      </c>
      <c r="I17" s="35">
        <f>'Case 150 FER 20'!O17</f>
        <v>60.042939000000004</v>
      </c>
      <c r="J17" s="35">
        <f>'Case 231 FER 0'!O17</f>
        <v>65.667398000000006</v>
      </c>
      <c r="K17" s="35">
        <f>'Case 231 FER 10'!O17</f>
        <v>61.60031</v>
      </c>
      <c r="L17" s="35">
        <f>'Case 231 FER 20'!O17</f>
        <v>61.717106999999984</v>
      </c>
      <c r="M17" s="35">
        <f>'Case 512 FER 0'!O17</f>
        <v>64.631324000000006</v>
      </c>
      <c r="N17" s="35">
        <f>'Case 512 FER 10'!O17</f>
        <v>60.226887999999995</v>
      </c>
      <c r="O17" s="35">
        <f>'Case 512 FER 20'!O17</f>
        <v>61.191003999999985</v>
      </c>
    </row>
    <row r="18" spans="1:18" ht="15.75" customHeight="1" x14ac:dyDescent="0.2">
      <c r="A18" s="78"/>
      <c r="B18" s="79"/>
      <c r="C18" s="37" t="s">
        <v>18</v>
      </c>
      <c r="D18" s="35">
        <f>'Case 77 FER 0'!Y18</f>
        <v>0</v>
      </c>
      <c r="E18" s="35">
        <f>'Case 77 FER 10'!Y18</f>
        <v>0</v>
      </c>
      <c r="F18" s="35">
        <f>'Case 77 FER 20'!Y18</f>
        <v>0</v>
      </c>
      <c r="G18" s="35">
        <f>'Case 150 FER 0'!O18</f>
        <v>0</v>
      </c>
      <c r="H18" s="36">
        <f>'Case 150 FER 10'!O18</f>
        <v>0</v>
      </c>
      <c r="I18" s="35">
        <f>'Case 150 FER 20'!O18</f>
        <v>0</v>
      </c>
      <c r="J18" s="35">
        <f>'Case 231 FER 0'!O18</f>
        <v>4.6937748135179747E-3</v>
      </c>
      <c r="K18" s="35">
        <f>'Case 231 FER 10'!O18</f>
        <v>3.5692855268123354</v>
      </c>
      <c r="L18" s="35">
        <f>'Case 231 FER 20'!O18</f>
        <v>4.033206972240329</v>
      </c>
      <c r="M18" s="35">
        <f>'Case 512 FER 0'!O18</f>
        <v>0</v>
      </c>
      <c r="N18" s="35">
        <f>'Case 512 FER 10'!O18</f>
        <v>0</v>
      </c>
      <c r="O18" s="35">
        <f>'Case 512 FER 20'!O18</f>
        <v>0</v>
      </c>
    </row>
    <row r="19" spans="1:18" ht="12.75" customHeight="1" x14ac:dyDescent="0.2">
      <c r="A19" s="78"/>
      <c r="B19" s="77" t="s">
        <v>32</v>
      </c>
      <c r="C19" s="37" t="s">
        <v>33</v>
      </c>
      <c r="D19" s="35">
        <f>'Case 77 FER 0'!Y19</f>
        <v>1</v>
      </c>
      <c r="E19" s="35">
        <f>'Case 77 FER 10'!Y19</f>
        <v>1</v>
      </c>
      <c r="F19" s="35">
        <f>'Case 77 FER 20'!Y19</f>
        <v>1</v>
      </c>
      <c r="G19" s="35">
        <f>'Case 150 FER 0'!O19</f>
        <v>1</v>
      </c>
      <c r="H19" s="36">
        <f>'Case 150 FER 10'!O19</f>
        <v>1</v>
      </c>
      <c r="I19" s="35">
        <f>'Case 150 FER 20'!O19</f>
        <v>1</v>
      </c>
      <c r="J19" s="35">
        <f>'Case 231 FER 0'!O19</f>
        <v>1</v>
      </c>
      <c r="K19" s="35">
        <f>'Case 231 FER 10'!O19</f>
        <v>1</v>
      </c>
      <c r="L19" s="35">
        <f>'Case 231 FER 20'!O19</f>
        <v>1</v>
      </c>
      <c r="M19" s="35">
        <f>'Case 512 FER 0'!O19</f>
        <v>1</v>
      </c>
      <c r="N19" s="35">
        <f>'Case 512 FER 10'!O19</f>
        <v>1</v>
      </c>
      <c r="O19" s="35">
        <f>'Case 512 FER 20'!O19</f>
        <v>1</v>
      </c>
    </row>
    <row r="20" spans="1:18" ht="15.75" customHeight="1" x14ac:dyDescent="0.2">
      <c r="A20" s="78"/>
      <c r="B20" s="78"/>
      <c r="C20" s="37" t="s">
        <v>10</v>
      </c>
      <c r="D20" s="35">
        <f>'Case 77 FER 0'!Y20</f>
        <v>1</v>
      </c>
      <c r="E20" s="35">
        <f>'Case 77 FER 10'!Y20</f>
        <v>2.0499999999999998</v>
      </c>
      <c r="F20" s="35">
        <f>'Case 77 FER 20'!Y20</f>
        <v>3.2</v>
      </c>
      <c r="G20" s="35">
        <f>'Case 150 FER 0'!O20</f>
        <v>1</v>
      </c>
      <c r="H20" s="36">
        <f>'Case 150 FER 10'!O20</f>
        <v>2.2000000000000002</v>
      </c>
      <c r="I20" s="35">
        <f>'Case 150 FER 20'!O20</f>
        <v>3.7</v>
      </c>
      <c r="J20" s="35">
        <f>'Case 231 FER 0'!O20</f>
        <v>1.2</v>
      </c>
      <c r="K20" s="35">
        <f>'Case 231 FER 10'!O20</f>
        <v>2.7</v>
      </c>
      <c r="L20" s="35">
        <f>'Case 231 FER 20'!O20</f>
        <v>6.4</v>
      </c>
      <c r="M20" s="35">
        <f>'Case 512 FER 0'!O20</f>
        <v>1.5</v>
      </c>
      <c r="N20" s="35">
        <f>'Case 512 FER 10'!O20</f>
        <v>5.3</v>
      </c>
      <c r="O20" s="35">
        <f>'Case 512 FER 20'!O20</f>
        <v>8.3000000000000007</v>
      </c>
    </row>
    <row r="21" spans="1:18" ht="15.75" customHeight="1" x14ac:dyDescent="0.2">
      <c r="A21" s="78"/>
      <c r="B21" s="78"/>
      <c r="C21" s="37" t="s">
        <v>23</v>
      </c>
      <c r="D21" s="35">
        <f>'Case 77 FER 0'!Y21</f>
        <v>0</v>
      </c>
      <c r="E21" s="35">
        <f>'Case 77 FER 10'!Y21</f>
        <v>0.4</v>
      </c>
      <c r="F21" s="35">
        <f>'Case 77 FER 20'!Y21</f>
        <v>1.2</v>
      </c>
      <c r="G21" s="35">
        <f>'Case 150 FER 0'!O21</f>
        <v>0</v>
      </c>
      <c r="H21" s="36">
        <f>'Case 150 FER 10'!O21</f>
        <v>0.2</v>
      </c>
      <c r="I21" s="35">
        <f>'Case 150 FER 20'!O21</f>
        <v>2</v>
      </c>
      <c r="J21" s="35">
        <f>'Case 231 FER 0'!O21</f>
        <v>0.2</v>
      </c>
      <c r="K21" s="35">
        <f>'Case 231 FER 10'!O21</f>
        <v>0.6</v>
      </c>
      <c r="L21" s="35">
        <f>'Case 231 FER 20'!O21</f>
        <v>2.9</v>
      </c>
      <c r="M21" s="35">
        <f>'Case 512 FER 0'!O21</f>
        <v>0.3</v>
      </c>
      <c r="N21" s="35">
        <f>'Case 512 FER 10'!O21</f>
        <v>1.6</v>
      </c>
      <c r="O21" s="35">
        <f>'Case 512 FER 20'!O21</f>
        <v>3.9</v>
      </c>
    </row>
    <row r="22" spans="1:18" ht="15.75" customHeight="1" x14ac:dyDescent="0.2">
      <c r="A22" s="78"/>
      <c r="B22" s="78"/>
      <c r="C22" s="37" t="s">
        <v>25</v>
      </c>
      <c r="D22" s="35">
        <f>'Case 77 FER 0'!Y22</f>
        <v>0</v>
      </c>
      <c r="E22" s="35">
        <f>'Case 77 FER 10'!Y22</f>
        <v>0.15</v>
      </c>
      <c r="F22" s="35">
        <f>'Case 77 FER 20'!Y22</f>
        <v>0.55000000000000004</v>
      </c>
      <c r="G22" s="35">
        <f>'Case 150 FER 0'!O22</f>
        <v>0</v>
      </c>
      <c r="H22" s="36">
        <f>'Case 150 FER 10'!O22</f>
        <v>0.2</v>
      </c>
      <c r="I22" s="35">
        <f>'Case 150 FER 20'!O22</f>
        <v>0.9</v>
      </c>
      <c r="J22" s="35">
        <f>'Case 231 FER 0'!O22</f>
        <v>0</v>
      </c>
      <c r="K22" s="35">
        <f>'Case 231 FER 10'!O22</f>
        <v>0.1</v>
      </c>
      <c r="L22" s="35">
        <f>'Case 231 FER 20'!O22</f>
        <v>0.9</v>
      </c>
      <c r="M22" s="35">
        <f>'Case 512 FER 0'!O22</f>
        <v>0</v>
      </c>
      <c r="N22" s="35">
        <f>'Case 512 FER 10'!O22</f>
        <v>0.5</v>
      </c>
      <c r="O22" s="35">
        <f>'Case 512 FER 20'!O22</f>
        <v>1.1000000000000001</v>
      </c>
    </row>
    <row r="23" spans="1:18" ht="15.75" customHeight="1" x14ac:dyDescent="0.2">
      <c r="A23" s="78"/>
      <c r="B23" s="78"/>
      <c r="C23" s="37" t="s">
        <v>27</v>
      </c>
      <c r="D23" s="35">
        <f>'Case 77 FER 0'!Y23</f>
        <v>1</v>
      </c>
      <c r="E23" s="35">
        <f>'Case 77 FER 10'!Y23</f>
        <v>1.65</v>
      </c>
      <c r="F23" s="35">
        <f>'Case 77 FER 20'!Y23</f>
        <v>2</v>
      </c>
      <c r="G23" s="35">
        <f>'Case 150 FER 0'!O23</f>
        <v>1</v>
      </c>
      <c r="H23" s="36">
        <f>'Case 150 FER 10'!O23</f>
        <v>2</v>
      </c>
      <c r="I23" s="35">
        <f>'Case 150 FER 20'!O23</f>
        <v>1.7</v>
      </c>
      <c r="J23" s="35">
        <f>'Case 231 FER 0'!O23</f>
        <v>1</v>
      </c>
      <c r="K23" s="35">
        <f>'Case 231 FER 10'!O23</f>
        <v>2.1</v>
      </c>
      <c r="L23" s="35">
        <f>'Case 231 FER 20'!O23</f>
        <v>3.5</v>
      </c>
      <c r="M23" s="35">
        <f>'Case 512 FER 0'!O23</f>
        <v>1.2</v>
      </c>
      <c r="N23" s="35">
        <f>'Case 512 FER 10'!O23</f>
        <v>3.7</v>
      </c>
      <c r="O23" s="35">
        <f>'Case 512 FER 20'!O23</f>
        <v>4.4000000000000004</v>
      </c>
    </row>
    <row r="24" spans="1:18" ht="15.75" customHeight="1" x14ac:dyDescent="0.2">
      <c r="A24" s="78"/>
      <c r="B24" s="78"/>
      <c r="C24" s="37" t="s">
        <v>14</v>
      </c>
      <c r="D24" s="35">
        <f>'Case 77 FER 0'!Y24</f>
        <v>54.531905999999992</v>
      </c>
      <c r="E24" s="35">
        <f>'Case 77 FER 10'!Y24</f>
        <v>117.49788949999997</v>
      </c>
      <c r="F24" s="35">
        <f>'Case 77 FER 20'!Y24</f>
        <v>188.135268</v>
      </c>
      <c r="G24" s="35">
        <f>'Case 150 FER 0'!O24</f>
        <v>54.532528999999997</v>
      </c>
      <c r="H24" s="36">
        <f>'Case 150 FER 10'!O24</f>
        <v>122.967113</v>
      </c>
      <c r="I24" s="35">
        <f>'Case 150 FER 20'!O24</f>
        <v>223.637124</v>
      </c>
      <c r="J24" s="35">
        <f>'Case 231 FER 0'!O24</f>
        <v>67.828436999999994</v>
      </c>
      <c r="K24" s="35">
        <f>'Case 231 FER 10'!O24</f>
        <v>154.45376100000001</v>
      </c>
      <c r="L24" s="35">
        <f>'Case 231 FER 20'!O24</f>
        <v>381.65268700000001</v>
      </c>
      <c r="M24" s="35">
        <f>'Case 512 FER 0'!O24</f>
        <v>85.269630000000021</v>
      </c>
      <c r="N24" s="35">
        <f>'Case 512 FER 10'!O24</f>
        <v>306.67538299999995</v>
      </c>
      <c r="O24" s="35">
        <f>'Case 512 FER 20'!O24</f>
        <v>495.71581799999996</v>
      </c>
    </row>
    <row r="25" spans="1:18" ht="15.75" customHeight="1" x14ac:dyDescent="0.2">
      <c r="A25" s="78"/>
      <c r="B25" s="78"/>
      <c r="C25" s="37" t="s">
        <v>16</v>
      </c>
      <c r="D25" s="35">
        <f>'Case 77 FER 0'!Y25</f>
        <v>54.531905999999992</v>
      </c>
      <c r="E25" s="35">
        <f>'Case 77 FER 10'!Y25</f>
        <v>56.320082074999995</v>
      </c>
      <c r="F25" s="35">
        <f>'Case 77 FER 20'!Y25</f>
        <v>57.72218134469697</v>
      </c>
      <c r="G25" s="35">
        <f>'Case 150 FER 0'!O25</f>
        <v>54.532528999999997</v>
      </c>
      <c r="H25" s="36">
        <f>'Case 150 FER 10'!O25</f>
        <v>55.812276166666678</v>
      </c>
      <c r="I25" s="35">
        <f>'Case 150 FER 20'!O25</f>
        <v>60.605834566666672</v>
      </c>
      <c r="J25" s="35">
        <f>'Case 231 FER 0'!O25</f>
        <v>55.731851499999991</v>
      </c>
      <c r="K25" s="35">
        <f>'Case 231 FER 10'!O25</f>
        <v>56.162246809523808</v>
      </c>
      <c r="L25" s="35">
        <f>'Case 231 FER 20'!O25</f>
        <v>58.79846604480521</v>
      </c>
      <c r="M25" s="35">
        <f>'Case 512 FER 0'!O25</f>
        <v>56.104444166666667</v>
      </c>
      <c r="N25" s="35">
        <f>'Case 512 FER 10'!O25</f>
        <v>57.596481380952376</v>
      </c>
      <c r="O25" s="35">
        <f>'Case 512 FER 20'!O25</f>
        <v>59.467101309393932</v>
      </c>
    </row>
    <row r="26" spans="1:18" ht="15.75" customHeight="1" x14ac:dyDescent="0.2">
      <c r="A26" s="78"/>
      <c r="B26" s="79"/>
      <c r="C26" s="37" t="s">
        <v>18</v>
      </c>
      <c r="D26" s="35">
        <f>'Case 77 FER 0'!Y26</f>
        <v>0</v>
      </c>
      <c r="E26" s="35">
        <f>'Case 77 FER 10'!Y26</f>
        <v>1.6650155450699433</v>
      </c>
      <c r="F26" s="35">
        <f>'Case 77 FER 20'!Y26</f>
        <v>3.5244033317190513</v>
      </c>
      <c r="G26" s="35">
        <f>'Case 150 FER 0'!O26</f>
        <v>0</v>
      </c>
      <c r="H26" s="36">
        <f>'Case 150 FER 10'!O26</f>
        <v>1.2480492034506963</v>
      </c>
      <c r="I26" s="35">
        <f>'Case 150 FER 20'!O26</f>
        <v>3.866774681306469</v>
      </c>
      <c r="J26" s="35">
        <f>'Case 231 FER 0'!O26</f>
        <v>1.4658090228759342</v>
      </c>
      <c r="K26" s="35">
        <f>'Case 231 FER 10'!O26</f>
        <v>1.7516960407812505</v>
      </c>
      <c r="L26" s="35">
        <f>'Case 231 FER 20'!O26</f>
        <v>4.6404934089637067</v>
      </c>
      <c r="M26" s="35">
        <f>'Case 512 FER 0'!O26</f>
        <v>2.205279451722113</v>
      </c>
      <c r="N26" s="35">
        <f>'Case 512 FER 10'!O26</f>
        <v>5.0036145356569914</v>
      </c>
      <c r="O26" s="35">
        <f>'Case 512 FER 20'!O26</f>
        <v>4.6556587283947097</v>
      </c>
    </row>
    <row r="27" spans="1:18" ht="15.75" customHeight="1" x14ac:dyDescent="0.2">
      <c r="A27" s="79"/>
      <c r="B27" s="77" t="s">
        <v>42</v>
      </c>
      <c r="C27" s="76"/>
      <c r="D27" s="35">
        <f>'Case 77 FER 0'!Y27</f>
        <v>189.96941050000001</v>
      </c>
      <c r="E27" s="64">
        <f>'Case 77 FER 10'!Y27</f>
        <v>270.99789350000003</v>
      </c>
      <c r="F27" s="64">
        <f>'Case 77 FER 20'!Y27</f>
        <v>358.56006999999994</v>
      </c>
      <c r="G27" s="35">
        <f>'Case 150 FER 0'!O27</f>
        <v>391.096675</v>
      </c>
      <c r="H27" s="65">
        <f>'Case 150 FER 10'!O27</f>
        <v>493.45131400000002</v>
      </c>
      <c r="I27" s="64">
        <f>'Case 150 FER 20'!O27</f>
        <v>629.05577699999992</v>
      </c>
      <c r="J27" s="35">
        <f>'Case 231 FER 0'!O27</f>
        <v>605.51807499999995</v>
      </c>
      <c r="K27" s="64">
        <f>'Case 231 FER 10'!O27</f>
        <v>763.02407599999992</v>
      </c>
      <c r="L27" s="64">
        <f>'Case 231 FER 20'!O27</f>
        <v>1060.419523</v>
      </c>
      <c r="M27" s="35">
        <f>'Case 512 FER 0'!O27</f>
        <v>1298.9220810000002</v>
      </c>
      <c r="N27" s="64">
        <f>'Case 512 FER 10'!O27</f>
        <v>1696.5949410000001</v>
      </c>
      <c r="O27" s="64">
        <f>'Case 512 FER 20'!O27</f>
        <v>2128.0945360000005</v>
      </c>
    </row>
    <row r="28" spans="1:18" ht="15.75" customHeight="1" x14ac:dyDescent="0.2">
      <c r="A28" s="77" t="s">
        <v>44</v>
      </c>
      <c r="B28" s="75"/>
      <c r="C28" s="76"/>
      <c r="D28" s="35">
        <f>'Case 77 FER 0'!Y28</f>
        <v>0</v>
      </c>
      <c r="E28" s="35">
        <f>'Case 77 FER 10'!Y28</f>
        <v>1.2</v>
      </c>
      <c r="F28" s="35">
        <f>'Case 77 FER 20'!Y28</f>
        <v>2.75</v>
      </c>
      <c r="G28" s="35">
        <f>'Case 150 FER 0'!O28</f>
        <v>1</v>
      </c>
      <c r="H28" s="36">
        <f>'Case 150 FER 10'!O28</f>
        <v>2.6</v>
      </c>
      <c r="I28" s="35">
        <f>'Case 150 FER 20'!O28</f>
        <v>5.8</v>
      </c>
      <c r="J28" s="35">
        <f>'Case 231 FER 0'!O28</f>
        <v>2.2000000000000002</v>
      </c>
      <c r="K28" s="35">
        <f>'Case 231 FER 10'!O28</f>
        <v>5.2</v>
      </c>
      <c r="L28" s="35">
        <f>'Case 231 FER 20'!O28</f>
        <v>10.8</v>
      </c>
      <c r="M28" s="35">
        <f>'Case 512 FER 0'!O28</f>
        <v>2.1</v>
      </c>
      <c r="N28" s="35">
        <f>'Case 512 FER 10'!O28</f>
        <v>11</v>
      </c>
      <c r="O28" s="35">
        <f>'Case 512 FER 20'!O28</f>
        <v>24.1</v>
      </c>
    </row>
    <row r="29" spans="1:18" ht="15.75" customHeight="1" x14ac:dyDescent="0.2">
      <c r="A29" s="77" t="s">
        <v>46</v>
      </c>
      <c r="B29" s="75"/>
      <c r="C29" s="76"/>
      <c r="D29" s="35">
        <f>'Case 77 FER 0'!Y29</f>
        <v>0</v>
      </c>
      <c r="E29" s="44">
        <f>'Case 77 FER 10'!Y29</f>
        <v>0.11214063714063716</v>
      </c>
      <c r="F29" s="44">
        <f>'Case 77 FER 20'!Y29</f>
        <v>0.21662240537240535</v>
      </c>
      <c r="G29" s="35">
        <f>'Case 150 FER 0'!O29</f>
        <v>7.1428571428571411E-2</v>
      </c>
      <c r="H29" s="45">
        <f>'Case 150 FER 10'!O29</f>
        <v>0.14978045604206597</v>
      </c>
      <c r="I29" s="35">
        <f>'Case 150 FER 20'!O29</f>
        <v>0.27889277188812794</v>
      </c>
      <c r="J29" s="35">
        <f>'Case 231 FER 0'!O29</f>
        <v>0.10346320346320345</v>
      </c>
      <c r="K29" s="35">
        <f>'Case 231 FER 10'!O29</f>
        <v>0.18291157682631304</v>
      </c>
      <c r="L29" s="35">
        <f>'Case 231 FER 20'!O29</f>
        <v>0.28684090769023907</v>
      </c>
      <c r="M29" s="35">
        <f>'Case 512 FER 0'!O29</f>
        <v>3.7837225667414341E-2</v>
      </c>
      <c r="N29" s="35">
        <f>'Case 512 FER 10'!O29</f>
        <v>0.16382938777438069</v>
      </c>
      <c r="O29" s="35">
        <f>'Case 512 FER 20'!O29</f>
        <v>0.28279491854271954</v>
      </c>
      <c r="Q29" s="41"/>
    </row>
    <row r="30" spans="1:18" ht="15.75" customHeight="1" x14ac:dyDescent="0.2">
      <c r="A30" s="77" t="s">
        <v>48</v>
      </c>
      <c r="B30" s="75"/>
      <c r="C30" s="76"/>
      <c r="D30" s="35">
        <f>'Case 77 FER 0'!Y30</f>
        <v>0</v>
      </c>
      <c r="E30" s="35">
        <f>'Case 77 FER 10'!Y30</f>
        <v>0.15</v>
      </c>
      <c r="F30" s="35">
        <f>'Case 77 FER 20'!Y30</f>
        <v>0.55000000000000004</v>
      </c>
      <c r="G30" s="35">
        <f>'Case 150 FER 0'!O30</f>
        <v>0</v>
      </c>
      <c r="H30" s="36">
        <f>'Case 150 FER 10'!O30</f>
        <v>0.3</v>
      </c>
      <c r="I30" s="35">
        <f>'Case 150 FER 20'!O30</f>
        <v>1.1000000000000001</v>
      </c>
      <c r="J30" s="35">
        <f>'Case 231 FER 0'!O30</f>
        <v>0</v>
      </c>
      <c r="K30" s="35">
        <f>'Case 231 FER 10'!O30</f>
        <v>0.1</v>
      </c>
      <c r="L30" s="35">
        <f>'Case 231 FER 20'!O30</f>
        <v>1</v>
      </c>
      <c r="M30" s="35">
        <f>'Case 512 FER 0'!O30</f>
        <v>0</v>
      </c>
      <c r="N30" s="35">
        <f>'Case 512 FER 10'!O30</f>
        <v>0.6</v>
      </c>
      <c r="O30" s="35">
        <f>'Case 512 FER 20'!O30</f>
        <v>1.4</v>
      </c>
      <c r="R30" s="41"/>
    </row>
    <row r="31" spans="1:18" ht="15.75" customHeight="1" x14ac:dyDescent="0.2">
      <c r="A31" s="77" t="s">
        <v>50</v>
      </c>
      <c r="B31" s="75"/>
      <c r="C31" s="76"/>
      <c r="D31" s="35">
        <f>'Case 77 FER 0'!Y31</f>
        <v>0</v>
      </c>
      <c r="E31" s="44">
        <f>'Case 77 FER 10'!Y31</f>
        <v>0</v>
      </c>
      <c r="F31" s="44">
        <f>'Case 77 FER 20'!Y31</f>
        <v>0.1630952380952381</v>
      </c>
      <c r="G31" s="35">
        <f>'Case 150 FER 0'!O31</f>
        <v>0</v>
      </c>
      <c r="H31" s="45">
        <f>'Case 150 FER 10'!O31</f>
        <v>0.11666666666666665</v>
      </c>
      <c r="I31" s="35">
        <f>'Case 150 FER 20'!O31</f>
        <v>0.35666666666666663</v>
      </c>
      <c r="J31" s="35">
        <f>'Case 231 FER 0'!O31</f>
        <v>0</v>
      </c>
      <c r="K31" s="35">
        <f>'Case 231 FER 10'!O31</f>
        <v>2.5000000000000001E-2</v>
      </c>
      <c r="L31" s="35">
        <f>'Case 231 FER 20'!O31</f>
        <v>0.14694444444444446</v>
      </c>
      <c r="M31" s="35">
        <f>'Case 512 FER 0'!O31</f>
        <v>0</v>
      </c>
      <c r="N31" s="35">
        <f>'Case 512 FER 10'!O31</f>
        <v>0.11285714285714285</v>
      </c>
      <c r="O31" s="35">
        <f>'Case 512 FER 20'!O31</f>
        <v>0.21815476190476191</v>
      </c>
    </row>
    <row r="32" spans="1:18" ht="15.75" customHeight="1" x14ac:dyDescent="0.2">
      <c r="A32" s="77" t="s">
        <v>52</v>
      </c>
      <c r="B32" s="89"/>
      <c r="C32" s="70" t="s">
        <v>53</v>
      </c>
      <c r="D32" s="38">
        <f>D5+D11+D19</f>
        <v>7</v>
      </c>
      <c r="E32" s="35">
        <f>'Case 77 FER 10'!Y32</f>
        <v>8.85</v>
      </c>
      <c r="F32" s="35">
        <f>'Case 77 FER 20'!Y32</f>
        <v>10.75</v>
      </c>
      <c r="G32" s="35">
        <f>'Case 150 FER 0'!O32</f>
        <v>14</v>
      </c>
      <c r="H32" s="36">
        <f>'Case 150 FER 10'!O32</f>
        <v>16.8</v>
      </c>
      <c r="I32" s="35">
        <f>'Case 150 FER 20'!O32</f>
        <v>20</v>
      </c>
      <c r="J32" s="35">
        <f>'Case 231 FER 0'!O32</f>
        <v>21.2</v>
      </c>
      <c r="K32" s="35">
        <f>'Case 231 FER 10'!O32</f>
        <v>26.2</v>
      </c>
      <c r="L32" s="35">
        <f>'Case 231 FER 20'!O32</f>
        <v>33</v>
      </c>
      <c r="M32" s="35">
        <f>'Case 512 FER 0'!O32</f>
        <v>53.4</v>
      </c>
      <c r="N32" s="35">
        <f>'Case 512 FER 10'!O32</f>
        <v>65.2</v>
      </c>
      <c r="O32" s="35">
        <f>'Case 512 FER 20'!O32</f>
        <v>78.900000000000006</v>
      </c>
    </row>
    <row r="33" spans="1:15" ht="15.75" customHeight="1" x14ac:dyDescent="0.2">
      <c r="A33" s="91"/>
      <c r="B33" s="92"/>
      <c r="C33" s="70" t="s">
        <v>55</v>
      </c>
      <c r="D33" s="38">
        <f>D11+D19</f>
        <v>1</v>
      </c>
      <c r="E33" s="35">
        <f>'Case 77 FER 10'!Y33</f>
        <v>1.8</v>
      </c>
      <c r="F33" s="35">
        <f>'Case 77 FER 20'!Y33</f>
        <v>2.5499999999999998</v>
      </c>
      <c r="G33" s="35">
        <f>'Case 150 FER 0'!O33</f>
        <v>1</v>
      </c>
      <c r="H33" s="36">
        <f>'Case 150 FER 10'!O33</f>
        <v>2.5</v>
      </c>
      <c r="I33" s="35">
        <f>'Case 150 FER 20'!O33</f>
        <v>3.3</v>
      </c>
      <c r="J33" s="35">
        <f>'Case 231 FER 0'!O33</f>
        <v>1</v>
      </c>
      <c r="K33" s="35">
        <f>'Case 231 FER 10'!O33</f>
        <v>3.1</v>
      </c>
      <c r="L33" s="35">
        <f>'Case 231 FER 20'!O33</f>
        <v>5.2</v>
      </c>
      <c r="M33" s="35">
        <f>'Case 512 FER 0'!O33</f>
        <v>1.3</v>
      </c>
      <c r="N33" s="35">
        <f>'Case 512 FER 10'!O33</f>
        <v>4.8</v>
      </c>
      <c r="O33" s="35">
        <f>'Case 512 FER 20'!O33</f>
        <v>6.2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  <mergeCell ref="J3:L3"/>
    <mergeCell ref="A28:C28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tabSelected="1" workbookViewId="0">
      <selection activeCell="P27" sqref="P27"/>
    </sheetView>
  </sheetViews>
  <sheetFormatPr baseColWidth="10" defaultColWidth="14.42578125" defaultRowHeight="15" customHeight="1" x14ac:dyDescent="0.2"/>
  <sheetData>
    <row r="1" spans="1:16" ht="12.75" customHeight="1" x14ac:dyDescent="0.2">
      <c r="A1" s="113" t="s">
        <v>61</v>
      </c>
      <c r="B1" s="75"/>
      <c r="C1" s="75"/>
      <c r="D1" s="76"/>
      <c r="E1" s="39"/>
      <c r="G1" s="113" t="s">
        <v>62</v>
      </c>
      <c r="H1" s="75"/>
      <c r="I1" s="75"/>
      <c r="J1" s="76"/>
      <c r="K1" s="39"/>
      <c r="M1" s="113" t="s">
        <v>63</v>
      </c>
      <c r="N1" s="75"/>
      <c r="O1" s="75"/>
      <c r="P1" s="76"/>
    </row>
    <row r="2" spans="1:16" ht="24" customHeight="1" x14ac:dyDescent="0.2">
      <c r="A2" s="69" t="s">
        <v>0</v>
      </c>
      <c r="B2" s="68" t="s">
        <v>58</v>
      </c>
      <c r="C2" s="66" t="s">
        <v>64</v>
      </c>
      <c r="D2" s="66" t="s">
        <v>65</v>
      </c>
      <c r="E2" s="39"/>
      <c r="G2" s="69" t="s">
        <v>0</v>
      </c>
      <c r="H2" s="68" t="s">
        <v>58</v>
      </c>
      <c r="I2" s="66" t="s">
        <v>64</v>
      </c>
      <c r="J2" s="66" t="s">
        <v>65</v>
      </c>
      <c r="K2" s="39"/>
      <c r="M2" s="69" t="s">
        <v>0</v>
      </c>
      <c r="N2" s="68" t="s">
        <v>58</v>
      </c>
      <c r="O2" s="66" t="s">
        <v>64</v>
      </c>
      <c r="P2" s="66" t="s">
        <v>65</v>
      </c>
    </row>
    <row r="3" spans="1:16" ht="15.75" customHeight="1" x14ac:dyDescent="0.2">
      <c r="A3" s="72">
        <v>77</v>
      </c>
      <c r="B3" s="40">
        <f>Summary!D27</f>
        <v>189.96941050000001</v>
      </c>
      <c r="C3" s="40">
        <f>Summary!E27</f>
        <v>270.99789350000003</v>
      </c>
      <c r="D3" s="40">
        <f>Summary!F27</f>
        <v>358.56006999999994</v>
      </c>
      <c r="E3" s="39"/>
      <c r="G3" s="72">
        <v>77</v>
      </c>
      <c r="H3" s="40">
        <f>Summary!D32</f>
        <v>7</v>
      </c>
      <c r="I3" s="40">
        <f>Summary!E32</f>
        <v>8.85</v>
      </c>
      <c r="J3" s="40">
        <f>Summary!F32</f>
        <v>10.75</v>
      </c>
      <c r="K3" s="39"/>
      <c r="M3" s="72">
        <v>77</v>
      </c>
      <c r="N3" s="40">
        <f>Summary!D33</f>
        <v>1</v>
      </c>
      <c r="O3" s="40">
        <f>Summary!E33</f>
        <v>1.8</v>
      </c>
      <c r="P3" s="40">
        <f>Summary!F33</f>
        <v>2.5499999999999998</v>
      </c>
    </row>
    <row r="4" spans="1:16" ht="15.75" customHeight="1" x14ac:dyDescent="0.2">
      <c r="A4" s="72">
        <v>150</v>
      </c>
      <c r="B4" s="40">
        <f>Summary!G27</f>
        <v>391.096675</v>
      </c>
      <c r="C4" s="40">
        <f>Summary!H27</f>
        <v>493.45131400000002</v>
      </c>
      <c r="D4" s="40">
        <f>Summary!I27</f>
        <v>629.05577699999992</v>
      </c>
      <c r="E4" s="39"/>
      <c r="G4" s="72">
        <v>150</v>
      </c>
      <c r="H4" s="40">
        <f>Summary!G32</f>
        <v>14</v>
      </c>
      <c r="I4" s="40">
        <f>Summary!H32</f>
        <v>16.8</v>
      </c>
      <c r="J4" s="40">
        <f>Summary!I32</f>
        <v>20</v>
      </c>
      <c r="K4" s="39"/>
      <c r="M4" s="72">
        <v>150</v>
      </c>
      <c r="N4" s="40">
        <f>Summary!G33</f>
        <v>1</v>
      </c>
      <c r="O4" s="40">
        <f>Summary!H33</f>
        <v>2.5</v>
      </c>
      <c r="P4" s="40">
        <f>Summary!I33</f>
        <v>3.3</v>
      </c>
    </row>
    <row r="5" spans="1:16" ht="15.75" customHeight="1" x14ac:dyDescent="0.2">
      <c r="A5" s="72">
        <v>231</v>
      </c>
      <c r="B5" s="40">
        <f>Summary!J27</f>
        <v>605.51807499999995</v>
      </c>
      <c r="C5" s="40">
        <f>Summary!K27</f>
        <v>763.02407599999992</v>
      </c>
      <c r="D5" s="40">
        <f>Summary!L27</f>
        <v>1060.419523</v>
      </c>
      <c r="E5" s="39"/>
      <c r="G5" s="72">
        <v>231</v>
      </c>
      <c r="H5" s="40">
        <f>Summary!J32</f>
        <v>21.2</v>
      </c>
      <c r="I5" s="40">
        <f>Summary!K32</f>
        <v>26.2</v>
      </c>
      <c r="J5" s="40">
        <f>Summary!L32</f>
        <v>33</v>
      </c>
      <c r="K5" s="39"/>
      <c r="M5" s="72">
        <v>231</v>
      </c>
      <c r="N5" s="40">
        <f>Summary!J33</f>
        <v>1</v>
      </c>
      <c r="O5" s="40">
        <f>Summary!K33</f>
        <v>3.1</v>
      </c>
      <c r="P5" s="40">
        <f>Summary!L33</f>
        <v>5.2</v>
      </c>
    </row>
    <row r="6" spans="1:16" ht="15.75" customHeight="1" x14ac:dyDescent="0.2">
      <c r="A6" s="72">
        <v>512</v>
      </c>
      <c r="B6" s="40">
        <f>Summary!M27</f>
        <v>1298.9220810000002</v>
      </c>
      <c r="C6" s="40">
        <f>Summary!N27</f>
        <v>1696.5949410000001</v>
      </c>
      <c r="D6" s="40">
        <f>Summary!O27</f>
        <v>2128.0945360000005</v>
      </c>
      <c r="E6" s="39"/>
      <c r="G6" s="72">
        <v>512</v>
      </c>
      <c r="H6" s="40">
        <f>Summary!M32</f>
        <v>53.4</v>
      </c>
      <c r="I6" s="40">
        <f>Summary!N32</f>
        <v>65.2</v>
      </c>
      <c r="J6" s="40">
        <f>Summary!O32</f>
        <v>78.900000000000006</v>
      </c>
      <c r="K6" s="39"/>
      <c r="M6" s="72">
        <v>512</v>
      </c>
      <c r="N6" s="40">
        <f>Summary!M33</f>
        <v>1.3</v>
      </c>
      <c r="O6" s="40">
        <f>Summary!N33</f>
        <v>4.8</v>
      </c>
      <c r="P6" s="40">
        <f>Summary!O33</f>
        <v>6.2</v>
      </c>
    </row>
    <row r="7" spans="1:16" ht="15.75" customHeight="1" x14ac:dyDescent="0.2"/>
    <row r="8" spans="1:16" ht="15.75" customHeight="1" x14ac:dyDescent="0.2"/>
    <row r="9" spans="1:16" ht="15.75" customHeight="1" x14ac:dyDescent="0.2"/>
    <row r="10" spans="1:16" ht="15.75" customHeight="1" x14ac:dyDescent="0.2"/>
    <row r="11" spans="1:16" ht="15.75" customHeight="1" x14ac:dyDescent="0.2"/>
    <row r="12" spans="1:16" ht="15.75" customHeight="1" x14ac:dyDescent="0.2"/>
    <row r="13" spans="1:16" ht="15.75" customHeight="1" x14ac:dyDescent="0.2"/>
    <row r="14" spans="1:16" ht="15.75" customHeight="1" x14ac:dyDescent="0.2"/>
    <row r="15" spans="1:16" ht="15.75" customHeight="1" x14ac:dyDescent="0.2"/>
    <row r="16" spans="1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topLeftCell="D1" workbookViewId="0">
      <selection activeCell="E33" sqref="E33"/>
    </sheetView>
  </sheetViews>
  <sheetFormatPr baseColWidth="10" defaultColWidth="14.42578125" defaultRowHeight="15" customHeight="1" x14ac:dyDescent="0.2"/>
  <cols>
    <col min="1" max="3" width="14.42578125" style="71" customWidth="1"/>
    <col min="4" max="4" width="97.140625" style="71" customWidth="1"/>
    <col min="5" max="8" width="14.42578125" style="71" customWidth="1"/>
    <col min="9" max="16384" width="14.42578125" style="71"/>
  </cols>
  <sheetData>
    <row r="1" spans="1:15" ht="15.75" customHeight="1" x14ac:dyDescent="0.2">
      <c r="A1" s="74" t="s">
        <v>0</v>
      </c>
      <c r="B1" s="75"/>
      <c r="C1" s="76"/>
      <c r="D1" s="77" t="s">
        <v>1</v>
      </c>
      <c r="E1" s="102">
        <v>150</v>
      </c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5.75" customHeight="1" x14ac:dyDescent="0.2">
      <c r="A2" s="74" t="s">
        <v>2</v>
      </c>
      <c r="B2" s="75"/>
      <c r="C2" s="76"/>
      <c r="D2" s="78"/>
      <c r="E2" s="103">
        <v>14</v>
      </c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15" ht="15.75" customHeight="1" x14ac:dyDescent="0.2">
      <c r="A3" s="74" t="s">
        <v>3</v>
      </c>
      <c r="B3" s="75"/>
      <c r="C3" s="76"/>
      <c r="D3" s="78"/>
      <c r="E3" s="103">
        <v>2</v>
      </c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.75" customHeight="1" thickBot="1" x14ac:dyDescent="0.25">
      <c r="A4" s="74" t="s">
        <v>4</v>
      </c>
      <c r="B4" s="75"/>
      <c r="C4" s="76"/>
      <c r="D4" s="79"/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5">
        <v>9</v>
      </c>
      <c r="N4" s="15">
        <v>10</v>
      </c>
      <c r="O4" s="16" t="s">
        <v>5</v>
      </c>
    </row>
    <row r="5" spans="1:15" ht="15.75" customHeight="1" thickBot="1" x14ac:dyDescent="0.25">
      <c r="A5" s="104" t="s">
        <v>6</v>
      </c>
      <c r="B5" s="106" t="s">
        <v>7</v>
      </c>
      <c r="C5" s="17" t="s">
        <v>8</v>
      </c>
      <c r="D5" s="17" t="s">
        <v>9</v>
      </c>
      <c r="E5" s="18">
        <f>E2-E11-E19</f>
        <v>12</v>
      </c>
      <c r="F5" s="18">
        <f>E2-E11-E19</f>
        <v>12</v>
      </c>
      <c r="G5" s="18">
        <f>E2-E11-E19</f>
        <v>12</v>
      </c>
      <c r="H5" s="18">
        <f>E2-E11-E19</f>
        <v>12</v>
      </c>
      <c r="I5" s="18">
        <f>E2-E11-E19</f>
        <v>12</v>
      </c>
      <c r="J5" s="18">
        <f>E2-E11-E19</f>
        <v>12</v>
      </c>
      <c r="K5" s="18">
        <f>E2-E11-E19</f>
        <v>12</v>
      </c>
      <c r="L5" s="18">
        <f>E2-E11-E19</f>
        <v>12</v>
      </c>
      <c r="M5" s="18">
        <f>E2-E11-E19</f>
        <v>12</v>
      </c>
      <c r="N5" s="18">
        <f>E2-E11-E19</f>
        <v>12</v>
      </c>
      <c r="O5" s="19">
        <f t="shared" ref="O5:O33" si="0">AVERAGE(E5:N5)</f>
        <v>12</v>
      </c>
    </row>
    <row r="6" spans="1:15" ht="15.75" customHeight="1" x14ac:dyDescent="0.2">
      <c r="A6" s="105"/>
      <c r="B6" s="107"/>
      <c r="C6" s="4" t="s">
        <v>10</v>
      </c>
      <c r="D6" s="4" t="s">
        <v>11</v>
      </c>
      <c r="E6" s="20">
        <v>12</v>
      </c>
      <c r="F6" s="20">
        <v>12</v>
      </c>
      <c r="G6" s="20">
        <v>12</v>
      </c>
      <c r="H6" s="20">
        <v>12</v>
      </c>
      <c r="I6" s="20">
        <v>12</v>
      </c>
      <c r="J6" s="20">
        <v>12</v>
      </c>
      <c r="K6" s="20">
        <v>12</v>
      </c>
      <c r="L6" s="20">
        <v>12</v>
      </c>
      <c r="M6" s="20">
        <v>12</v>
      </c>
      <c r="N6" s="20">
        <v>12</v>
      </c>
      <c r="O6" s="21">
        <f t="shared" si="0"/>
        <v>12</v>
      </c>
    </row>
    <row r="7" spans="1:15" ht="15.75" customHeight="1" x14ac:dyDescent="0.2">
      <c r="A7" s="105"/>
      <c r="B7" s="107"/>
      <c r="C7" s="4" t="s">
        <v>12</v>
      </c>
      <c r="D7" s="4" t="s">
        <v>13</v>
      </c>
      <c r="E7" s="20">
        <f t="shared" ref="E7:N7" si="1">E6-E5</f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1">
        <f t="shared" si="0"/>
        <v>0</v>
      </c>
    </row>
    <row r="8" spans="1:15" ht="15.75" customHeight="1" x14ac:dyDescent="0.2">
      <c r="A8" s="105"/>
      <c r="B8" s="107"/>
      <c r="C8" s="4" t="s">
        <v>14</v>
      </c>
      <c r="D8" s="4" t="s">
        <v>15</v>
      </c>
      <c r="E8" s="20">
        <v>270.85665</v>
      </c>
      <c r="F8" s="22">
        <v>270.92662000000001</v>
      </c>
      <c r="G8" s="22">
        <v>270.85771</v>
      </c>
      <c r="H8" s="22">
        <v>270.92741999999998</v>
      </c>
      <c r="I8" s="22">
        <v>270.86230999999998</v>
      </c>
      <c r="J8" s="22">
        <v>270.87216000000001</v>
      </c>
      <c r="K8" s="22">
        <v>271.00596000000002</v>
      </c>
      <c r="L8" s="22">
        <v>270.90586000000002</v>
      </c>
      <c r="M8" s="22">
        <v>270.92716000000001</v>
      </c>
      <c r="N8" s="22">
        <v>270.85284000000013</v>
      </c>
      <c r="O8" s="23">
        <f t="shared" si="0"/>
        <v>270.89946900000001</v>
      </c>
    </row>
    <row r="9" spans="1:15" ht="15.75" customHeight="1" x14ac:dyDescent="0.2">
      <c r="A9" s="105"/>
      <c r="B9" s="107"/>
      <c r="C9" s="4" t="s">
        <v>16</v>
      </c>
      <c r="D9" s="4" t="s">
        <v>17</v>
      </c>
      <c r="E9" s="22">
        <v>22.5713875</v>
      </c>
      <c r="F9" s="22">
        <v>22.577218333333331</v>
      </c>
      <c r="G9" s="22">
        <v>22.571475833333331</v>
      </c>
      <c r="H9" s="22">
        <v>22.577285</v>
      </c>
      <c r="I9" s="22">
        <v>22.57185916666667</v>
      </c>
      <c r="J9" s="22">
        <v>22.572679999999998</v>
      </c>
      <c r="K9" s="22">
        <v>22.583829999999999</v>
      </c>
      <c r="L9" s="22">
        <v>22.575488333333329</v>
      </c>
      <c r="M9" s="22">
        <v>22.577263333333331</v>
      </c>
      <c r="N9" s="22">
        <v>22.57107000000001</v>
      </c>
      <c r="O9" s="23">
        <f t="shared" si="0"/>
        <v>22.574955750000001</v>
      </c>
    </row>
    <row r="10" spans="1:15" ht="15.75" customHeight="1" thickBot="1" x14ac:dyDescent="0.25">
      <c r="A10" s="105"/>
      <c r="B10" s="108"/>
      <c r="C10" s="24" t="s">
        <v>18</v>
      </c>
      <c r="D10" s="24" t="s">
        <v>19</v>
      </c>
      <c r="E10" s="25">
        <v>1.3010703635498459E-3</v>
      </c>
      <c r="F10" s="25">
        <v>2.0756986483562091E-2</v>
      </c>
      <c r="G10" s="25">
        <v>2.5240100069440041E-3</v>
      </c>
      <c r="H10" s="25">
        <v>2.1364793682386082E-2</v>
      </c>
      <c r="I10" s="25">
        <v>1.621174985414127E-3</v>
      </c>
      <c r="J10" s="25">
        <v>4.1173535189494449E-3</v>
      </c>
      <c r="K10" s="25">
        <v>2.960978278143336E-2</v>
      </c>
      <c r="L10" s="25">
        <v>1.350972904198583E-2</v>
      </c>
      <c r="M10" s="25">
        <v>2.0871572373286278E-2</v>
      </c>
      <c r="N10" s="25">
        <v>1.2593071688254331E-3</v>
      </c>
      <c r="O10" s="26">
        <f t="shared" si="0"/>
        <v>1.1693578040633649E-2</v>
      </c>
    </row>
    <row r="11" spans="1:15" ht="15.75" customHeight="1" thickBot="1" x14ac:dyDescent="0.25">
      <c r="A11" s="105"/>
      <c r="B11" s="106" t="s">
        <v>20</v>
      </c>
      <c r="C11" s="17" t="s">
        <v>8</v>
      </c>
      <c r="D11" s="17" t="s">
        <v>21</v>
      </c>
      <c r="E11" s="18">
        <f>E3-1</f>
        <v>1</v>
      </c>
      <c r="F11" s="18">
        <f>E3-1</f>
        <v>1</v>
      </c>
      <c r="G11" s="18">
        <f>E3-1</f>
        <v>1</v>
      </c>
      <c r="H11" s="18">
        <f>E3-1</f>
        <v>1</v>
      </c>
      <c r="I11" s="18">
        <f>E3-1</f>
        <v>1</v>
      </c>
      <c r="J11" s="18">
        <f>E3-1</f>
        <v>1</v>
      </c>
      <c r="K11" s="18">
        <f>E3-1</f>
        <v>1</v>
      </c>
      <c r="L11" s="18">
        <f>E3-1</f>
        <v>1</v>
      </c>
      <c r="M11" s="18">
        <f>E3-1</f>
        <v>1</v>
      </c>
      <c r="N11" s="18">
        <f>E3-1</f>
        <v>1</v>
      </c>
      <c r="O11" s="19">
        <f t="shared" si="0"/>
        <v>1</v>
      </c>
    </row>
    <row r="12" spans="1:15" ht="15.75" customHeight="1" x14ac:dyDescent="0.2">
      <c r="A12" s="105"/>
      <c r="B12" s="107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1">
        <f t="shared" si="0"/>
        <v>1</v>
      </c>
    </row>
    <row r="13" spans="1:15" ht="15.75" customHeight="1" x14ac:dyDescent="0.2">
      <c r="A13" s="105"/>
      <c r="B13" s="107"/>
      <c r="C13" s="4" t="s">
        <v>23</v>
      </c>
      <c r="D13" s="4" t="s">
        <v>24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7">
        <f t="shared" si="0"/>
        <v>1</v>
      </c>
    </row>
    <row r="14" spans="1:15" ht="15.75" customHeight="1" x14ac:dyDescent="0.2">
      <c r="A14" s="105"/>
      <c r="B14" s="107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7">
        <f t="shared" si="0"/>
        <v>0</v>
      </c>
    </row>
    <row r="15" spans="1:15" ht="15.75" customHeight="1" x14ac:dyDescent="0.2">
      <c r="A15" s="105"/>
      <c r="B15" s="107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1">
        <f t="shared" si="0"/>
        <v>0</v>
      </c>
    </row>
    <row r="16" spans="1:15" ht="15.75" customHeight="1" x14ac:dyDescent="0.2">
      <c r="A16" s="105"/>
      <c r="B16" s="107"/>
      <c r="C16" s="4" t="s">
        <v>14</v>
      </c>
      <c r="D16" s="4" t="s">
        <v>29</v>
      </c>
      <c r="E16" s="22">
        <v>65.664029999999997</v>
      </c>
      <c r="F16" s="22">
        <v>65.666640000000001</v>
      </c>
      <c r="G16" s="22">
        <v>65.663489999999996</v>
      </c>
      <c r="H16" s="22">
        <v>65.668350000000004</v>
      </c>
      <c r="I16" s="22">
        <v>65.661990000000003</v>
      </c>
      <c r="J16" s="22">
        <v>65.665120000000002</v>
      </c>
      <c r="K16" s="22">
        <v>65.663790000000006</v>
      </c>
      <c r="L16" s="22">
        <v>65.663809999999998</v>
      </c>
      <c r="M16" s="22">
        <v>65.663640000000001</v>
      </c>
      <c r="N16" s="22">
        <v>65.665909999999997</v>
      </c>
      <c r="O16" s="23">
        <f t="shared" si="0"/>
        <v>65.664677000000012</v>
      </c>
    </row>
    <row r="17" spans="1:15" ht="15.75" customHeight="1" x14ac:dyDescent="0.2">
      <c r="A17" s="105"/>
      <c r="B17" s="107"/>
      <c r="C17" s="4" t="s">
        <v>16</v>
      </c>
      <c r="D17" s="4" t="s">
        <v>30</v>
      </c>
      <c r="E17" s="22">
        <v>65.664029999999997</v>
      </c>
      <c r="F17" s="22">
        <v>65.666640000000001</v>
      </c>
      <c r="G17" s="22">
        <v>65.663489999999996</v>
      </c>
      <c r="H17" s="22">
        <v>65.668350000000004</v>
      </c>
      <c r="I17" s="22">
        <v>65.661990000000003</v>
      </c>
      <c r="J17" s="22">
        <v>65.665120000000002</v>
      </c>
      <c r="K17" s="22">
        <v>65.663790000000006</v>
      </c>
      <c r="L17" s="22">
        <v>65.663809999999998</v>
      </c>
      <c r="M17" s="22">
        <v>65.663640000000001</v>
      </c>
      <c r="N17" s="22">
        <v>65.665909999999997</v>
      </c>
      <c r="O17" s="23">
        <f t="shared" si="0"/>
        <v>65.664677000000012</v>
      </c>
    </row>
    <row r="18" spans="1:15" ht="15.75" customHeight="1" thickBot="1" x14ac:dyDescent="0.25">
      <c r="A18" s="105"/>
      <c r="B18" s="108"/>
      <c r="C18" s="24" t="s">
        <v>18</v>
      </c>
      <c r="D18" s="24" t="s">
        <v>31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f t="shared" si="0"/>
        <v>0</v>
      </c>
    </row>
    <row r="19" spans="1:15" ht="15.75" customHeight="1" thickBot="1" x14ac:dyDescent="0.25">
      <c r="A19" s="105"/>
      <c r="B19" s="106" t="s">
        <v>32</v>
      </c>
      <c r="C19" s="28" t="s">
        <v>33</v>
      </c>
      <c r="D19" s="28" t="s">
        <v>34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8">
        <v>1</v>
      </c>
      <c r="M19" s="18">
        <v>1</v>
      </c>
      <c r="N19" s="18">
        <v>1</v>
      </c>
      <c r="O19" s="19">
        <f t="shared" si="0"/>
        <v>1</v>
      </c>
    </row>
    <row r="20" spans="1:15" ht="15.75" customHeight="1" x14ac:dyDescent="0.2">
      <c r="A20" s="105"/>
      <c r="B20" s="107"/>
      <c r="C20" s="4" t="s">
        <v>10</v>
      </c>
      <c r="D20" s="4" t="s">
        <v>35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7">
        <f t="shared" si="0"/>
        <v>1</v>
      </c>
    </row>
    <row r="21" spans="1:15" ht="15.75" customHeight="1" x14ac:dyDescent="0.2">
      <c r="A21" s="105"/>
      <c r="B21" s="107"/>
      <c r="C21" s="4" t="s">
        <v>23</v>
      </c>
      <c r="D21" s="4" t="s">
        <v>36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1">
        <f t="shared" si="0"/>
        <v>0</v>
      </c>
    </row>
    <row r="22" spans="1:15" ht="15.75" customHeight="1" x14ac:dyDescent="0.2">
      <c r="A22" s="105"/>
      <c r="B22" s="107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1">
        <f t="shared" si="0"/>
        <v>0</v>
      </c>
    </row>
    <row r="23" spans="1:15" ht="15.75" customHeight="1" x14ac:dyDescent="0.2">
      <c r="A23" s="105"/>
      <c r="B23" s="107"/>
      <c r="C23" s="4" t="s">
        <v>27</v>
      </c>
      <c r="D23" s="4" t="s">
        <v>38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1">
        <f t="shared" si="0"/>
        <v>1</v>
      </c>
    </row>
    <row r="24" spans="1:15" ht="15.75" customHeight="1" x14ac:dyDescent="0.2">
      <c r="A24" s="105"/>
      <c r="B24" s="107"/>
      <c r="C24" s="4" t="s">
        <v>14</v>
      </c>
      <c r="D24" s="4" t="s">
        <v>39</v>
      </c>
      <c r="E24" s="22">
        <v>55.088439999999999</v>
      </c>
      <c r="F24" s="22">
        <v>54.255220000000001</v>
      </c>
      <c r="G24" s="22">
        <v>54.294370000000001</v>
      </c>
      <c r="H24" s="22">
        <v>55.264339999999997</v>
      </c>
      <c r="I24" s="22">
        <v>54.301540000000003</v>
      </c>
      <c r="J24" s="22">
        <v>54.265749999999997</v>
      </c>
      <c r="K24" s="22">
        <v>55.177129999999998</v>
      </c>
      <c r="L24" s="22">
        <v>54.215670000000003</v>
      </c>
      <c r="M24" s="22">
        <v>54.198459999999997</v>
      </c>
      <c r="N24" s="22">
        <v>54.26437</v>
      </c>
      <c r="O24" s="23">
        <f t="shared" si="0"/>
        <v>54.532528999999997</v>
      </c>
    </row>
    <row r="25" spans="1:15" ht="15.75" customHeight="1" x14ac:dyDescent="0.2">
      <c r="A25" s="105"/>
      <c r="B25" s="107"/>
      <c r="C25" s="4" t="s">
        <v>16</v>
      </c>
      <c r="D25" s="4" t="s">
        <v>40</v>
      </c>
      <c r="E25" s="22">
        <v>55.088439999999999</v>
      </c>
      <c r="F25" s="22">
        <v>54.255220000000001</v>
      </c>
      <c r="G25" s="22">
        <v>54.294370000000001</v>
      </c>
      <c r="H25" s="22">
        <v>55.264339999999997</v>
      </c>
      <c r="I25" s="22">
        <v>54.301540000000003</v>
      </c>
      <c r="J25" s="22">
        <v>54.265749999999997</v>
      </c>
      <c r="K25" s="22">
        <v>55.177129999999998</v>
      </c>
      <c r="L25" s="22">
        <v>54.215670000000003</v>
      </c>
      <c r="M25" s="22">
        <v>54.198459999999997</v>
      </c>
      <c r="N25" s="22">
        <v>54.26437</v>
      </c>
      <c r="O25" s="23">
        <f t="shared" si="0"/>
        <v>54.532528999999997</v>
      </c>
    </row>
    <row r="26" spans="1:15" ht="15.75" customHeight="1" thickBot="1" x14ac:dyDescent="0.25">
      <c r="A26" s="105"/>
      <c r="B26" s="108"/>
      <c r="C26" s="24" t="s">
        <v>18</v>
      </c>
      <c r="D26" s="24" t="s">
        <v>41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30">
        <f t="shared" si="0"/>
        <v>0</v>
      </c>
    </row>
    <row r="27" spans="1:15" ht="15.75" customHeight="1" x14ac:dyDescent="0.2">
      <c r="A27" s="91"/>
      <c r="B27" s="101" t="s">
        <v>42</v>
      </c>
      <c r="C27" s="92"/>
      <c r="D27" s="31" t="s">
        <v>43</v>
      </c>
      <c r="E27" s="32">
        <v>391.60912000000002</v>
      </c>
      <c r="F27" s="32">
        <v>390.84848</v>
      </c>
      <c r="G27" s="32">
        <v>390.81556999999998</v>
      </c>
      <c r="H27" s="32">
        <v>391.86011000000002</v>
      </c>
      <c r="I27" s="32">
        <v>390.82584000000003</v>
      </c>
      <c r="J27" s="32">
        <v>390.80302999999998</v>
      </c>
      <c r="K27" s="32">
        <v>391.84688</v>
      </c>
      <c r="L27" s="32">
        <v>390.78534000000002</v>
      </c>
      <c r="M27" s="32">
        <v>390.78926000000001</v>
      </c>
      <c r="N27" s="32">
        <v>390.78312</v>
      </c>
      <c r="O27" s="33">
        <f t="shared" si="0"/>
        <v>391.096675</v>
      </c>
    </row>
    <row r="28" spans="1:1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N28" si="2">E7+E13+E21</f>
        <v>1</v>
      </c>
      <c r="F28" s="20">
        <f t="shared" si="2"/>
        <v>1</v>
      </c>
      <c r="G28" s="20">
        <f t="shared" si="2"/>
        <v>1</v>
      </c>
      <c r="H28" s="20">
        <f t="shared" si="2"/>
        <v>1</v>
      </c>
      <c r="I28" s="20">
        <f t="shared" si="2"/>
        <v>1</v>
      </c>
      <c r="J28" s="20">
        <f t="shared" si="2"/>
        <v>1</v>
      </c>
      <c r="K28" s="20">
        <f t="shared" si="2"/>
        <v>1</v>
      </c>
      <c r="L28" s="20">
        <f t="shared" si="2"/>
        <v>1</v>
      </c>
      <c r="M28" s="20">
        <f t="shared" si="2"/>
        <v>1</v>
      </c>
      <c r="N28" s="20">
        <f t="shared" si="2"/>
        <v>1</v>
      </c>
      <c r="O28" s="5">
        <f t="shared" si="0"/>
        <v>1</v>
      </c>
    </row>
    <row r="29" spans="1:1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N29" si="3">E28/E32</f>
        <v>7.1428571428571425E-2</v>
      </c>
      <c r="F29" s="13">
        <f t="shared" si="3"/>
        <v>7.1428571428571425E-2</v>
      </c>
      <c r="G29" s="13">
        <f t="shared" si="3"/>
        <v>7.1428571428571425E-2</v>
      </c>
      <c r="H29" s="13">
        <f t="shared" si="3"/>
        <v>7.1428571428571425E-2</v>
      </c>
      <c r="I29" s="13">
        <f t="shared" si="3"/>
        <v>7.1428571428571425E-2</v>
      </c>
      <c r="J29" s="13">
        <f t="shared" si="3"/>
        <v>7.1428571428571425E-2</v>
      </c>
      <c r="K29" s="13">
        <f t="shared" si="3"/>
        <v>7.1428571428571425E-2</v>
      </c>
      <c r="L29" s="13">
        <f t="shared" si="3"/>
        <v>7.1428571428571425E-2</v>
      </c>
      <c r="M29" s="13">
        <f t="shared" si="3"/>
        <v>7.1428571428571425E-2</v>
      </c>
      <c r="N29" s="13">
        <f t="shared" si="3"/>
        <v>7.1428571428571425E-2</v>
      </c>
      <c r="O29" s="14">
        <f t="shared" si="0"/>
        <v>7.1428571428571411E-2</v>
      </c>
    </row>
    <row r="30" spans="1:1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N32" si="6">E6+E12+E20</f>
        <v>14</v>
      </c>
      <c r="F32" s="20">
        <f t="shared" si="6"/>
        <v>14</v>
      </c>
      <c r="G32" s="20">
        <f t="shared" si="6"/>
        <v>14</v>
      </c>
      <c r="H32" s="20">
        <f t="shared" si="6"/>
        <v>14</v>
      </c>
      <c r="I32" s="20">
        <f t="shared" si="6"/>
        <v>14</v>
      </c>
      <c r="J32" s="20">
        <f t="shared" si="6"/>
        <v>14</v>
      </c>
      <c r="K32" s="20">
        <f t="shared" si="6"/>
        <v>14</v>
      </c>
      <c r="L32" s="20">
        <f t="shared" si="6"/>
        <v>14</v>
      </c>
      <c r="M32" s="20">
        <f t="shared" si="6"/>
        <v>14</v>
      </c>
      <c r="N32" s="20">
        <f t="shared" si="6"/>
        <v>14</v>
      </c>
      <c r="O32" s="5">
        <f t="shared" si="0"/>
        <v>14</v>
      </c>
    </row>
    <row r="33" spans="1:1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N33" si="7">E14+E15+E22+E23</f>
        <v>1</v>
      </c>
      <c r="F33" s="20">
        <f t="shared" si="7"/>
        <v>1</v>
      </c>
      <c r="G33" s="20">
        <f t="shared" si="7"/>
        <v>1</v>
      </c>
      <c r="H33" s="20">
        <f t="shared" si="7"/>
        <v>1</v>
      </c>
      <c r="I33" s="20">
        <f t="shared" si="7"/>
        <v>1</v>
      </c>
      <c r="J33" s="20">
        <f t="shared" si="7"/>
        <v>1</v>
      </c>
      <c r="K33" s="20">
        <f t="shared" si="7"/>
        <v>1</v>
      </c>
      <c r="L33" s="20">
        <f t="shared" si="7"/>
        <v>1</v>
      </c>
      <c r="M33" s="20">
        <f t="shared" si="7"/>
        <v>1</v>
      </c>
      <c r="N33" s="20">
        <f t="shared" si="7"/>
        <v>1</v>
      </c>
      <c r="O33" s="5">
        <f t="shared" si="0"/>
        <v>1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  <mergeCell ref="A1:C1"/>
    <mergeCell ref="D1:D4"/>
    <mergeCell ref="E1:O1"/>
    <mergeCell ref="A2:C2"/>
    <mergeCell ref="E2:O2"/>
    <mergeCell ref="A3:C3"/>
    <mergeCell ref="E3:O3"/>
    <mergeCell ref="A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opLeftCell="D1" workbookViewId="0">
      <selection activeCell="O31" sqref="O31"/>
    </sheetView>
  </sheetViews>
  <sheetFormatPr baseColWidth="10" defaultColWidth="14.42578125" defaultRowHeight="15" customHeight="1" x14ac:dyDescent="0.2"/>
  <cols>
    <col min="1" max="3" width="14.42578125" style="71" customWidth="1"/>
    <col min="4" max="4" width="95.7109375" style="71" customWidth="1"/>
    <col min="5" max="8" width="14.42578125" style="71" customWidth="1"/>
    <col min="9" max="16384" width="14.42578125" style="71"/>
  </cols>
  <sheetData>
    <row r="1" spans="1:15" ht="15.75" customHeight="1" x14ac:dyDescent="0.2">
      <c r="A1" s="74" t="s">
        <v>0</v>
      </c>
      <c r="B1" s="75"/>
      <c r="C1" s="76"/>
      <c r="D1" s="77" t="s">
        <v>1</v>
      </c>
      <c r="E1" s="102">
        <v>231</v>
      </c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5.75" customHeight="1" x14ac:dyDescent="0.2">
      <c r="A2" s="74" t="s">
        <v>2</v>
      </c>
      <c r="B2" s="75"/>
      <c r="C2" s="76"/>
      <c r="D2" s="78"/>
      <c r="E2" s="103">
        <v>21</v>
      </c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15" ht="15.75" customHeight="1" x14ac:dyDescent="0.2">
      <c r="A3" s="74" t="s">
        <v>3</v>
      </c>
      <c r="B3" s="75"/>
      <c r="C3" s="76"/>
      <c r="D3" s="78"/>
      <c r="E3" s="103">
        <v>3</v>
      </c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.75" customHeight="1" x14ac:dyDescent="0.2">
      <c r="A4" s="74" t="s">
        <v>4</v>
      </c>
      <c r="B4" s="75"/>
      <c r="C4" s="76"/>
      <c r="D4" s="79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90" t="s">
        <v>6</v>
      </c>
      <c r="B5" s="90" t="s">
        <v>7</v>
      </c>
      <c r="C5" s="68" t="s">
        <v>8</v>
      </c>
      <c r="D5" s="68" t="s">
        <v>9</v>
      </c>
      <c r="E5" s="20">
        <f>E2-E11-E19</f>
        <v>18</v>
      </c>
      <c r="F5" s="20">
        <f>E2-E11-E19</f>
        <v>18</v>
      </c>
      <c r="G5" s="20">
        <f>E2-E11-E19</f>
        <v>18</v>
      </c>
      <c r="H5" s="20">
        <f>E2-E11-E19</f>
        <v>18</v>
      </c>
      <c r="I5" s="20">
        <f>E2-E11-E19</f>
        <v>18</v>
      </c>
      <c r="J5" s="20">
        <f>E2-E11-E19</f>
        <v>18</v>
      </c>
      <c r="K5" s="20">
        <f>E2-E11-E19</f>
        <v>18</v>
      </c>
      <c r="L5" s="20">
        <f>E2-E11-E19</f>
        <v>18</v>
      </c>
      <c r="M5" s="20">
        <f>E2-E11-E19</f>
        <v>18</v>
      </c>
      <c r="N5" s="20">
        <f>E2-E11-E19</f>
        <v>18</v>
      </c>
      <c r="O5" s="3">
        <f t="shared" ref="O5:O33" si="0">AVERAGE(E5:N5)</f>
        <v>18</v>
      </c>
    </row>
    <row r="6" spans="1:15" ht="15.75" customHeight="1" x14ac:dyDescent="0.2">
      <c r="A6" s="78"/>
      <c r="B6" s="78"/>
      <c r="C6" s="4" t="s">
        <v>10</v>
      </c>
      <c r="D6" s="4" t="s">
        <v>11</v>
      </c>
      <c r="E6" s="20">
        <v>18</v>
      </c>
      <c r="F6" s="20">
        <v>18</v>
      </c>
      <c r="G6" s="20">
        <v>18</v>
      </c>
      <c r="H6" s="20">
        <v>18</v>
      </c>
      <c r="I6" s="20">
        <v>18</v>
      </c>
      <c r="J6" s="20">
        <v>18</v>
      </c>
      <c r="K6" s="20">
        <v>18</v>
      </c>
      <c r="L6" s="20">
        <v>18</v>
      </c>
      <c r="M6" s="20">
        <v>18</v>
      </c>
      <c r="N6" s="20">
        <v>18</v>
      </c>
      <c r="O6" s="5">
        <f t="shared" si="0"/>
        <v>18</v>
      </c>
    </row>
    <row r="7" spans="1:15" ht="15.75" customHeight="1" x14ac:dyDescent="0.2">
      <c r="A7" s="78"/>
      <c r="B7" s="78"/>
      <c r="C7" s="4" t="s">
        <v>12</v>
      </c>
      <c r="D7" s="4" t="s">
        <v>13</v>
      </c>
      <c r="E7" s="20">
        <f t="shared" ref="E7:N7" si="1">E6-E5</f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5">
        <f t="shared" si="0"/>
        <v>0</v>
      </c>
    </row>
    <row r="8" spans="1:15" ht="15.75" customHeight="1" x14ac:dyDescent="0.2">
      <c r="A8" s="78"/>
      <c r="B8" s="78"/>
      <c r="C8" s="4" t="s">
        <v>14</v>
      </c>
      <c r="D8" s="4" t="s">
        <v>15</v>
      </c>
      <c r="E8" s="20">
        <v>406.34965999999997</v>
      </c>
      <c r="F8" s="22">
        <v>406.27927000000011</v>
      </c>
      <c r="G8" s="22">
        <v>406.35557</v>
      </c>
      <c r="H8" s="22">
        <v>406.27559000000002</v>
      </c>
      <c r="I8" s="22">
        <v>406.42948000000001</v>
      </c>
      <c r="J8" s="22">
        <v>406.35212000000001</v>
      </c>
      <c r="K8" s="22">
        <v>406.35266999999999</v>
      </c>
      <c r="L8" s="22">
        <v>406.43060000000003</v>
      </c>
      <c r="M8" s="22">
        <v>406.29770000000008</v>
      </c>
      <c r="N8" s="22">
        <v>406.42576000000008</v>
      </c>
      <c r="O8" s="6">
        <f t="shared" si="0"/>
        <v>406.35484200000008</v>
      </c>
    </row>
    <row r="9" spans="1:15" ht="15.75" customHeight="1" x14ac:dyDescent="0.2">
      <c r="A9" s="78"/>
      <c r="B9" s="78"/>
      <c r="C9" s="4" t="s">
        <v>16</v>
      </c>
      <c r="D9" s="4" t="s">
        <v>17</v>
      </c>
      <c r="E9" s="22">
        <v>22.574981111111111</v>
      </c>
      <c r="F9" s="22">
        <v>22.571070555555561</v>
      </c>
      <c r="G9" s="22">
        <v>22.575309444444439</v>
      </c>
      <c r="H9" s="22">
        <v>22.570866111111108</v>
      </c>
      <c r="I9" s="22">
        <v>22.579415555555549</v>
      </c>
      <c r="J9" s="22">
        <v>22.575117777777781</v>
      </c>
      <c r="K9" s="22">
        <v>22.575148333333331</v>
      </c>
      <c r="L9" s="22">
        <v>22.579477777777779</v>
      </c>
      <c r="M9" s="22">
        <v>22.572094444444449</v>
      </c>
      <c r="N9" s="22">
        <v>22.579208888888889</v>
      </c>
      <c r="O9" s="6">
        <f t="shared" si="0"/>
        <v>22.575269000000002</v>
      </c>
    </row>
    <row r="10" spans="1:15" ht="15.75" customHeight="1" x14ac:dyDescent="0.2">
      <c r="A10" s="78"/>
      <c r="B10" s="79"/>
      <c r="C10" s="4" t="s">
        <v>18</v>
      </c>
      <c r="D10" s="4" t="s">
        <v>19</v>
      </c>
      <c r="E10" s="7">
        <v>1.6943140860602959E-2</v>
      </c>
      <c r="F10" s="7">
        <v>8.8786241794692143E-4</v>
      </c>
      <c r="G10" s="7">
        <v>1.7149236125064062E-2</v>
      </c>
      <c r="H10" s="7">
        <v>8.8378956031864907E-4</v>
      </c>
      <c r="I10" s="7">
        <v>2.3614763383806591E-2</v>
      </c>
      <c r="J10" s="7">
        <v>1.6821403577010199E-2</v>
      </c>
      <c r="K10" s="7">
        <v>1.804453453183525E-2</v>
      </c>
      <c r="L10" s="7">
        <v>2.3806103161004729E-2</v>
      </c>
      <c r="M10" s="7">
        <v>2.698573091844209E-3</v>
      </c>
      <c r="N10" s="7">
        <v>2.5528060429281518E-2</v>
      </c>
      <c r="O10" s="8">
        <f t="shared" si="0"/>
        <v>1.4637746713871511E-2</v>
      </c>
    </row>
    <row r="11" spans="1:15" ht="15.75" customHeight="1" x14ac:dyDescent="0.2">
      <c r="A11" s="78"/>
      <c r="B11" s="90" t="s">
        <v>20</v>
      </c>
      <c r="C11" s="68" t="s">
        <v>8</v>
      </c>
      <c r="D11" s="68" t="s">
        <v>21</v>
      </c>
      <c r="E11" s="20">
        <f>E3-1</f>
        <v>2</v>
      </c>
      <c r="F11" s="20">
        <f>E3-1</f>
        <v>2</v>
      </c>
      <c r="G11" s="20">
        <f>E3-1</f>
        <v>2</v>
      </c>
      <c r="H11" s="20">
        <f>E3-1</f>
        <v>2</v>
      </c>
      <c r="I11" s="20">
        <f>E3-1</f>
        <v>2</v>
      </c>
      <c r="J11" s="20">
        <f>E3-1</f>
        <v>2</v>
      </c>
      <c r="K11" s="20">
        <f>E3-1</f>
        <v>2</v>
      </c>
      <c r="L11" s="20">
        <f>E3-1</f>
        <v>2</v>
      </c>
      <c r="M11" s="20">
        <f>E3-1</f>
        <v>2</v>
      </c>
      <c r="N11" s="20">
        <f>E3-1</f>
        <v>2</v>
      </c>
      <c r="O11" s="3">
        <f t="shared" si="0"/>
        <v>2</v>
      </c>
    </row>
    <row r="12" spans="1:15" ht="15.75" customHeight="1" x14ac:dyDescent="0.2">
      <c r="A12" s="78"/>
      <c r="B12" s="78"/>
      <c r="C12" s="4" t="s">
        <v>10</v>
      </c>
      <c r="D12" s="4" t="s">
        <v>22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5">
        <f t="shared" si="0"/>
        <v>2</v>
      </c>
    </row>
    <row r="13" spans="1:15" ht="15.75" customHeight="1" x14ac:dyDescent="0.2">
      <c r="A13" s="78"/>
      <c r="B13" s="78"/>
      <c r="C13" s="4" t="s">
        <v>23</v>
      </c>
      <c r="D13" s="4" t="s">
        <v>24</v>
      </c>
      <c r="E13" s="20">
        <v>2</v>
      </c>
      <c r="F13" s="20">
        <v>2</v>
      </c>
      <c r="G13" s="20">
        <v>2</v>
      </c>
      <c r="H13" s="20">
        <v>2</v>
      </c>
      <c r="I13" s="20">
        <v>2</v>
      </c>
      <c r="J13" s="20">
        <v>2</v>
      </c>
      <c r="K13" s="20">
        <v>2</v>
      </c>
      <c r="L13" s="20">
        <v>2</v>
      </c>
      <c r="M13" s="20">
        <v>2</v>
      </c>
      <c r="N13" s="20">
        <v>2</v>
      </c>
      <c r="O13" s="9">
        <f t="shared" si="0"/>
        <v>2</v>
      </c>
    </row>
    <row r="14" spans="1:15" ht="15.75" customHeight="1" x14ac:dyDescent="0.2">
      <c r="A14" s="78"/>
      <c r="B14" s="78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78"/>
      <c r="B15" s="78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5">
        <f t="shared" si="0"/>
        <v>0</v>
      </c>
    </row>
    <row r="16" spans="1:15" ht="15.75" customHeight="1" x14ac:dyDescent="0.2">
      <c r="A16" s="78"/>
      <c r="B16" s="78"/>
      <c r="C16" s="4" t="s">
        <v>14</v>
      </c>
      <c r="D16" s="4" t="s">
        <v>29</v>
      </c>
      <c r="E16" s="22">
        <v>131.32877999999999</v>
      </c>
      <c r="F16" s="22">
        <v>131.32678999999999</v>
      </c>
      <c r="G16" s="22">
        <v>131.38055</v>
      </c>
      <c r="H16" s="22">
        <v>131.32811000000001</v>
      </c>
      <c r="I16" s="22">
        <v>131.33303000000001</v>
      </c>
      <c r="J16" s="22">
        <v>131.32898</v>
      </c>
      <c r="K16" s="22">
        <v>131.33203</v>
      </c>
      <c r="L16" s="22">
        <v>131.32854</v>
      </c>
      <c r="M16" s="22">
        <v>131.33267000000001</v>
      </c>
      <c r="N16" s="22">
        <v>131.32848000000001</v>
      </c>
      <c r="O16" s="6">
        <f t="shared" si="0"/>
        <v>131.33479600000001</v>
      </c>
    </row>
    <row r="17" spans="1:15" ht="15.75" customHeight="1" x14ac:dyDescent="0.2">
      <c r="A17" s="78"/>
      <c r="B17" s="78"/>
      <c r="C17" s="4" t="s">
        <v>16</v>
      </c>
      <c r="D17" s="4" t="s">
        <v>30</v>
      </c>
      <c r="E17" s="22">
        <v>65.664389999999997</v>
      </c>
      <c r="F17" s="22">
        <v>65.663394999999994</v>
      </c>
      <c r="G17" s="22">
        <v>65.690275</v>
      </c>
      <c r="H17" s="22">
        <v>65.664055000000005</v>
      </c>
      <c r="I17" s="22">
        <v>65.666515000000004</v>
      </c>
      <c r="J17" s="22">
        <v>65.664490000000001</v>
      </c>
      <c r="K17" s="22">
        <v>65.666015000000002</v>
      </c>
      <c r="L17" s="22">
        <v>65.664269999999988</v>
      </c>
      <c r="M17" s="22">
        <v>65.666335000000004</v>
      </c>
      <c r="N17" s="22">
        <v>65.664240000000007</v>
      </c>
      <c r="O17" s="6">
        <f t="shared" si="0"/>
        <v>65.667398000000006</v>
      </c>
    </row>
    <row r="18" spans="1:15" ht="15.75" customHeight="1" x14ac:dyDescent="0.2">
      <c r="A18" s="78"/>
      <c r="B18" s="79"/>
      <c r="C18" s="4" t="s">
        <v>18</v>
      </c>
      <c r="D18" s="4" t="s">
        <v>31</v>
      </c>
      <c r="E18" s="7">
        <v>1.046518036156666E-3</v>
      </c>
      <c r="F18" s="7">
        <v>4.4547727214824519E-4</v>
      </c>
      <c r="G18" s="7">
        <v>3.4358318497847373E-2</v>
      </c>
      <c r="H18" s="7">
        <v>7.7074639149681597E-4</v>
      </c>
      <c r="I18" s="7">
        <v>2.213244225113006E-3</v>
      </c>
      <c r="J18" s="7">
        <v>3.3658282784511748E-3</v>
      </c>
      <c r="K18" s="7">
        <v>6.5760930651125157E-4</v>
      </c>
      <c r="L18" s="7">
        <v>7.2124891680809512E-4</v>
      </c>
      <c r="M18" s="7">
        <v>2.481944801968795E-3</v>
      </c>
      <c r="N18" s="7">
        <v>8.7681240867831919E-4</v>
      </c>
      <c r="O18" s="8">
        <f t="shared" si="0"/>
        <v>4.6937748135179747E-3</v>
      </c>
    </row>
    <row r="19" spans="1:15" ht="15.75" customHeight="1" x14ac:dyDescent="0.2">
      <c r="A19" s="78"/>
      <c r="B19" s="90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78"/>
      <c r="B20" s="78"/>
      <c r="C20" s="4" t="s">
        <v>10</v>
      </c>
      <c r="D20" s="4" t="s">
        <v>35</v>
      </c>
      <c r="E20" s="20">
        <v>1</v>
      </c>
      <c r="F20" s="20">
        <v>2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2</v>
      </c>
      <c r="O20" s="9">
        <f t="shared" si="0"/>
        <v>1.2</v>
      </c>
    </row>
    <row r="21" spans="1:15" ht="15.75" customHeight="1" x14ac:dyDescent="0.2">
      <c r="A21" s="78"/>
      <c r="B21" s="78"/>
      <c r="C21" s="4" t="s">
        <v>23</v>
      </c>
      <c r="D21" s="4" t="s">
        <v>36</v>
      </c>
      <c r="E21" s="20">
        <v>0</v>
      </c>
      <c r="F21" s="20">
        <v>1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1</v>
      </c>
      <c r="O21" s="5">
        <f t="shared" si="0"/>
        <v>0.2</v>
      </c>
    </row>
    <row r="22" spans="1:15" ht="15.75" customHeight="1" x14ac:dyDescent="0.2">
      <c r="A22" s="78"/>
      <c r="B22" s="78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5">
        <f t="shared" si="0"/>
        <v>0</v>
      </c>
    </row>
    <row r="23" spans="1:15" ht="15.75" customHeight="1" x14ac:dyDescent="0.2">
      <c r="A23" s="78"/>
      <c r="B23" s="78"/>
      <c r="C23" s="4" t="s">
        <v>27</v>
      </c>
      <c r="D23" s="4" t="s">
        <v>38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5">
        <f t="shared" si="0"/>
        <v>1</v>
      </c>
    </row>
    <row r="24" spans="1:15" ht="15.75" customHeight="1" x14ac:dyDescent="0.2">
      <c r="A24" s="78"/>
      <c r="B24" s="78"/>
      <c r="C24" s="4" t="s">
        <v>14</v>
      </c>
      <c r="D24" s="4" t="s">
        <v>39</v>
      </c>
      <c r="E24" s="22">
        <v>54.685299999999998</v>
      </c>
      <c r="F24" s="22">
        <v>121.00727000000001</v>
      </c>
      <c r="G24" s="22">
        <v>55.05536</v>
      </c>
      <c r="H24" s="22">
        <v>54.185490000000001</v>
      </c>
      <c r="I24" s="22">
        <v>55.04327</v>
      </c>
      <c r="J24" s="22">
        <v>54.105409999999999</v>
      </c>
      <c r="K24" s="22">
        <v>55.106810000000003</v>
      </c>
      <c r="L24" s="22">
        <v>53.98413</v>
      </c>
      <c r="M24" s="22">
        <v>54.186889999999998</v>
      </c>
      <c r="N24" s="22">
        <v>120.92444</v>
      </c>
      <c r="O24" s="6">
        <f t="shared" si="0"/>
        <v>67.828436999999994</v>
      </c>
    </row>
    <row r="25" spans="1:15" ht="15.75" customHeight="1" x14ac:dyDescent="0.2">
      <c r="A25" s="78"/>
      <c r="B25" s="78"/>
      <c r="C25" s="4" t="s">
        <v>16</v>
      </c>
      <c r="D25" s="4" t="s">
        <v>40</v>
      </c>
      <c r="E25" s="22">
        <v>54.685299999999998</v>
      </c>
      <c r="F25" s="22">
        <v>60.503635000000003</v>
      </c>
      <c r="G25" s="22">
        <v>55.05536</v>
      </c>
      <c r="H25" s="22">
        <v>54.185490000000001</v>
      </c>
      <c r="I25" s="22">
        <v>55.04327</v>
      </c>
      <c r="J25" s="22">
        <v>54.105409999999999</v>
      </c>
      <c r="K25" s="22">
        <v>55.106810000000003</v>
      </c>
      <c r="L25" s="22">
        <v>53.98413</v>
      </c>
      <c r="M25" s="22">
        <v>54.186889999999998</v>
      </c>
      <c r="N25" s="22">
        <v>60.462220000000002</v>
      </c>
      <c r="O25" s="6">
        <f t="shared" si="0"/>
        <v>55.731851499999991</v>
      </c>
    </row>
    <row r="26" spans="1:15" ht="15.75" customHeight="1" x14ac:dyDescent="0.2">
      <c r="A26" s="78"/>
      <c r="B26" s="79"/>
      <c r="C26" s="4" t="s">
        <v>18</v>
      </c>
      <c r="D26" s="4" t="s">
        <v>41</v>
      </c>
      <c r="E26" s="22">
        <v>0</v>
      </c>
      <c r="F26" s="22">
        <v>7.3015775514644758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7.3565126772948668</v>
      </c>
      <c r="O26" s="6">
        <f t="shared" si="0"/>
        <v>1.4658090228759342</v>
      </c>
    </row>
    <row r="27" spans="1:15" ht="15.75" customHeight="1" x14ac:dyDescent="0.2">
      <c r="A27" s="79"/>
      <c r="B27" s="90" t="s">
        <v>42</v>
      </c>
      <c r="C27" s="76"/>
      <c r="D27" s="10" t="s">
        <v>43</v>
      </c>
      <c r="E27" s="11">
        <v>592.36374000000012</v>
      </c>
      <c r="F27" s="11">
        <v>658.61333000000002</v>
      </c>
      <c r="G27" s="11">
        <v>592.79147999999998</v>
      </c>
      <c r="H27" s="11">
        <v>591.78919000000019</v>
      </c>
      <c r="I27" s="11">
        <v>592.80578000000003</v>
      </c>
      <c r="J27" s="11">
        <v>591.78651000000002</v>
      </c>
      <c r="K27" s="11">
        <v>592.7915099999999</v>
      </c>
      <c r="L27" s="11">
        <v>591.74326999999994</v>
      </c>
      <c r="M27" s="11">
        <v>591.81726000000015</v>
      </c>
      <c r="N27" s="11">
        <v>658.67867999999999</v>
      </c>
      <c r="O27" s="12">
        <f t="shared" si="0"/>
        <v>605.51807499999995</v>
      </c>
    </row>
    <row r="28" spans="1:1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N28" si="2">E7+E13+E21</f>
        <v>2</v>
      </c>
      <c r="F28" s="20">
        <f t="shared" si="2"/>
        <v>3</v>
      </c>
      <c r="G28" s="20">
        <f t="shared" si="2"/>
        <v>2</v>
      </c>
      <c r="H28" s="20">
        <f t="shared" si="2"/>
        <v>2</v>
      </c>
      <c r="I28" s="20">
        <f t="shared" si="2"/>
        <v>2</v>
      </c>
      <c r="J28" s="20">
        <f t="shared" si="2"/>
        <v>2</v>
      </c>
      <c r="K28" s="20">
        <f t="shared" si="2"/>
        <v>2</v>
      </c>
      <c r="L28" s="20">
        <f t="shared" si="2"/>
        <v>2</v>
      </c>
      <c r="M28" s="20">
        <f t="shared" si="2"/>
        <v>2</v>
      </c>
      <c r="N28" s="20">
        <f t="shared" si="2"/>
        <v>3</v>
      </c>
      <c r="O28" s="5">
        <f t="shared" si="0"/>
        <v>2.2000000000000002</v>
      </c>
    </row>
    <row r="29" spans="1:1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N29" si="3">E28/E32</f>
        <v>9.5238095238095233E-2</v>
      </c>
      <c r="F29" s="13">
        <f t="shared" si="3"/>
        <v>0.13636363636363635</v>
      </c>
      <c r="G29" s="13">
        <f t="shared" si="3"/>
        <v>9.5238095238095233E-2</v>
      </c>
      <c r="H29" s="13">
        <f t="shared" si="3"/>
        <v>9.5238095238095233E-2</v>
      </c>
      <c r="I29" s="13">
        <f t="shared" si="3"/>
        <v>9.5238095238095233E-2</v>
      </c>
      <c r="J29" s="13">
        <f t="shared" si="3"/>
        <v>9.5238095238095233E-2</v>
      </c>
      <c r="K29" s="13">
        <f t="shared" si="3"/>
        <v>9.5238095238095233E-2</v>
      </c>
      <c r="L29" s="13">
        <f t="shared" si="3"/>
        <v>9.5238095238095233E-2</v>
      </c>
      <c r="M29" s="13">
        <f t="shared" si="3"/>
        <v>9.5238095238095233E-2</v>
      </c>
      <c r="N29" s="13">
        <f t="shared" si="3"/>
        <v>0.13636363636363635</v>
      </c>
      <c r="O29" s="14">
        <f t="shared" si="0"/>
        <v>0.10346320346320345</v>
      </c>
    </row>
    <row r="30" spans="1:1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N32" si="6">E6+E12+E20</f>
        <v>21</v>
      </c>
      <c r="F32" s="20">
        <f t="shared" si="6"/>
        <v>22</v>
      </c>
      <c r="G32" s="20">
        <f t="shared" si="6"/>
        <v>21</v>
      </c>
      <c r="H32" s="20">
        <f t="shared" si="6"/>
        <v>21</v>
      </c>
      <c r="I32" s="20">
        <f t="shared" si="6"/>
        <v>21</v>
      </c>
      <c r="J32" s="20">
        <f t="shared" si="6"/>
        <v>21</v>
      </c>
      <c r="K32" s="20">
        <f t="shared" si="6"/>
        <v>21</v>
      </c>
      <c r="L32" s="20">
        <f t="shared" si="6"/>
        <v>21</v>
      </c>
      <c r="M32" s="20">
        <f t="shared" si="6"/>
        <v>21</v>
      </c>
      <c r="N32" s="20">
        <f t="shared" si="6"/>
        <v>22</v>
      </c>
      <c r="O32" s="5">
        <f t="shared" si="0"/>
        <v>21.2</v>
      </c>
    </row>
    <row r="33" spans="1:1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N33" si="7">E14+E15+E22+E23</f>
        <v>1</v>
      </c>
      <c r="F33" s="20">
        <f t="shared" si="7"/>
        <v>1</v>
      </c>
      <c r="G33" s="20">
        <f t="shared" si="7"/>
        <v>1</v>
      </c>
      <c r="H33" s="20">
        <f t="shared" si="7"/>
        <v>1</v>
      </c>
      <c r="I33" s="20">
        <f t="shared" si="7"/>
        <v>1</v>
      </c>
      <c r="J33" s="20">
        <f t="shared" si="7"/>
        <v>1</v>
      </c>
      <c r="K33" s="20">
        <f t="shared" si="7"/>
        <v>1</v>
      </c>
      <c r="L33" s="20">
        <f t="shared" si="7"/>
        <v>1</v>
      </c>
      <c r="M33" s="20">
        <f t="shared" si="7"/>
        <v>1</v>
      </c>
      <c r="N33" s="20">
        <f t="shared" si="7"/>
        <v>1</v>
      </c>
      <c r="O33" s="5">
        <f t="shared" si="0"/>
        <v>1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  <mergeCell ref="A1:C1"/>
    <mergeCell ref="D1:D4"/>
    <mergeCell ref="E1:O1"/>
    <mergeCell ref="A2:C2"/>
    <mergeCell ref="E2:O2"/>
    <mergeCell ref="A3:C3"/>
    <mergeCell ref="E3:O3"/>
    <mergeCell ref="A4:C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00"/>
  <sheetViews>
    <sheetView topLeftCell="D1" workbookViewId="0">
      <selection activeCell="O31" sqref="O31"/>
    </sheetView>
  </sheetViews>
  <sheetFormatPr baseColWidth="10" defaultColWidth="14.42578125" defaultRowHeight="15" customHeight="1" x14ac:dyDescent="0.2"/>
  <cols>
    <col min="1" max="3" width="14.42578125" style="71" customWidth="1"/>
    <col min="4" max="4" width="95.7109375" style="71" customWidth="1"/>
    <col min="5" max="8" width="14.42578125" style="71" customWidth="1"/>
    <col min="9" max="16384" width="14.42578125" style="71"/>
  </cols>
  <sheetData>
    <row r="1" spans="1:15" ht="15.75" customHeight="1" x14ac:dyDescent="0.2">
      <c r="A1" s="74" t="s">
        <v>0</v>
      </c>
      <c r="B1" s="75"/>
      <c r="C1" s="76"/>
      <c r="D1" s="77" t="s">
        <v>1</v>
      </c>
      <c r="E1" s="102">
        <v>512</v>
      </c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5.75" customHeight="1" x14ac:dyDescent="0.2">
      <c r="A2" s="74" t="s">
        <v>2</v>
      </c>
      <c r="B2" s="75"/>
      <c r="C2" s="76"/>
      <c r="D2" s="78"/>
      <c r="E2" s="103">
        <v>52</v>
      </c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15" ht="15.75" customHeight="1" x14ac:dyDescent="0.2">
      <c r="A3" s="74" t="s">
        <v>3</v>
      </c>
      <c r="B3" s="75"/>
      <c r="C3" s="76"/>
      <c r="D3" s="78"/>
      <c r="E3" s="103">
        <v>2</v>
      </c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.75" customHeight="1" x14ac:dyDescent="0.2">
      <c r="A4" s="74" t="s">
        <v>4</v>
      </c>
      <c r="B4" s="75"/>
      <c r="C4" s="76"/>
      <c r="D4" s="79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90" t="s">
        <v>6</v>
      </c>
      <c r="B5" s="90" t="s">
        <v>7</v>
      </c>
      <c r="C5" s="68" t="s">
        <v>8</v>
      </c>
      <c r="D5" s="68" t="s">
        <v>9</v>
      </c>
      <c r="E5" s="20">
        <f>E2-E11-E19</f>
        <v>50</v>
      </c>
      <c r="F5" s="20">
        <f>E2-E11-E19</f>
        <v>50</v>
      </c>
      <c r="G5" s="20">
        <f>E2-E11-E19</f>
        <v>50</v>
      </c>
      <c r="H5" s="20">
        <f>E2-E11-E19</f>
        <v>50</v>
      </c>
      <c r="I5" s="20">
        <f>E2-E11-E19</f>
        <v>50</v>
      </c>
      <c r="J5" s="20">
        <f>E2-E11-E19</f>
        <v>50</v>
      </c>
      <c r="K5" s="20">
        <f>E2-E11-E19</f>
        <v>50</v>
      </c>
      <c r="L5" s="20">
        <f>E2-E11-E19</f>
        <v>50</v>
      </c>
      <c r="M5" s="20">
        <f>E2-E11-E19</f>
        <v>50</v>
      </c>
      <c r="N5" s="20">
        <f>E2-E11-E19</f>
        <v>50</v>
      </c>
      <c r="O5" s="3">
        <f t="shared" ref="O5:O33" si="0">AVERAGE(E5:N5)</f>
        <v>50</v>
      </c>
    </row>
    <row r="6" spans="1:15" ht="15.75" customHeight="1" x14ac:dyDescent="0.2">
      <c r="A6" s="78"/>
      <c r="B6" s="78"/>
      <c r="C6" s="4" t="s">
        <v>10</v>
      </c>
      <c r="D6" s="4" t="s">
        <v>11</v>
      </c>
      <c r="E6" s="20">
        <v>57</v>
      </c>
      <c r="F6" s="20">
        <v>50</v>
      </c>
      <c r="G6" s="20">
        <v>50</v>
      </c>
      <c r="H6" s="20">
        <v>51</v>
      </c>
      <c r="I6" s="20">
        <v>50</v>
      </c>
      <c r="J6" s="20">
        <v>50</v>
      </c>
      <c r="K6" s="20">
        <v>50</v>
      </c>
      <c r="L6" s="20">
        <v>50</v>
      </c>
      <c r="M6" s="20">
        <v>50</v>
      </c>
      <c r="N6" s="20">
        <v>51</v>
      </c>
      <c r="O6" s="5">
        <f t="shared" si="0"/>
        <v>50.9</v>
      </c>
    </row>
    <row r="7" spans="1:15" ht="15.75" customHeight="1" x14ac:dyDescent="0.2">
      <c r="A7" s="78"/>
      <c r="B7" s="78"/>
      <c r="C7" s="4" t="s">
        <v>12</v>
      </c>
      <c r="D7" s="4" t="s">
        <v>13</v>
      </c>
      <c r="E7" s="20">
        <f t="shared" ref="E7:N7" si="1">E6-E5</f>
        <v>7</v>
      </c>
      <c r="F7" s="20">
        <f t="shared" si="1"/>
        <v>0</v>
      </c>
      <c r="G7" s="20">
        <f t="shared" si="1"/>
        <v>0</v>
      </c>
      <c r="H7" s="20">
        <f t="shared" si="1"/>
        <v>1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1</v>
      </c>
      <c r="O7" s="5">
        <f t="shared" si="0"/>
        <v>0.9</v>
      </c>
    </row>
    <row r="8" spans="1:15" ht="15.75" customHeight="1" x14ac:dyDescent="0.2">
      <c r="A8" s="78"/>
      <c r="B8" s="78"/>
      <c r="C8" s="4" t="s">
        <v>14</v>
      </c>
      <c r="D8" s="4" t="s">
        <v>15</v>
      </c>
      <c r="E8" s="20">
        <v>1286.796270000001</v>
      </c>
      <c r="F8" s="22">
        <v>1128.6456900000001</v>
      </c>
      <c r="G8" s="22">
        <v>1128.73272</v>
      </c>
      <c r="H8" s="22">
        <v>1151.3822500000001</v>
      </c>
      <c r="I8" s="22">
        <v>1128.6040599999999</v>
      </c>
      <c r="J8" s="22">
        <v>1128.86454</v>
      </c>
      <c r="K8" s="22">
        <v>1128.6241600000001</v>
      </c>
      <c r="L8" s="22">
        <v>1128.64672</v>
      </c>
      <c r="M8" s="22">
        <v>1128.6588899999999</v>
      </c>
      <c r="N8" s="22">
        <v>1151.2559699999999</v>
      </c>
      <c r="O8" s="6">
        <f t="shared" si="0"/>
        <v>1149.0211270000002</v>
      </c>
    </row>
    <row r="9" spans="1:15" ht="15.75" customHeight="1" x14ac:dyDescent="0.2">
      <c r="A9" s="78"/>
      <c r="B9" s="78"/>
      <c r="C9" s="4" t="s">
        <v>16</v>
      </c>
      <c r="D9" s="4" t="s">
        <v>17</v>
      </c>
      <c r="E9" s="22">
        <v>22.575373157894749</v>
      </c>
      <c r="F9" s="22">
        <v>22.572913799999998</v>
      </c>
      <c r="G9" s="22">
        <v>22.5746544</v>
      </c>
      <c r="H9" s="22">
        <v>22.576122549019608</v>
      </c>
      <c r="I9" s="22">
        <v>22.5720812</v>
      </c>
      <c r="J9" s="22">
        <v>22.5772908</v>
      </c>
      <c r="K9" s="22">
        <v>22.572483200000011</v>
      </c>
      <c r="L9" s="22">
        <v>22.572934400000001</v>
      </c>
      <c r="M9" s="22">
        <v>22.5731778</v>
      </c>
      <c r="N9" s="22">
        <v>22.57364647058824</v>
      </c>
      <c r="O9" s="6">
        <f t="shared" si="0"/>
        <v>22.574067777750262</v>
      </c>
    </row>
    <row r="10" spans="1:15" ht="15.75" customHeight="1" x14ac:dyDescent="0.2">
      <c r="A10" s="78"/>
      <c r="B10" s="79"/>
      <c r="C10" s="4" t="s">
        <v>18</v>
      </c>
      <c r="D10" s="4" t="s">
        <v>19</v>
      </c>
      <c r="E10" s="7">
        <v>1.510060301041629E-2</v>
      </c>
      <c r="F10" s="7">
        <v>1.039265692296084E-2</v>
      </c>
      <c r="G10" s="7">
        <v>1.6482542299446928E-2</v>
      </c>
      <c r="H10" s="7">
        <v>2.644879277722428E-2</v>
      </c>
      <c r="I10" s="7">
        <v>9.7819307889180224E-3</v>
      </c>
      <c r="J10" s="7">
        <v>2.3836969643725951E-2</v>
      </c>
      <c r="K10" s="7">
        <v>1.0249470158530659E-2</v>
      </c>
      <c r="L10" s="7">
        <v>1.0882567629198561E-2</v>
      </c>
      <c r="M10" s="7">
        <v>1.1872718047555041E-2</v>
      </c>
      <c r="N10" s="7">
        <v>1.197527416363047E-2</v>
      </c>
      <c r="O10" s="8">
        <f t="shared" si="0"/>
        <v>1.4702352544160704E-2</v>
      </c>
    </row>
    <row r="11" spans="1:15" ht="15.75" customHeight="1" x14ac:dyDescent="0.2">
      <c r="A11" s="78"/>
      <c r="B11" s="90" t="s">
        <v>20</v>
      </c>
      <c r="C11" s="68" t="s">
        <v>8</v>
      </c>
      <c r="D11" s="68" t="s">
        <v>21</v>
      </c>
      <c r="E11" s="20">
        <f>E3-1</f>
        <v>1</v>
      </c>
      <c r="F11" s="20">
        <f>E3-1</f>
        <v>1</v>
      </c>
      <c r="G11" s="20">
        <f>E3-1</f>
        <v>1</v>
      </c>
      <c r="H11" s="20">
        <f>E3-1</f>
        <v>1</v>
      </c>
      <c r="I11" s="20">
        <f>E3-1</f>
        <v>1</v>
      </c>
      <c r="J11" s="20">
        <f>E3-1</f>
        <v>1</v>
      </c>
      <c r="K11" s="20">
        <f>E3-1</f>
        <v>1</v>
      </c>
      <c r="L11" s="20">
        <f>E3-1</f>
        <v>1</v>
      </c>
      <c r="M11" s="20">
        <f>E3-1</f>
        <v>1</v>
      </c>
      <c r="N11" s="20">
        <f>E3-1</f>
        <v>1</v>
      </c>
      <c r="O11" s="3">
        <f t="shared" si="0"/>
        <v>1</v>
      </c>
    </row>
    <row r="12" spans="1:15" ht="15.75" customHeight="1" x14ac:dyDescent="0.2">
      <c r="A12" s="78"/>
      <c r="B12" s="78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5">
        <f t="shared" si="0"/>
        <v>1</v>
      </c>
    </row>
    <row r="13" spans="1:15" ht="15.75" customHeight="1" x14ac:dyDescent="0.2">
      <c r="A13" s="78"/>
      <c r="B13" s="78"/>
      <c r="C13" s="4" t="s">
        <v>23</v>
      </c>
      <c r="D13" s="4" t="s">
        <v>24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0</v>
      </c>
      <c r="O13" s="9">
        <f t="shared" si="0"/>
        <v>0.9</v>
      </c>
    </row>
    <row r="14" spans="1:15" ht="15.75" customHeight="1" x14ac:dyDescent="0.2">
      <c r="A14" s="78"/>
      <c r="B14" s="78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78"/>
      <c r="B15" s="78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1</v>
      </c>
      <c r="O15" s="5">
        <f t="shared" si="0"/>
        <v>0.1</v>
      </c>
    </row>
    <row r="16" spans="1:15" ht="15.75" customHeight="1" x14ac:dyDescent="0.2">
      <c r="A16" s="78"/>
      <c r="B16" s="78"/>
      <c r="C16" s="4" t="s">
        <v>14</v>
      </c>
      <c r="D16" s="4" t="s">
        <v>29</v>
      </c>
      <c r="E16" s="22">
        <v>65.662660000000002</v>
      </c>
      <c r="F16" s="22">
        <v>65.66498</v>
      </c>
      <c r="G16" s="22">
        <v>65.663150000000002</v>
      </c>
      <c r="H16" s="22">
        <v>65.663700000000006</v>
      </c>
      <c r="I16" s="22">
        <v>65.662229999999994</v>
      </c>
      <c r="J16" s="22">
        <v>65.662229999999994</v>
      </c>
      <c r="K16" s="22">
        <v>65.662899999999993</v>
      </c>
      <c r="L16" s="22">
        <v>65.663269999999997</v>
      </c>
      <c r="M16" s="22">
        <v>65.662719999999993</v>
      </c>
      <c r="N16" s="22">
        <v>55.345399999999998</v>
      </c>
      <c r="O16" s="6">
        <f t="shared" si="0"/>
        <v>64.631324000000006</v>
      </c>
    </row>
    <row r="17" spans="1:15" ht="15.75" customHeight="1" x14ac:dyDescent="0.2">
      <c r="A17" s="78"/>
      <c r="B17" s="78"/>
      <c r="C17" s="4" t="s">
        <v>16</v>
      </c>
      <c r="D17" s="4" t="s">
        <v>30</v>
      </c>
      <c r="E17" s="22">
        <v>65.662660000000002</v>
      </c>
      <c r="F17" s="22">
        <v>65.66498</v>
      </c>
      <c r="G17" s="22">
        <v>65.663150000000002</v>
      </c>
      <c r="H17" s="22">
        <v>65.663700000000006</v>
      </c>
      <c r="I17" s="22">
        <v>65.662229999999994</v>
      </c>
      <c r="J17" s="22">
        <v>65.662229999999994</v>
      </c>
      <c r="K17" s="22">
        <v>65.662899999999993</v>
      </c>
      <c r="L17" s="22">
        <v>65.663269999999997</v>
      </c>
      <c r="M17" s="22">
        <v>65.662719999999993</v>
      </c>
      <c r="N17" s="22">
        <v>55.345399999999998</v>
      </c>
      <c r="O17" s="6">
        <f t="shared" si="0"/>
        <v>64.631324000000006</v>
      </c>
    </row>
    <row r="18" spans="1:15" ht="15.75" customHeight="1" x14ac:dyDescent="0.2">
      <c r="A18" s="78"/>
      <c r="B18" s="79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8">
        <f t="shared" si="0"/>
        <v>0</v>
      </c>
    </row>
    <row r="19" spans="1:15" ht="15.75" customHeight="1" x14ac:dyDescent="0.2">
      <c r="A19" s="78"/>
      <c r="B19" s="90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78"/>
      <c r="B20" s="78"/>
      <c r="C20" s="4" t="s">
        <v>10</v>
      </c>
      <c r="D20" s="4" t="s">
        <v>35</v>
      </c>
      <c r="E20" s="20">
        <v>2</v>
      </c>
      <c r="F20" s="20">
        <v>1</v>
      </c>
      <c r="G20" s="20">
        <v>2</v>
      </c>
      <c r="H20" s="20">
        <v>3</v>
      </c>
      <c r="I20" s="20">
        <v>1</v>
      </c>
      <c r="J20" s="20">
        <v>1</v>
      </c>
      <c r="K20" s="20">
        <v>1</v>
      </c>
      <c r="L20" s="20">
        <v>1</v>
      </c>
      <c r="M20" s="20">
        <v>2</v>
      </c>
      <c r="N20" s="20">
        <v>1</v>
      </c>
      <c r="O20" s="9">
        <f t="shared" si="0"/>
        <v>1.5</v>
      </c>
    </row>
    <row r="21" spans="1:15" ht="15.75" customHeight="1" x14ac:dyDescent="0.2">
      <c r="A21" s="78"/>
      <c r="B21" s="78"/>
      <c r="C21" s="4" t="s">
        <v>23</v>
      </c>
      <c r="D21" s="4" t="s">
        <v>36</v>
      </c>
      <c r="E21" s="20">
        <v>0</v>
      </c>
      <c r="F21" s="20">
        <v>0</v>
      </c>
      <c r="G21" s="20">
        <v>1</v>
      </c>
      <c r="H21" s="20">
        <v>1</v>
      </c>
      <c r="I21" s="20">
        <v>0</v>
      </c>
      <c r="J21" s="20">
        <v>0</v>
      </c>
      <c r="K21" s="20">
        <v>0</v>
      </c>
      <c r="L21" s="20">
        <v>0</v>
      </c>
      <c r="M21" s="20">
        <v>1</v>
      </c>
      <c r="N21" s="20">
        <v>0</v>
      </c>
      <c r="O21" s="5">
        <f t="shared" si="0"/>
        <v>0.3</v>
      </c>
    </row>
    <row r="22" spans="1:15" ht="15.75" customHeight="1" x14ac:dyDescent="0.2">
      <c r="A22" s="78"/>
      <c r="B22" s="78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5">
        <f t="shared" si="0"/>
        <v>0</v>
      </c>
    </row>
    <row r="23" spans="1:15" ht="15.75" customHeight="1" x14ac:dyDescent="0.2">
      <c r="A23" s="78"/>
      <c r="B23" s="78"/>
      <c r="C23" s="4" t="s">
        <v>27</v>
      </c>
      <c r="D23" s="4" t="s">
        <v>38</v>
      </c>
      <c r="E23" s="20">
        <v>2</v>
      </c>
      <c r="F23" s="20">
        <v>1</v>
      </c>
      <c r="G23" s="20">
        <v>1</v>
      </c>
      <c r="H23" s="20">
        <v>2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5">
        <f t="shared" si="0"/>
        <v>1.2</v>
      </c>
    </row>
    <row r="24" spans="1:15" ht="15.75" customHeight="1" x14ac:dyDescent="0.2">
      <c r="A24" s="78"/>
      <c r="B24" s="78"/>
      <c r="C24" s="4" t="s">
        <v>14</v>
      </c>
      <c r="D24" s="4" t="s">
        <v>39</v>
      </c>
      <c r="E24" s="22">
        <v>109.31091000000001</v>
      </c>
      <c r="F24" s="22">
        <v>54.804929999999999</v>
      </c>
      <c r="G24" s="22">
        <v>120.21241000000001</v>
      </c>
      <c r="H24" s="22">
        <v>175.17554000000001</v>
      </c>
      <c r="I24" s="22">
        <v>54.422490000000003</v>
      </c>
      <c r="J24" s="22">
        <v>55.047359999999998</v>
      </c>
      <c r="K24" s="22">
        <v>55.298220000000001</v>
      </c>
      <c r="L24" s="22">
        <v>54.367559999999997</v>
      </c>
      <c r="M24" s="22">
        <v>120.21301</v>
      </c>
      <c r="N24" s="22">
        <v>53.843870000000003</v>
      </c>
      <c r="O24" s="6">
        <f t="shared" si="0"/>
        <v>85.269630000000021</v>
      </c>
    </row>
    <row r="25" spans="1:15" ht="15.75" customHeight="1" x14ac:dyDescent="0.2">
      <c r="A25" s="78"/>
      <c r="B25" s="78"/>
      <c r="C25" s="4" t="s">
        <v>16</v>
      </c>
      <c r="D25" s="4" t="s">
        <v>40</v>
      </c>
      <c r="E25" s="22">
        <v>54.655455000000003</v>
      </c>
      <c r="F25" s="22">
        <v>54.804929999999999</v>
      </c>
      <c r="G25" s="22">
        <v>60.106205000000003</v>
      </c>
      <c r="H25" s="22">
        <v>58.391846666666659</v>
      </c>
      <c r="I25" s="22">
        <v>54.422490000000003</v>
      </c>
      <c r="J25" s="22">
        <v>55.047359999999998</v>
      </c>
      <c r="K25" s="22">
        <v>55.298220000000001</v>
      </c>
      <c r="L25" s="22">
        <v>54.367559999999997</v>
      </c>
      <c r="M25" s="22">
        <v>60.106504999999999</v>
      </c>
      <c r="N25" s="22">
        <v>53.843870000000003</v>
      </c>
      <c r="O25" s="6">
        <f t="shared" si="0"/>
        <v>56.104444166666667</v>
      </c>
    </row>
    <row r="26" spans="1:15" ht="15.75" customHeight="1" x14ac:dyDescent="0.2">
      <c r="A26" s="78"/>
      <c r="B26" s="79"/>
      <c r="C26" s="4" t="s">
        <v>18</v>
      </c>
      <c r="D26" s="4" t="s">
        <v>41</v>
      </c>
      <c r="E26" s="22">
        <v>0.42632174944518242</v>
      </c>
      <c r="F26" s="22">
        <v>0</v>
      </c>
      <c r="G26" s="22">
        <v>7.7060143460319406</v>
      </c>
      <c r="H26" s="22">
        <v>6.2105549884155522</v>
      </c>
      <c r="I26" s="22">
        <v>0</v>
      </c>
      <c r="J26" s="22">
        <v>0</v>
      </c>
      <c r="K26" s="22">
        <v>0</v>
      </c>
      <c r="L26" s="22">
        <v>0</v>
      </c>
      <c r="M26" s="22">
        <v>7.7099034333284564</v>
      </c>
      <c r="N26" s="22">
        <v>0</v>
      </c>
      <c r="O26" s="6">
        <f t="shared" si="0"/>
        <v>2.205279451722113</v>
      </c>
    </row>
    <row r="27" spans="1:15" ht="15.75" customHeight="1" x14ac:dyDescent="0.2">
      <c r="A27" s="79"/>
      <c r="B27" s="90" t="s">
        <v>42</v>
      </c>
      <c r="C27" s="76"/>
      <c r="D27" s="10" t="s">
        <v>43</v>
      </c>
      <c r="E27" s="11">
        <v>1461.7698400000011</v>
      </c>
      <c r="F27" s="11">
        <v>1249.1156000000001</v>
      </c>
      <c r="G27" s="11">
        <v>1314.6082799999999</v>
      </c>
      <c r="H27" s="11">
        <v>1392.2214899999999</v>
      </c>
      <c r="I27" s="11">
        <v>1248.68878</v>
      </c>
      <c r="J27" s="11">
        <v>1249.57413</v>
      </c>
      <c r="K27" s="11">
        <v>1249.58528</v>
      </c>
      <c r="L27" s="11">
        <v>1248.6775500000001</v>
      </c>
      <c r="M27" s="11">
        <v>1314.5346199999999</v>
      </c>
      <c r="N27" s="11">
        <v>1260.44524</v>
      </c>
      <c r="O27" s="12">
        <f t="shared" si="0"/>
        <v>1298.9220810000002</v>
      </c>
    </row>
    <row r="28" spans="1:1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N28" si="2">E7+E13+E21</f>
        <v>8</v>
      </c>
      <c r="F28" s="20">
        <f t="shared" si="2"/>
        <v>1</v>
      </c>
      <c r="G28" s="20">
        <f t="shared" si="2"/>
        <v>2</v>
      </c>
      <c r="H28" s="20">
        <f t="shared" si="2"/>
        <v>3</v>
      </c>
      <c r="I28" s="20">
        <f t="shared" si="2"/>
        <v>1</v>
      </c>
      <c r="J28" s="20">
        <f t="shared" si="2"/>
        <v>1</v>
      </c>
      <c r="K28" s="20">
        <f t="shared" si="2"/>
        <v>1</v>
      </c>
      <c r="L28" s="20">
        <f t="shared" si="2"/>
        <v>1</v>
      </c>
      <c r="M28" s="20">
        <f t="shared" si="2"/>
        <v>2</v>
      </c>
      <c r="N28" s="20">
        <f t="shared" si="2"/>
        <v>1</v>
      </c>
      <c r="O28" s="5">
        <f t="shared" si="0"/>
        <v>2.1</v>
      </c>
    </row>
    <row r="29" spans="1:1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N29" si="3">E28/E32</f>
        <v>0.13333333333333333</v>
      </c>
      <c r="F29" s="13">
        <f t="shared" si="3"/>
        <v>1.9230769230769232E-2</v>
      </c>
      <c r="G29" s="13">
        <f t="shared" si="3"/>
        <v>3.7735849056603772E-2</v>
      </c>
      <c r="H29" s="13">
        <f t="shared" si="3"/>
        <v>5.4545454545454543E-2</v>
      </c>
      <c r="I29" s="13">
        <f t="shared" si="3"/>
        <v>1.9230769230769232E-2</v>
      </c>
      <c r="J29" s="13">
        <f t="shared" si="3"/>
        <v>1.9230769230769232E-2</v>
      </c>
      <c r="K29" s="13">
        <f t="shared" si="3"/>
        <v>1.9230769230769232E-2</v>
      </c>
      <c r="L29" s="13">
        <f t="shared" si="3"/>
        <v>1.9230769230769232E-2</v>
      </c>
      <c r="M29" s="13">
        <f t="shared" si="3"/>
        <v>3.7735849056603772E-2</v>
      </c>
      <c r="N29" s="13">
        <f t="shared" si="3"/>
        <v>1.8867924528301886E-2</v>
      </c>
      <c r="O29" s="14">
        <f t="shared" si="0"/>
        <v>3.7837225667414341E-2</v>
      </c>
    </row>
    <row r="30" spans="1:1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N32" si="6">E6+E12+E20</f>
        <v>60</v>
      </c>
      <c r="F32" s="20">
        <f t="shared" si="6"/>
        <v>52</v>
      </c>
      <c r="G32" s="20">
        <f t="shared" si="6"/>
        <v>53</v>
      </c>
      <c r="H32" s="20">
        <f t="shared" si="6"/>
        <v>55</v>
      </c>
      <c r="I32" s="20">
        <f t="shared" si="6"/>
        <v>52</v>
      </c>
      <c r="J32" s="20">
        <f t="shared" si="6"/>
        <v>52</v>
      </c>
      <c r="K32" s="20">
        <f t="shared" si="6"/>
        <v>52</v>
      </c>
      <c r="L32" s="20">
        <f t="shared" si="6"/>
        <v>52</v>
      </c>
      <c r="M32" s="20">
        <f t="shared" si="6"/>
        <v>53</v>
      </c>
      <c r="N32" s="20">
        <f t="shared" si="6"/>
        <v>53</v>
      </c>
      <c r="O32" s="5">
        <f t="shared" si="0"/>
        <v>53.4</v>
      </c>
    </row>
    <row r="33" spans="1:1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N33" si="7">E14+E15+E22+E23</f>
        <v>2</v>
      </c>
      <c r="F33" s="20">
        <f t="shared" si="7"/>
        <v>1</v>
      </c>
      <c r="G33" s="20">
        <f t="shared" si="7"/>
        <v>1</v>
      </c>
      <c r="H33" s="20">
        <f t="shared" si="7"/>
        <v>2</v>
      </c>
      <c r="I33" s="20">
        <f t="shared" si="7"/>
        <v>1</v>
      </c>
      <c r="J33" s="20">
        <f t="shared" si="7"/>
        <v>1</v>
      </c>
      <c r="K33" s="20">
        <f t="shared" si="7"/>
        <v>1</v>
      </c>
      <c r="L33" s="20">
        <f t="shared" si="7"/>
        <v>1</v>
      </c>
      <c r="M33" s="20">
        <f t="shared" si="7"/>
        <v>1</v>
      </c>
      <c r="N33" s="20">
        <f t="shared" si="7"/>
        <v>2</v>
      </c>
      <c r="O33" s="5">
        <f t="shared" si="0"/>
        <v>1.3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  <mergeCell ref="A1:C1"/>
    <mergeCell ref="D1:D4"/>
    <mergeCell ref="E1:O1"/>
    <mergeCell ref="A2:C2"/>
    <mergeCell ref="E2:O2"/>
    <mergeCell ref="A3:C3"/>
    <mergeCell ref="E3:O3"/>
    <mergeCell ref="A4:C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selection activeCell="J22" sqref="J22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25" ht="15.75" customHeight="1" x14ac:dyDescent="0.2">
      <c r="A1" s="74" t="s">
        <v>0</v>
      </c>
      <c r="B1" s="75"/>
      <c r="C1" s="76"/>
      <c r="D1" s="77" t="s">
        <v>1</v>
      </c>
      <c r="E1" s="80">
        <v>77</v>
      </c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2"/>
    </row>
    <row r="2" spans="1:25" ht="15.75" customHeight="1" x14ac:dyDescent="0.2">
      <c r="A2" s="74" t="s">
        <v>2</v>
      </c>
      <c r="B2" s="75"/>
      <c r="C2" s="76"/>
      <c r="D2" s="78"/>
      <c r="E2" s="83">
        <v>7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2"/>
    </row>
    <row r="3" spans="1:25" ht="15.75" customHeight="1" x14ac:dyDescent="0.2">
      <c r="A3" s="74" t="s">
        <v>3</v>
      </c>
      <c r="B3" s="75"/>
      <c r="C3" s="76"/>
      <c r="D3" s="78"/>
      <c r="E3" s="84">
        <v>1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6"/>
    </row>
    <row r="4" spans="1:25" ht="15.75" customHeight="1" thickBot="1" x14ac:dyDescent="0.25">
      <c r="A4" s="87" t="s">
        <v>4</v>
      </c>
      <c r="B4" s="88"/>
      <c r="C4" s="89"/>
      <c r="D4" s="79"/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5">
        <v>9</v>
      </c>
      <c r="N4" s="15">
        <v>10</v>
      </c>
      <c r="O4" s="15">
        <v>11</v>
      </c>
      <c r="P4" s="15">
        <v>12</v>
      </c>
      <c r="Q4" s="15">
        <v>13</v>
      </c>
      <c r="R4" s="15">
        <v>14</v>
      </c>
      <c r="S4" s="15">
        <v>15</v>
      </c>
      <c r="T4" s="15">
        <v>16</v>
      </c>
      <c r="U4" s="15">
        <v>17</v>
      </c>
      <c r="V4" s="15">
        <v>18</v>
      </c>
      <c r="W4" s="15">
        <v>19</v>
      </c>
      <c r="X4" s="15">
        <v>20</v>
      </c>
      <c r="Y4" s="16" t="s">
        <v>5</v>
      </c>
    </row>
    <row r="5" spans="1:25" ht="15.75" customHeight="1" x14ac:dyDescent="0.2">
      <c r="A5" s="93" t="s">
        <v>6</v>
      </c>
      <c r="B5" s="96" t="s">
        <v>7</v>
      </c>
      <c r="C5" s="49" t="s">
        <v>8</v>
      </c>
      <c r="D5" s="49" t="s">
        <v>9</v>
      </c>
      <c r="E5" s="50">
        <f>E2-E11-E19</f>
        <v>6</v>
      </c>
      <c r="F5" s="50">
        <f>E2-E11-E19</f>
        <v>6</v>
      </c>
      <c r="G5" s="50">
        <f>E2-E11-E19</f>
        <v>6</v>
      </c>
      <c r="H5" s="50">
        <f>E2-E11-E19</f>
        <v>6</v>
      </c>
      <c r="I5" s="50">
        <f>E2-E11-E19</f>
        <v>6</v>
      </c>
      <c r="J5" s="50">
        <f>E2-E11-E19</f>
        <v>6</v>
      </c>
      <c r="K5" s="50">
        <f>E2-E11-E19</f>
        <v>6</v>
      </c>
      <c r="L5" s="50">
        <f>E2-E11-E19</f>
        <v>6</v>
      </c>
      <c r="M5" s="50">
        <f>E2-E11-E19</f>
        <v>6</v>
      </c>
      <c r="N5" s="50">
        <f>E2-E11-E19</f>
        <v>6</v>
      </c>
      <c r="O5" s="50">
        <f>E2-E11-E19</f>
        <v>6</v>
      </c>
      <c r="P5" s="50">
        <f>E2-E11-E19</f>
        <v>6</v>
      </c>
      <c r="Q5" s="50">
        <f>E2-E11-E19</f>
        <v>6</v>
      </c>
      <c r="R5" s="50">
        <f>E2-E11-E19</f>
        <v>6</v>
      </c>
      <c r="S5" s="50">
        <f>E2-E11-E19</f>
        <v>6</v>
      </c>
      <c r="T5" s="50">
        <f>E2-E11-E19</f>
        <v>6</v>
      </c>
      <c r="U5" s="50">
        <f>E2-E11-E19</f>
        <v>6</v>
      </c>
      <c r="V5" s="50">
        <f>E2-E11-E19</f>
        <v>6</v>
      </c>
      <c r="W5" s="50">
        <f>E2-E11-E19</f>
        <v>6</v>
      </c>
      <c r="X5" s="50">
        <f>E2-E11-E19</f>
        <v>6</v>
      </c>
      <c r="Y5" s="51">
        <f t="shared" ref="Y5:Y30" si="0">AVERAGE(E5:X5)</f>
        <v>6</v>
      </c>
    </row>
    <row r="6" spans="1:25" ht="15.75" customHeight="1" x14ac:dyDescent="0.2">
      <c r="A6" s="94"/>
      <c r="B6" s="97"/>
      <c r="C6" s="4" t="s">
        <v>10</v>
      </c>
      <c r="D6" s="4" t="s">
        <v>11</v>
      </c>
      <c r="E6" s="20">
        <v>6</v>
      </c>
      <c r="F6" s="20">
        <v>8</v>
      </c>
      <c r="G6" s="20">
        <v>6</v>
      </c>
      <c r="H6" s="20">
        <v>9</v>
      </c>
      <c r="I6" s="20">
        <v>7</v>
      </c>
      <c r="J6" s="20">
        <v>6</v>
      </c>
      <c r="K6" s="20">
        <v>7</v>
      </c>
      <c r="L6" s="20">
        <v>9</v>
      </c>
      <c r="M6" s="20">
        <v>6</v>
      </c>
      <c r="N6" s="20">
        <v>6</v>
      </c>
      <c r="O6" s="20">
        <v>7</v>
      </c>
      <c r="P6" s="20">
        <v>7</v>
      </c>
      <c r="Q6" s="20">
        <v>7</v>
      </c>
      <c r="R6" s="20">
        <v>7</v>
      </c>
      <c r="S6" s="20">
        <v>7</v>
      </c>
      <c r="T6" s="20">
        <v>6</v>
      </c>
      <c r="U6" s="20">
        <v>6</v>
      </c>
      <c r="V6" s="20">
        <v>6</v>
      </c>
      <c r="W6" s="20">
        <v>7</v>
      </c>
      <c r="X6" s="20">
        <v>6</v>
      </c>
      <c r="Y6" s="52">
        <f t="shared" si="0"/>
        <v>6.8</v>
      </c>
    </row>
    <row r="7" spans="1:25" ht="15.75" customHeight="1" x14ac:dyDescent="0.2">
      <c r="A7" s="94"/>
      <c r="B7" s="97"/>
      <c r="C7" s="4" t="s">
        <v>12</v>
      </c>
      <c r="D7" s="4" t="s">
        <v>13</v>
      </c>
      <c r="E7" s="20">
        <f t="shared" ref="E7:X7" si="1">E6-E5</f>
        <v>0</v>
      </c>
      <c r="F7" s="20">
        <f t="shared" si="1"/>
        <v>2</v>
      </c>
      <c r="G7" s="20">
        <f t="shared" si="1"/>
        <v>0</v>
      </c>
      <c r="H7" s="20">
        <f t="shared" si="1"/>
        <v>3</v>
      </c>
      <c r="I7" s="20">
        <f t="shared" si="1"/>
        <v>1</v>
      </c>
      <c r="J7" s="20">
        <f t="shared" si="1"/>
        <v>0</v>
      </c>
      <c r="K7" s="20">
        <f t="shared" si="1"/>
        <v>1</v>
      </c>
      <c r="L7" s="20">
        <f t="shared" si="1"/>
        <v>3</v>
      </c>
      <c r="M7" s="20">
        <f t="shared" si="1"/>
        <v>0</v>
      </c>
      <c r="N7" s="20">
        <f t="shared" si="1"/>
        <v>0</v>
      </c>
      <c r="O7" s="20">
        <f t="shared" si="1"/>
        <v>1</v>
      </c>
      <c r="P7" s="20">
        <f t="shared" si="1"/>
        <v>1</v>
      </c>
      <c r="Q7" s="20">
        <f t="shared" si="1"/>
        <v>1</v>
      </c>
      <c r="R7" s="20">
        <f t="shared" si="1"/>
        <v>1</v>
      </c>
      <c r="S7" s="20">
        <f t="shared" si="1"/>
        <v>1</v>
      </c>
      <c r="T7" s="20">
        <f t="shared" si="1"/>
        <v>0</v>
      </c>
      <c r="U7" s="20">
        <f t="shared" si="1"/>
        <v>0</v>
      </c>
      <c r="V7" s="20">
        <f t="shared" si="1"/>
        <v>0</v>
      </c>
      <c r="W7" s="20">
        <f t="shared" si="1"/>
        <v>1</v>
      </c>
      <c r="X7" s="20">
        <f t="shared" si="1"/>
        <v>0</v>
      </c>
      <c r="Y7" s="52">
        <f t="shared" si="0"/>
        <v>0.8</v>
      </c>
    </row>
    <row r="8" spans="1:25" ht="15.75" customHeight="1" x14ac:dyDescent="0.2">
      <c r="A8" s="94"/>
      <c r="B8" s="97"/>
      <c r="C8" s="4" t="s">
        <v>14</v>
      </c>
      <c r="D8" s="4" t="s">
        <v>15</v>
      </c>
      <c r="E8" s="20">
        <v>135.42431999999999</v>
      </c>
      <c r="F8" s="22">
        <v>180.56989999999999</v>
      </c>
      <c r="G8" s="22">
        <v>135.43065999999999</v>
      </c>
      <c r="H8" s="22">
        <v>203.22048000000001</v>
      </c>
      <c r="I8" s="22">
        <v>157.99531999999999</v>
      </c>
      <c r="J8" s="22">
        <v>135.42445000000001</v>
      </c>
      <c r="K8" s="22">
        <v>158.06144</v>
      </c>
      <c r="L8" s="22">
        <v>203.13999000000001</v>
      </c>
      <c r="M8" s="22">
        <v>135.42780999999999</v>
      </c>
      <c r="N8" s="22">
        <v>135.49286000000001</v>
      </c>
      <c r="O8" s="20">
        <v>157.99493000000001</v>
      </c>
      <c r="P8" s="22">
        <v>158.00730999999999</v>
      </c>
      <c r="Q8" s="22">
        <v>158.04696000000001</v>
      </c>
      <c r="R8" s="22">
        <v>158.00278</v>
      </c>
      <c r="S8" s="22">
        <v>157.99877000000001</v>
      </c>
      <c r="T8" s="22">
        <v>135.42278999999999</v>
      </c>
      <c r="U8" s="22">
        <v>135.48981000000001</v>
      </c>
      <c r="V8" s="22">
        <v>135.42531</v>
      </c>
      <c r="W8" s="22">
        <v>157.99387999999999</v>
      </c>
      <c r="X8" s="22">
        <v>135.43030999999999</v>
      </c>
      <c r="Y8" s="52">
        <f t="shared" si="0"/>
        <v>153.50000400000002</v>
      </c>
    </row>
    <row r="9" spans="1:25" ht="15.75" customHeight="1" x14ac:dyDescent="0.2">
      <c r="A9" s="94"/>
      <c r="B9" s="97"/>
      <c r="C9" s="4" t="s">
        <v>16</v>
      </c>
      <c r="D9" s="4" t="s">
        <v>17</v>
      </c>
      <c r="E9" s="22">
        <v>22.570720000000001</v>
      </c>
      <c r="F9" s="22">
        <v>22.571237499999999</v>
      </c>
      <c r="G9" s="22">
        <v>22.571776666666661</v>
      </c>
      <c r="H9" s="22">
        <v>22.580053333333339</v>
      </c>
      <c r="I9" s="22">
        <v>22.57076</v>
      </c>
      <c r="J9" s="22">
        <v>22.57074166666667</v>
      </c>
      <c r="K9" s="22">
        <v>22.580205714285711</v>
      </c>
      <c r="L9" s="22">
        <v>22.571110000000001</v>
      </c>
      <c r="M9" s="22">
        <v>22.57130166666667</v>
      </c>
      <c r="N9" s="22">
        <v>22.582143333333331</v>
      </c>
      <c r="O9" s="22">
        <v>22.570704285714289</v>
      </c>
      <c r="P9" s="22">
        <v>22.572472857142859</v>
      </c>
      <c r="Q9" s="22">
        <v>22.578137142857141</v>
      </c>
      <c r="R9" s="22">
        <v>22.571825714285708</v>
      </c>
      <c r="S9" s="22">
        <v>22.571252857142859</v>
      </c>
      <c r="T9" s="22">
        <v>22.570464999999999</v>
      </c>
      <c r="U9" s="22">
        <v>22.581634999999999</v>
      </c>
      <c r="V9" s="22">
        <v>22.570885000000001</v>
      </c>
      <c r="W9" s="22">
        <v>22.57055428571428</v>
      </c>
      <c r="X9" s="22">
        <v>22.57171833333333</v>
      </c>
      <c r="Y9" s="52">
        <f t="shared" si="0"/>
        <v>22.573485017857141</v>
      </c>
    </row>
    <row r="10" spans="1:25" ht="15.75" customHeight="1" thickBot="1" x14ac:dyDescent="0.25">
      <c r="A10" s="94"/>
      <c r="B10" s="98"/>
      <c r="C10" s="53" t="s">
        <v>18</v>
      </c>
      <c r="D10" s="53" t="s">
        <v>19</v>
      </c>
      <c r="E10" s="54">
        <v>7.2432037110600669E-4</v>
      </c>
      <c r="F10" s="54">
        <v>2.3692720400994992E-3</v>
      </c>
      <c r="G10" s="54">
        <v>1.6058850104122579E-3</v>
      </c>
      <c r="H10" s="54">
        <v>2.259341496985286E-2</v>
      </c>
      <c r="I10" s="54">
        <v>1.5949712641093979E-3</v>
      </c>
      <c r="J10" s="54">
        <v>1.064037906593464E-3</v>
      </c>
      <c r="K10" s="54">
        <v>2.6240572819676601E-2</v>
      </c>
      <c r="L10" s="54">
        <v>1.5380832227159409E-3</v>
      </c>
      <c r="M10" s="54">
        <v>1.429705097797732E-3</v>
      </c>
      <c r="N10" s="54">
        <v>2.7820169421961739E-2</v>
      </c>
      <c r="O10" s="54">
        <v>1.2624428322752261E-3</v>
      </c>
      <c r="P10" s="54">
        <v>2.3320142529990031E-3</v>
      </c>
      <c r="Q10" s="54">
        <v>1.832749183993412E-2</v>
      </c>
      <c r="R10" s="54">
        <v>2.692055330924991E-3</v>
      </c>
      <c r="S10" s="54">
        <v>1.407879188540248E-3</v>
      </c>
      <c r="T10" s="54">
        <v>1.3473047168326561E-3</v>
      </c>
      <c r="U10" s="54">
        <v>2.8379343015651409E-2</v>
      </c>
      <c r="V10" s="54">
        <v>8.1352934796508362E-4</v>
      </c>
      <c r="W10" s="54">
        <v>1.0254894301891049E-3</v>
      </c>
      <c r="X10" s="54">
        <v>1.356088738491811E-3</v>
      </c>
      <c r="Y10" s="55">
        <f t="shared" si="0"/>
        <v>7.296203540906457E-3</v>
      </c>
    </row>
    <row r="11" spans="1:25" ht="15.75" customHeight="1" x14ac:dyDescent="0.2">
      <c r="A11" s="94"/>
      <c r="B11" s="96" t="s">
        <v>20</v>
      </c>
      <c r="C11" s="49" t="s">
        <v>8</v>
      </c>
      <c r="D11" s="49" t="s">
        <v>21</v>
      </c>
      <c r="E11" s="50">
        <f>E3-1</f>
        <v>0</v>
      </c>
      <c r="F11" s="50">
        <f>E3-1</f>
        <v>0</v>
      </c>
      <c r="G11" s="50">
        <f>E3-1</f>
        <v>0</v>
      </c>
      <c r="H11" s="50">
        <f>E3-1</f>
        <v>0</v>
      </c>
      <c r="I11" s="50">
        <f>E3-1</f>
        <v>0</v>
      </c>
      <c r="J11" s="50">
        <f>E3-1</f>
        <v>0</v>
      </c>
      <c r="K11" s="50">
        <f>E3-1</f>
        <v>0</v>
      </c>
      <c r="L11" s="50">
        <f>E3-1</f>
        <v>0</v>
      </c>
      <c r="M11" s="50">
        <f>E3-1</f>
        <v>0</v>
      </c>
      <c r="N11" s="50">
        <f>E3-1</f>
        <v>0</v>
      </c>
      <c r="O11" s="50">
        <f>E3-1</f>
        <v>0</v>
      </c>
      <c r="P11" s="50">
        <f>E3-1</f>
        <v>0</v>
      </c>
      <c r="Q11" s="50">
        <f>E3-1</f>
        <v>0</v>
      </c>
      <c r="R11" s="50">
        <f>E3-1</f>
        <v>0</v>
      </c>
      <c r="S11" s="50">
        <f>E3-1</f>
        <v>0</v>
      </c>
      <c r="T11" s="50">
        <f>E3-1</f>
        <v>0</v>
      </c>
      <c r="U11" s="50">
        <f>E3-1</f>
        <v>0</v>
      </c>
      <c r="V11" s="50">
        <f>E3-1</f>
        <v>0</v>
      </c>
      <c r="W11" s="50">
        <f>E3-1</f>
        <v>0</v>
      </c>
      <c r="X11" s="50">
        <f>E3-1</f>
        <v>0</v>
      </c>
      <c r="Y11" s="51">
        <f t="shared" si="0"/>
        <v>0</v>
      </c>
    </row>
    <row r="12" spans="1:25" ht="15.75" customHeight="1" x14ac:dyDescent="0.2">
      <c r="A12" s="94"/>
      <c r="B12" s="97"/>
      <c r="C12" s="4" t="s">
        <v>10</v>
      </c>
      <c r="D12" s="4" t="s">
        <v>22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52">
        <f t="shared" si="0"/>
        <v>0</v>
      </c>
    </row>
    <row r="13" spans="1:25" ht="15.75" customHeight="1" x14ac:dyDescent="0.2">
      <c r="A13" s="94"/>
      <c r="B13" s="97"/>
      <c r="C13" s="4" t="s">
        <v>23</v>
      </c>
      <c r="D13" s="4" t="s">
        <v>24</v>
      </c>
      <c r="E13" s="20">
        <v>0</v>
      </c>
      <c r="F13" s="20">
        <v>0</v>
      </c>
      <c r="G13" s="20">
        <v>0</v>
      </c>
      <c r="H13" s="20">
        <v>0</v>
      </c>
      <c r="I13" s="67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52">
        <f t="shared" si="0"/>
        <v>0</v>
      </c>
    </row>
    <row r="14" spans="1:25" ht="15.75" customHeight="1" x14ac:dyDescent="0.2">
      <c r="A14" s="94"/>
      <c r="B14" s="97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52">
        <f t="shared" si="0"/>
        <v>0</v>
      </c>
    </row>
    <row r="15" spans="1:25" ht="15.75" customHeight="1" x14ac:dyDescent="0.2">
      <c r="A15" s="94"/>
      <c r="B15" s="97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52">
        <f t="shared" si="0"/>
        <v>0</v>
      </c>
    </row>
    <row r="16" spans="1:25" ht="15.75" customHeight="1" x14ac:dyDescent="0.2">
      <c r="A16" s="94"/>
      <c r="B16" s="97"/>
      <c r="C16" s="4" t="s">
        <v>14</v>
      </c>
      <c r="D16" s="4" t="s">
        <v>29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52">
        <f t="shared" si="0"/>
        <v>0</v>
      </c>
    </row>
    <row r="17" spans="1:25" ht="15.75" customHeight="1" x14ac:dyDescent="0.2">
      <c r="A17" s="94"/>
      <c r="B17" s="97"/>
      <c r="C17" s="4" t="s">
        <v>16</v>
      </c>
      <c r="D17" s="4" t="s">
        <v>30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52">
        <f t="shared" si="0"/>
        <v>0</v>
      </c>
    </row>
    <row r="18" spans="1:25" ht="15.75" customHeight="1" thickBot="1" x14ac:dyDescent="0.25">
      <c r="A18" s="94"/>
      <c r="B18" s="98"/>
      <c r="C18" s="53" t="s">
        <v>18</v>
      </c>
      <c r="D18" s="53" t="s">
        <v>31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6">
        <f t="shared" si="0"/>
        <v>0</v>
      </c>
    </row>
    <row r="19" spans="1:25" ht="15.75" customHeight="1" x14ac:dyDescent="0.2">
      <c r="A19" s="94"/>
      <c r="B19" s="96" t="s">
        <v>32</v>
      </c>
      <c r="C19" s="58" t="s">
        <v>33</v>
      </c>
      <c r="D19" s="58" t="s">
        <v>34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1">
        <f t="shared" si="0"/>
        <v>1</v>
      </c>
    </row>
    <row r="20" spans="1:25" ht="15.75" customHeight="1" x14ac:dyDescent="0.2">
      <c r="A20" s="94"/>
      <c r="B20" s="97"/>
      <c r="C20" s="4" t="s">
        <v>10</v>
      </c>
      <c r="D20" s="4" t="s">
        <v>35</v>
      </c>
      <c r="E20" s="20">
        <v>2</v>
      </c>
      <c r="F20" s="20">
        <v>5</v>
      </c>
      <c r="G20" s="20">
        <v>1</v>
      </c>
      <c r="H20" s="20">
        <v>4</v>
      </c>
      <c r="I20" s="20">
        <v>2</v>
      </c>
      <c r="J20" s="20">
        <v>2</v>
      </c>
      <c r="K20" s="20">
        <v>2</v>
      </c>
      <c r="L20" s="20">
        <v>3</v>
      </c>
      <c r="M20" s="20">
        <v>1</v>
      </c>
      <c r="N20" s="20">
        <v>1</v>
      </c>
      <c r="O20" s="20">
        <v>2</v>
      </c>
      <c r="P20" s="20">
        <v>2</v>
      </c>
      <c r="Q20" s="20">
        <v>2</v>
      </c>
      <c r="R20" s="20">
        <v>4</v>
      </c>
      <c r="S20" s="20">
        <v>2</v>
      </c>
      <c r="T20" s="20">
        <v>1</v>
      </c>
      <c r="U20" s="20">
        <v>1</v>
      </c>
      <c r="V20" s="20">
        <v>1</v>
      </c>
      <c r="W20" s="20">
        <v>2</v>
      </c>
      <c r="X20" s="20">
        <v>1</v>
      </c>
      <c r="Y20" s="52">
        <f t="shared" si="0"/>
        <v>2.0499999999999998</v>
      </c>
    </row>
    <row r="21" spans="1:25" ht="15.75" customHeight="1" x14ac:dyDescent="0.2">
      <c r="A21" s="94"/>
      <c r="B21" s="97"/>
      <c r="C21" s="4" t="s">
        <v>23</v>
      </c>
      <c r="D21" s="4" t="s">
        <v>36</v>
      </c>
      <c r="E21" s="46">
        <v>1</v>
      </c>
      <c r="F21" s="46">
        <v>3</v>
      </c>
      <c r="G21" s="46">
        <v>0</v>
      </c>
      <c r="H21" s="46">
        <v>1</v>
      </c>
      <c r="I21" s="46">
        <v>0</v>
      </c>
      <c r="J21" s="46">
        <v>1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2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52">
        <f t="shared" si="0"/>
        <v>0.4</v>
      </c>
    </row>
    <row r="22" spans="1:25" ht="15.75" customHeight="1" x14ac:dyDescent="0.2">
      <c r="A22" s="94"/>
      <c r="B22" s="97"/>
      <c r="C22" s="4" t="s">
        <v>25</v>
      </c>
      <c r="D22" s="4" t="s">
        <v>37</v>
      </c>
      <c r="E22" s="20">
        <v>0</v>
      </c>
      <c r="F22" s="20">
        <v>2</v>
      </c>
      <c r="G22" s="20">
        <v>0</v>
      </c>
      <c r="H22" s="20">
        <v>0</v>
      </c>
      <c r="I22" s="20">
        <v>0</v>
      </c>
      <c r="J22" s="20">
        <v>1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52">
        <f t="shared" si="0"/>
        <v>0.15</v>
      </c>
    </row>
    <row r="23" spans="1:25" ht="15.75" customHeight="1" x14ac:dyDescent="0.2">
      <c r="A23" s="94"/>
      <c r="B23" s="97"/>
      <c r="C23" s="4" t="s">
        <v>27</v>
      </c>
      <c r="D23" s="4" t="s">
        <v>38</v>
      </c>
      <c r="E23" s="20">
        <v>1</v>
      </c>
      <c r="F23" s="20">
        <v>2</v>
      </c>
      <c r="G23" s="20">
        <v>1</v>
      </c>
      <c r="H23" s="20">
        <v>3</v>
      </c>
      <c r="I23" s="20">
        <v>2</v>
      </c>
      <c r="J23" s="20">
        <v>1</v>
      </c>
      <c r="K23" s="20">
        <v>2</v>
      </c>
      <c r="L23" s="20">
        <v>3</v>
      </c>
      <c r="M23" s="20">
        <v>1</v>
      </c>
      <c r="N23" s="20">
        <v>1</v>
      </c>
      <c r="O23" s="20">
        <v>2</v>
      </c>
      <c r="P23" s="20">
        <v>2</v>
      </c>
      <c r="Q23" s="20">
        <v>2</v>
      </c>
      <c r="R23" s="20">
        <v>2</v>
      </c>
      <c r="S23" s="20">
        <v>2</v>
      </c>
      <c r="T23" s="20">
        <v>1</v>
      </c>
      <c r="U23" s="20">
        <v>1</v>
      </c>
      <c r="V23" s="20">
        <v>1</v>
      </c>
      <c r="W23" s="20">
        <v>2</v>
      </c>
      <c r="X23" s="20">
        <v>1</v>
      </c>
      <c r="Y23" s="52">
        <f t="shared" si="0"/>
        <v>1.65</v>
      </c>
    </row>
    <row r="24" spans="1:25" ht="15.75" customHeight="1" x14ac:dyDescent="0.2">
      <c r="A24" s="94"/>
      <c r="B24" s="97"/>
      <c r="C24" s="4" t="s">
        <v>14</v>
      </c>
      <c r="D24" s="4" t="s">
        <v>39</v>
      </c>
      <c r="E24" s="22">
        <v>128.79340999999999</v>
      </c>
      <c r="F24" s="22">
        <v>313.31382000000002</v>
      </c>
      <c r="G24" s="22">
        <v>54.265210000000003</v>
      </c>
      <c r="H24" s="22">
        <v>229.97547</v>
      </c>
      <c r="I24" s="22">
        <v>109.44871999999999</v>
      </c>
      <c r="J24" s="22">
        <v>120.3022</v>
      </c>
      <c r="K24" s="22">
        <v>108.48072000000001</v>
      </c>
      <c r="L24" s="22">
        <v>164.93328</v>
      </c>
      <c r="M24" s="22">
        <v>54.304319999999997</v>
      </c>
      <c r="N24" s="22">
        <v>54.300989999999999</v>
      </c>
      <c r="O24" s="22">
        <v>114.53415</v>
      </c>
      <c r="P24" s="22">
        <v>108.57968</v>
      </c>
      <c r="Q24" s="22">
        <v>110.55461</v>
      </c>
      <c r="R24" s="22">
        <v>241.37075999999999</v>
      </c>
      <c r="S24" s="22">
        <v>109.55965</v>
      </c>
      <c r="T24" s="22">
        <v>54.415619999999997</v>
      </c>
      <c r="U24" s="22">
        <v>54.35483</v>
      </c>
      <c r="V24" s="22">
        <v>55.43036</v>
      </c>
      <c r="W24" s="22">
        <v>108.62666</v>
      </c>
      <c r="X24" s="22">
        <v>54.413330000000002</v>
      </c>
      <c r="Y24" s="52">
        <f t="shared" si="0"/>
        <v>117.49788949999997</v>
      </c>
    </row>
    <row r="25" spans="1:25" ht="15.75" customHeight="1" x14ac:dyDescent="0.2">
      <c r="A25" s="94"/>
      <c r="B25" s="97"/>
      <c r="C25" s="4" t="s">
        <v>16</v>
      </c>
      <c r="D25" s="4" t="s">
        <v>40</v>
      </c>
      <c r="E25" s="22">
        <v>64.396704999999997</v>
      </c>
      <c r="F25" s="22">
        <v>62.662764000000003</v>
      </c>
      <c r="G25" s="22">
        <v>54.265210000000003</v>
      </c>
      <c r="H25" s="22">
        <v>57.493867499999993</v>
      </c>
      <c r="I25" s="22">
        <v>54.724359999999997</v>
      </c>
      <c r="J25" s="22">
        <v>60.1511</v>
      </c>
      <c r="K25" s="22">
        <v>54.240360000000003</v>
      </c>
      <c r="L25" s="22">
        <v>54.977760000000004</v>
      </c>
      <c r="M25" s="22">
        <v>54.304319999999997</v>
      </c>
      <c r="N25" s="22">
        <v>54.300989999999999</v>
      </c>
      <c r="O25" s="22">
        <v>57.267074999999998</v>
      </c>
      <c r="P25" s="22">
        <v>54.289839999999998</v>
      </c>
      <c r="Q25" s="22">
        <v>55.277304999999998</v>
      </c>
      <c r="R25" s="22">
        <v>60.342689999999997</v>
      </c>
      <c r="S25" s="22">
        <v>54.779825000000002</v>
      </c>
      <c r="T25" s="22">
        <v>54.415619999999997</v>
      </c>
      <c r="U25" s="22">
        <v>54.35483</v>
      </c>
      <c r="V25" s="22">
        <v>55.43036</v>
      </c>
      <c r="W25" s="22">
        <v>54.313329999999993</v>
      </c>
      <c r="X25" s="22">
        <v>54.413330000000002</v>
      </c>
      <c r="Y25" s="52">
        <f t="shared" si="0"/>
        <v>56.320082074999995</v>
      </c>
    </row>
    <row r="26" spans="1:25" ht="15.75" customHeight="1" thickBot="1" x14ac:dyDescent="0.25">
      <c r="A26" s="94"/>
      <c r="B26" s="98"/>
      <c r="C26" s="53" t="s">
        <v>18</v>
      </c>
      <c r="D26" s="53" t="s">
        <v>41</v>
      </c>
      <c r="E26" s="59">
        <v>1.790316588218406</v>
      </c>
      <c r="F26" s="59">
        <v>4.8909849325038843</v>
      </c>
      <c r="G26" s="59">
        <v>0</v>
      </c>
      <c r="H26" s="59">
        <v>5.4537234812213429</v>
      </c>
      <c r="I26" s="59">
        <v>0.65172617808401856</v>
      </c>
      <c r="J26" s="59">
        <v>7.7985109840789519</v>
      </c>
      <c r="K26" s="59">
        <v>9.9829335367915745E-2</v>
      </c>
      <c r="L26" s="59">
        <v>0.64956466983665395</v>
      </c>
      <c r="M26" s="59">
        <v>0</v>
      </c>
      <c r="N26" s="59">
        <v>0</v>
      </c>
      <c r="O26" s="59">
        <v>4.4919453249622263</v>
      </c>
      <c r="P26" s="59">
        <v>0.1633982349965864</v>
      </c>
      <c r="Q26" s="59">
        <v>0.12322749875737959</v>
      </c>
      <c r="R26" s="59">
        <v>6.1502883554567296</v>
      </c>
      <c r="S26" s="59">
        <v>0.83521331673411547</v>
      </c>
      <c r="T26" s="59">
        <v>0</v>
      </c>
      <c r="U26" s="59">
        <v>0</v>
      </c>
      <c r="V26" s="59">
        <v>0</v>
      </c>
      <c r="W26" s="59">
        <v>0.20158200118066141</v>
      </c>
      <c r="X26" s="59">
        <v>0</v>
      </c>
      <c r="Y26" s="56">
        <f t="shared" si="0"/>
        <v>1.6650155450699433</v>
      </c>
    </row>
    <row r="27" spans="1:25" ht="15.75" customHeight="1" thickBot="1" x14ac:dyDescent="0.25">
      <c r="A27" s="95"/>
      <c r="B27" s="99" t="s">
        <v>42</v>
      </c>
      <c r="C27" s="100"/>
      <c r="D27" s="60" t="s">
        <v>43</v>
      </c>
      <c r="E27" s="61">
        <v>264.21773000000002</v>
      </c>
      <c r="F27" s="61">
        <v>493.8837200000001</v>
      </c>
      <c r="G27" s="61">
        <v>189.69587000000001</v>
      </c>
      <c r="H27" s="61">
        <v>433.19594999999998</v>
      </c>
      <c r="I27" s="61">
        <v>267.44403999999997</v>
      </c>
      <c r="J27" s="61">
        <v>255.72665000000001</v>
      </c>
      <c r="K27" s="61">
        <v>266.54216000000002</v>
      </c>
      <c r="L27" s="61">
        <v>368.07327000000009</v>
      </c>
      <c r="M27" s="61">
        <v>189.73213000000001</v>
      </c>
      <c r="N27" s="61">
        <v>189.79384999999999</v>
      </c>
      <c r="O27" s="61">
        <v>272.52908000000002</v>
      </c>
      <c r="P27" s="61">
        <v>266.58699000000001</v>
      </c>
      <c r="Q27" s="61">
        <v>268.60156999999998</v>
      </c>
      <c r="R27" s="61">
        <v>399.37353999999999</v>
      </c>
      <c r="S27" s="61">
        <v>267.55842000000001</v>
      </c>
      <c r="T27" s="61">
        <v>189.83841000000001</v>
      </c>
      <c r="U27" s="61">
        <v>189.84464</v>
      </c>
      <c r="V27" s="61">
        <v>190.85567</v>
      </c>
      <c r="W27" s="61">
        <v>266.62054000000001</v>
      </c>
      <c r="X27" s="61">
        <v>189.84363999999999</v>
      </c>
      <c r="Y27" s="62">
        <f t="shared" si="0"/>
        <v>270.99789350000003</v>
      </c>
    </row>
    <row r="28" spans="1:25" ht="15.75" customHeight="1" x14ac:dyDescent="0.2">
      <c r="A28" s="101" t="s">
        <v>44</v>
      </c>
      <c r="B28" s="85"/>
      <c r="C28" s="92"/>
      <c r="D28" s="57" t="s">
        <v>45</v>
      </c>
      <c r="E28" s="47">
        <f t="shared" ref="E28:X28" si="2">E7+E13+E21</f>
        <v>1</v>
      </c>
      <c r="F28" s="47">
        <f t="shared" si="2"/>
        <v>5</v>
      </c>
      <c r="G28" s="47">
        <f t="shared" si="2"/>
        <v>0</v>
      </c>
      <c r="H28" s="47">
        <f t="shared" si="2"/>
        <v>4</v>
      </c>
      <c r="I28" s="47">
        <f t="shared" si="2"/>
        <v>1</v>
      </c>
      <c r="J28" s="47">
        <f t="shared" si="2"/>
        <v>1</v>
      </c>
      <c r="K28" s="47">
        <f t="shared" si="2"/>
        <v>1</v>
      </c>
      <c r="L28" s="47">
        <f t="shared" si="2"/>
        <v>3</v>
      </c>
      <c r="M28" s="47">
        <f t="shared" si="2"/>
        <v>0</v>
      </c>
      <c r="N28" s="47">
        <f t="shared" si="2"/>
        <v>0</v>
      </c>
      <c r="O28" s="47">
        <f t="shared" si="2"/>
        <v>1</v>
      </c>
      <c r="P28" s="47">
        <f t="shared" si="2"/>
        <v>1</v>
      </c>
      <c r="Q28" s="47">
        <f t="shared" si="2"/>
        <v>1</v>
      </c>
      <c r="R28" s="47">
        <f t="shared" si="2"/>
        <v>3</v>
      </c>
      <c r="S28" s="47">
        <f t="shared" si="2"/>
        <v>1</v>
      </c>
      <c r="T28" s="47">
        <f t="shared" si="2"/>
        <v>0</v>
      </c>
      <c r="U28" s="47">
        <f t="shared" si="2"/>
        <v>0</v>
      </c>
      <c r="V28" s="47">
        <f t="shared" si="2"/>
        <v>0</v>
      </c>
      <c r="W28" s="47">
        <f t="shared" si="2"/>
        <v>1</v>
      </c>
      <c r="X28" s="47">
        <f t="shared" si="2"/>
        <v>0</v>
      </c>
      <c r="Y28" s="48">
        <f t="shared" si="0"/>
        <v>1.2</v>
      </c>
    </row>
    <row r="29" spans="1:25" ht="15.75" customHeight="1" x14ac:dyDescent="0.2">
      <c r="A29" s="90" t="s">
        <v>46</v>
      </c>
      <c r="B29" s="75"/>
      <c r="C29" s="76"/>
      <c r="D29" s="10" t="s">
        <v>47</v>
      </c>
      <c r="E29" s="42">
        <f t="shared" ref="E29:X29" si="3">E28/E32</f>
        <v>0.125</v>
      </c>
      <c r="F29" s="13">
        <f t="shared" si="3"/>
        <v>0.38461538461538464</v>
      </c>
      <c r="G29" s="13">
        <f t="shared" si="3"/>
        <v>0</v>
      </c>
      <c r="H29" s="13">
        <f t="shared" si="3"/>
        <v>0.30769230769230771</v>
      </c>
      <c r="I29" s="13">
        <f t="shared" si="3"/>
        <v>0.1111111111111111</v>
      </c>
      <c r="J29" s="13">
        <f t="shared" si="3"/>
        <v>0.125</v>
      </c>
      <c r="K29" s="13">
        <f t="shared" si="3"/>
        <v>0.1111111111111111</v>
      </c>
      <c r="L29" s="13">
        <f t="shared" si="3"/>
        <v>0.25</v>
      </c>
      <c r="M29" s="13">
        <f t="shared" si="3"/>
        <v>0</v>
      </c>
      <c r="N29" s="13">
        <f t="shared" si="3"/>
        <v>0</v>
      </c>
      <c r="O29" s="13">
        <f t="shared" si="3"/>
        <v>0.1111111111111111</v>
      </c>
      <c r="P29" s="13">
        <f t="shared" si="3"/>
        <v>0.1111111111111111</v>
      </c>
      <c r="Q29" s="13">
        <f t="shared" si="3"/>
        <v>0.1111111111111111</v>
      </c>
      <c r="R29" s="13">
        <f t="shared" si="3"/>
        <v>0.27272727272727271</v>
      </c>
      <c r="S29" s="13">
        <f t="shared" si="3"/>
        <v>0.1111111111111111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0.1111111111111111</v>
      </c>
      <c r="X29" s="13">
        <f t="shared" si="3"/>
        <v>0</v>
      </c>
      <c r="Y29" s="43">
        <f t="shared" si="0"/>
        <v>0.11214063714063716</v>
      </c>
    </row>
    <row r="30" spans="1:2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X30" si="4">E14+E22</f>
        <v>0</v>
      </c>
      <c r="F30" s="20">
        <f t="shared" si="4"/>
        <v>2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1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20">
        <f t="shared" si="4"/>
        <v>0</v>
      </c>
      <c r="P30" s="20">
        <f t="shared" si="4"/>
        <v>0</v>
      </c>
      <c r="Q30" s="20">
        <f t="shared" si="4"/>
        <v>0</v>
      </c>
      <c r="R30" s="20">
        <f t="shared" si="4"/>
        <v>0</v>
      </c>
      <c r="S30" s="20">
        <f t="shared" si="4"/>
        <v>0</v>
      </c>
      <c r="T30" s="20">
        <f t="shared" si="4"/>
        <v>0</v>
      </c>
      <c r="U30" s="20">
        <f t="shared" si="4"/>
        <v>0</v>
      </c>
      <c r="V30" s="20">
        <f t="shared" si="4"/>
        <v>0</v>
      </c>
      <c r="W30" s="20">
        <f t="shared" si="4"/>
        <v>0</v>
      </c>
      <c r="X30" s="20">
        <f t="shared" si="4"/>
        <v>0</v>
      </c>
      <c r="Y30" s="3">
        <f t="shared" si="0"/>
        <v>0.15</v>
      </c>
    </row>
    <row r="31" spans="1:2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X31" si="5">E30/E33</f>
        <v>0</v>
      </c>
      <c r="F31" s="13">
        <f t="shared" si="5"/>
        <v>0.5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0.5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3">
        <f t="shared" si="5"/>
        <v>0</v>
      </c>
      <c r="P31" s="13">
        <f t="shared" si="5"/>
        <v>0</v>
      </c>
      <c r="Q31" s="13">
        <f t="shared" si="5"/>
        <v>0</v>
      </c>
      <c r="R31" s="13">
        <f t="shared" si="5"/>
        <v>0</v>
      </c>
      <c r="S31" s="13">
        <f t="shared" si="5"/>
        <v>0</v>
      </c>
      <c r="T31" s="13">
        <f t="shared" si="5"/>
        <v>0</v>
      </c>
      <c r="U31" s="13">
        <f t="shared" si="5"/>
        <v>0</v>
      </c>
      <c r="V31" s="13">
        <f t="shared" si="5"/>
        <v>0</v>
      </c>
      <c r="W31" s="13">
        <f t="shared" si="5"/>
        <v>0</v>
      </c>
      <c r="X31" s="13">
        <f t="shared" si="5"/>
        <v>0</v>
      </c>
      <c r="Y31" s="14">
        <f>AVERAGE(O31:X31)</f>
        <v>0</v>
      </c>
    </row>
    <row r="32" spans="1:2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X32" si="6">E6+E12+E20</f>
        <v>8</v>
      </c>
      <c r="F32" s="20">
        <f t="shared" si="6"/>
        <v>13</v>
      </c>
      <c r="G32" s="20">
        <f t="shared" si="6"/>
        <v>7</v>
      </c>
      <c r="H32" s="20">
        <f t="shared" si="6"/>
        <v>13</v>
      </c>
      <c r="I32" s="20">
        <f t="shared" si="6"/>
        <v>9</v>
      </c>
      <c r="J32" s="20">
        <f t="shared" si="6"/>
        <v>8</v>
      </c>
      <c r="K32" s="20">
        <f t="shared" si="6"/>
        <v>9</v>
      </c>
      <c r="L32" s="20">
        <f t="shared" si="6"/>
        <v>12</v>
      </c>
      <c r="M32" s="20">
        <f t="shared" si="6"/>
        <v>7</v>
      </c>
      <c r="N32" s="20">
        <f t="shared" si="6"/>
        <v>7</v>
      </c>
      <c r="O32" s="20">
        <f t="shared" si="6"/>
        <v>9</v>
      </c>
      <c r="P32" s="20">
        <f t="shared" si="6"/>
        <v>9</v>
      </c>
      <c r="Q32" s="20">
        <f t="shared" si="6"/>
        <v>9</v>
      </c>
      <c r="R32" s="20">
        <f t="shared" si="6"/>
        <v>11</v>
      </c>
      <c r="S32" s="20">
        <f t="shared" si="6"/>
        <v>9</v>
      </c>
      <c r="T32" s="20">
        <f t="shared" si="6"/>
        <v>7</v>
      </c>
      <c r="U32" s="20">
        <f t="shared" si="6"/>
        <v>7</v>
      </c>
      <c r="V32" s="20">
        <f t="shared" si="6"/>
        <v>7</v>
      </c>
      <c r="W32" s="20">
        <f t="shared" si="6"/>
        <v>9</v>
      </c>
      <c r="X32" s="20">
        <f t="shared" si="6"/>
        <v>7</v>
      </c>
      <c r="Y32" s="3">
        <f>AVERAGE(E32:X32)</f>
        <v>8.85</v>
      </c>
    </row>
    <row r="33" spans="1:2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X33" si="7">E14+E15+E22+E23</f>
        <v>1</v>
      </c>
      <c r="F33" s="20">
        <f t="shared" si="7"/>
        <v>4</v>
      </c>
      <c r="G33" s="20">
        <f t="shared" si="7"/>
        <v>1</v>
      </c>
      <c r="H33" s="20">
        <f t="shared" si="7"/>
        <v>3</v>
      </c>
      <c r="I33" s="20">
        <f t="shared" si="7"/>
        <v>2</v>
      </c>
      <c r="J33" s="20">
        <f t="shared" si="7"/>
        <v>2</v>
      </c>
      <c r="K33" s="20">
        <f t="shared" si="7"/>
        <v>2</v>
      </c>
      <c r="L33" s="20">
        <f t="shared" si="7"/>
        <v>3</v>
      </c>
      <c r="M33" s="20">
        <f t="shared" si="7"/>
        <v>1</v>
      </c>
      <c r="N33" s="20">
        <f t="shared" si="7"/>
        <v>1</v>
      </c>
      <c r="O33" s="20">
        <f t="shared" si="7"/>
        <v>2</v>
      </c>
      <c r="P33" s="20">
        <f t="shared" si="7"/>
        <v>2</v>
      </c>
      <c r="Q33" s="20">
        <f t="shared" si="7"/>
        <v>2</v>
      </c>
      <c r="R33" s="20">
        <f t="shared" si="7"/>
        <v>2</v>
      </c>
      <c r="S33" s="20">
        <f t="shared" si="7"/>
        <v>2</v>
      </c>
      <c r="T33" s="20">
        <f t="shared" si="7"/>
        <v>1</v>
      </c>
      <c r="U33" s="20">
        <f t="shared" si="7"/>
        <v>1</v>
      </c>
      <c r="V33" s="20">
        <f t="shared" si="7"/>
        <v>1</v>
      </c>
      <c r="W33" s="20">
        <f t="shared" si="7"/>
        <v>2</v>
      </c>
      <c r="X33" s="20">
        <f t="shared" si="7"/>
        <v>1</v>
      </c>
      <c r="Y33" s="3">
        <f>AVERAGE(E33:X33)</f>
        <v>1.8</v>
      </c>
    </row>
    <row r="34" spans="1:25" ht="15.75" customHeight="1" x14ac:dyDescent="0.2"/>
    <row r="35" spans="1:25" ht="15.75" customHeight="1" x14ac:dyDescent="0.2">
      <c r="D35" s="41"/>
    </row>
    <row r="36" spans="1:25" ht="15.75" customHeight="1" x14ac:dyDescent="0.2"/>
    <row r="37" spans="1:25" ht="15.75" customHeight="1" x14ac:dyDescent="0.2"/>
    <row r="38" spans="1:25" ht="15.75" customHeight="1" x14ac:dyDescent="0.2"/>
    <row r="39" spans="1:25" ht="15.75" customHeight="1" x14ac:dyDescent="0.2"/>
    <row r="40" spans="1:25" ht="15.75" customHeight="1" x14ac:dyDescent="0.2"/>
    <row r="41" spans="1:25" ht="15.75" customHeight="1" x14ac:dyDescent="0.2"/>
    <row r="42" spans="1:25" ht="15.75" customHeight="1" x14ac:dyDescent="0.2"/>
    <row r="43" spans="1:25" ht="15.75" customHeight="1" x14ac:dyDescent="0.2"/>
    <row r="44" spans="1:25" ht="15.7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E1:Y1"/>
    <mergeCell ref="E2:Y2"/>
    <mergeCell ref="E3:Y3"/>
    <mergeCell ref="A1:C1"/>
    <mergeCell ref="D1:D4"/>
    <mergeCell ref="A2:C2"/>
    <mergeCell ref="A3:C3"/>
    <mergeCell ref="A29:C29"/>
    <mergeCell ref="A30:C30"/>
    <mergeCell ref="A31:C31"/>
    <mergeCell ref="A32:B33"/>
    <mergeCell ref="A4:C4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0"/>
  <sheetViews>
    <sheetView topLeftCell="D1" workbookViewId="0">
      <selection activeCell="P26" sqref="P26"/>
    </sheetView>
  </sheetViews>
  <sheetFormatPr baseColWidth="10" defaultColWidth="14.42578125" defaultRowHeight="15" customHeight="1" x14ac:dyDescent="0.2"/>
  <cols>
    <col min="4" max="4" width="97.140625" style="71" customWidth="1"/>
  </cols>
  <sheetData>
    <row r="1" spans="1:15" ht="15.75" customHeight="1" x14ac:dyDescent="0.2">
      <c r="A1" s="74" t="s">
        <v>0</v>
      </c>
      <c r="B1" s="75"/>
      <c r="C1" s="76"/>
      <c r="D1" s="77" t="s">
        <v>1</v>
      </c>
      <c r="E1" s="102">
        <v>150</v>
      </c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5.75" customHeight="1" x14ac:dyDescent="0.2">
      <c r="A2" s="74" t="s">
        <v>2</v>
      </c>
      <c r="B2" s="75"/>
      <c r="C2" s="76"/>
      <c r="D2" s="78"/>
      <c r="E2" s="103">
        <v>14</v>
      </c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15" ht="15.75" customHeight="1" x14ac:dyDescent="0.2">
      <c r="A3" s="74" t="s">
        <v>3</v>
      </c>
      <c r="B3" s="75"/>
      <c r="C3" s="76"/>
      <c r="D3" s="78"/>
      <c r="E3" s="103">
        <v>2</v>
      </c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.75" customHeight="1" x14ac:dyDescent="0.2">
      <c r="A4" s="74" t="s">
        <v>4</v>
      </c>
      <c r="B4" s="75"/>
      <c r="C4" s="76"/>
      <c r="D4" s="79"/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5">
        <v>9</v>
      </c>
      <c r="N4" s="15">
        <v>10</v>
      </c>
      <c r="O4" s="16" t="s">
        <v>5</v>
      </c>
    </row>
    <row r="5" spans="1:15" ht="15.75" customHeight="1" x14ac:dyDescent="0.2">
      <c r="A5" s="104" t="s">
        <v>6</v>
      </c>
      <c r="B5" s="106" t="s">
        <v>7</v>
      </c>
      <c r="C5" s="17" t="s">
        <v>8</v>
      </c>
      <c r="D5" s="17" t="s">
        <v>9</v>
      </c>
      <c r="E5" s="18">
        <f>E2-E11-E19</f>
        <v>12</v>
      </c>
      <c r="F5" s="18">
        <f>E2-E11-E19</f>
        <v>12</v>
      </c>
      <c r="G5" s="18">
        <f>E2-E11-E19</f>
        <v>12</v>
      </c>
      <c r="H5" s="18">
        <f>E2-E11-E19</f>
        <v>12</v>
      </c>
      <c r="I5" s="18">
        <f>E2-E11-E19</f>
        <v>12</v>
      </c>
      <c r="J5" s="18">
        <f>E2-E11-E19</f>
        <v>12</v>
      </c>
      <c r="K5" s="18">
        <f>E2-E11-E19</f>
        <v>12</v>
      </c>
      <c r="L5" s="18">
        <f>E2-E11-E19</f>
        <v>12</v>
      </c>
      <c r="M5" s="18">
        <f>E2-E11-E19</f>
        <v>12</v>
      </c>
      <c r="N5" s="18">
        <f>E2-E11-E19</f>
        <v>12</v>
      </c>
      <c r="O5" s="19">
        <f t="shared" ref="O5:O33" si="0">AVERAGE(E5:N5)</f>
        <v>12</v>
      </c>
    </row>
    <row r="6" spans="1:15" ht="15.75" customHeight="1" x14ac:dyDescent="0.2">
      <c r="A6" s="105"/>
      <c r="B6" s="107"/>
      <c r="C6" s="4" t="s">
        <v>10</v>
      </c>
      <c r="D6" s="4" t="s">
        <v>11</v>
      </c>
      <c r="E6" s="20">
        <v>14</v>
      </c>
      <c r="F6" s="20">
        <v>12</v>
      </c>
      <c r="G6" s="20">
        <v>13</v>
      </c>
      <c r="H6" s="20">
        <v>13</v>
      </c>
      <c r="I6" s="20">
        <v>15</v>
      </c>
      <c r="J6" s="20">
        <v>16</v>
      </c>
      <c r="K6" s="20">
        <v>12</v>
      </c>
      <c r="L6" s="20">
        <v>14</v>
      </c>
      <c r="M6" s="20">
        <v>14</v>
      </c>
      <c r="N6" s="20">
        <v>13</v>
      </c>
      <c r="O6" s="21">
        <f t="shared" si="0"/>
        <v>13.6</v>
      </c>
    </row>
    <row r="7" spans="1:15" ht="15.75" customHeight="1" x14ac:dyDescent="0.2">
      <c r="A7" s="105"/>
      <c r="B7" s="107"/>
      <c r="C7" s="4" t="s">
        <v>12</v>
      </c>
      <c r="D7" s="4" t="s">
        <v>13</v>
      </c>
      <c r="E7" s="20">
        <f t="shared" ref="E7:N7" si="1">E6-E5</f>
        <v>2</v>
      </c>
      <c r="F7" s="20">
        <f t="shared" si="1"/>
        <v>0</v>
      </c>
      <c r="G7" s="20">
        <f t="shared" si="1"/>
        <v>1</v>
      </c>
      <c r="H7" s="20">
        <f t="shared" si="1"/>
        <v>1</v>
      </c>
      <c r="I7" s="20">
        <f t="shared" si="1"/>
        <v>3</v>
      </c>
      <c r="J7" s="20">
        <f t="shared" si="1"/>
        <v>4</v>
      </c>
      <c r="K7" s="20">
        <f t="shared" si="1"/>
        <v>0</v>
      </c>
      <c r="L7" s="20">
        <f t="shared" si="1"/>
        <v>2</v>
      </c>
      <c r="M7" s="20">
        <f t="shared" si="1"/>
        <v>2</v>
      </c>
      <c r="N7" s="20">
        <f t="shared" si="1"/>
        <v>1</v>
      </c>
      <c r="O7" s="21">
        <f t="shared" si="0"/>
        <v>1.6</v>
      </c>
    </row>
    <row r="8" spans="1:15" ht="15.75" customHeight="1" x14ac:dyDescent="0.2">
      <c r="A8" s="105"/>
      <c r="B8" s="107"/>
      <c r="C8" s="4" t="s">
        <v>14</v>
      </c>
      <c r="D8" s="4" t="s">
        <v>15</v>
      </c>
      <c r="E8" s="20">
        <v>315.99095999999997</v>
      </c>
      <c r="F8" s="22">
        <v>270.94123999999999</v>
      </c>
      <c r="G8" s="22">
        <v>293.41717999999997</v>
      </c>
      <c r="H8" s="22">
        <v>293.42043999999999</v>
      </c>
      <c r="I8" s="22">
        <v>338.63184999999999</v>
      </c>
      <c r="J8" s="22">
        <v>361.13200999999998</v>
      </c>
      <c r="K8" s="22">
        <v>270.84906999999998</v>
      </c>
      <c r="L8" s="22">
        <v>315.98876999999999</v>
      </c>
      <c r="M8" s="22">
        <v>316.03919999999988</v>
      </c>
      <c r="N8" s="22">
        <v>293.42737000000011</v>
      </c>
      <c r="O8" s="23">
        <f t="shared" si="0"/>
        <v>306.98380899999995</v>
      </c>
    </row>
    <row r="9" spans="1:15" ht="15.75" customHeight="1" x14ac:dyDescent="0.2">
      <c r="A9" s="105"/>
      <c r="B9" s="107"/>
      <c r="C9" s="4" t="s">
        <v>16</v>
      </c>
      <c r="D9" s="4" t="s">
        <v>17</v>
      </c>
      <c r="E9" s="22">
        <v>22.570782857142859</v>
      </c>
      <c r="F9" s="22">
        <v>22.578436666666661</v>
      </c>
      <c r="G9" s="22">
        <v>22.57055230769231</v>
      </c>
      <c r="H9" s="22">
        <v>22.570803076923081</v>
      </c>
      <c r="I9" s="22">
        <v>22.575456666666671</v>
      </c>
      <c r="J9" s="22">
        <v>22.570750624999999</v>
      </c>
      <c r="K9" s="22">
        <v>22.57075583333333</v>
      </c>
      <c r="L9" s="22">
        <v>22.57062642857143</v>
      </c>
      <c r="M9" s="22">
        <v>22.57422857142857</v>
      </c>
      <c r="N9" s="22">
        <v>22.571336153846161</v>
      </c>
      <c r="O9" s="23">
        <f t="shared" si="0"/>
        <v>22.572372918727105</v>
      </c>
    </row>
    <row r="10" spans="1:15" ht="15.75" customHeight="1" x14ac:dyDescent="0.2">
      <c r="A10" s="105"/>
      <c r="B10" s="108"/>
      <c r="C10" s="24" t="s">
        <v>18</v>
      </c>
      <c r="D10" s="24" t="s">
        <v>19</v>
      </c>
      <c r="E10" s="25">
        <v>8.7343203312172655E-4</v>
      </c>
      <c r="F10" s="25">
        <v>1.877019268237156E-2</v>
      </c>
      <c r="G10" s="25">
        <v>1.0141182857217499E-3</v>
      </c>
      <c r="H10" s="25">
        <v>8.9758365084056338E-4</v>
      </c>
      <c r="I10" s="25">
        <v>1.6910513072670261E-2</v>
      </c>
      <c r="J10" s="25">
        <v>1.182113749461613E-3</v>
      </c>
      <c r="K10" s="25">
        <v>1.0970411306894009E-3</v>
      </c>
      <c r="L10" s="25">
        <v>9.6163008354680911E-4</v>
      </c>
      <c r="M10" s="25">
        <v>1.377186980050975E-2</v>
      </c>
      <c r="N10" s="25">
        <v>1.8295288030053831E-3</v>
      </c>
      <c r="O10" s="26">
        <f t="shared" si="0"/>
        <v>5.7308023291938823E-3</v>
      </c>
    </row>
    <row r="11" spans="1:15" ht="15.75" customHeight="1" x14ac:dyDescent="0.2">
      <c r="A11" s="105"/>
      <c r="B11" s="106" t="s">
        <v>20</v>
      </c>
      <c r="C11" s="17" t="s">
        <v>8</v>
      </c>
      <c r="D11" s="17" t="s">
        <v>21</v>
      </c>
      <c r="E11" s="18">
        <f>E3-1</f>
        <v>1</v>
      </c>
      <c r="F11" s="18">
        <f>E3-1</f>
        <v>1</v>
      </c>
      <c r="G11" s="18">
        <f>E3-1</f>
        <v>1</v>
      </c>
      <c r="H11" s="18">
        <f>E3-1</f>
        <v>1</v>
      </c>
      <c r="I11" s="18">
        <f>E3-1</f>
        <v>1</v>
      </c>
      <c r="J11" s="18">
        <f>E3-1</f>
        <v>1</v>
      </c>
      <c r="K11" s="18">
        <f>E3-1</f>
        <v>1</v>
      </c>
      <c r="L11" s="18">
        <f>E3-1</f>
        <v>1</v>
      </c>
      <c r="M11" s="18">
        <f>E3-1</f>
        <v>1</v>
      </c>
      <c r="N11" s="18">
        <f>E3-1</f>
        <v>1</v>
      </c>
      <c r="O11" s="19">
        <f t="shared" si="0"/>
        <v>1</v>
      </c>
    </row>
    <row r="12" spans="1:15" ht="15.75" customHeight="1" x14ac:dyDescent="0.2">
      <c r="A12" s="105"/>
      <c r="B12" s="107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1">
        <f t="shared" si="0"/>
        <v>1</v>
      </c>
    </row>
    <row r="13" spans="1:15" ht="15.75" customHeight="1" x14ac:dyDescent="0.2">
      <c r="A13" s="105"/>
      <c r="B13" s="107"/>
      <c r="C13" s="4" t="s">
        <v>23</v>
      </c>
      <c r="D13" s="4" t="s">
        <v>24</v>
      </c>
      <c r="E13" s="20">
        <v>0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0</v>
      </c>
      <c r="N13" s="20">
        <v>1</v>
      </c>
      <c r="O13" s="27">
        <f t="shared" si="0"/>
        <v>0.8</v>
      </c>
    </row>
    <row r="14" spans="1:15" ht="15.75" customHeight="1" x14ac:dyDescent="0.2">
      <c r="A14" s="105"/>
      <c r="B14" s="107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1</v>
      </c>
      <c r="O14" s="27">
        <f t="shared" si="0"/>
        <v>0.1</v>
      </c>
    </row>
    <row r="15" spans="1:15" ht="15.75" customHeight="1" x14ac:dyDescent="0.2">
      <c r="A15" s="105"/>
      <c r="B15" s="107"/>
      <c r="C15" s="4" t="s">
        <v>27</v>
      </c>
      <c r="D15" s="4" t="s">
        <v>28</v>
      </c>
      <c r="E15" s="20">
        <v>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1</v>
      </c>
      <c r="N15" s="20">
        <v>0</v>
      </c>
      <c r="O15" s="21">
        <f t="shared" si="0"/>
        <v>0.2</v>
      </c>
    </row>
    <row r="16" spans="1:15" ht="15.75" customHeight="1" x14ac:dyDescent="0.2">
      <c r="A16" s="105"/>
      <c r="B16" s="107"/>
      <c r="C16" s="4" t="s">
        <v>14</v>
      </c>
      <c r="D16" s="4" t="s">
        <v>29</v>
      </c>
      <c r="E16" s="22">
        <v>54.584859999999999</v>
      </c>
      <c r="F16" s="22">
        <v>65.6678</v>
      </c>
      <c r="G16" s="22">
        <v>65.663730000000001</v>
      </c>
      <c r="H16" s="22">
        <v>65.663039999999995</v>
      </c>
      <c r="I16" s="22">
        <v>65.666259999999994</v>
      </c>
      <c r="J16" s="22">
        <v>65.662859999999995</v>
      </c>
      <c r="K16" s="22">
        <v>65.664060000000006</v>
      </c>
      <c r="L16" s="22">
        <v>65.663470000000004</v>
      </c>
      <c r="M16" s="22">
        <v>55.103560000000002</v>
      </c>
      <c r="N16" s="22">
        <v>65.664280000000005</v>
      </c>
      <c r="O16" s="23">
        <f t="shared" si="0"/>
        <v>63.500391999999998</v>
      </c>
    </row>
    <row r="17" spans="1:15" ht="15.75" customHeight="1" x14ac:dyDescent="0.2">
      <c r="A17" s="105"/>
      <c r="B17" s="107"/>
      <c r="C17" s="4" t="s">
        <v>16</v>
      </c>
      <c r="D17" s="4" t="s">
        <v>30</v>
      </c>
      <c r="E17" s="22">
        <v>54.584859999999999</v>
      </c>
      <c r="F17" s="22">
        <v>65.6678</v>
      </c>
      <c r="G17" s="22">
        <v>65.663730000000001</v>
      </c>
      <c r="H17" s="22">
        <v>65.663039999999995</v>
      </c>
      <c r="I17" s="22">
        <v>65.666259999999994</v>
      </c>
      <c r="J17" s="22">
        <v>65.662859999999995</v>
      </c>
      <c r="K17" s="22">
        <v>65.664060000000006</v>
      </c>
      <c r="L17" s="22">
        <v>65.663470000000004</v>
      </c>
      <c r="M17" s="22">
        <v>55.103560000000002</v>
      </c>
      <c r="N17" s="22">
        <v>65.664280000000005</v>
      </c>
      <c r="O17" s="23">
        <f t="shared" si="0"/>
        <v>63.500391999999998</v>
      </c>
    </row>
    <row r="18" spans="1:15" ht="15.75" customHeight="1" x14ac:dyDescent="0.2">
      <c r="A18" s="105"/>
      <c r="B18" s="108"/>
      <c r="C18" s="24" t="s">
        <v>18</v>
      </c>
      <c r="D18" s="24" t="s">
        <v>31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f t="shared" si="0"/>
        <v>0</v>
      </c>
    </row>
    <row r="19" spans="1:15" ht="15.75" customHeight="1" x14ac:dyDescent="0.2">
      <c r="A19" s="105"/>
      <c r="B19" s="106" t="s">
        <v>32</v>
      </c>
      <c r="C19" s="28" t="s">
        <v>33</v>
      </c>
      <c r="D19" s="28" t="s">
        <v>34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8">
        <v>1</v>
      </c>
      <c r="M19" s="18">
        <v>1</v>
      </c>
      <c r="N19" s="18">
        <v>1</v>
      </c>
      <c r="O19" s="19">
        <f t="shared" si="0"/>
        <v>1</v>
      </c>
    </row>
    <row r="20" spans="1:15" ht="15.75" customHeight="1" x14ac:dyDescent="0.2">
      <c r="A20" s="105"/>
      <c r="B20" s="107"/>
      <c r="C20" s="4" t="s">
        <v>10</v>
      </c>
      <c r="D20" s="4" t="s">
        <v>35</v>
      </c>
      <c r="E20" s="20">
        <v>2</v>
      </c>
      <c r="F20" s="20">
        <v>1</v>
      </c>
      <c r="G20" s="20">
        <v>2</v>
      </c>
      <c r="H20" s="20">
        <v>2</v>
      </c>
      <c r="I20" s="20">
        <v>3</v>
      </c>
      <c r="J20" s="20">
        <v>3</v>
      </c>
      <c r="K20" s="20">
        <v>2</v>
      </c>
      <c r="L20" s="20">
        <v>3</v>
      </c>
      <c r="M20" s="20">
        <v>2</v>
      </c>
      <c r="N20" s="20">
        <v>2</v>
      </c>
      <c r="O20" s="27">
        <f t="shared" si="0"/>
        <v>2.2000000000000002</v>
      </c>
    </row>
    <row r="21" spans="1:15" ht="15.75" customHeight="1" x14ac:dyDescent="0.2">
      <c r="A21" s="105"/>
      <c r="B21" s="107"/>
      <c r="C21" s="4" t="s">
        <v>23</v>
      </c>
      <c r="D21" s="4" t="s">
        <v>36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1</v>
      </c>
      <c r="L21" s="20">
        <v>1</v>
      </c>
      <c r="M21" s="20">
        <v>0</v>
      </c>
      <c r="N21" s="20">
        <v>0</v>
      </c>
      <c r="O21" s="21">
        <f t="shared" si="0"/>
        <v>0.2</v>
      </c>
    </row>
    <row r="22" spans="1:15" ht="15.75" customHeight="1" x14ac:dyDescent="0.2">
      <c r="A22" s="105"/>
      <c r="B22" s="107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1</v>
      </c>
      <c r="L22" s="20">
        <v>1</v>
      </c>
      <c r="M22" s="20">
        <v>0</v>
      </c>
      <c r="N22" s="20">
        <v>0</v>
      </c>
      <c r="O22" s="21">
        <f t="shared" si="0"/>
        <v>0.2</v>
      </c>
    </row>
    <row r="23" spans="1:15" ht="15.75" customHeight="1" x14ac:dyDescent="0.2">
      <c r="A23" s="105"/>
      <c r="B23" s="107"/>
      <c r="C23" s="4" t="s">
        <v>27</v>
      </c>
      <c r="D23" s="4" t="s">
        <v>38</v>
      </c>
      <c r="E23" s="20">
        <v>2</v>
      </c>
      <c r="F23" s="20">
        <v>1</v>
      </c>
      <c r="G23" s="20">
        <v>2</v>
      </c>
      <c r="H23" s="20">
        <v>2</v>
      </c>
      <c r="I23" s="20">
        <v>3</v>
      </c>
      <c r="J23" s="20">
        <v>3</v>
      </c>
      <c r="K23" s="20">
        <v>1</v>
      </c>
      <c r="L23" s="20">
        <v>2</v>
      </c>
      <c r="M23" s="20">
        <v>2</v>
      </c>
      <c r="N23" s="20">
        <v>2</v>
      </c>
      <c r="O23" s="21">
        <f t="shared" si="0"/>
        <v>2</v>
      </c>
    </row>
    <row r="24" spans="1:15" ht="15.75" customHeight="1" x14ac:dyDescent="0.2">
      <c r="A24" s="105"/>
      <c r="B24" s="107"/>
      <c r="C24" s="4" t="s">
        <v>14</v>
      </c>
      <c r="D24" s="4" t="s">
        <v>39</v>
      </c>
      <c r="E24" s="22">
        <v>109.20377000000001</v>
      </c>
      <c r="F24" s="22">
        <v>54.213099999999997</v>
      </c>
      <c r="G24" s="22">
        <v>110.4158</v>
      </c>
      <c r="H24" s="22">
        <v>109.37106</v>
      </c>
      <c r="I24" s="22">
        <v>162.93659</v>
      </c>
      <c r="J24" s="22">
        <v>165.24204</v>
      </c>
      <c r="K24" s="22">
        <v>125.97996000000001</v>
      </c>
      <c r="L24" s="22">
        <v>174.73749000000001</v>
      </c>
      <c r="M24" s="22">
        <v>109.21295000000001</v>
      </c>
      <c r="N24" s="22">
        <v>108.35836999999999</v>
      </c>
      <c r="O24" s="23">
        <f t="shared" si="0"/>
        <v>122.967113</v>
      </c>
    </row>
    <row r="25" spans="1:15" ht="15.75" customHeight="1" x14ac:dyDescent="0.2">
      <c r="A25" s="105"/>
      <c r="B25" s="107"/>
      <c r="C25" s="4" t="s">
        <v>16</v>
      </c>
      <c r="D25" s="4" t="s">
        <v>40</v>
      </c>
      <c r="E25" s="22">
        <v>54.601885000000003</v>
      </c>
      <c r="F25" s="22">
        <v>54.213099999999997</v>
      </c>
      <c r="G25" s="22">
        <v>55.207900000000002</v>
      </c>
      <c r="H25" s="22">
        <v>54.68553</v>
      </c>
      <c r="I25" s="22">
        <v>54.312196666666672</v>
      </c>
      <c r="J25" s="22">
        <v>55.080680000000001</v>
      </c>
      <c r="K25" s="22">
        <v>62.989980000000003</v>
      </c>
      <c r="L25" s="22">
        <v>58.245830000000012</v>
      </c>
      <c r="M25" s="22">
        <v>54.606475000000003</v>
      </c>
      <c r="N25" s="22">
        <v>54.179184999999997</v>
      </c>
      <c r="O25" s="23">
        <f t="shared" si="0"/>
        <v>55.812276166666678</v>
      </c>
    </row>
    <row r="26" spans="1:15" ht="15.75" customHeight="1" x14ac:dyDescent="0.2">
      <c r="A26" s="105"/>
      <c r="B26" s="108"/>
      <c r="C26" s="24" t="s">
        <v>18</v>
      </c>
      <c r="D26" s="24" t="s">
        <v>41</v>
      </c>
      <c r="E26" s="29">
        <v>0.59431617851947816</v>
      </c>
      <c r="F26" s="29">
        <v>0</v>
      </c>
      <c r="G26" s="29">
        <v>5.0515708447968807E-2</v>
      </c>
      <c r="H26" s="29">
        <v>0.71748710873436494</v>
      </c>
      <c r="I26" s="29">
        <v>0.17985623295658501</v>
      </c>
      <c r="J26" s="29">
        <v>0.19946368792339059</v>
      </c>
      <c r="K26" s="29">
        <v>3.705168822739394</v>
      </c>
      <c r="L26" s="29">
        <v>6.3814490002193116</v>
      </c>
      <c r="M26" s="29">
        <v>0.60128825138197983</v>
      </c>
      <c r="N26" s="29">
        <v>5.094704358448883E-2</v>
      </c>
      <c r="O26" s="30">
        <f t="shared" si="0"/>
        <v>1.2480492034506963</v>
      </c>
    </row>
    <row r="27" spans="1:15" ht="15.75" customHeight="1" x14ac:dyDescent="0.2">
      <c r="A27" s="91"/>
      <c r="B27" s="101" t="s">
        <v>42</v>
      </c>
      <c r="C27" s="92"/>
      <c r="D27" s="31" t="s">
        <v>43</v>
      </c>
      <c r="E27" s="32">
        <v>479.77958999999998</v>
      </c>
      <c r="F27" s="32">
        <v>390.82213999999999</v>
      </c>
      <c r="G27" s="32">
        <v>469.49671000000012</v>
      </c>
      <c r="H27" s="32">
        <v>468.45454000000001</v>
      </c>
      <c r="I27" s="32">
        <v>567.23469999999998</v>
      </c>
      <c r="J27" s="32">
        <v>592.03690999999992</v>
      </c>
      <c r="K27" s="32">
        <v>462.49309</v>
      </c>
      <c r="L27" s="32">
        <v>556.38972999999999</v>
      </c>
      <c r="M27" s="32">
        <v>480.35570999999999</v>
      </c>
      <c r="N27" s="32">
        <v>467.45002000000011</v>
      </c>
      <c r="O27" s="33">
        <f t="shared" si="0"/>
        <v>493.45131400000002</v>
      </c>
    </row>
    <row r="28" spans="1:1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N28" si="2">E7+E13+E21</f>
        <v>2</v>
      </c>
      <c r="F28" s="20">
        <f t="shared" si="2"/>
        <v>1</v>
      </c>
      <c r="G28" s="20">
        <f t="shared" si="2"/>
        <v>2</v>
      </c>
      <c r="H28" s="20">
        <f t="shared" si="2"/>
        <v>2</v>
      </c>
      <c r="I28" s="20">
        <f t="shared" si="2"/>
        <v>4</v>
      </c>
      <c r="J28" s="20">
        <f t="shared" si="2"/>
        <v>5</v>
      </c>
      <c r="K28" s="20">
        <f t="shared" si="2"/>
        <v>2</v>
      </c>
      <c r="L28" s="20">
        <f t="shared" si="2"/>
        <v>4</v>
      </c>
      <c r="M28" s="20">
        <f t="shared" si="2"/>
        <v>2</v>
      </c>
      <c r="N28" s="20">
        <f t="shared" si="2"/>
        <v>2</v>
      </c>
      <c r="O28" s="5">
        <f t="shared" si="0"/>
        <v>2.6</v>
      </c>
    </row>
    <row r="29" spans="1:1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N29" si="3">E28/E32</f>
        <v>0.11764705882352941</v>
      </c>
      <c r="F29" s="13">
        <f t="shared" si="3"/>
        <v>7.1428571428571425E-2</v>
      </c>
      <c r="G29" s="13">
        <f t="shared" si="3"/>
        <v>0.125</v>
      </c>
      <c r="H29" s="13">
        <f t="shared" si="3"/>
        <v>0.125</v>
      </c>
      <c r="I29" s="13">
        <f t="shared" si="3"/>
        <v>0.21052631578947367</v>
      </c>
      <c r="J29" s="13">
        <f t="shared" si="3"/>
        <v>0.25</v>
      </c>
      <c r="K29" s="13">
        <f t="shared" si="3"/>
        <v>0.13333333333333333</v>
      </c>
      <c r="L29" s="13">
        <f t="shared" si="3"/>
        <v>0.22222222222222221</v>
      </c>
      <c r="M29" s="13">
        <f t="shared" si="3"/>
        <v>0.11764705882352941</v>
      </c>
      <c r="N29" s="13">
        <f t="shared" si="3"/>
        <v>0.125</v>
      </c>
      <c r="O29" s="14">
        <f t="shared" si="0"/>
        <v>0.14978045604206597</v>
      </c>
    </row>
    <row r="30" spans="1:1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1</v>
      </c>
      <c r="L30" s="20">
        <f t="shared" si="4"/>
        <v>1</v>
      </c>
      <c r="M30" s="20">
        <f t="shared" si="4"/>
        <v>0</v>
      </c>
      <c r="N30" s="20">
        <f t="shared" si="4"/>
        <v>1</v>
      </c>
      <c r="O30" s="5">
        <f t="shared" si="0"/>
        <v>0.3</v>
      </c>
    </row>
    <row r="31" spans="1:1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0.5</v>
      </c>
      <c r="L31" s="13">
        <f t="shared" si="5"/>
        <v>0.33333333333333331</v>
      </c>
      <c r="M31" s="13">
        <f t="shared" si="5"/>
        <v>0</v>
      </c>
      <c r="N31" s="13">
        <f t="shared" si="5"/>
        <v>0.33333333333333331</v>
      </c>
      <c r="O31" s="14">
        <f t="shared" si="0"/>
        <v>0.11666666666666665</v>
      </c>
    </row>
    <row r="32" spans="1:1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N32" si="6">E6+E12+E20</f>
        <v>17</v>
      </c>
      <c r="F32" s="20">
        <f t="shared" si="6"/>
        <v>14</v>
      </c>
      <c r="G32" s="20">
        <f t="shared" si="6"/>
        <v>16</v>
      </c>
      <c r="H32" s="20">
        <f t="shared" si="6"/>
        <v>16</v>
      </c>
      <c r="I32" s="20">
        <f t="shared" si="6"/>
        <v>19</v>
      </c>
      <c r="J32" s="20">
        <f t="shared" si="6"/>
        <v>20</v>
      </c>
      <c r="K32" s="20">
        <f t="shared" si="6"/>
        <v>15</v>
      </c>
      <c r="L32" s="20">
        <f t="shared" si="6"/>
        <v>18</v>
      </c>
      <c r="M32" s="20">
        <f t="shared" si="6"/>
        <v>17</v>
      </c>
      <c r="N32" s="20">
        <f t="shared" si="6"/>
        <v>16</v>
      </c>
      <c r="O32" s="5">
        <f t="shared" si="0"/>
        <v>16.8</v>
      </c>
    </row>
    <row r="33" spans="1:1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N33" si="7">E14+E15+E22+E23</f>
        <v>3</v>
      </c>
      <c r="F33" s="20">
        <f t="shared" si="7"/>
        <v>1</v>
      </c>
      <c r="G33" s="20">
        <f t="shared" si="7"/>
        <v>2</v>
      </c>
      <c r="H33" s="20">
        <f t="shared" si="7"/>
        <v>2</v>
      </c>
      <c r="I33" s="20">
        <f t="shared" si="7"/>
        <v>3</v>
      </c>
      <c r="J33" s="20">
        <f t="shared" si="7"/>
        <v>3</v>
      </c>
      <c r="K33" s="20">
        <f t="shared" si="7"/>
        <v>2</v>
      </c>
      <c r="L33" s="20">
        <f t="shared" si="7"/>
        <v>3</v>
      </c>
      <c r="M33" s="20">
        <f t="shared" si="7"/>
        <v>3</v>
      </c>
      <c r="N33" s="20">
        <f t="shared" si="7"/>
        <v>3</v>
      </c>
      <c r="O33" s="5">
        <f t="shared" si="0"/>
        <v>2.5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C1"/>
    <mergeCell ref="D1:D4"/>
    <mergeCell ref="E1:O1"/>
    <mergeCell ref="A2:C2"/>
    <mergeCell ref="A3:C3"/>
    <mergeCell ref="E3:O3"/>
    <mergeCell ref="A4:C4"/>
    <mergeCell ref="E2:O2"/>
    <mergeCell ref="A32:B33"/>
    <mergeCell ref="A5:A27"/>
    <mergeCell ref="B5:B10"/>
    <mergeCell ref="B11:B18"/>
    <mergeCell ref="B19:B26"/>
    <mergeCell ref="A29:C29"/>
    <mergeCell ref="B27:C27"/>
    <mergeCell ref="A28:C28"/>
    <mergeCell ref="A30:C30"/>
    <mergeCell ref="A31:C3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00"/>
  <sheetViews>
    <sheetView topLeftCell="D1" workbookViewId="0">
      <selection activeCell="L22" sqref="L22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74" t="s">
        <v>0</v>
      </c>
      <c r="B1" s="75"/>
      <c r="C1" s="76"/>
      <c r="D1" s="77" t="s">
        <v>1</v>
      </c>
      <c r="E1" s="102">
        <v>231</v>
      </c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5.75" customHeight="1" x14ac:dyDescent="0.2">
      <c r="A2" s="74" t="s">
        <v>2</v>
      </c>
      <c r="B2" s="75"/>
      <c r="C2" s="76"/>
      <c r="D2" s="78"/>
      <c r="E2" s="103">
        <v>21</v>
      </c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15" ht="15.75" customHeight="1" x14ac:dyDescent="0.2">
      <c r="A3" s="74" t="s">
        <v>3</v>
      </c>
      <c r="B3" s="75"/>
      <c r="C3" s="76"/>
      <c r="D3" s="78"/>
      <c r="E3" s="103">
        <v>3</v>
      </c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.75" customHeight="1" x14ac:dyDescent="0.2">
      <c r="A4" s="74" t="s">
        <v>4</v>
      </c>
      <c r="B4" s="75"/>
      <c r="C4" s="76"/>
      <c r="D4" s="79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90" t="s">
        <v>6</v>
      </c>
      <c r="B5" s="90" t="s">
        <v>7</v>
      </c>
      <c r="C5" s="68" t="s">
        <v>8</v>
      </c>
      <c r="D5" s="68" t="s">
        <v>9</v>
      </c>
      <c r="E5" s="20">
        <f>E2-E11-E19</f>
        <v>18</v>
      </c>
      <c r="F5" s="20">
        <f>E2-E11-E19</f>
        <v>18</v>
      </c>
      <c r="G5" s="20">
        <f>E2-E11-E19</f>
        <v>18</v>
      </c>
      <c r="H5" s="20">
        <f>E2-E11-E19</f>
        <v>18</v>
      </c>
      <c r="I5" s="20">
        <f>E2-E11-E19</f>
        <v>18</v>
      </c>
      <c r="J5" s="20">
        <f>E2-E11-E19</f>
        <v>18</v>
      </c>
      <c r="K5" s="20">
        <f>E2-E11-E19</f>
        <v>18</v>
      </c>
      <c r="L5" s="20">
        <f>E2-E11-E19</f>
        <v>18</v>
      </c>
      <c r="M5" s="20">
        <f>E2-E11-E19</f>
        <v>18</v>
      </c>
      <c r="N5" s="20">
        <f>E2-E11-E19</f>
        <v>18</v>
      </c>
      <c r="O5" s="3">
        <f t="shared" ref="O5:O33" si="0">AVERAGE(E5:N5)</f>
        <v>18</v>
      </c>
    </row>
    <row r="6" spans="1:15" ht="15.75" customHeight="1" x14ac:dyDescent="0.2">
      <c r="A6" s="78"/>
      <c r="B6" s="78"/>
      <c r="C6" s="4" t="s">
        <v>10</v>
      </c>
      <c r="D6" s="4" t="s">
        <v>11</v>
      </c>
      <c r="E6" s="20">
        <v>20</v>
      </c>
      <c r="F6" s="20">
        <v>29</v>
      </c>
      <c r="G6" s="20">
        <v>20</v>
      </c>
      <c r="H6" s="20">
        <v>19</v>
      </c>
      <c r="I6" s="20">
        <v>23</v>
      </c>
      <c r="J6" s="20">
        <v>20</v>
      </c>
      <c r="K6" s="20">
        <v>18</v>
      </c>
      <c r="L6" s="20">
        <v>22</v>
      </c>
      <c r="M6" s="20">
        <v>24</v>
      </c>
      <c r="N6" s="20">
        <v>20</v>
      </c>
      <c r="O6" s="5">
        <f t="shared" si="0"/>
        <v>21.5</v>
      </c>
    </row>
    <row r="7" spans="1:15" ht="15.75" customHeight="1" x14ac:dyDescent="0.2">
      <c r="A7" s="78"/>
      <c r="B7" s="78"/>
      <c r="C7" s="4" t="s">
        <v>12</v>
      </c>
      <c r="D7" s="4" t="s">
        <v>13</v>
      </c>
      <c r="E7" s="20">
        <f t="shared" ref="E7:N7" si="1">E6-E5</f>
        <v>2</v>
      </c>
      <c r="F7" s="20">
        <f t="shared" si="1"/>
        <v>11</v>
      </c>
      <c r="G7" s="20">
        <f t="shared" si="1"/>
        <v>2</v>
      </c>
      <c r="H7" s="20">
        <f t="shared" si="1"/>
        <v>1</v>
      </c>
      <c r="I7" s="20">
        <f t="shared" si="1"/>
        <v>5</v>
      </c>
      <c r="J7" s="20">
        <f t="shared" si="1"/>
        <v>2</v>
      </c>
      <c r="K7" s="20">
        <f t="shared" si="1"/>
        <v>0</v>
      </c>
      <c r="L7" s="20">
        <f t="shared" si="1"/>
        <v>4</v>
      </c>
      <c r="M7" s="20">
        <f t="shared" si="1"/>
        <v>6</v>
      </c>
      <c r="N7" s="20">
        <f t="shared" si="1"/>
        <v>2</v>
      </c>
      <c r="O7" s="5">
        <f t="shared" si="0"/>
        <v>3.5</v>
      </c>
    </row>
    <row r="8" spans="1:15" ht="15.75" customHeight="1" x14ac:dyDescent="0.2">
      <c r="A8" s="78"/>
      <c r="B8" s="78"/>
      <c r="C8" s="4" t="s">
        <v>14</v>
      </c>
      <c r="D8" s="4" t="s">
        <v>15</v>
      </c>
      <c r="E8" s="20">
        <v>451.49101000000002</v>
      </c>
      <c r="F8" s="22">
        <v>654.62157000000013</v>
      </c>
      <c r="G8" s="22">
        <v>451.50729999999999</v>
      </c>
      <c r="H8" s="22">
        <v>428.99182999999988</v>
      </c>
      <c r="I8" s="22">
        <v>519.20983999999987</v>
      </c>
      <c r="J8" s="22">
        <v>451.58604000000003</v>
      </c>
      <c r="K8" s="22">
        <v>406.28552000000002</v>
      </c>
      <c r="L8" s="22">
        <v>496.72397000000001</v>
      </c>
      <c r="M8" s="22">
        <v>541.77610000000016</v>
      </c>
      <c r="N8" s="22">
        <v>451.50377000000009</v>
      </c>
      <c r="O8" s="6">
        <f t="shared" si="0"/>
        <v>485.36969500000004</v>
      </c>
    </row>
    <row r="9" spans="1:15" ht="15.75" customHeight="1" x14ac:dyDescent="0.2">
      <c r="A9" s="78"/>
      <c r="B9" s="78"/>
      <c r="C9" s="4" t="s">
        <v>16</v>
      </c>
      <c r="D9" s="4" t="s">
        <v>17</v>
      </c>
      <c r="E9" s="22">
        <v>22.574550500000001</v>
      </c>
      <c r="F9" s="22">
        <v>22.5731575862069</v>
      </c>
      <c r="G9" s="22">
        <v>22.575365000000001</v>
      </c>
      <c r="H9" s="22">
        <v>22.57851736842105</v>
      </c>
      <c r="I9" s="22">
        <v>22.574340869565209</v>
      </c>
      <c r="J9" s="22">
        <v>22.579301999999998</v>
      </c>
      <c r="K9" s="22">
        <v>22.571417777777778</v>
      </c>
      <c r="L9" s="22">
        <v>22.578362272727269</v>
      </c>
      <c r="M9" s="22">
        <v>22.574004166666668</v>
      </c>
      <c r="N9" s="22">
        <v>22.575188499999999</v>
      </c>
      <c r="O9" s="6">
        <f t="shared" si="0"/>
        <v>22.57542060413649</v>
      </c>
    </row>
    <row r="10" spans="1:15" ht="15.75" customHeight="1" x14ac:dyDescent="0.2">
      <c r="A10" s="78"/>
      <c r="B10" s="79"/>
      <c r="C10" s="4" t="s">
        <v>18</v>
      </c>
      <c r="D10" s="4" t="s">
        <v>19</v>
      </c>
      <c r="E10" s="7">
        <v>1.5990301822305319E-2</v>
      </c>
      <c r="F10" s="7">
        <v>1.353540691645779E-2</v>
      </c>
      <c r="G10" s="7">
        <v>2.003669147497069E-2</v>
      </c>
      <c r="H10" s="7">
        <v>2.086501506831899E-2</v>
      </c>
      <c r="I10" s="7">
        <v>1.460486155455365E-2</v>
      </c>
      <c r="J10" s="7">
        <v>2.5022958005967839E-2</v>
      </c>
      <c r="K10" s="7">
        <v>1.2954697333653509E-3</v>
      </c>
      <c r="L10" s="7">
        <v>2.167668199258807E-2</v>
      </c>
      <c r="M10" s="7">
        <v>1.4590246866423909E-2</v>
      </c>
      <c r="N10" s="7">
        <v>1.6781497102464061E-2</v>
      </c>
      <c r="O10" s="8">
        <f t="shared" si="0"/>
        <v>1.6439913053741567E-2</v>
      </c>
    </row>
    <row r="11" spans="1:15" ht="15.75" customHeight="1" x14ac:dyDescent="0.2">
      <c r="A11" s="78"/>
      <c r="B11" s="90" t="s">
        <v>20</v>
      </c>
      <c r="C11" s="68" t="s">
        <v>8</v>
      </c>
      <c r="D11" s="68" t="s">
        <v>21</v>
      </c>
      <c r="E11" s="20">
        <f>E3-1</f>
        <v>2</v>
      </c>
      <c r="F11" s="20">
        <f>E3-1</f>
        <v>2</v>
      </c>
      <c r="G11" s="20">
        <f>E3-1</f>
        <v>2</v>
      </c>
      <c r="H11" s="20">
        <f>E3-1</f>
        <v>2</v>
      </c>
      <c r="I11" s="20">
        <f>E3-1</f>
        <v>2</v>
      </c>
      <c r="J11" s="20">
        <f>E3-1</f>
        <v>2</v>
      </c>
      <c r="K11" s="20">
        <f>E3-1</f>
        <v>2</v>
      </c>
      <c r="L11" s="20">
        <f>E3-1</f>
        <v>2</v>
      </c>
      <c r="M11" s="20">
        <f>E3-1</f>
        <v>2</v>
      </c>
      <c r="N11" s="20">
        <f>E3-1</f>
        <v>2</v>
      </c>
      <c r="O11" s="3">
        <f t="shared" si="0"/>
        <v>2</v>
      </c>
    </row>
    <row r="12" spans="1:15" ht="15.75" customHeight="1" x14ac:dyDescent="0.2">
      <c r="A12" s="78"/>
      <c r="B12" s="78"/>
      <c r="C12" s="4" t="s">
        <v>10</v>
      </c>
      <c r="D12" s="4" t="s">
        <v>22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5">
        <f t="shared" si="0"/>
        <v>2</v>
      </c>
    </row>
    <row r="13" spans="1:15" ht="15.75" customHeight="1" x14ac:dyDescent="0.2">
      <c r="A13" s="78"/>
      <c r="B13" s="78"/>
      <c r="C13" s="4" t="s">
        <v>23</v>
      </c>
      <c r="D13" s="4" t="s">
        <v>24</v>
      </c>
      <c r="E13" s="20">
        <v>0</v>
      </c>
      <c r="F13" s="20">
        <v>1</v>
      </c>
      <c r="G13" s="20">
        <v>1</v>
      </c>
      <c r="H13" s="20">
        <v>1</v>
      </c>
      <c r="I13" s="20">
        <v>2</v>
      </c>
      <c r="J13" s="20">
        <v>0</v>
      </c>
      <c r="K13" s="20">
        <v>2</v>
      </c>
      <c r="L13" s="20">
        <v>2</v>
      </c>
      <c r="M13" s="20">
        <v>0</v>
      </c>
      <c r="N13" s="20">
        <v>2</v>
      </c>
      <c r="O13" s="9">
        <f t="shared" si="0"/>
        <v>1.1000000000000001</v>
      </c>
    </row>
    <row r="14" spans="1:15" ht="15.75" customHeight="1" x14ac:dyDescent="0.2">
      <c r="A14" s="78"/>
      <c r="B14" s="78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78"/>
      <c r="B15" s="78"/>
      <c r="C15" s="4" t="s">
        <v>27</v>
      </c>
      <c r="D15" s="4" t="s">
        <v>28</v>
      </c>
      <c r="E15" s="20">
        <v>2</v>
      </c>
      <c r="F15" s="20">
        <v>1</v>
      </c>
      <c r="G15" s="20">
        <v>1</v>
      </c>
      <c r="H15" s="20">
        <v>1</v>
      </c>
      <c r="I15" s="20">
        <v>0</v>
      </c>
      <c r="J15" s="20">
        <v>2</v>
      </c>
      <c r="K15" s="20">
        <v>0</v>
      </c>
      <c r="L15" s="20">
        <v>0</v>
      </c>
      <c r="M15" s="20">
        <v>2</v>
      </c>
      <c r="N15" s="20">
        <v>0</v>
      </c>
      <c r="O15" s="5">
        <f t="shared" si="0"/>
        <v>0.9</v>
      </c>
    </row>
    <row r="16" spans="1:15" ht="15.75" customHeight="1" x14ac:dyDescent="0.2">
      <c r="A16" s="78"/>
      <c r="B16" s="78"/>
      <c r="C16" s="4" t="s">
        <v>14</v>
      </c>
      <c r="D16" s="4" t="s">
        <v>29</v>
      </c>
      <c r="E16" s="22">
        <v>109.90424</v>
      </c>
      <c r="F16" s="22">
        <v>119.53310999999999</v>
      </c>
      <c r="G16" s="22">
        <v>120.26105</v>
      </c>
      <c r="H16" s="22">
        <v>120.2585</v>
      </c>
      <c r="I16" s="22">
        <v>131.32758999999999</v>
      </c>
      <c r="J16" s="22">
        <v>118.74021999999999</v>
      </c>
      <c r="K16" s="22">
        <v>131.33014</v>
      </c>
      <c r="L16" s="22">
        <v>131.32858999999999</v>
      </c>
      <c r="M16" s="22">
        <v>117.99206</v>
      </c>
      <c r="N16" s="22">
        <v>131.33070000000001</v>
      </c>
      <c r="O16" s="6">
        <f t="shared" si="0"/>
        <v>123.20062</v>
      </c>
    </row>
    <row r="17" spans="1:15" ht="15.75" customHeight="1" x14ac:dyDescent="0.2">
      <c r="A17" s="78"/>
      <c r="B17" s="78"/>
      <c r="C17" s="4" t="s">
        <v>16</v>
      </c>
      <c r="D17" s="4" t="s">
        <v>30</v>
      </c>
      <c r="E17" s="22">
        <v>54.952120000000001</v>
      </c>
      <c r="F17" s="22">
        <v>59.766554999999997</v>
      </c>
      <c r="G17" s="22">
        <v>60.130524999999999</v>
      </c>
      <c r="H17" s="22">
        <v>60.129249999999999</v>
      </c>
      <c r="I17" s="22">
        <v>65.663794999999993</v>
      </c>
      <c r="J17" s="22">
        <v>59.370109999999997</v>
      </c>
      <c r="K17" s="22">
        <v>65.66507</v>
      </c>
      <c r="L17" s="22">
        <v>65.664294999999996</v>
      </c>
      <c r="M17" s="22">
        <v>58.996029999999998</v>
      </c>
      <c r="N17" s="22">
        <v>65.665349999999989</v>
      </c>
      <c r="O17" s="6">
        <f t="shared" si="0"/>
        <v>61.60031</v>
      </c>
    </row>
    <row r="18" spans="1:15" ht="15.75" customHeight="1" x14ac:dyDescent="0.2">
      <c r="A18" s="78"/>
      <c r="B18" s="79"/>
      <c r="C18" s="4" t="s">
        <v>18</v>
      </c>
      <c r="D18" s="4" t="s">
        <v>31</v>
      </c>
      <c r="E18" s="7">
        <v>0.111694587156229</v>
      </c>
      <c r="F18" s="7">
        <v>8.3377859707508719</v>
      </c>
      <c r="G18" s="7">
        <v>7.8268164685298398</v>
      </c>
      <c r="H18" s="7">
        <v>7.8265689811564316</v>
      </c>
      <c r="I18" s="7">
        <v>1.0111626971062129E-3</v>
      </c>
      <c r="J18" s="7">
        <v>6.2494521585335816</v>
      </c>
      <c r="K18" s="7">
        <v>3.238549057837391E-3</v>
      </c>
      <c r="L18" s="7">
        <v>2.5243712088333569E-3</v>
      </c>
      <c r="M18" s="7">
        <v>5.3315285616040748</v>
      </c>
      <c r="N18" s="7">
        <v>2.234457428545287E-3</v>
      </c>
      <c r="O18" s="8">
        <f t="shared" si="0"/>
        <v>3.5692855268123354</v>
      </c>
    </row>
    <row r="19" spans="1:15" ht="15.75" customHeight="1" x14ac:dyDescent="0.2">
      <c r="A19" s="78"/>
      <c r="B19" s="90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78"/>
      <c r="B20" s="78"/>
      <c r="C20" s="4" t="s">
        <v>10</v>
      </c>
      <c r="D20" s="4" t="s">
        <v>35</v>
      </c>
      <c r="E20" s="20">
        <v>1</v>
      </c>
      <c r="F20" s="20">
        <v>6</v>
      </c>
      <c r="G20" s="20">
        <v>1</v>
      </c>
      <c r="H20" s="20">
        <v>1</v>
      </c>
      <c r="I20" s="20">
        <v>3</v>
      </c>
      <c r="J20" s="20">
        <v>1</v>
      </c>
      <c r="K20" s="20">
        <v>2</v>
      </c>
      <c r="L20" s="20">
        <v>7</v>
      </c>
      <c r="M20" s="20">
        <v>3</v>
      </c>
      <c r="N20" s="20">
        <v>2</v>
      </c>
      <c r="O20" s="9">
        <f t="shared" si="0"/>
        <v>2.7</v>
      </c>
    </row>
    <row r="21" spans="1:15" ht="15.75" customHeight="1" x14ac:dyDescent="0.2">
      <c r="A21" s="78"/>
      <c r="B21" s="78"/>
      <c r="C21" s="4" t="s">
        <v>23</v>
      </c>
      <c r="D21" s="4" t="s">
        <v>36</v>
      </c>
      <c r="E21" s="20">
        <v>0</v>
      </c>
      <c r="F21" s="20">
        <v>1</v>
      </c>
      <c r="G21" s="20">
        <v>0</v>
      </c>
      <c r="H21" s="20">
        <v>0</v>
      </c>
      <c r="I21" s="20">
        <v>0</v>
      </c>
      <c r="J21" s="20">
        <v>0</v>
      </c>
      <c r="K21" s="20">
        <v>1</v>
      </c>
      <c r="L21" s="20">
        <v>4</v>
      </c>
      <c r="M21" s="20">
        <v>0</v>
      </c>
      <c r="N21" s="20">
        <v>0</v>
      </c>
      <c r="O21" s="5">
        <f t="shared" si="0"/>
        <v>0.6</v>
      </c>
    </row>
    <row r="22" spans="1:15" ht="15.75" customHeight="1" x14ac:dyDescent="0.2">
      <c r="A22" s="78"/>
      <c r="B22" s="78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1</v>
      </c>
      <c r="M22" s="20">
        <v>0</v>
      </c>
      <c r="N22" s="20">
        <v>0</v>
      </c>
      <c r="O22" s="5">
        <f t="shared" si="0"/>
        <v>0.1</v>
      </c>
    </row>
    <row r="23" spans="1:15" ht="15.75" customHeight="1" x14ac:dyDescent="0.2">
      <c r="A23" s="78"/>
      <c r="B23" s="78"/>
      <c r="C23" s="4" t="s">
        <v>27</v>
      </c>
      <c r="D23" s="4" t="s">
        <v>38</v>
      </c>
      <c r="E23" s="20">
        <v>1</v>
      </c>
      <c r="F23" s="20">
        <v>5</v>
      </c>
      <c r="G23" s="20">
        <v>1</v>
      </c>
      <c r="H23" s="20">
        <v>1</v>
      </c>
      <c r="I23" s="20">
        <v>3</v>
      </c>
      <c r="J23" s="20">
        <v>1</v>
      </c>
      <c r="K23" s="20">
        <v>1</v>
      </c>
      <c r="L23" s="20">
        <v>3</v>
      </c>
      <c r="M23" s="20">
        <v>3</v>
      </c>
      <c r="N23" s="20">
        <v>2</v>
      </c>
      <c r="O23" s="5">
        <f t="shared" si="0"/>
        <v>2.1</v>
      </c>
    </row>
    <row r="24" spans="1:15" ht="15.75" customHeight="1" x14ac:dyDescent="0.2">
      <c r="A24" s="78"/>
      <c r="B24" s="78"/>
      <c r="C24" s="4" t="s">
        <v>14</v>
      </c>
      <c r="D24" s="4" t="s">
        <v>39</v>
      </c>
      <c r="E24" s="22">
        <v>54.914250000000003</v>
      </c>
      <c r="F24" s="22">
        <v>340.64258000000001</v>
      </c>
      <c r="G24" s="22">
        <v>54.400269999999999</v>
      </c>
      <c r="H24" s="22">
        <v>55.016109999999998</v>
      </c>
      <c r="I24" s="22">
        <v>163.33172999999999</v>
      </c>
      <c r="J24" s="22">
        <v>54.944209999999998</v>
      </c>
      <c r="K24" s="22">
        <v>123.02715999999999</v>
      </c>
      <c r="L24" s="22">
        <v>426.26465999999999</v>
      </c>
      <c r="M24" s="22">
        <v>163.66138000000001</v>
      </c>
      <c r="N24" s="22">
        <v>108.33526000000001</v>
      </c>
      <c r="O24" s="6">
        <f t="shared" si="0"/>
        <v>154.45376100000001</v>
      </c>
    </row>
    <row r="25" spans="1:15" ht="15.75" customHeight="1" x14ac:dyDescent="0.2">
      <c r="A25" s="78"/>
      <c r="B25" s="78"/>
      <c r="C25" s="4" t="s">
        <v>16</v>
      </c>
      <c r="D25" s="4" t="s">
        <v>40</v>
      </c>
      <c r="E25" s="22">
        <v>54.914250000000003</v>
      </c>
      <c r="F25" s="22">
        <v>56.773763333333328</v>
      </c>
      <c r="G25" s="22">
        <v>54.400269999999999</v>
      </c>
      <c r="H25" s="22">
        <v>55.016109999999998</v>
      </c>
      <c r="I25" s="22">
        <v>54.443910000000002</v>
      </c>
      <c r="J25" s="22">
        <v>54.944209999999998</v>
      </c>
      <c r="K25" s="22">
        <v>61.513579999999997</v>
      </c>
      <c r="L25" s="22">
        <v>60.894951428571439</v>
      </c>
      <c r="M25" s="22">
        <v>54.553793333333338</v>
      </c>
      <c r="N25" s="22">
        <v>54.167630000000003</v>
      </c>
      <c r="O25" s="6">
        <f t="shared" si="0"/>
        <v>56.162246809523808</v>
      </c>
    </row>
    <row r="26" spans="1:15" ht="15.75" customHeight="1" x14ac:dyDescent="0.2">
      <c r="A26" s="78"/>
      <c r="B26" s="79"/>
      <c r="C26" s="4" t="s">
        <v>18</v>
      </c>
      <c r="D26" s="4" t="s">
        <v>41</v>
      </c>
      <c r="E26" s="22">
        <v>0</v>
      </c>
      <c r="F26" s="22">
        <v>4.4102076886000132</v>
      </c>
      <c r="G26" s="22">
        <v>0</v>
      </c>
      <c r="H26" s="22">
        <v>0</v>
      </c>
      <c r="I26" s="22">
        <v>0.43192680780428561</v>
      </c>
      <c r="J26" s="22">
        <v>0</v>
      </c>
      <c r="K26" s="22">
        <v>5.8677700601846974</v>
      </c>
      <c r="L26" s="22">
        <v>5.9529777273602837</v>
      </c>
      <c r="M26" s="22">
        <v>0.39724471680984469</v>
      </c>
      <c r="N26" s="22">
        <v>0.45683340705337983</v>
      </c>
      <c r="O26" s="6">
        <f t="shared" si="0"/>
        <v>1.7516960407812505</v>
      </c>
    </row>
    <row r="27" spans="1:15" ht="15.75" customHeight="1" x14ac:dyDescent="0.2">
      <c r="A27" s="79"/>
      <c r="B27" s="90" t="s">
        <v>42</v>
      </c>
      <c r="C27" s="76"/>
      <c r="D27" s="10" t="s">
        <v>43</v>
      </c>
      <c r="E27" s="11">
        <v>616.30949999999996</v>
      </c>
      <c r="F27" s="11">
        <v>1114.7972600000001</v>
      </c>
      <c r="G27" s="11">
        <v>626.16862000000003</v>
      </c>
      <c r="H27" s="11">
        <v>604.26643999999976</v>
      </c>
      <c r="I27" s="11">
        <v>813.86916000000008</v>
      </c>
      <c r="J27" s="11">
        <v>625.27046999999982</v>
      </c>
      <c r="K27" s="11">
        <v>660.64281999999992</v>
      </c>
      <c r="L27" s="11">
        <v>1054.3172199999999</v>
      </c>
      <c r="M27" s="11">
        <v>823.42953999999997</v>
      </c>
      <c r="N27" s="11">
        <v>691.16972999999996</v>
      </c>
      <c r="O27" s="12">
        <f t="shared" si="0"/>
        <v>763.02407599999992</v>
      </c>
    </row>
    <row r="28" spans="1:1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N28" si="2">E7+E13+E21</f>
        <v>2</v>
      </c>
      <c r="F28" s="20">
        <f t="shared" si="2"/>
        <v>13</v>
      </c>
      <c r="G28" s="20">
        <f t="shared" si="2"/>
        <v>3</v>
      </c>
      <c r="H28" s="20">
        <f t="shared" si="2"/>
        <v>2</v>
      </c>
      <c r="I28" s="20">
        <f t="shared" si="2"/>
        <v>7</v>
      </c>
      <c r="J28" s="20">
        <f t="shared" si="2"/>
        <v>2</v>
      </c>
      <c r="K28" s="20">
        <f t="shared" si="2"/>
        <v>3</v>
      </c>
      <c r="L28" s="20">
        <f t="shared" si="2"/>
        <v>10</v>
      </c>
      <c r="M28" s="20">
        <f t="shared" si="2"/>
        <v>6</v>
      </c>
      <c r="N28" s="20">
        <f t="shared" si="2"/>
        <v>4</v>
      </c>
      <c r="O28" s="5">
        <f t="shared" si="0"/>
        <v>5.2</v>
      </c>
    </row>
    <row r="29" spans="1:1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N29" si="3">E28/E32</f>
        <v>8.6956521739130432E-2</v>
      </c>
      <c r="F29" s="13">
        <f t="shared" si="3"/>
        <v>0.35135135135135137</v>
      </c>
      <c r="G29" s="13">
        <f t="shared" si="3"/>
        <v>0.13043478260869565</v>
      </c>
      <c r="H29" s="13">
        <f t="shared" si="3"/>
        <v>9.0909090909090912E-2</v>
      </c>
      <c r="I29" s="13">
        <f t="shared" si="3"/>
        <v>0.25</v>
      </c>
      <c r="J29" s="13">
        <f t="shared" si="3"/>
        <v>8.6956521739130432E-2</v>
      </c>
      <c r="K29" s="13">
        <f t="shared" si="3"/>
        <v>0.13636363636363635</v>
      </c>
      <c r="L29" s="13">
        <f t="shared" si="3"/>
        <v>0.32258064516129031</v>
      </c>
      <c r="M29" s="13">
        <f t="shared" si="3"/>
        <v>0.20689655172413793</v>
      </c>
      <c r="N29" s="13">
        <f t="shared" si="3"/>
        <v>0.16666666666666666</v>
      </c>
      <c r="O29" s="14">
        <f t="shared" si="0"/>
        <v>0.18291157682631304</v>
      </c>
    </row>
    <row r="30" spans="1:1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1</v>
      </c>
      <c r="M30" s="20">
        <f t="shared" si="4"/>
        <v>0</v>
      </c>
      <c r="N30" s="20">
        <f t="shared" si="4"/>
        <v>0</v>
      </c>
      <c r="O30" s="5">
        <f t="shared" si="0"/>
        <v>0.1</v>
      </c>
    </row>
    <row r="31" spans="1:1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0.25</v>
      </c>
      <c r="M31" s="13">
        <f t="shared" si="5"/>
        <v>0</v>
      </c>
      <c r="N31" s="13">
        <f t="shared" si="5"/>
        <v>0</v>
      </c>
      <c r="O31" s="14">
        <f t="shared" si="0"/>
        <v>2.5000000000000001E-2</v>
      </c>
    </row>
    <row r="32" spans="1:1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N32" si="6">E6+E12+E20</f>
        <v>23</v>
      </c>
      <c r="F32" s="20">
        <f t="shared" si="6"/>
        <v>37</v>
      </c>
      <c r="G32" s="20">
        <f t="shared" si="6"/>
        <v>23</v>
      </c>
      <c r="H32" s="20">
        <f t="shared" si="6"/>
        <v>22</v>
      </c>
      <c r="I32" s="20">
        <f t="shared" si="6"/>
        <v>28</v>
      </c>
      <c r="J32" s="20">
        <f t="shared" si="6"/>
        <v>23</v>
      </c>
      <c r="K32" s="20">
        <f t="shared" si="6"/>
        <v>22</v>
      </c>
      <c r="L32" s="20">
        <f t="shared" si="6"/>
        <v>31</v>
      </c>
      <c r="M32" s="20">
        <f t="shared" si="6"/>
        <v>29</v>
      </c>
      <c r="N32" s="20">
        <f t="shared" si="6"/>
        <v>24</v>
      </c>
      <c r="O32" s="5">
        <f t="shared" si="0"/>
        <v>26.2</v>
      </c>
    </row>
    <row r="33" spans="1:1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N33" si="7">E14+E15+E22+E23</f>
        <v>3</v>
      </c>
      <c r="F33" s="20">
        <f t="shared" si="7"/>
        <v>6</v>
      </c>
      <c r="G33" s="20">
        <f t="shared" si="7"/>
        <v>2</v>
      </c>
      <c r="H33" s="20">
        <f t="shared" si="7"/>
        <v>2</v>
      </c>
      <c r="I33" s="20">
        <f t="shared" si="7"/>
        <v>3</v>
      </c>
      <c r="J33" s="20">
        <f t="shared" si="7"/>
        <v>3</v>
      </c>
      <c r="K33" s="20">
        <f t="shared" si="7"/>
        <v>1</v>
      </c>
      <c r="L33" s="20">
        <f t="shared" si="7"/>
        <v>4</v>
      </c>
      <c r="M33" s="20">
        <f t="shared" si="7"/>
        <v>5</v>
      </c>
      <c r="N33" s="20">
        <f t="shared" si="7"/>
        <v>2</v>
      </c>
      <c r="O33" s="5">
        <f t="shared" si="0"/>
        <v>3.1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30:C30"/>
    <mergeCell ref="A31:C31"/>
    <mergeCell ref="A32:B33"/>
    <mergeCell ref="A5:A27"/>
    <mergeCell ref="B5:B10"/>
    <mergeCell ref="B11:B18"/>
    <mergeCell ref="B19:B26"/>
    <mergeCell ref="A29:C29"/>
    <mergeCell ref="B27:C27"/>
    <mergeCell ref="A28:C2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0"/>
  <sheetViews>
    <sheetView topLeftCell="D1" workbookViewId="0">
      <selection activeCell="P22" sqref="P22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74" t="s">
        <v>0</v>
      </c>
      <c r="B1" s="75"/>
      <c r="C1" s="76"/>
      <c r="D1" s="77" t="s">
        <v>1</v>
      </c>
      <c r="E1" s="102">
        <v>512</v>
      </c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 ht="15.75" customHeight="1" x14ac:dyDescent="0.2">
      <c r="A2" s="74" t="s">
        <v>2</v>
      </c>
      <c r="B2" s="75"/>
      <c r="C2" s="76"/>
      <c r="D2" s="78"/>
      <c r="E2" s="103">
        <v>52</v>
      </c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15" ht="15.75" customHeight="1" x14ac:dyDescent="0.2">
      <c r="A3" s="74" t="s">
        <v>3</v>
      </c>
      <c r="B3" s="75"/>
      <c r="C3" s="76"/>
      <c r="D3" s="78"/>
      <c r="E3" s="103">
        <v>2</v>
      </c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.75" customHeight="1" x14ac:dyDescent="0.2">
      <c r="A4" s="74" t="s">
        <v>4</v>
      </c>
      <c r="B4" s="75"/>
      <c r="C4" s="76"/>
      <c r="D4" s="79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90" t="s">
        <v>6</v>
      </c>
      <c r="B5" s="90" t="s">
        <v>7</v>
      </c>
      <c r="C5" s="68" t="s">
        <v>8</v>
      </c>
      <c r="D5" s="68" t="s">
        <v>9</v>
      </c>
      <c r="E5" s="20">
        <f>E2-E11-E19</f>
        <v>50</v>
      </c>
      <c r="F5" s="20">
        <f>E2-E11-E19</f>
        <v>50</v>
      </c>
      <c r="G5" s="20">
        <f>E2-E11-E19</f>
        <v>50</v>
      </c>
      <c r="H5" s="20">
        <f>E2-E11-E19</f>
        <v>50</v>
      </c>
      <c r="I5" s="20">
        <f>E2-E11-E19</f>
        <v>50</v>
      </c>
      <c r="J5" s="20">
        <f>E2-E11-E19</f>
        <v>50</v>
      </c>
      <c r="K5" s="20">
        <f>E2-E11-E19</f>
        <v>50</v>
      </c>
      <c r="L5" s="20">
        <f>E2-E11-E19</f>
        <v>50</v>
      </c>
      <c r="M5" s="20">
        <f>E2-E11-E19</f>
        <v>50</v>
      </c>
      <c r="N5" s="20">
        <f>E2-E11-E19</f>
        <v>50</v>
      </c>
      <c r="O5" s="3">
        <f t="shared" ref="O5:O33" si="0">AVERAGE(E5:N5)</f>
        <v>50</v>
      </c>
    </row>
    <row r="6" spans="1:15" ht="15.75" customHeight="1" x14ac:dyDescent="0.2">
      <c r="A6" s="78"/>
      <c r="B6" s="78"/>
      <c r="C6" s="4" t="s">
        <v>10</v>
      </c>
      <c r="D6" s="4" t="s">
        <v>11</v>
      </c>
      <c r="E6" s="20">
        <v>55</v>
      </c>
      <c r="F6" s="20">
        <v>55</v>
      </c>
      <c r="G6" s="20">
        <v>54</v>
      </c>
      <c r="H6" s="20">
        <v>54</v>
      </c>
      <c r="I6" s="20">
        <v>66</v>
      </c>
      <c r="J6" s="20">
        <v>59</v>
      </c>
      <c r="K6" s="20">
        <v>65</v>
      </c>
      <c r="L6" s="20">
        <v>57</v>
      </c>
      <c r="M6" s="20">
        <v>58</v>
      </c>
      <c r="N6" s="20">
        <v>66</v>
      </c>
      <c r="O6" s="5">
        <f t="shared" si="0"/>
        <v>58.9</v>
      </c>
    </row>
    <row r="7" spans="1:15" ht="15.75" customHeight="1" x14ac:dyDescent="0.2">
      <c r="A7" s="78"/>
      <c r="B7" s="78"/>
      <c r="C7" s="4" t="s">
        <v>12</v>
      </c>
      <c r="D7" s="4" t="s">
        <v>13</v>
      </c>
      <c r="E7" s="20">
        <f t="shared" ref="E7:N7" si="1">E6-E5</f>
        <v>5</v>
      </c>
      <c r="F7" s="20">
        <f t="shared" si="1"/>
        <v>5</v>
      </c>
      <c r="G7" s="20">
        <f t="shared" si="1"/>
        <v>4</v>
      </c>
      <c r="H7" s="20">
        <f t="shared" si="1"/>
        <v>4</v>
      </c>
      <c r="I7" s="20">
        <f t="shared" si="1"/>
        <v>16</v>
      </c>
      <c r="J7" s="20">
        <f t="shared" si="1"/>
        <v>9</v>
      </c>
      <c r="K7" s="20">
        <f t="shared" si="1"/>
        <v>15</v>
      </c>
      <c r="L7" s="20">
        <f t="shared" si="1"/>
        <v>7</v>
      </c>
      <c r="M7" s="20">
        <f t="shared" si="1"/>
        <v>8</v>
      </c>
      <c r="N7" s="20">
        <f t="shared" si="1"/>
        <v>16</v>
      </c>
      <c r="O7" s="5">
        <f t="shared" si="0"/>
        <v>8.9</v>
      </c>
    </row>
    <row r="8" spans="1:15" ht="15.75" customHeight="1" x14ac:dyDescent="0.2">
      <c r="A8" s="78"/>
      <c r="B8" s="78"/>
      <c r="C8" s="4" t="s">
        <v>14</v>
      </c>
      <c r="D8" s="4" t="s">
        <v>15</v>
      </c>
      <c r="E8" s="20">
        <v>1241.7076999999999</v>
      </c>
      <c r="F8" s="22">
        <v>1241.7138600000001</v>
      </c>
      <c r="G8" s="22">
        <v>1219.01792</v>
      </c>
      <c r="H8" s="22">
        <v>1219.0606399999999</v>
      </c>
      <c r="I8" s="22">
        <v>1489.7994000000001</v>
      </c>
      <c r="J8" s="22">
        <v>1332.04009</v>
      </c>
      <c r="K8" s="22">
        <v>1467.4064899999989</v>
      </c>
      <c r="L8" s="22">
        <v>1286.8705800000009</v>
      </c>
      <c r="M8" s="22">
        <v>1309.16786</v>
      </c>
      <c r="N8" s="22">
        <v>1490.1421600000001</v>
      </c>
      <c r="O8" s="6">
        <f t="shared" si="0"/>
        <v>1329.6926699999999</v>
      </c>
    </row>
    <row r="9" spans="1:15" ht="15.75" customHeight="1" x14ac:dyDescent="0.2">
      <c r="A9" s="78"/>
      <c r="B9" s="78"/>
      <c r="C9" s="4" t="s">
        <v>16</v>
      </c>
      <c r="D9" s="4" t="s">
        <v>17</v>
      </c>
      <c r="E9" s="22">
        <v>22.57650363636364</v>
      </c>
      <c r="F9" s="22">
        <v>22.576615636363631</v>
      </c>
      <c r="G9" s="22">
        <v>22.57440592592592</v>
      </c>
      <c r="H9" s="22">
        <v>22.575197037037029</v>
      </c>
      <c r="I9" s="22">
        <v>22.572718181818178</v>
      </c>
      <c r="J9" s="22">
        <v>22.576950677966099</v>
      </c>
      <c r="K9" s="22">
        <v>22.575484461538451</v>
      </c>
      <c r="L9" s="22">
        <v>22.576676842105279</v>
      </c>
      <c r="M9" s="22">
        <v>22.571859655172421</v>
      </c>
      <c r="N9" s="22">
        <v>22.57791151515152</v>
      </c>
      <c r="O9" s="6">
        <f t="shared" si="0"/>
        <v>22.575432356944219</v>
      </c>
    </row>
    <row r="10" spans="1:15" ht="15.75" customHeight="1" x14ac:dyDescent="0.2">
      <c r="A10" s="78"/>
      <c r="B10" s="79"/>
      <c r="C10" s="4" t="s">
        <v>18</v>
      </c>
      <c r="D10" s="4" t="s">
        <v>19</v>
      </c>
      <c r="E10" s="7">
        <v>2.0273114047887199E-2</v>
      </c>
      <c r="F10" s="7">
        <v>2.1480323533983239E-2</v>
      </c>
      <c r="G10" s="7">
        <v>1.6246833249465041E-2</v>
      </c>
      <c r="H10" s="7">
        <v>1.48739620065462E-2</v>
      </c>
      <c r="I10" s="7">
        <v>1.2246990702158121E-2</v>
      </c>
      <c r="J10" s="7">
        <v>2.3640639166953411E-2</v>
      </c>
      <c r="K10" s="7">
        <v>1.802246315632694E-2</v>
      </c>
      <c r="L10" s="7">
        <v>2.1476829554353871E-2</v>
      </c>
      <c r="M10" s="7">
        <v>9.5056980078186276E-3</v>
      </c>
      <c r="N10" s="7">
        <v>2.214239193822384E-2</v>
      </c>
      <c r="O10" s="8">
        <f t="shared" si="0"/>
        <v>1.7990924536371654E-2</v>
      </c>
    </row>
    <row r="11" spans="1:15" ht="15.75" customHeight="1" x14ac:dyDescent="0.2">
      <c r="A11" s="78"/>
      <c r="B11" s="90" t="s">
        <v>20</v>
      </c>
      <c r="C11" s="68" t="s">
        <v>8</v>
      </c>
      <c r="D11" s="68" t="s">
        <v>21</v>
      </c>
      <c r="E11" s="20">
        <f>E3-1</f>
        <v>1</v>
      </c>
      <c r="F11" s="20">
        <f>E3-1</f>
        <v>1</v>
      </c>
      <c r="G11" s="20">
        <f>E3-1</f>
        <v>1</v>
      </c>
      <c r="H11" s="20">
        <f>E3-1</f>
        <v>1</v>
      </c>
      <c r="I11" s="20">
        <f>E3-1</f>
        <v>1</v>
      </c>
      <c r="J11" s="20">
        <f>E3-1</f>
        <v>1</v>
      </c>
      <c r="K11" s="20">
        <f>E3-1</f>
        <v>1</v>
      </c>
      <c r="L11" s="20">
        <f>E3-1</f>
        <v>1</v>
      </c>
      <c r="M11" s="20">
        <f>E3-1</f>
        <v>1</v>
      </c>
      <c r="N11" s="20">
        <f>E3-1</f>
        <v>1</v>
      </c>
      <c r="O11" s="3">
        <f t="shared" si="0"/>
        <v>1</v>
      </c>
    </row>
    <row r="12" spans="1:15" ht="15.75" customHeight="1" x14ac:dyDescent="0.2">
      <c r="A12" s="78"/>
      <c r="B12" s="78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5">
        <f t="shared" si="0"/>
        <v>1</v>
      </c>
    </row>
    <row r="13" spans="1:15" ht="15.75" customHeight="1" x14ac:dyDescent="0.2">
      <c r="A13" s="78"/>
      <c r="B13" s="78"/>
      <c r="C13" s="4" t="s">
        <v>23</v>
      </c>
      <c r="D13" s="4" t="s">
        <v>24</v>
      </c>
      <c r="E13" s="20">
        <v>1</v>
      </c>
      <c r="F13" s="20">
        <v>1</v>
      </c>
      <c r="G13" s="20">
        <v>1</v>
      </c>
      <c r="H13" s="20">
        <v>1</v>
      </c>
      <c r="I13" s="20">
        <v>0</v>
      </c>
      <c r="J13" s="20">
        <v>0</v>
      </c>
      <c r="K13" s="20">
        <v>0</v>
      </c>
      <c r="L13" s="20">
        <v>1</v>
      </c>
      <c r="M13" s="20">
        <v>0</v>
      </c>
      <c r="N13" s="20">
        <v>0</v>
      </c>
      <c r="O13" s="9">
        <f t="shared" si="0"/>
        <v>0.5</v>
      </c>
    </row>
    <row r="14" spans="1:15" ht="15.75" customHeight="1" x14ac:dyDescent="0.2">
      <c r="A14" s="78"/>
      <c r="B14" s="78"/>
      <c r="C14" s="4" t="s">
        <v>25</v>
      </c>
      <c r="D14" s="4" t="s">
        <v>26</v>
      </c>
      <c r="E14" s="20">
        <v>0</v>
      </c>
      <c r="F14" s="20">
        <v>1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0.1</v>
      </c>
    </row>
    <row r="15" spans="1:15" ht="15.75" customHeight="1" x14ac:dyDescent="0.2">
      <c r="A15" s="78"/>
      <c r="B15" s="78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1</v>
      </c>
      <c r="J15" s="20">
        <v>1</v>
      </c>
      <c r="K15" s="20">
        <v>1</v>
      </c>
      <c r="L15" s="20">
        <v>0</v>
      </c>
      <c r="M15" s="20">
        <v>1</v>
      </c>
      <c r="N15" s="20">
        <v>1</v>
      </c>
      <c r="O15" s="5">
        <f t="shared" si="0"/>
        <v>0.5</v>
      </c>
    </row>
    <row r="16" spans="1:15" ht="15.75" customHeight="1" x14ac:dyDescent="0.2">
      <c r="A16" s="78"/>
      <c r="B16" s="78"/>
      <c r="C16" s="4" t="s">
        <v>14</v>
      </c>
      <c r="D16" s="4" t="s">
        <v>29</v>
      </c>
      <c r="E16" s="22">
        <v>65.662970000000001</v>
      </c>
      <c r="F16" s="22">
        <v>65.662970000000001</v>
      </c>
      <c r="G16" s="22">
        <v>65.662540000000007</v>
      </c>
      <c r="H16" s="22">
        <v>65.666020000000003</v>
      </c>
      <c r="I16" s="22">
        <v>55.178350000000002</v>
      </c>
      <c r="J16" s="22">
        <v>54.82873</v>
      </c>
      <c r="K16" s="22">
        <v>53.900820000000003</v>
      </c>
      <c r="L16" s="22">
        <v>65.667050000000003</v>
      </c>
      <c r="M16" s="22">
        <v>55.109929999999999</v>
      </c>
      <c r="N16" s="22">
        <v>54.929499999999997</v>
      </c>
      <c r="O16" s="6">
        <f t="shared" si="0"/>
        <v>60.226887999999995</v>
      </c>
    </row>
    <row r="17" spans="1:15" ht="15.75" customHeight="1" x14ac:dyDescent="0.2">
      <c r="A17" s="78"/>
      <c r="B17" s="78"/>
      <c r="C17" s="4" t="s">
        <v>16</v>
      </c>
      <c r="D17" s="4" t="s">
        <v>30</v>
      </c>
      <c r="E17" s="22">
        <v>65.662970000000001</v>
      </c>
      <c r="F17" s="22">
        <v>65.662970000000001</v>
      </c>
      <c r="G17" s="22">
        <v>65.662540000000007</v>
      </c>
      <c r="H17" s="22">
        <v>65.666020000000003</v>
      </c>
      <c r="I17" s="22">
        <v>55.178350000000002</v>
      </c>
      <c r="J17" s="22">
        <v>54.82873</v>
      </c>
      <c r="K17" s="22">
        <v>53.900820000000003</v>
      </c>
      <c r="L17" s="22">
        <v>65.667050000000003</v>
      </c>
      <c r="M17" s="22">
        <v>55.109929999999999</v>
      </c>
      <c r="N17" s="22">
        <v>54.929499999999997</v>
      </c>
      <c r="O17" s="6">
        <f t="shared" si="0"/>
        <v>60.226887999999995</v>
      </c>
    </row>
    <row r="18" spans="1:15" ht="15.75" customHeight="1" x14ac:dyDescent="0.2">
      <c r="A18" s="78"/>
      <c r="B18" s="79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8">
        <f t="shared" si="0"/>
        <v>0</v>
      </c>
    </row>
    <row r="19" spans="1:15" ht="15.75" customHeight="1" x14ac:dyDescent="0.2">
      <c r="A19" s="78"/>
      <c r="B19" s="90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78"/>
      <c r="B20" s="78"/>
      <c r="C20" s="4" t="s">
        <v>10</v>
      </c>
      <c r="D20" s="4" t="s">
        <v>35</v>
      </c>
      <c r="E20" s="20">
        <v>4</v>
      </c>
      <c r="F20" s="20">
        <v>4</v>
      </c>
      <c r="G20" s="20">
        <v>4</v>
      </c>
      <c r="H20" s="20">
        <v>4</v>
      </c>
      <c r="I20" s="20">
        <v>6</v>
      </c>
      <c r="J20" s="20">
        <v>8</v>
      </c>
      <c r="K20" s="20">
        <v>7</v>
      </c>
      <c r="L20" s="20">
        <v>6</v>
      </c>
      <c r="M20" s="20">
        <v>4</v>
      </c>
      <c r="N20" s="20">
        <v>6</v>
      </c>
      <c r="O20" s="9">
        <f t="shared" si="0"/>
        <v>5.3</v>
      </c>
    </row>
    <row r="21" spans="1:15" ht="15.75" customHeight="1" x14ac:dyDescent="0.2">
      <c r="A21" s="78"/>
      <c r="B21" s="78"/>
      <c r="C21" s="4" t="s">
        <v>23</v>
      </c>
      <c r="D21" s="4" t="s">
        <v>36</v>
      </c>
      <c r="E21" s="20">
        <v>1</v>
      </c>
      <c r="F21" s="20">
        <v>0</v>
      </c>
      <c r="G21" s="20">
        <v>1</v>
      </c>
      <c r="H21" s="20">
        <v>1</v>
      </c>
      <c r="I21" s="20">
        <v>1</v>
      </c>
      <c r="J21" s="20">
        <v>4</v>
      </c>
      <c r="K21" s="20">
        <v>3</v>
      </c>
      <c r="L21" s="20">
        <v>3</v>
      </c>
      <c r="M21" s="20">
        <v>1</v>
      </c>
      <c r="N21" s="20">
        <v>1</v>
      </c>
      <c r="O21" s="5">
        <f t="shared" si="0"/>
        <v>1.6</v>
      </c>
    </row>
    <row r="22" spans="1:15" ht="15.75" customHeight="1" x14ac:dyDescent="0.2">
      <c r="A22" s="78"/>
      <c r="B22" s="78"/>
      <c r="C22" s="4" t="s">
        <v>25</v>
      </c>
      <c r="D22" s="4" t="s">
        <v>37</v>
      </c>
      <c r="E22" s="20">
        <v>0</v>
      </c>
      <c r="F22" s="20">
        <v>0</v>
      </c>
      <c r="G22" s="20">
        <v>1</v>
      </c>
      <c r="H22" s="20">
        <v>0</v>
      </c>
      <c r="I22" s="20">
        <v>1</v>
      </c>
      <c r="J22" s="20">
        <v>2</v>
      </c>
      <c r="K22" s="20">
        <v>0</v>
      </c>
      <c r="L22" s="20">
        <v>1</v>
      </c>
      <c r="M22" s="20">
        <v>0</v>
      </c>
      <c r="N22" s="20">
        <v>0</v>
      </c>
      <c r="O22" s="5">
        <f t="shared" si="0"/>
        <v>0.5</v>
      </c>
    </row>
    <row r="23" spans="1:15" ht="15.75" customHeight="1" x14ac:dyDescent="0.2">
      <c r="A23" s="78"/>
      <c r="B23" s="78"/>
      <c r="C23" s="4" t="s">
        <v>27</v>
      </c>
      <c r="D23" s="4" t="s">
        <v>38</v>
      </c>
      <c r="E23" s="20">
        <v>3</v>
      </c>
      <c r="F23" s="20">
        <v>4</v>
      </c>
      <c r="G23" s="20">
        <v>3</v>
      </c>
      <c r="H23" s="20">
        <v>3</v>
      </c>
      <c r="I23" s="20">
        <v>5</v>
      </c>
      <c r="J23" s="20">
        <v>4</v>
      </c>
      <c r="K23" s="20">
        <v>4</v>
      </c>
      <c r="L23" s="20">
        <v>3</v>
      </c>
      <c r="M23" s="20">
        <v>3</v>
      </c>
      <c r="N23" s="20">
        <v>5</v>
      </c>
      <c r="O23" s="5">
        <f t="shared" si="0"/>
        <v>3.7</v>
      </c>
    </row>
    <row r="24" spans="1:15" ht="15.75" customHeight="1" x14ac:dyDescent="0.2">
      <c r="A24" s="78"/>
      <c r="B24" s="78"/>
      <c r="C24" s="4" t="s">
        <v>14</v>
      </c>
      <c r="D24" s="4" t="s">
        <v>39</v>
      </c>
      <c r="E24" s="22">
        <v>227.05090000000001</v>
      </c>
      <c r="F24" s="22">
        <v>216.14552</v>
      </c>
      <c r="G24" s="22">
        <v>227.78969000000001</v>
      </c>
      <c r="H24" s="22">
        <v>235.77612999999999</v>
      </c>
      <c r="I24" s="22">
        <v>338.78381000000002</v>
      </c>
      <c r="J24" s="22">
        <v>478.84656000000001</v>
      </c>
      <c r="K24" s="22">
        <v>416.12036999999998</v>
      </c>
      <c r="L24" s="22">
        <v>359.88146999999998</v>
      </c>
      <c r="M24" s="22">
        <v>229.62268</v>
      </c>
      <c r="N24" s="22">
        <v>336.73669999999998</v>
      </c>
      <c r="O24" s="6">
        <f t="shared" si="0"/>
        <v>306.67538299999995</v>
      </c>
    </row>
    <row r="25" spans="1:15" ht="15.75" customHeight="1" x14ac:dyDescent="0.2">
      <c r="A25" s="78"/>
      <c r="B25" s="78"/>
      <c r="C25" s="4" t="s">
        <v>16</v>
      </c>
      <c r="D25" s="4" t="s">
        <v>40</v>
      </c>
      <c r="E25" s="22">
        <v>56.762724999999989</v>
      </c>
      <c r="F25" s="22">
        <v>54.036379999999987</v>
      </c>
      <c r="G25" s="22">
        <v>56.947422500000002</v>
      </c>
      <c r="H25" s="22">
        <v>58.944032499999999</v>
      </c>
      <c r="I25" s="22">
        <v>56.463968333333327</v>
      </c>
      <c r="J25" s="22">
        <v>59.855820000000001</v>
      </c>
      <c r="K25" s="22">
        <v>59.445767142857143</v>
      </c>
      <c r="L25" s="22">
        <v>59.980244999999996</v>
      </c>
      <c r="M25" s="22">
        <v>57.405670000000001</v>
      </c>
      <c r="N25" s="22">
        <v>56.122783333333338</v>
      </c>
      <c r="O25" s="6">
        <f t="shared" si="0"/>
        <v>57.596481380952376</v>
      </c>
    </row>
    <row r="26" spans="1:15" ht="15.75" customHeight="1" x14ac:dyDescent="0.2">
      <c r="A26" s="78"/>
      <c r="B26" s="79"/>
      <c r="C26" s="4" t="s">
        <v>18</v>
      </c>
      <c r="D26" s="4" t="s">
        <v>41</v>
      </c>
      <c r="E26" s="22">
        <v>5.868853371198953</v>
      </c>
      <c r="F26" s="22">
        <v>0.1399119699430087</v>
      </c>
      <c r="G26" s="22">
        <v>5.7455583763830118</v>
      </c>
      <c r="H26" s="22">
        <v>5.7834325841687662</v>
      </c>
      <c r="I26" s="22">
        <v>4.4669657688745126</v>
      </c>
      <c r="J26" s="22">
        <v>6.1069056015043914</v>
      </c>
      <c r="K26" s="22">
        <v>5.7374156431815013</v>
      </c>
      <c r="L26" s="22">
        <v>6.1231211928125342</v>
      </c>
      <c r="M26" s="22">
        <v>5.4358049119396004</v>
      </c>
      <c r="N26" s="22">
        <v>4.6281759365636344</v>
      </c>
      <c r="O26" s="6">
        <f t="shared" si="0"/>
        <v>5.0036145356569914</v>
      </c>
    </row>
    <row r="27" spans="1:15" ht="15.75" customHeight="1" x14ac:dyDescent="0.2">
      <c r="A27" s="79"/>
      <c r="B27" s="90" t="s">
        <v>42</v>
      </c>
      <c r="C27" s="76"/>
      <c r="D27" s="10" t="s">
        <v>43</v>
      </c>
      <c r="E27" s="11">
        <v>1534.42157</v>
      </c>
      <c r="F27" s="11">
        <v>1523.52235</v>
      </c>
      <c r="G27" s="11">
        <v>1512.4701500000001</v>
      </c>
      <c r="H27" s="11">
        <v>1520.50279</v>
      </c>
      <c r="I27" s="11">
        <v>1883.7615599999999</v>
      </c>
      <c r="J27" s="11">
        <v>1865.7153800000001</v>
      </c>
      <c r="K27" s="11">
        <v>1937.4276799999991</v>
      </c>
      <c r="L27" s="11">
        <v>1712.419100000001</v>
      </c>
      <c r="M27" s="11">
        <v>1593.90047</v>
      </c>
      <c r="N27" s="11">
        <v>1881.80836</v>
      </c>
      <c r="O27" s="12">
        <f t="shared" si="0"/>
        <v>1696.5949410000001</v>
      </c>
    </row>
    <row r="28" spans="1:1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N28" si="2">E7+E13+E21</f>
        <v>7</v>
      </c>
      <c r="F28" s="20">
        <f t="shared" si="2"/>
        <v>6</v>
      </c>
      <c r="G28" s="20">
        <f t="shared" si="2"/>
        <v>6</v>
      </c>
      <c r="H28" s="20">
        <f t="shared" si="2"/>
        <v>6</v>
      </c>
      <c r="I28" s="20">
        <f t="shared" si="2"/>
        <v>17</v>
      </c>
      <c r="J28" s="20">
        <f t="shared" si="2"/>
        <v>13</v>
      </c>
      <c r="K28" s="20">
        <f t="shared" si="2"/>
        <v>18</v>
      </c>
      <c r="L28" s="20">
        <f t="shared" si="2"/>
        <v>11</v>
      </c>
      <c r="M28" s="20">
        <f t="shared" si="2"/>
        <v>9</v>
      </c>
      <c r="N28" s="20">
        <f t="shared" si="2"/>
        <v>17</v>
      </c>
      <c r="O28" s="5">
        <f t="shared" si="0"/>
        <v>11</v>
      </c>
    </row>
    <row r="29" spans="1:1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N29" si="3">E28/E32</f>
        <v>0.11666666666666667</v>
      </c>
      <c r="F29" s="13">
        <f t="shared" si="3"/>
        <v>0.1</v>
      </c>
      <c r="G29" s="13">
        <f t="shared" si="3"/>
        <v>0.10169491525423729</v>
      </c>
      <c r="H29" s="13">
        <f t="shared" si="3"/>
        <v>0.10169491525423729</v>
      </c>
      <c r="I29" s="13">
        <f t="shared" si="3"/>
        <v>0.23287671232876711</v>
      </c>
      <c r="J29" s="13">
        <f t="shared" si="3"/>
        <v>0.19117647058823528</v>
      </c>
      <c r="K29" s="13">
        <f t="shared" si="3"/>
        <v>0.24657534246575341</v>
      </c>
      <c r="L29" s="13">
        <f t="shared" si="3"/>
        <v>0.171875</v>
      </c>
      <c r="M29" s="13">
        <f t="shared" si="3"/>
        <v>0.14285714285714285</v>
      </c>
      <c r="N29" s="13">
        <f t="shared" si="3"/>
        <v>0.23287671232876711</v>
      </c>
      <c r="O29" s="14">
        <f t="shared" si="0"/>
        <v>0.16382938777438069</v>
      </c>
    </row>
    <row r="30" spans="1:1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N30" si="4">E14+E22</f>
        <v>0</v>
      </c>
      <c r="F30" s="20">
        <f t="shared" si="4"/>
        <v>1</v>
      </c>
      <c r="G30" s="20">
        <f t="shared" si="4"/>
        <v>1</v>
      </c>
      <c r="H30" s="20">
        <f t="shared" si="4"/>
        <v>0</v>
      </c>
      <c r="I30" s="20">
        <f t="shared" si="4"/>
        <v>1</v>
      </c>
      <c r="J30" s="20">
        <f t="shared" si="4"/>
        <v>2</v>
      </c>
      <c r="K30" s="20">
        <f t="shared" si="4"/>
        <v>0</v>
      </c>
      <c r="L30" s="20">
        <f t="shared" si="4"/>
        <v>1</v>
      </c>
      <c r="M30" s="20">
        <f t="shared" si="4"/>
        <v>0</v>
      </c>
      <c r="N30" s="20">
        <f t="shared" si="4"/>
        <v>0</v>
      </c>
      <c r="O30" s="5">
        <f t="shared" si="0"/>
        <v>0.6</v>
      </c>
    </row>
    <row r="31" spans="1:1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N31" si="5">E30/E33</f>
        <v>0</v>
      </c>
      <c r="F31" s="13">
        <f t="shared" si="5"/>
        <v>0.2</v>
      </c>
      <c r="G31" s="13">
        <f t="shared" si="5"/>
        <v>0.25</v>
      </c>
      <c r="H31" s="13">
        <f t="shared" si="5"/>
        <v>0</v>
      </c>
      <c r="I31" s="13">
        <f t="shared" si="5"/>
        <v>0.14285714285714285</v>
      </c>
      <c r="J31" s="13">
        <f t="shared" si="5"/>
        <v>0.2857142857142857</v>
      </c>
      <c r="K31" s="13">
        <f t="shared" si="5"/>
        <v>0</v>
      </c>
      <c r="L31" s="13">
        <f t="shared" si="5"/>
        <v>0.25</v>
      </c>
      <c r="M31" s="13">
        <f t="shared" si="5"/>
        <v>0</v>
      </c>
      <c r="N31" s="13">
        <f t="shared" si="5"/>
        <v>0</v>
      </c>
      <c r="O31" s="14">
        <f t="shared" si="0"/>
        <v>0.11285714285714285</v>
      </c>
    </row>
    <row r="32" spans="1:1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N32" si="6">E6+E12+E20</f>
        <v>60</v>
      </c>
      <c r="F32" s="20">
        <f t="shared" si="6"/>
        <v>60</v>
      </c>
      <c r="G32" s="20">
        <f t="shared" si="6"/>
        <v>59</v>
      </c>
      <c r="H32" s="20">
        <f t="shared" si="6"/>
        <v>59</v>
      </c>
      <c r="I32" s="20">
        <f t="shared" si="6"/>
        <v>73</v>
      </c>
      <c r="J32" s="20">
        <f t="shared" si="6"/>
        <v>68</v>
      </c>
      <c r="K32" s="20">
        <f t="shared" si="6"/>
        <v>73</v>
      </c>
      <c r="L32" s="20">
        <f t="shared" si="6"/>
        <v>64</v>
      </c>
      <c r="M32" s="20">
        <f t="shared" si="6"/>
        <v>63</v>
      </c>
      <c r="N32" s="20">
        <f t="shared" si="6"/>
        <v>73</v>
      </c>
      <c r="O32" s="5">
        <f t="shared" si="0"/>
        <v>65.2</v>
      </c>
    </row>
    <row r="33" spans="1:1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N33" si="7">E14+E15+E22+E23</f>
        <v>3</v>
      </c>
      <c r="F33" s="20">
        <f t="shared" si="7"/>
        <v>5</v>
      </c>
      <c r="G33" s="20">
        <f t="shared" si="7"/>
        <v>4</v>
      </c>
      <c r="H33" s="20">
        <f t="shared" si="7"/>
        <v>3</v>
      </c>
      <c r="I33" s="20">
        <f t="shared" si="7"/>
        <v>7</v>
      </c>
      <c r="J33" s="20">
        <f t="shared" si="7"/>
        <v>7</v>
      </c>
      <c r="K33" s="20">
        <f t="shared" si="7"/>
        <v>5</v>
      </c>
      <c r="L33" s="20">
        <f t="shared" si="7"/>
        <v>4</v>
      </c>
      <c r="M33" s="20">
        <f t="shared" si="7"/>
        <v>4</v>
      </c>
      <c r="N33" s="20">
        <f t="shared" si="7"/>
        <v>6</v>
      </c>
      <c r="O33" s="5">
        <f t="shared" si="0"/>
        <v>4.8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C1"/>
    <mergeCell ref="D1:D4"/>
    <mergeCell ref="E1:O1"/>
    <mergeCell ref="A2:C2"/>
    <mergeCell ref="E2:O2"/>
    <mergeCell ref="A3:C3"/>
    <mergeCell ref="E3:O3"/>
    <mergeCell ref="A30:C30"/>
    <mergeCell ref="A31:C31"/>
    <mergeCell ref="A32:B33"/>
    <mergeCell ref="A4:C4"/>
    <mergeCell ref="B5:B10"/>
    <mergeCell ref="B11:B18"/>
    <mergeCell ref="B19:B26"/>
    <mergeCell ref="A29:C29"/>
    <mergeCell ref="B27:C27"/>
    <mergeCell ref="A28:C28"/>
    <mergeCell ref="A5:A2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1000"/>
  <sheetViews>
    <sheetView workbookViewId="0">
      <selection activeCell="F22" sqref="F22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25" ht="15.75" customHeight="1" x14ac:dyDescent="0.2">
      <c r="A1" s="74" t="s">
        <v>0</v>
      </c>
      <c r="B1" s="75"/>
      <c r="C1" s="76"/>
      <c r="D1" s="77" t="s">
        <v>1</v>
      </c>
      <c r="E1" s="80">
        <v>77</v>
      </c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2"/>
    </row>
    <row r="2" spans="1:25" ht="15.75" customHeight="1" x14ac:dyDescent="0.2">
      <c r="A2" s="74" t="s">
        <v>2</v>
      </c>
      <c r="B2" s="75"/>
      <c r="C2" s="76"/>
      <c r="D2" s="78"/>
      <c r="E2" s="83">
        <v>7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2"/>
    </row>
    <row r="3" spans="1:25" ht="15.75" customHeight="1" x14ac:dyDescent="0.2">
      <c r="A3" s="74" t="s">
        <v>3</v>
      </c>
      <c r="B3" s="75"/>
      <c r="C3" s="76"/>
      <c r="D3" s="78"/>
      <c r="E3" s="84">
        <v>1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6"/>
    </row>
    <row r="4" spans="1:25" ht="15.75" customHeight="1" x14ac:dyDescent="0.2">
      <c r="A4" s="74" t="s">
        <v>4</v>
      </c>
      <c r="B4" s="75"/>
      <c r="C4" s="76"/>
      <c r="D4" s="79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2" t="s">
        <v>5</v>
      </c>
    </row>
    <row r="5" spans="1:25" ht="15.75" customHeight="1" x14ac:dyDescent="0.2">
      <c r="A5" s="90" t="s">
        <v>6</v>
      </c>
      <c r="B5" s="90" t="s">
        <v>7</v>
      </c>
      <c r="C5" s="68" t="s">
        <v>8</v>
      </c>
      <c r="D5" s="68" t="s">
        <v>9</v>
      </c>
      <c r="E5" s="20">
        <f t="shared" ref="E5:X5" si="0">$E$2-$E$11-$E$19</f>
        <v>6</v>
      </c>
      <c r="F5" s="20">
        <f t="shared" si="0"/>
        <v>6</v>
      </c>
      <c r="G5" s="20">
        <f t="shared" si="0"/>
        <v>6</v>
      </c>
      <c r="H5" s="20">
        <f t="shared" si="0"/>
        <v>6</v>
      </c>
      <c r="I5" s="20">
        <f t="shared" si="0"/>
        <v>6</v>
      </c>
      <c r="J5" s="20">
        <f t="shared" si="0"/>
        <v>6</v>
      </c>
      <c r="K5" s="20">
        <f t="shared" si="0"/>
        <v>6</v>
      </c>
      <c r="L5" s="20">
        <f t="shared" si="0"/>
        <v>6</v>
      </c>
      <c r="M5" s="20">
        <f t="shared" si="0"/>
        <v>6</v>
      </c>
      <c r="N5" s="20">
        <f t="shared" si="0"/>
        <v>6</v>
      </c>
      <c r="O5" s="20">
        <f t="shared" si="0"/>
        <v>6</v>
      </c>
      <c r="P5" s="20">
        <f t="shared" si="0"/>
        <v>6</v>
      </c>
      <c r="Q5" s="20">
        <f t="shared" si="0"/>
        <v>6</v>
      </c>
      <c r="R5" s="20">
        <f t="shared" si="0"/>
        <v>6</v>
      </c>
      <c r="S5" s="20">
        <f t="shared" si="0"/>
        <v>6</v>
      </c>
      <c r="T5" s="20">
        <f t="shared" si="0"/>
        <v>6</v>
      </c>
      <c r="U5" s="20">
        <f t="shared" si="0"/>
        <v>6</v>
      </c>
      <c r="V5" s="20">
        <f t="shared" si="0"/>
        <v>6</v>
      </c>
      <c r="W5" s="20">
        <f t="shared" si="0"/>
        <v>6</v>
      </c>
      <c r="X5" s="20">
        <f t="shared" si="0"/>
        <v>6</v>
      </c>
      <c r="Y5" s="3">
        <f t="shared" ref="Y5:Y33" si="1">AVERAGE(E5:X5)</f>
        <v>6</v>
      </c>
    </row>
    <row r="6" spans="1:25" ht="15.75" customHeight="1" x14ac:dyDescent="0.2">
      <c r="A6" s="78"/>
      <c r="B6" s="78"/>
      <c r="C6" s="4" t="s">
        <v>10</v>
      </c>
      <c r="D6" s="4" t="s">
        <v>11</v>
      </c>
      <c r="E6" s="20">
        <v>7</v>
      </c>
      <c r="F6" s="20">
        <v>10</v>
      </c>
      <c r="G6" s="20">
        <v>6</v>
      </c>
      <c r="H6" s="20">
        <v>7</v>
      </c>
      <c r="I6" s="20">
        <v>6</v>
      </c>
      <c r="J6" s="20">
        <v>6</v>
      </c>
      <c r="K6" s="20">
        <v>8</v>
      </c>
      <c r="L6" s="20">
        <v>10</v>
      </c>
      <c r="M6" s="20">
        <v>7</v>
      </c>
      <c r="N6" s="20">
        <v>8</v>
      </c>
      <c r="O6" s="20">
        <v>10</v>
      </c>
      <c r="P6" s="20">
        <v>7</v>
      </c>
      <c r="Q6" s="20">
        <v>7</v>
      </c>
      <c r="R6" s="20">
        <v>7</v>
      </c>
      <c r="S6" s="20">
        <v>7</v>
      </c>
      <c r="T6" s="20">
        <v>8</v>
      </c>
      <c r="U6" s="20">
        <v>6</v>
      </c>
      <c r="V6" s="20">
        <v>9</v>
      </c>
      <c r="W6" s="20">
        <v>9</v>
      </c>
      <c r="X6" s="20">
        <v>6</v>
      </c>
      <c r="Y6" s="3">
        <f t="shared" si="1"/>
        <v>7.55</v>
      </c>
    </row>
    <row r="7" spans="1:25" ht="15.75" customHeight="1" x14ac:dyDescent="0.2">
      <c r="A7" s="78"/>
      <c r="B7" s="78"/>
      <c r="C7" s="4" t="s">
        <v>12</v>
      </c>
      <c r="D7" s="4" t="s">
        <v>13</v>
      </c>
      <c r="E7" s="20">
        <f t="shared" ref="E7:X7" si="2">E6-E5</f>
        <v>1</v>
      </c>
      <c r="F7" s="20">
        <f t="shared" si="2"/>
        <v>4</v>
      </c>
      <c r="G7" s="20">
        <f t="shared" si="2"/>
        <v>0</v>
      </c>
      <c r="H7" s="20">
        <f t="shared" si="2"/>
        <v>1</v>
      </c>
      <c r="I7" s="20">
        <f t="shared" si="2"/>
        <v>0</v>
      </c>
      <c r="J7" s="20">
        <f t="shared" si="2"/>
        <v>0</v>
      </c>
      <c r="K7" s="20">
        <f t="shared" si="2"/>
        <v>2</v>
      </c>
      <c r="L7" s="20">
        <f t="shared" si="2"/>
        <v>4</v>
      </c>
      <c r="M7" s="20">
        <f t="shared" si="2"/>
        <v>1</v>
      </c>
      <c r="N7" s="20">
        <f t="shared" si="2"/>
        <v>2</v>
      </c>
      <c r="O7" s="20">
        <f t="shared" si="2"/>
        <v>4</v>
      </c>
      <c r="P7" s="20">
        <f t="shared" si="2"/>
        <v>1</v>
      </c>
      <c r="Q7" s="20">
        <f t="shared" si="2"/>
        <v>1</v>
      </c>
      <c r="R7" s="20">
        <f t="shared" si="2"/>
        <v>1</v>
      </c>
      <c r="S7" s="20">
        <f t="shared" si="2"/>
        <v>1</v>
      </c>
      <c r="T7" s="20">
        <f t="shared" si="2"/>
        <v>2</v>
      </c>
      <c r="U7" s="20">
        <f t="shared" si="2"/>
        <v>0</v>
      </c>
      <c r="V7" s="20">
        <f t="shared" si="2"/>
        <v>3</v>
      </c>
      <c r="W7" s="20">
        <f t="shared" si="2"/>
        <v>3</v>
      </c>
      <c r="X7" s="20">
        <f t="shared" si="2"/>
        <v>0</v>
      </c>
      <c r="Y7" s="3">
        <f t="shared" si="1"/>
        <v>1.55</v>
      </c>
    </row>
    <row r="8" spans="1:25" ht="15.75" customHeight="1" x14ac:dyDescent="0.2">
      <c r="A8" s="78"/>
      <c r="B8" s="78"/>
      <c r="C8" s="4" t="s">
        <v>14</v>
      </c>
      <c r="D8" s="4" t="s">
        <v>15</v>
      </c>
      <c r="E8" s="20">
        <v>158.00308000000001</v>
      </c>
      <c r="F8" s="22">
        <v>225.70697999999999</v>
      </c>
      <c r="G8" s="22">
        <v>135.42316</v>
      </c>
      <c r="H8" s="22">
        <v>157.99624</v>
      </c>
      <c r="I8" s="22">
        <v>135.45419000000001</v>
      </c>
      <c r="J8" s="22">
        <v>135.55756</v>
      </c>
      <c r="K8" s="22">
        <v>180.57006000000001</v>
      </c>
      <c r="L8" s="22">
        <v>225.70841999999999</v>
      </c>
      <c r="M8" s="22">
        <v>158.06095999999999</v>
      </c>
      <c r="N8" s="22">
        <v>180.56917999999999</v>
      </c>
      <c r="O8" s="20">
        <v>225.77719999999999</v>
      </c>
      <c r="P8" s="22">
        <v>157.99887000000001</v>
      </c>
      <c r="Q8" s="22">
        <v>157.99458000000001</v>
      </c>
      <c r="R8" s="22">
        <v>157.9949</v>
      </c>
      <c r="S8" s="22">
        <v>157.99189000000001</v>
      </c>
      <c r="T8" s="22">
        <v>180.5624</v>
      </c>
      <c r="U8" s="22">
        <v>135.42514</v>
      </c>
      <c r="V8" s="22">
        <v>203.13448</v>
      </c>
      <c r="W8" s="22">
        <v>203.14052000000001</v>
      </c>
      <c r="X8" s="22">
        <v>135.42623</v>
      </c>
      <c r="Y8" s="3">
        <f t="shared" si="1"/>
        <v>170.424802</v>
      </c>
    </row>
    <row r="9" spans="1:25" ht="15.75" customHeight="1" x14ac:dyDescent="0.2">
      <c r="A9" s="78"/>
      <c r="B9" s="78"/>
      <c r="C9" s="4" t="s">
        <v>16</v>
      </c>
      <c r="D9" s="4" t="s">
        <v>17</v>
      </c>
      <c r="E9" s="22">
        <v>22.571868571428571</v>
      </c>
      <c r="F9" s="22">
        <v>22.570698</v>
      </c>
      <c r="G9" s="22">
        <v>22.57052666666667</v>
      </c>
      <c r="H9" s="22">
        <v>22.570891428571429</v>
      </c>
      <c r="I9" s="22">
        <v>22.575698333333339</v>
      </c>
      <c r="J9" s="22">
        <v>22.592926666666671</v>
      </c>
      <c r="K9" s="22">
        <v>22.571257500000002</v>
      </c>
      <c r="L9" s="22">
        <v>22.570841999999999</v>
      </c>
      <c r="M9" s="22">
        <v>22.580137142857151</v>
      </c>
      <c r="N9" s="22">
        <v>22.571147499999999</v>
      </c>
      <c r="O9" s="22">
        <v>22.577719999999999</v>
      </c>
      <c r="P9" s="22">
        <v>22.571267142857149</v>
      </c>
      <c r="Q9" s="22">
        <v>22.570654285714291</v>
      </c>
      <c r="R9" s="22">
        <v>22.570699999999999</v>
      </c>
      <c r="S9" s="22">
        <v>22.570270000000001</v>
      </c>
      <c r="T9" s="22">
        <v>22.5703</v>
      </c>
      <c r="U9" s="22">
        <v>22.570856666666671</v>
      </c>
      <c r="V9" s="22">
        <v>22.570497777777771</v>
      </c>
      <c r="W9" s="22">
        <v>22.571168888888892</v>
      </c>
      <c r="X9" s="22">
        <v>22.57103833333333</v>
      </c>
      <c r="Y9" s="3">
        <f t="shared" si="1"/>
        <v>22.573023345238092</v>
      </c>
    </row>
    <row r="10" spans="1:25" ht="15.75" customHeight="1" thickBot="1" x14ac:dyDescent="0.25">
      <c r="A10" s="78"/>
      <c r="B10" s="79"/>
      <c r="C10" s="4" t="s">
        <v>18</v>
      </c>
      <c r="D10" s="4" t="s">
        <v>19</v>
      </c>
      <c r="E10" s="7">
        <v>1.523761011132172E-3</v>
      </c>
      <c r="F10" s="7">
        <v>1.2933573880917371E-3</v>
      </c>
      <c r="G10" s="7">
        <v>8.613864792695365E-4</v>
      </c>
      <c r="H10" s="7">
        <v>9.201707916003572E-4</v>
      </c>
      <c r="I10" s="7">
        <v>1.0958327275030421E-2</v>
      </c>
      <c r="J10" s="7">
        <v>3.4148541208470801E-2</v>
      </c>
      <c r="K10" s="7">
        <v>1.364485774411442E-3</v>
      </c>
      <c r="L10" s="7">
        <v>8.0507832607237524E-4</v>
      </c>
      <c r="M10" s="7">
        <v>2.4789373203240369E-2</v>
      </c>
      <c r="N10" s="7">
        <v>9.3081761294627643E-4</v>
      </c>
      <c r="O10" s="7">
        <v>2.1064332676615189E-2</v>
      </c>
      <c r="P10" s="7">
        <v>9.8496555414753838E-4</v>
      </c>
      <c r="Q10" s="7">
        <v>6.2779660036437759E-4</v>
      </c>
      <c r="R10" s="7">
        <v>1.180550718943896E-3</v>
      </c>
      <c r="S10" s="7">
        <v>1.089923544718078E-3</v>
      </c>
      <c r="T10" s="7">
        <v>5.2383203414834399E-4</v>
      </c>
      <c r="U10" s="7">
        <v>1.445720120447799E-3</v>
      </c>
      <c r="V10" s="7">
        <v>1.238474644247098E-3</v>
      </c>
      <c r="W10" s="7">
        <v>1.4410711679546989E-3</v>
      </c>
      <c r="X10" s="7">
        <v>9.5296204891253799E-4</v>
      </c>
      <c r="Y10" s="3">
        <f t="shared" si="1"/>
        <v>5.407246409038253E-3</v>
      </c>
    </row>
    <row r="11" spans="1:25" ht="15.75" customHeight="1" x14ac:dyDescent="0.2">
      <c r="A11" s="78"/>
      <c r="B11" s="90" t="s">
        <v>20</v>
      </c>
      <c r="C11" s="68" t="s">
        <v>8</v>
      </c>
      <c r="D11" s="68" t="s">
        <v>21</v>
      </c>
      <c r="E11" s="50">
        <f t="shared" ref="E11:X11" si="3">$E$3-1</f>
        <v>0</v>
      </c>
      <c r="F11" s="50">
        <f t="shared" si="3"/>
        <v>0</v>
      </c>
      <c r="G11" s="50">
        <f t="shared" si="3"/>
        <v>0</v>
      </c>
      <c r="H11" s="50">
        <f t="shared" si="3"/>
        <v>0</v>
      </c>
      <c r="I11" s="50">
        <f t="shared" si="3"/>
        <v>0</v>
      </c>
      <c r="J11" s="50">
        <f t="shared" si="3"/>
        <v>0</v>
      </c>
      <c r="K11" s="50">
        <f t="shared" si="3"/>
        <v>0</v>
      </c>
      <c r="L11" s="50">
        <f t="shared" si="3"/>
        <v>0</v>
      </c>
      <c r="M11" s="50">
        <f t="shared" si="3"/>
        <v>0</v>
      </c>
      <c r="N11" s="50">
        <f t="shared" si="3"/>
        <v>0</v>
      </c>
      <c r="O11" s="50">
        <f t="shared" si="3"/>
        <v>0</v>
      </c>
      <c r="P11" s="50">
        <f t="shared" si="3"/>
        <v>0</v>
      </c>
      <c r="Q11" s="50">
        <f t="shared" si="3"/>
        <v>0</v>
      </c>
      <c r="R11" s="50">
        <f t="shared" si="3"/>
        <v>0</v>
      </c>
      <c r="S11" s="50">
        <f t="shared" si="3"/>
        <v>0</v>
      </c>
      <c r="T11" s="50">
        <f t="shared" si="3"/>
        <v>0</v>
      </c>
      <c r="U11" s="50">
        <f t="shared" si="3"/>
        <v>0</v>
      </c>
      <c r="V11" s="50">
        <f t="shared" si="3"/>
        <v>0</v>
      </c>
      <c r="W11" s="50">
        <f t="shared" si="3"/>
        <v>0</v>
      </c>
      <c r="X11" s="50">
        <f t="shared" si="3"/>
        <v>0</v>
      </c>
      <c r="Y11" s="3">
        <f t="shared" si="1"/>
        <v>0</v>
      </c>
    </row>
    <row r="12" spans="1:25" ht="15.75" customHeight="1" x14ac:dyDescent="0.2">
      <c r="A12" s="78"/>
      <c r="B12" s="78"/>
      <c r="C12" s="4" t="s">
        <v>10</v>
      </c>
      <c r="D12" s="4" t="s">
        <v>22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3">
        <f t="shared" si="1"/>
        <v>0</v>
      </c>
    </row>
    <row r="13" spans="1:25" ht="15.75" customHeight="1" x14ac:dyDescent="0.2">
      <c r="A13" s="78"/>
      <c r="B13" s="78"/>
      <c r="C13" s="4" t="s">
        <v>23</v>
      </c>
      <c r="D13" s="4" t="s">
        <v>24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3">
        <f t="shared" si="1"/>
        <v>0</v>
      </c>
    </row>
    <row r="14" spans="1:25" ht="15.75" customHeight="1" x14ac:dyDescent="0.2">
      <c r="A14" s="78"/>
      <c r="B14" s="78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3">
        <f t="shared" si="1"/>
        <v>0</v>
      </c>
    </row>
    <row r="15" spans="1:25" ht="15.75" customHeight="1" x14ac:dyDescent="0.2">
      <c r="A15" s="78"/>
      <c r="B15" s="78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3">
        <f t="shared" si="1"/>
        <v>0</v>
      </c>
    </row>
    <row r="16" spans="1:25" ht="15.75" customHeight="1" x14ac:dyDescent="0.2">
      <c r="A16" s="78"/>
      <c r="B16" s="78"/>
      <c r="C16" s="4" t="s">
        <v>14</v>
      </c>
      <c r="D16" s="4" t="s">
        <v>29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3">
        <f t="shared" si="1"/>
        <v>0</v>
      </c>
    </row>
    <row r="17" spans="1:25" ht="15.75" customHeight="1" x14ac:dyDescent="0.2">
      <c r="A17" s="78"/>
      <c r="B17" s="78"/>
      <c r="C17" s="4" t="s">
        <v>16</v>
      </c>
      <c r="D17" s="4" t="s">
        <v>30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3">
        <f t="shared" si="1"/>
        <v>0</v>
      </c>
    </row>
    <row r="18" spans="1:25" ht="15.75" customHeight="1" x14ac:dyDescent="0.2">
      <c r="A18" s="78"/>
      <c r="B18" s="79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3">
        <f t="shared" si="1"/>
        <v>0</v>
      </c>
    </row>
    <row r="19" spans="1:25" ht="15.75" customHeight="1" x14ac:dyDescent="0.2">
      <c r="A19" s="78"/>
      <c r="B19" s="90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3">
        <f t="shared" si="1"/>
        <v>1</v>
      </c>
    </row>
    <row r="20" spans="1:25" ht="15.75" customHeight="1" x14ac:dyDescent="0.2">
      <c r="A20" s="78"/>
      <c r="B20" s="78"/>
      <c r="C20" s="4" t="s">
        <v>10</v>
      </c>
      <c r="D20" s="4" t="s">
        <v>35</v>
      </c>
      <c r="E20" s="20">
        <v>2</v>
      </c>
      <c r="F20" s="20">
        <v>11</v>
      </c>
      <c r="G20" s="20">
        <v>1</v>
      </c>
      <c r="H20" s="20">
        <v>3</v>
      </c>
      <c r="I20" s="20">
        <v>1</v>
      </c>
      <c r="J20" s="20">
        <v>1</v>
      </c>
      <c r="K20" s="20">
        <v>3</v>
      </c>
      <c r="L20" s="20">
        <v>3</v>
      </c>
      <c r="M20" s="20">
        <v>3</v>
      </c>
      <c r="N20" s="20">
        <v>3</v>
      </c>
      <c r="O20" s="20">
        <v>5</v>
      </c>
      <c r="P20" s="20">
        <v>3</v>
      </c>
      <c r="Q20" s="20">
        <v>3</v>
      </c>
      <c r="R20" s="20">
        <v>3</v>
      </c>
      <c r="S20" s="20">
        <v>4</v>
      </c>
      <c r="T20" s="20">
        <v>5</v>
      </c>
      <c r="U20" s="20">
        <v>2</v>
      </c>
      <c r="V20" s="20">
        <v>2</v>
      </c>
      <c r="W20" s="20">
        <v>5</v>
      </c>
      <c r="X20" s="20">
        <v>1</v>
      </c>
      <c r="Y20" s="3">
        <f t="shared" si="1"/>
        <v>3.2</v>
      </c>
    </row>
    <row r="21" spans="1:25" ht="15.75" customHeight="1" x14ac:dyDescent="0.2">
      <c r="A21" s="78"/>
      <c r="B21" s="78"/>
      <c r="C21" s="4" t="s">
        <v>23</v>
      </c>
      <c r="D21" s="4" t="s">
        <v>36</v>
      </c>
      <c r="E21" s="46">
        <v>0</v>
      </c>
      <c r="F21" s="46">
        <v>7</v>
      </c>
      <c r="G21" s="46">
        <v>0</v>
      </c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1</v>
      </c>
      <c r="N21" s="46">
        <v>1</v>
      </c>
      <c r="O21" s="46">
        <v>2</v>
      </c>
      <c r="P21" s="46">
        <v>1</v>
      </c>
      <c r="Q21" s="46">
        <v>3</v>
      </c>
      <c r="R21" s="46">
        <v>1</v>
      </c>
      <c r="S21" s="46">
        <v>2</v>
      </c>
      <c r="T21" s="46">
        <v>2</v>
      </c>
      <c r="U21" s="46">
        <v>1</v>
      </c>
      <c r="V21" s="46">
        <v>0</v>
      </c>
      <c r="W21" s="46">
        <v>2</v>
      </c>
      <c r="X21" s="46">
        <v>0</v>
      </c>
      <c r="Y21" s="3">
        <f t="shared" si="1"/>
        <v>1.2</v>
      </c>
    </row>
    <row r="22" spans="1:25" ht="15.75" customHeight="1" x14ac:dyDescent="0.2">
      <c r="A22" s="78"/>
      <c r="B22" s="78"/>
      <c r="C22" s="4" t="s">
        <v>25</v>
      </c>
      <c r="D22" s="4" t="s">
        <v>37</v>
      </c>
      <c r="E22" s="20">
        <v>0</v>
      </c>
      <c r="F22" s="20">
        <v>3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1</v>
      </c>
      <c r="P22" s="20">
        <v>0</v>
      </c>
      <c r="Q22" s="20">
        <v>2</v>
      </c>
      <c r="R22" s="20">
        <v>1</v>
      </c>
      <c r="S22" s="20">
        <v>2</v>
      </c>
      <c r="T22" s="20">
        <v>1</v>
      </c>
      <c r="U22" s="20">
        <v>1</v>
      </c>
      <c r="V22" s="20">
        <v>0</v>
      </c>
      <c r="W22" s="20">
        <v>0</v>
      </c>
      <c r="X22" s="20">
        <v>0</v>
      </c>
      <c r="Y22" s="3">
        <f t="shared" si="1"/>
        <v>0.55000000000000004</v>
      </c>
    </row>
    <row r="23" spans="1:25" ht="15.75" customHeight="1" x14ac:dyDescent="0.2">
      <c r="A23" s="78"/>
      <c r="B23" s="78"/>
      <c r="C23" s="4" t="s">
        <v>27</v>
      </c>
      <c r="D23" s="4" t="s">
        <v>38</v>
      </c>
      <c r="E23" s="20">
        <v>2</v>
      </c>
      <c r="F23" s="20">
        <v>4</v>
      </c>
      <c r="G23" s="20">
        <v>1</v>
      </c>
      <c r="H23" s="20">
        <v>2</v>
      </c>
      <c r="I23" s="20">
        <v>1</v>
      </c>
      <c r="J23" s="20">
        <v>1</v>
      </c>
      <c r="K23" s="20">
        <v>3</v>
      </c>
      <c r="L23" s="20">
        <v>3</v>
      </c>
      <c r="M23" s="20">
        <v>2</v>
      </c>
      <c r="N23" s="20">
        <v>2</v>
      </c>
      <c r="O23" s="20">
        <v>3</v>
      </c>
      <c r="P23" s="20">
        <v>2</v>
      </c>
      <c r="Q23" s="20">
        <v>0</v>
      </c>
      <c r="R23" s="20">
        <v>2</v>
      </c>
      <c r="S23" s="20">
        <v>2</v>
      </c>
      <c r="T23" s="20">
        <v>3</v>
      </c>
      <c r="U23" s="20">
        <v>1</v>
      </c>
      <c r="V23" s="20">
        <v>2</v>
      </c>
      <c r="W23" s="20">
        <v>3</v>
      </c>
      <c r="X23" s="20">
        <v>1</v>
      </c>
      <c r="Y23" s="3">
        <f t="shared" si="1"/>
        <v>2</v>
      </c>
    </row>
    <row r="24" spans="1:25" ht="15.75" customHeight="1" x14ac:dyDescent="0.2">
      <c r="A24" s="78"/>
      <c r="B24" s="78"/>
      <c r="C24" s="4" t="s">
        <v>14</v>
      </c>
      <c r="D24" s="4" t="s">
        <v>39</v>
      </c>
      <c r="E24" s="22">
        <v>108.23411</v>
      </c>
      <c r="F24" s="22">
        <v>679.41162000000008</v>
      </c>
      <c r="G24" s="22">
        <v>54.154470000000003</v>
      </c>
      <c r="H24" s="22">
        <v>174.56372999999999</v>
      </c>
      <c r="I24" s="22">
        <v>55.399479999999997</v>
      </c>
      <c r="J24" s="22">
        <v>55.311219999999999</v>
      </c>
      <c r="K24" s="22">
        <v>163.81280000000001</v>
      </c>
      <c r="L24" s="22">
        <v>162.43022999999999</v>
      </c>
      <c r="M24" s="22">
        <v>176.31352000000001</v>
      </c>
      <c r="N24" s="22">
        <v>174.75095999999999</v>
      </c>
      <c r="O24" s="22">
        <v>294.20801</v>
      </c>
      <c r="P24" s="22">
        <v>176.34526</v>
      </c>
      <c r="Q24" s="22">
        <v>196.99089000000001</v>
      </c>
      <c r="R24" s="22">
        <v>174.58291</v>
      </c>
      <c r="S24" s="22">
        <v>240.17198999999999</v>
      </c>
      <c r="T24" s="22">
        <v>296.50072</v>
      </c>
      <c r="U24" s="22">
        <v>120.17221000000001</v>
      </c>
      <c r="V24" s="22">
        <v>109.20583999999999</v>
      </c>
      <c r="W24" s="22">
        <v>294.89902000000001</v>
      </c>
      <c r="X24" s="22">
        <v>55.246369999999999</v>
      </c>
      <c r="Y24" s="3">
        <f t="shared" si="1"/>
        <v>188.135268</v>
      </c>
    </row>
    <row r="25" spans="1:25" ht="15.75" customHeight="1" x14ac:dyDescent="0.2">
      <c r="A25" s="78"/>
      <c r="B25" s="78"/>
      <c r="C25" s="4" t="s">
        <v>16</v>
      </c>
      <c r="D25" s="4" t="s">
        <v>40</v>
      </c>
      <c r="E25" s="22">
        <v>54.117055000000001</v>
      </c>
      <c r="F25" s="22">
        <v>61.764692727272738</v>
      </c>
      <c r="G25" s="22">
        <v>54.154470000000003</v>
      </c>
      <c r="H25" s="22">
        <v>58.187910000000002</v>
      </c>
      <c r="I25" s="22">
        <v>55.399479999999997</v>
      </c>
      <c r="J25" s="22">
        <v>55.311219999999999</v>
      </c>
      <c r="K25" s="22">
        <v>54.604266666666668</v>
      </c>
      <c r="L25" s="22">
        <v>54.143410000000003</v>
      </c>
      <c r="M25" s="22">
        <v>58.77117333333333</v>
      </c>
      <c r="N25" s="22">
        <v>58.250320000000009</v>
      </c>
      <c r="O25" s="22">
        <v>58.841602000000002</v>
      </c>
      <c r="P25" s="22">
        <v>58.781753333333327</v>
      </c>
      <c r="Q25" s="22">
        <v>65.663629999999998</v>
      </c>
      <c r="R25" s="22">
        <v>58.19430333333333</v>
      </c>
      <c r="S25" s="22">
        <v>60.042997499999998</v>
      </c>
      <c r="T25" s="22">
        <v>59.300144000000003</v>
      </c>
      <c r="U25" s="22">
        <v>60.086105000000003</v>
      </c>
      <c r="V25" s="22">
        <v>54.602919999999997</v>
      </c>
      <c r="W25" s="22">
        <v>58.979804000000001</v>
      </c>
      <c r="X25" s="22">
        <v>55.246369999999999</v>
      </c>
      <c r="Y25" s="3">
        <f t="shared" si="1"/>
        <v>57.72218134469697</v>
      </c>
    </row>
    <row r="26" spans="1:25" ht="15.75" customHeight="1" x14ac:dyDescent="0.2">
      <c r="A26" s="78"/>
      <c r="B26" s="79"/>
      <c r="C26" s="4" t="s">
        <v>18</v>
      </c>
      <c r="D26" s="4" t="s">
        <v>41</v>
      </c>
      <c r="E26" s="22">
        <v>8.1508198667370024E-2</v>
      </c>
      <c r="F26" s="22">
        <v>5.4229014671227258</v>
      </c>
      <c r="G26" s="22">
        <v>0</v>
      </c>
      <c r="H26" s="22">
        <v>6.4729549008856813</v>
      </c>
      <c r="I26" s="22">
        <v>0</v>
      </c>
      <c r="J26" s="22">
        <v>0</v>
      </c>
      <c r="K26" s="22">
        <v>0.51818986639390763</v>
      </c>
      <c r="L26" s="22">
        <v>0.28706668371652022</v>
      </c>
      <c r="M26" s="22">
        <v>5.9715516370231034</v>
      </c>
      <c r="N26" s="22">
        <v>6.421003401875752</v>
      </c>
      <c r="O26" s="22">
        <v>6.2317782466138842</v>
      </c>
      <c r="P26" s="22">
        <v>5.9611697080802308</v>
      </c>
      <c r="Q26" s="22">
        <v>1.515948547940715E-3</v>
      </c>
      <c r="R26" s="22">
        <v>6.4729507149547629</v>
      </c>
      <c r="S26" s="22">
        <v>6.4958827928638767</v>
      </c>
      <c r="T26" s="22">
        <v>5.8101143595569633</v>
      </c>
      <c r="U26" s="22">
        <v>7.8881650528655944</v>
      </c>
      <c r="V26" s="22">
        <v>0.34994714600922322</v>
      </c>
      <c r="W26" s="22">
        <v>6.1013665092034914</v>
      </c>
      <c r="X26" s="22">
        <v>0</v>
      </c>
      <c r="Y26" s="3">
        <f t="shared" si="1"/>
        <v>3.5244033317190513</v>
      </c>
    </row>
    <row r="27" spans="1:25" ht="15.75" customHeight="1" x14ac:dyDescent="0.2">
      <c r="A27" s="79"/>
      <c r="B27" s="90" t="s">
        <v>42</v>
      </c>
      <c r="C27" s="76"/>
      <c r="D27" s="10" t="s">
        <v>43</v>
      </c>
      <c r="E27" s="11">
        <v>266.23719</v>
      </c>
      <c r="F27" s="11">
        <v>905.11860000000001</v>
      </c>
      <c r="G27" s="11">
        <v>189.57763</v>
      </c>
      <c r="H27" s="11">
        <v>332.55997000000002</v>
      </c>
      <c r="I27" s="11">
        <v>190.85366999999999</v>
      </c>
      <c r="J27" s="11">
        <v>190.86877999999999</v>
      </c>
      <c r="K27" s="11">
        <v>344.38285999999999</v>
      </c>
      <c r="L27" s="11">
        <v>388.13864999999998</v>
      </c>
      <c r="M27" s="11">
        <v>334.37448000000001</v>
      </c>
      <c r="N27" s="11">
        <v>355.32013999999998</v>
      </c>
      <c r="O27" s="11">
        <v>519.98521000000005</v>
      </c>
      <c r="P27" s="11">
        <v>334.34413000000001</v>
      </c>
      <c r="Q27" s="11">
        <v>354.98547000000002</v>
      </c>
      <c r="R27" s="11">
        <v>332.57781</v>
      </c>
      <c r="S27" s="11">
        <v>398.16387999999989</v>
      </c>
      <c r="T27" s="11">
        <v>477.06312000000003</v>
      </c>
      <c r="U27" s="11">
        <v>255.59735000000001</v>
      </c>
      <c r="V27" s="11">
        <v>312.34032000000002</v>
      </c>
      <c r="W27" s="11">
        <v>498.0395400000001</v>
      </c>
      <c r="X27" s="11">
        <v>190.67259999999999</v>
      </c>
      <c r="Y27" s="3">
        <f t="shared" si="1"/>
        <v>358.56006999999994</v>
      </c>
    </row>
    <row r="28" spans="1:25" ht="15.75" customHeight="1" x14ac:dyDescent="0.2">
      <c r="A28" s="90" t="s">
        <v>44</v>
      </c>
      <c r="B28" s="75"/>
      <c r="C28" s="76"/>
      <c r="D28" s="10" t="s">
        <v>45</v>
      </c>
      <c r="E28" s="20">
        <f t="shared" ref="E28:X28" si="4">E7+E13+E21</f>
        <v>1</v>
      </c>
      <c r="F28" s="20">
        <f t="shared" si="4"/>
        <v>11</v>
      </c>
      <c r="G28" s="20">
        <f t="shared" si="4"/>
        <v>0</v>
      </c>
      <c r="H28" s="20">
        <f t="shared" si="4"/>
        <v>2</v>
      </c>
      <c r="I28" s="20">
        <f t="shared" si="4"/>
        <v>0</v>
      </c>
      <c r="J28" s="20">
        <f t="shared" si="4"/>
        <v>0</v>
      </c>
      <c r="K28" s="20">
        <f t="shared" si="4"/>
        <v>2</v>
      </c>
      <c r="L28" s="20">
        <f t="shared" si="4"/>
        <v>4</v>
      </c>
      <c r="M28" s="20">
        <f t="shared" si="4"/>
        <v>2</v>
      </c>
      <c r="N28" s="20">
        <f t="shared" si="4"/>
        <v>3</v>
      </c>
      <c r="O28" s="20">
        <f t="shared" si="4"/>
        <v>6</v>
      </c>
      <c r="P28" s="20">
        <f t="shared" si="4"/>
        <v>2</v>
      </c>
      <c r="Q28" s="20">
        <f t="shared" si="4"/>
        <v>4</v>
      </c>
      <c r="R28" s="20">
        <f t="shared" si="4"/>
        <v>2</v>
      </c>
      <c r="S28" s="20">
        <f t="shared" si="4"/>
        <v>3</v>
      </c>
      <c r="T28" s="20">
        <f t="shared" si="4"/>
        <v>4</v>
      </c>
      <c r="U28" s="20">
        <f t="shared" si="4"/>
        <v>1</v>
      </c>
      <c r="V28" s="20">
        <f t="shared" si="4"/>
        <v>3</v>
      </c>
      <c r="W28" s="20">
        <f t="shared" si="4"/>
        <v>5</v>
      </c>
      <c r="X28" s="20">
        <f t="shared" si="4"/>
        <v>0</v>
      </c>
      <c r="Y28" s="3">
        <f t="shared" si="1"/>
        <v>2.75</v>
      </c>
    </row>
    <row r="29" spans="1:25" ht="15.75" customHeight="1" x14ac:dyDescent="0.2">
      <c r="A29" s="90" t="s">
        <v>46</v>
      </c>
      <c r="B29" s="75"/>
      <c r="C29" s="76"/>
      <c r="D29" s="10" t="s">
        <v>47</v>
      </c>
      <c r="E29" s="13">
        <f t="shared" ref="E29:X29" si="5">E28/E32</f>
        <v>0.1111111111111111</v>
      </c>
      <c r="F29" s="13">
        <f t="shared" si="5"/>
        <v>0.52380952380952384</v>
      </c>
      <c r="G29" s="13">
        <f t="shared" si="5"/>
        <v>0</v>
      </c>
      <c r="H29" s="13">
        <f t="shared" si="5"/>
        <v>0.2</v>
      </c>
      <c r="I29" s="13">
        <f t="shared" si="5"/>
        <v>0</v>
      </c>
      <c r="J29" s="13">
        <f t="shared" si="5"/>
        <v>0</v>
      </c>
      <c r="K29" s="13">
        <f t="shared" si="5"/>
        <v>0.18181818181818182</v>
      </c>
      <c r="L29" s="13">
        <f t="shared" si="5"/>
        <v>0.30769230769230771</v>
      </c>
      <c r="M29" s="13">
        <f t="shared" si="5"/>
        <v>0.2</v>
      </c>
      <c r="N29" s="13">
        <f t="shared" si="5"/>
        <v>0.27272727272727271</v>
      </c>
      <c r="O29" s="13">
        <f t="shared" si="5"/>
        <v>0.4</v>
      </c>
      <c r="P29" s="13">
        <f t="shared" si="5"/>
        <v>0.2</v>
      </c>
      <c r="Q29" s="13">
        <f t="shared" si="5"/>
        <v>0.4</v>
      </c>
      <c r="R29" s="13">
        <f t="shared" si="5"/>
        <v>0.2</v>
      </c>
      <c r="S29" s="13">
        <f t="shared" si="5"/>
        <v>0.27272727272727271</v>
      </c>
      <c r="T29" s="13">
        <f t="shared" si="5"/>
        <v>0.30769230769230771</v>
      </c>
      <c r="U29" s="13">
        <f t="shared" si="5"/>
        <v>0.125</v>
      </c>
      <c r="V29" s="13">
        <f t="shared" si="5"/>
        <v>0.27272727272727271</v>
      </c>
      <c r="W29" s="13">
        <f t="shared" si="5"/>
        <v>0.35714285714285715</v>
      </c>
      <c r="X29" s="13">
        <f t="shared" si="5"/>
        <v>0</v>
      </c>
      <c r="Y29" s="43">
        <f t="shared" si="1"/>
        <v>0.21662240537240535</v>
      </c>
    </row>
    <row r="30" spans="1:25" ht="15.75" customHeight="1" x14ac:dyDescent="0.2">
      <c r="A30" s="90" t="s">
        <v>48</v>
      </c>
      <c r="B30" s="75"/>
      <c r="C30" s="76"/>
      <c r="D30" s="10" t="s">
        <v>49</v>
      </c>
      <c r="E30" s="20">
        <f t="shared" ref="E30:X30" si="6">E14+E22</f>
        <v>0</v>
      </c>
      <c r="F30" s="20">
        <f t="shared" si="6"/>
        <v>3</v>
      </c>
      <c r="G30" s="20">
        <f t="shared" si="6"/>
        <v>0</v>
      </c>
      <c r="H30" s="20">
        <f t="shared" si="6"/>
        <v>0</v>
      </c>
      <c r="I30" s="20">
        <f t="shared" si="6"/>
        <v>0</v>
      </c>
      <c r="J30" s="20">
        <f t="shared" si="6"/>
        <v>0</v>
      </c>
      <c r="K30" s="20">
        <f t="shared" si="6"/>
        <v>0</v>
      </c>
      <c r="L30" s="20">
        <f t="shared" si="6"/>
        <v>0</v>
      </c>
      <c r="M30" s="20">
        <f t="shared" si="6"/>
        <v>0</v>
      </c>
      <c r="N30" s="20">
        <f t="shared" si="6"/>
        <v>0</v>
      </c>
      <c r="O30" s="20">
        <f t="shared" si="6"/>
        <v>1</v>
      </c>
      <c r="P30" s="20">
        <f t="shared" si="6"/>
        <v>0</v>
      </c>
      <c r="Q30" s="20">
        <f t="shared" si="6"/>
        <v>2</v>
      </c>
      <c r="R30" s="20">
        <f t="shared" si="6"/>
        <v>1</v>
      </c>
      <c r="S30" s="20">
        <f t="shared" si="6"/>
        <v>2</v>
      </c>
      <c r="T30" s="20">
        <f t="shared" si="6"/>
        <v>1</v>
      </c>
      <c r="U30" s="20">
        <f t="shared" si="6"/>
        <v>1</v>
      </c>
      <c r="V30" s="20">
        <f t="shared" si="6"/>
        <v>0</v>
      </c>
      <c r="W30" s="20">
        <f t="shared" si="6"/>
        <v>0</v>
      </c>
      <c r="X30" s="20">
        <f t="shared" si="6"/>
        <v>0</v>
      </c>
      <c r="Y30" s="3">
        <f t="shared" si="1"/>
        <v>0.55000000000000004</v>
      </c>
    </row>
    <row r="31" spans="1:25" ht="15.75" customHeight="1" x14ac:dyDescent="0.2">
      <c r="A31" s="90" t="s">
        <v>50</v>
      </c>
      <c r="B31" s="75"/>
      <c r="C31" s="76"/>
      <c r="D31" s="10" t="s">
        <v>51</v>
      </c>
      <c r="E31" s="13">
        <f t="shared" ref="E31:X31" si="7">E30/E33</f>
        <v>0</v>
      </c>
      <c r="F31" s="13">
        <f t="shared" si="7"/>
        <v>0.42857142857142855</v>
      </c>
      <c r="G31" s="13">
        <f t="shared" si="7"/>
        <v>0</v>
      </c>
      <c r="H31" s="13">
        <f t="shared" si="7"/>
        <v>0</v>
      </c>
      <c r="I31" s="13">
        <f t="shared" si="7"/>
        <v>0</v>
      </c>
      <c r="J31" s="13">
        <f t="shared" si="7"/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0.25</v>
      </c>
      <c r="P31" s="13">
        <f t="shared" si="7"/>
        <v>0</v>
      </c>
      <c r="Q31" s="13">
        <f t="shared" si="7"/>
        <v>1</v>
      </c>
      <c r="R31" s="13">
        <f t="shared" si="7"/>
        <v>0.33333333333333331</v>
      </c>
      <c r="S31" s="13">
        <f t="shared" si="7"/>
        <v>0.5</v>
      </c>
      <c r="T31" s="13">
        <f t="shared" si="7"/>
        <v>0.25</v>
      </c>
      <c r="U31" s="13">
        <f t="shared" si="7"/>
        <v>0.5</v>
      </c>
      <c r="V31" s="13">
        <f t="shared" si="7"/>
        <v>0</v>
      </c>
      <c r="W31" s="13">
        <f t="shared" si="7"/>
        <v>0</v>
      </c>
      <c r="X31" s="13">
        <f t="shared" si="7"/>
        <v>0</v>
      </c>
      <c r="Y31" s="43">
        <f t="shared" si="1"/>
        <v>0.1630952380952381</v>
      </c>
    </row>
    <row r="32" spans="1:25" ht="15.75" customHeight="1" x14ac:dyDescent="0.2">
      <c r="A32" s="90" t="s">
        <v>52</v>
      </c>
      <c r="B32" s="89"/>
      <c r="C32" s="68" t="s">
        <v>53</v>
      </c>
      <c r="D32" s="68" t="s">
        <v>54</v>
      </c>
      <c r="E32" s="20">
        <f t="shared" ref="E32:X32" si="8">E6+E12+E20</f>
        <v>9</v>
      </c>
      <c r="F32" s="20">
        <f t="shared" si="8"/>
        <v>21</v>
      </c>
      <c r="G32" s="20">
        <f t="shared" si="8"/>
        <v>7</v>
      </c>
      <c r="H32" s="20">
        <f t="shared" si="8"/>
        <v>10</v>
      </c>
      <c r="I32" s="20">
        <f t="shared" si="8"/>
        <v>7</v>
      </c>
      <c r="J32" s="20">
        <f t="shared" si="8"/>
        <v>7</v>
      </c>
      <c r="K32" s="20">
        <f t="shared" si="8"/>
        <v>11</v>
      </c>
      <c r="L32" s="20">
        <f t="shared" si="8"/>
        <v>13</v>
      </c>
      <c r="M32" s="20">
        <f t="shared" si="8"/>
        <v>10</v>
      </c>
      <c r="N32" s="20">
        <f t="shared" si="8"/>
        <v>11</v>
      </c>
      <c r="O32" s="20">
        <f t="shared" si="8"/>
        <v>15</v>
      </c>
      <c r="P32" s="20">
        <f t="shared" si="8"/>
        <v>10</v>
      </c>
      <c r="Q32" s="20">
        <f t="shared" si="8"/>
        <v>10</v>
      </c>
      <c r="R32" s="20">
        <f t="shared" si="8"/>
        <v>10</v>
      </c>
      <c r="S32" s="20">
        <f t="shared" si="8"/>
        <v>11</v>
      </c>
      <c r="T32" s="20">
        <f t="shared" si="8"/>
        <v>13</v>
      </c>
      <c r="U32" s="20">
        <f t="shared" si="8"/>
        <v>8</v>
      </c>
      <c r="V32" s="20">
        <f t="shared" si="8"/>
        <v>11</v>
      </c>
      <c r="W32" s="20">
        <f t="shared" si="8"/>
        <v>14</v>
      </c>
      <c r="X32" s="20">
        <f t="shared" si="8"/>
        <v>7</v>
      </c>
      <c r="Y32" s="3">
        <f t="shared" si="1"/>
        <v>10.75</v>
      </c>
    </row>
    <row r="33" spans="1:25" ht="15.75" customHeight="1" x14ac:dyDescent="0.2">
      <c r="A33" s="91"/>
      <c r="B33" s="92"/>
      <c r="C33" s="68" t="s">
        <v>55</v>
      </c>
      <c r="D33" s="68" t="s">
        <v>56</v>
      </c>
      <c r="E33" s="20">
        <f t="shared" ref="E33:X33" si="9">E14+E15+E22+E23</f>
        <v>2</v>
      </c>
      <c r="F33" s="20">
        <f t="shared" si="9"/>
        <v>7</v>
      </c>
      <c r="G33" s="20">
        <f t="shared" si="9"/>
        <v>1</v>
      </c>
      <c r="H33" s="20">
        <f t="shared" si="9"/>
        <v>2</v>
      </c>
      <c r="I33" s="20">
        <f t="shared" si="9"/>
        <v>1</v>
      </c>
      <c r="J33" s="20">
        <f t="shared" si="9"/>
        <v>1</v>
      </c>
      <c r="K33" s="20">
        <f t="shared" si="9"/>
        <v>3</v>
      </c>
      <c r="L33" s="20">
        <f t="shared" si="9"/>
        <v>3</v>
      </c>
      <c r="M33" s="20">
        <f t="shared" si="9"/>
        <v>2</v>
      </c>
      <c r="N33" s="20">
        <f t="shared" si="9"/>
        <v>2</v>
      </c>
      <c r="O33" s="20">
        <f t="shared" si="9"/>
        <v>4</v>
      </c>
      <c r="P33" s="20">
        <f t="shared" si="9"/>
        <v>2</v>
      </c>
      <c r="Q33" s="20">
        <f t="shared" si="9"/>
        <v>2</v>
      </c>
      <c r="R33" s="20">
        <f t="shared" si="9"/>
        <v>3</v>
      </c>
      <c r="S33" s="20">
        <f t="shared" si="9"/>
        <v>4</v>
      </c>
      <c r="T33" s="20">
        <f t="shared" si="9"/>
        <v>4</v>
      </c>
      <c r="U33" s="20">
        <f t="shared" si="9"/>
        <v>2</v>
      </c>
      <c r="V33" s="20">
        <f t="shared" si="9"/>
        <v>2</v>
      </c>
      <c r="W33" s="20">
        <f t="shared" si="9"/>
        <v>3</v>
      </c>
      <c r="X33" s="20">
        <f t="shared" si="9"/>
        <v>1</v>
      </c>
      <c r="Y33" s="3">
        <f t="shared" si="1"/>
        <v>2.5499999999999998</v>
      </c>
    </row>
    <row r="34" spans="1:25" ht="15.75" customHeight="1" x14ac:dyDescent="0.2"/>
    <row r="35" spans="1:25" ht="15.75" customHeight="1" x14ac:dyDescent="0.2"/>
    <row r="36" spans="1:25" ht="15.75" customHeight="1" x14ac:dyDescent="0.2"/>
    <row r="37" spans="1:25" ht="15.75" customHeight="1" x14ac:dyDescent="0.2"/>
    <row r="38" spans="1:25" ht="15.75" customHeight="1" x14ac:dyDescent="0.2"/>
    <row r="39" spans="1:25" ht="15.75" customHeight="1" x14ac:dyDescent="0.2"/>
    <row r="40" spans="1:25" ht="15.75" customHeight="1" x14ac:dyDescent="0.2"/>
    <row r="41" spans="1:25" ht="15.75" customHeight="1" x14ac:dyDescent="0.2"/>
    <row r="42" spans="1:25" ht="15.75" customHeight="1" x14ac:dyDescent="0.2"/>
    <row r="43" spans="1:25" ht="15.75" customHeight="1" x14ac:dyDescent="0.2"/>
    <row r="44" spans="1:25" ht="15.7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E1:Y1"/>
    <mergeCell ref="E2:Y2"/>
    <mergeCell ref="E3:Y3"/>
    <mergeCell ref="A1:C1"/>
    <mergeCell ref="D1:D4"/>
    <mergeCell ref="A2:C2"/>
    <mergeCell ref="A3:C3"/>
    <mergeCell ref="A4:C4"/>
    <mergeCell ref="A29:C29"/>
    <mergeCell ref="A28:C28"/>
    <mergeCell ref="A30:C30"/>
    <mergeCell ref="A31:C31"/>
    <mergeCell ref="A32:B33"/>
    <mergeCell ref="B5:B10"/>
    <mergeCell ref="B11:B18"/>
    <mergeCell ref="B19:B26"/>
    <mergeCell ref="B27:C27"/>
    <mergeCell ref="A5:A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Case 77 FER 0</vt:lpstr>
      <vt:lpstr>Case 150 FER 0</vt:lpstr>
      <vt:lpstr>Case 231 FER 0</vt:lpstr>
      <vt:lpstr>Case 512 FER 0</vt:lpstr>
      <vt:lpstr>Case 77 FER 10</vt:lpstr>
      <vt:lpstr>Case 150 FER 10</vt:lpstr>
      <vt:lpstr>Case 231 FER 10</vt:lpstr>
      <vt:lpstr>Case 512 FER 10</vt:lpstr>
      <vt:lpstr>Case 77 FER 20</vt:lpstr>
      <vt:lpstr>Case 150 FER 20</vt:lpstr>
      <vt:lpstr>Case 231 FER 20</vt:lpstr>
      <vt:lpstr>Case 512 FER 20</vt:lpstr>
      <vt:lpstr>Summary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Wytus</cp:lastModifiedBy>
  <dcterms:created xsi:type="dcterms:W3CDTF">2021-04-07T16:28:00Z</dcterms:created>
  <dcterms:modified xsi:type="dcterms:W3CDTF">2021-04-10T21:02:52Z</dcterms:modified>
</cp:coreProperties>
</file>