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diego\Documents\PycharmProjects\schc-sigfox\stats\"/>
    </mc:Choice>
  </mc:AlternateContent>
  <xr:revisionPtr revIDLastSave="0" documentId="13_ncr:1_{FE1B0356-8E75-414B-871F-D52D62F8233E}" xr6:coauthVersionLast="46" xr6:coauthVersionMax="46" xr10:uidLastSave="{00000000-0000-0000-0000-000000000000}"/>
  <bookViews>
    <workbookView xWindow="28680" yWindow="-120" windowWidth="21840" windowHeight="13140" tabRatio="901" firstSheet="4" activeTab="13" xr2:uid="{00000000-000D-0000-FFFF-FFFF00000000}"/>
  </bookViews>
  <sheets>
    <sheet name="Case 77 FER 0" sheetId="1" r:id="rId1"/>
    <sheet name="Case 150 FER 0" sheetId="2" r:id="rId2"/>
    <sheet name="Case 231 FER 0" sheetId="3" r:id="rId3"/>
    <sheet name="Case 512 FER 0" sheetId="4" r:id="rId4"/>
    <sheet name="Case 77 FER 10" sheetId="5" r:id="rId5"/>
    <sheet name="Case 150 FER 10" sheetId="6" r:id="rId6"/>
    <sheet name="Case 231 FER 10" sheetId="7" r:id="rId7"/>
    <sheet name="Case 512 FER 10" sheetId="8" r:id="rId8"/>
    <sheet name="Case 77 FER 20" sheetId="9" r:id="rId9"/>
    <sheet name="Case 150 FER 20" sheetId="10" r:id="rId10"/>
    <sheet name="Case 231 FER 20" sheetId="11" r:id="rId11"/>
    <sheet name="Case 512 FER 20" sheetId="12" r:id="rId12"/>
    <sheet name="Summary" sheetId="13" r:id="rId13"/>
    <sheet name="Figure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" i="14" l="1"/>
  <c r="P31" i="14"/>
  <c r="O31" i="14"/>
  <c r="N31" i="14"/>
  <c r="M31" i="14"/>
  <c r="L27" i="13"/>
  <c r="D5" i="14" s="1"/>
  <c r="L23" i="13"/>
  <c r="I21" i="13"/>
  <c r="L19" i="13"/>
  <c r="N17" i="13"/>
  <c r="L15" i="13"/>
  <c r="N13" i="13"/>
  <c r="I9" i="13"/>
  <c r="N33" i="12"/>
  <c r="M33" i="12"/>
  <c r="L33" i="12"/>
  <c r="K33" i="12"/>
  <c r="K31" i="12" s="1"/>
  <c r="J33" i="12"/>
  <c r="I33" i="12"/>
  <c r="H33" i="12"/>
  <c r="G33" i="12"/>
  <c r="G31" i="12" s="1"/>
  <c r="F33" i="12"/>
  <c r="E33" i="12"/>
  <c r="N32" i="12"/>
  <c r="M32" i="12"/>
  <c r="L32" i="12"/>
  <c r="K32" i="12"/>
  <c r="J32" i="12"/>
  <c r="I32" i="12"/>
  <c r="H32" i="12"/>
  <c r="G32" i="12"/>
  <c r="F32" i="12"/>
  <c r="O32" i="12" s="1"/>
  <c r="O32" i="13" s="1"/>
  <c r="J6" i="14" s="1"/>
  <c r="E32" i="12"/>
  <c r="N31" i="12"/>
  <c r="M31" i="12"/>
  <c r="J31" i="12"/>
  <c r="F31" i="12"/>
  <c r="E31" i="12"/>
  <c r="N30" i="12"/>
  <c r="M30" i="12"/>
  <c r="L30" i="12"/>
  <c r="L31" i="12" s="1"/>
  <c r="K30" i="12"/>
  <c r="J30" i="12"/>
  <c r="I30" i="12"/>
  <c r="I31" i="12" s="1"/>
  <c r="H30" i="12"/>
  <c r="H31" i="12" s="1"/>
  <c r="G30" i="12"/>
  <c r="F30" i="12"/>
  <c r="E30" i="12"/>
  <c r="O27" i="12"/>
  <c r="O27" i="13" s="1"/>
  <c r="D6" i="14" s="1"/>
  <c r="O26" i="12"/>
  <c r="O26" i="13" s="1"/>
  <c r="O25" i="12"/>
  <c r="O25" i="13" s="1"/>
  <c r="O24" i="12"/>
  <c r="O24" i="13" s="1"/>
  <c r="O23" i="12"/>
  <c r="O23" i="13" s="1"/>
  <c r="O22" i="12"/>
  <c r="O22" i="13" s="1"/>
  <c r="O21" i="12"/>
  <c r="O21" i="13" s="1"/>
  <c r="O20" i="12"/>
  <c r="O20" i="13" s="1"/>
  <c r="O19" i="12"/>
  <c r="O19" i="13" s="1"/>
  <c r="O18" i="12"/>
  <c r="O18" i="13" s="1"/>
  <c r="O17" i="12"/>
  <c r="O17" i="13" s="1"/>
  <c r="O16" i="12"/>
  <c r="O16" i="13" s="1"/>
  <c r="O15" i="12"/>
  <c r="O15" i="13" s="1"/>
  <c r="O14" i="12"/>
  <c r="O14" i="13" s="1"/>
  <c r="O13" i="12"/>
  <c r="O13" i="13" s="1"/>
  <c r="O12" i="12"/>
  <c r="O12" i="13" s="1"/>
  <c r="N11" i="12"/>
  <c r="M11" i="12"/>
  <c r="L11" i="12"/>
  <c r="K11" i="12"/>
  <c r="J11" i="12"/>
  <c r="I11" i="12"/>
  <c r="H11" i="12"/>
  <c r="G11" i="12"/>
  <c r="F11" i="12"/>
  <c r="E11" i="12"/>
  <c r="O10" i="12"/>
  <c r="O10" i="13" s="1"/>
  <c r="O9" i="12"/>
  <c r="O9" i="13" s="1"/>
  <c r="O8" i="12"/>
  <c r="O8" i="13" s="1"/>
  <c r="O6" i="12"/>
  <c r="O6" i="13" s="1"/>
  <c r="E5" i="12"/>
  <c r="N33" i="11"/>
  <c r="N31" i="11" s="1"/>
  <c r="M33" i="11"/>
  <c r="L33" i="11"/>
  <c r="L31" i="11" s="1"/>
  <c r="K33" i="11"/>
  <c r="J33" i="11"/>
  <c r="I33" i="11"/>
  <c r="H33" i="11"/>
  <c r="G33" i="11"/>
  <c r="O33" i="11" s="1"/>
  <c r="L33" i="13" s="1"/>
  <c r="P5" i="14" s="1"/>
  <c r="F33" i="11"/>
  <c r="E33" i="11"/>
  <c r="N32" i="11"/>
  <c r="M32" i="11"/>
  <c r="L32" i="11"/>
  <c r="K32" i="11"/>
  <c r="J32" i="11"/>
  <c r="I32" i="11"/>
  <c r="H32" i="11"/>
  <c r="G32" i="11"/>
  <c r="O32" i="11" s="1"/>
  <c r="L32" i="13" s="1"/>
  <c r="J5" i="14" s="1"/>
  <c r="F32" i="11"/>
  <c r="E32" i="11"/>
  <c r="M31" i="11"/>
  <c r="J31" i="11"/>
  <c r="H31" i="11"/>
  <c r="F31" i="11"/>
  <c r="N30" i="11"/>
  <c r="M30" i="11"/>
  <c r="L30" i="11"/>
  <c r="K30" i="11"/>
  <c r="J30" i="11"/>
  <c r="I30" i="11"/>
  <c r="I31" i="11" s="1"/>
  <c r="H30" i="11"/>
  <c r="G30" i="11"/>
  <c r="F30" i="11"/>
  <c r="E30" i="11"/>
  <c r="E31" i="11" s="1"/>
  <c r="O27" i="11"/>
  <c r="O26" i="11"/>
  <c r="L26" i="13" s="1"/>
  <c r="O25" i="11"/>
  <c r="L25" i="13" s="1"/>
  <c r="O24" i="11"/>
  <c r="L24" i="13" s="1"/>
  <c r="O23" i="11"/>
  <c r="O22" i="11"/>
  <c r="L22" i="13" s="1"/>
  <c r="O21" i="11"/>
  <c r="L21" i="13" s="1"/>
  <c r="O20" i="11"/>
  <c r="L20" i="13" s="1"/>
  <c r="O19" i="11"/>
  <c r="O18" i="11"/>
  <c r="L18" i="13" s="1"/>
  <c r="O17" i="11"/>
  <c r="L17" i="13" s="1"/>
  <c r="O16" i="11"/>
  <c r="L16" i="13" s="1"/>
  <c r="O15" i="11"/>
  <c r="O14" i="11"/>
  <c r="L14" i="13" s="1"/>
  <c r="O13" i="11"/>
  <c r="L13" i="13" s="1"/>
  <c r="O12" i="11"/>
  <c r="L12" i="13" s="1"/>
  <c r="N11" i="11"/>
  <c r="M11" i="11"/>
  <c r="L11" i="11"/>
  <c r="K11" i="11"/>
  <c r="J11" i="11"/>
  <c r="I11" i="11"/>
  <c r="H11" i="11"/>
  <c r="G11" i="11"/>
  <c r="F11" i="11"/>
  <c r="E11" i="11"/>
  <c r="K5" i="11" s="1"/>
  <c r="K7" i="11" s="1"/>
  <c r="K28" i="11" s="1"/>
  <c r="K29" i="11" s="1"/>
  <c r="O10" i="11"/>
  <c r="L10" i="13" s="1"/>
  <c r="O9" i="11"/>
  <c r="L9" i="13" s="1"/>
  <c r="O8" i="11"/>
  <c r="L8" i="13" s="1"/>
  <c r="O6" i="11"/>
  <c r="L6" i="13" s="1"/>
  <c r="F5" i="11"/>
  <c r="F7" i="11" s="1"/>
  <c r="F28" i="11" s="1"/>
  <c r="F29" i="11" s="1"/>
  <c r="N33" i="10"/>
  <c r="M33" i="10"/>
  <c r="L33" i="10"/>
  <c r="K33" i="10"/>
  <c r="J33" i="10"/>
  <c r="I33" i="10"/>
  <c r="H33" i="10"/>
  <c r="G33" i="10"/>
  <c r="O33" i="10" s="1"/>
  <c r="I33" i="13" s="1"/>
  <c r="P4" i="14" s="1"/>
  <c r="F33" i="10"/>
  <c r="E33" i="10"/>
  <c r="N32" i="10"/>
  <c r="M32" i="10"/>
  <c r="L32" i="10"/>
  <c r="K32" i="10"/>
  <c r="J32" i="10"/>
  <c r="I32" i="10"/>
  <c r="H32" i="10"/>
  <c r="G32" i="10"/>
  <c r="F32" i="10"/>
  <c r="E32" i="10"/>
  <c r="M31" i="10"/>
  <c r="L31" i="10"/>
  <c r="K31" i="10"/>
  <c r="I31" i="10"/>
  <c r="G31" i="10"/>
  <c r="E31" i="10"/>
  <c r="N30" i="10"/>
  <c r="M30" i="10"/>
  <c r="L30" i="10"/>
  <c r="K30" i="10"/>
  <c r="J30" i="10"/>
  <c r="I30" i="10"/>
  <c r="H30" i="10"/>
  <c r="H31" i="10" s="1"/>
  <c r="G30" i="10"/>
  <c r="O30" i="10" s="1"/>
  <c r="I30" i="13" s="1"/>
  <c r="F30" i="10"/>
  <c r="E30" i="10"/>
  <c r="O27" i="10"/>
  <c r="I27" i="13" s="1"/>
  <c r="D4" i="14" s="1"/>
  <c r="O26" i="10"/>
  <c r="I26" i="13" s="1"/>
  <c r="O25" i="10"/>
  <c r="I25" i="13" s="1"/>
  <c r="O24" i="10"/>
  <c r="I24" i="13" s="1"/>
  <c r="O23" i="10"/>
  <c r="I23" i="13" s="1"/>
  <c r="O22" i="10"/>
  <c r="I22" i="13" s="1"/>
  <c r="O21" i="10"/>
  <c r="O20" i="10"/>
  <c r="I20" i="13" s="1"/>
  <c r="O19" i="10"/>
  <c r="I19" i="13" s="1"/>
  <c r="O18" i="10"/>
  <c r="I18" i="13" s="1"/>
  <c r="O17" i="10"/>
  <c r="I17" i="13" s="1"/>
  <c r="O16" i="10"/>
  <c r="I16" i="13" s="1"/>
  <c r="O15" i="10"/>
  <c r="I15" i="13" s="1"/>
  <c r="O14" i="10"/>
  <c r="I14" i="13" s="1"/>
  <c r="O13" i="10"/>
  <c r="I13" i="13" s="1"/>
  <c r="O12" i="10"/>
  <c r="I12" i="13" s="1"/>
  <c r="N11" i="10"/>
  <c r="M11" i="10"/>
  <c r="L11" i="10"/>
  <c r="K11" i="10"/>
  <c r="J11" i="10"/>
  <c r="I11" i="10"/>
  <c r="H11" i="10"/>
  <c r="G11" i="10"/>
  <c r="F11" i="10"/>
  <c r="E11" i="10"/>
  <c r="O10" i="10"/>
  <c r="I10" i="13" s="1"/>
  <c r="O9" i="10"/>
  <c r="O8" i="10"/>
  <c r="I8" i="13" s="1"/>
  <c r="J7" i="10"/>
  <c r="J28" i="10" s="1"/>
  <c r="J29" i="10" s="1"/>
  <c r="O6" i="10"/>
  <c r="I6" i="13" s="1"/>
  <c r="N5" i="10"/>
  <c r="N7" i="10" s="1"/>
  <c r="N28" i="10" s="1"/>
  <c r="N29" i="10" s="1"/>
  <c r="M5" i="10"/>
  <c r="M7" i="10" s="1"/>
  <c r="M28" i="10" s="1"/>
  <c r="M29" i="10" s="1"/>
  <c r="L5" i="10"/>
  <c r="L7" i="10" s="1"/>
  <c r="L28" i="10" s="1"/>
  <c r="L29" i="10" s="1"/>
  <c r="K5" i="10"/>
  <c r="K7" i="10" s="1"/>
  <c r="K28" i="10" s="1"/>
  <c r="K29" i="10" s="1"/>
  <c r="J5" i="10"/>
  <c r="I5" i="10"/>
  <c r="I7" i="10" s="1"/>
  <c r="I28" i="10" s="1"/>
  <c r="I29" i="10" s="1"/>
  <c r="H5" i="10"/>
  <c r="H7" i="10" s="1"/>
  <c r="H28" i="10" s="1"/>
  <c r="H29" i="10" s="1"/>
  <c r="G5" i="10"/>
  <c r="G7" i="10" s="1"/>
  <c r="G28" i="10" s="1"/>
  <c r="G29" i="10" s="1"/>
  <c r="F5" i="10"/>
  <c r="F7" i="10" s="1"/>
  <c r="F28" i="10" s="1"/>
  <c r="F29" i="10" s="1"/>
  <c r="E5" i="10"/>
  <c r="E7" i="10" s="1"/>
  <c r="X33" i="9"/>
  <c r="W33" i="9"/>
  <c r="W31" i="9" s="1"/>
  <c r="V33" i="9"/>
  <c r="U33" i="9"/>
  <c r="T33" i="9"/>
  <c r="S33" i="9"/>
  <c r="S31" i="9" s="1"/>
  <c r="R33" i="9"/>
  <c r="Q33" i="9"/>
  <c r="P33" i="9"/>
  <c r="O33" i="9"/>
  <c r="O31" i="9" s="1"/>
  <c r="N33" i="9"/>
  <c r="M33" i="9"/>
  <c r="L33" i="9"/>
  <c r="K33" i="9"/>
  <c r="K31" i="9" s="1"/>
  <c r="J33" i="9"/>
  <c r="I33" i="9"/>
  <c r="H33" i="9"/>
  <c r="G33" i="9"/>
  <c r="G31" i="9" s="1"/>
  <c r="F33" i="9"/>
  <c r="E33" i="9"/>
  <c r="Y33" i="9" s="1"/>
  <c r="F33" i="13" s="1"/>
  <c r="P3" i="14" s="1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Y32" i="9" s="1"/>
  <c r="F32" i="13" s="1"/>
  <c r="J3" i="14" s="1"/>
  <c r="X31" i="9"/>
  <c r="U31" i="9"/>
  <c r="T31" i="9"/>
  <c r="Q31" i="9"/>
  <c r="P31" i="9"/>
  <c r="M31" i="9"/>
  <c r="L31" i="9"/>
  <c r="I31" i="9"/>
  <c r="H31" i="9"/>
  <c r="E31" i="9"/>
  <c r="Y31" i="9" s="1"/>
  <c r="F31" i="13" s="1"/>
  <c r="X30" i="9"/>
  <c r="W30" i="9"/>
  <c r="V30" i="9"/>
  <c r="V31" i="9" s="1"/>
  <c r="U30" i="9"/>
  <c r="T30" i="9"/>
  <c r="S30" i="9"/>
  <c r="R30" i="9"/>
  <c r="R31" i="9" s="1"/>
  <c r="Q30" i="9"/>
  <c r="P30" i="9"/>
  <c r="O30" i="9"/>
  <c r="N30" i="9"/>
  <c r="N31" i="9" s="1"/>
  <c r="M30" i="9"/>
  <c r="L30" i="9"/>
  <c r="K30" i="9"/>
  <c r="J30" i="9"/>
  <c r="J31" i="9" s="1"/>
  <c r="I30" i="9"/>
  <c r="H30" i="9"/>
  <c r="G30" i="9"/>
  <c r="F30" i="9"/>
  <c r="F31" i="9" s="1"/>
  <c r="E30" i="9"/>
  <c r="Y27" i="9"/>
  <c r="F27" i="13" s="1"/>
  <c r="D3" i="14" s="1"/>
  <c r="Y26" i="9"/>
  <c r="F26" i="13" s="1"/>
  <c r="Y25" i="9"/>
  <c r="F25" i="13" s="1"/>
  <c r="Y24" i="9"/>
  <c r="F24" i="13" s="1"/>
  <c r="Y23" i="9"/>
  <c r="F23" i="13" s="1"/>
  <c r="Y22" i="9"/>
  <c r="F22" i="13" s="1"/>
  <c r="Y21" i="9"/>
  <c r="F21" i="13" s="1"/>
  <c r="Y20" i="9"/>
  <c r="F20" i="13" s="1"/>
  <c r="Y19" i="9"/>
  <c r="F19" i="13" s="1"/>
  <c r="Y18" i="9"/>
  <c r="F18" i="13" s="1"/>
  <c r="Y17" i="9"/>
  <c r="F17" i="13" s="1"/>
  <c r="Y16" i="9"/>
  <c r="F16" i="13" s="1"/>
  <c r="Y15" i="9"/>
  <c r="F15" i="13" s="1"/>
  <c r="Y14" i="9"/>
  <c r="F14" i="13" s="1"/>
  <c r="Y13" i="9"/>
  <c r="F13" i="13" s="1"/>
  <c r="Y12" i="9"/>
  <c r="F12" i="13" s="1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S5" i="9" s="1"/>
  <c r="S7" i="9" s="1"/>
  <c r="S28" i="9" s="1"/>
  <c r="S29" i="9" s="1"/>
  <c r="Y10" i="9"/>
  <c r="F10" i="13" s="1"/>
  <c r="Y9" i="9"/>
  <c r="F9" i="13" s="1"/>
  <c r="Y8" i="9"/>
  <c r="F8" i="13" s="1"/>
  <c r="Y6" i="9"/>
  <c r="F6" i="13" s="1"/>
  <c r="W5" i="9"/>
  <c r="W7" i="9" s="1"/>
  <c r="W28" i="9" s="1"/>
  <c r="W29" i="9" s="1"/>
  <c r="U5" i="9"/>
  <c r="U7" i="9" s="1"/>
  <c r="U28" i="9" s="1"/>
  <c r="U29" i="9" s="1"/>
  <c r="R5" i="9"/>
  <c r="R7" i="9" s="1"/>
  <c r="R28" i="9" s="1"/>
  <c r="R29" i="9" s="1"/>
  <c r="O5" i="9"/>
  <c r="O7" i="9" s="1"/>
  <c r="O28" i="9" s="1"/>
  <c r="O29" i="9" s="1"/>
  <c r="M5" i="9"/>
  <c r="M7" i="9" s="1"/>
  <c r="M28" i="9" s="1"/>
  <c r="M29" i="9" s="1"/>
  <c r="J5" i="9"/>
  <c r="J7" i="9" s="1"/>
  <c r="J28" i="9" s="1"/>
  <c r="J29" i="9" s="1"/>
  <c r="G5" i="9"/>
  <c r="G7" i="9" s="1"/>
  <c r="G28" i="9" s="1"/>
  <c r="G29" i="9" s="1"/>
  <c r="E5" i="9"/>
  <c r="E7" i="9" s="1"/>
  <c r="N33" i="8"/>
  <c r="M33" i="8"/>
  <c r="L33" i="8"/>
  <c r="K33" i="8"/>
  <c r="J33" i="8"/>
  <c r="I33" i="8"/>
  <c r="H33" i="8"/>
  <c r="G33" i="8"/>
  <c r="F33" i="8"/>
  <c r="E33" i="8"/>
  <c r="O33" i="8" s="1"/>
  <c r="N33" i="13" s="1"/>
  <c r="O6" i="14" s="1"/>
  <c r="N32" i="8"/>
  <c r="M32" i="8"/>
  <c r="L32" i="8"/>
  <c r="K32" i="8"/>
  <c r="J32" i="8"/>
  <c r="I32" i="8"/>
  <c r="H32" i="8"/>
  <c r="G32" i="8"/>
  <c r="F32" i="8"/>
  <c r="E32" i="8"/>
  <c r="O32" i="8" s="1"/>
  <c r="N32" i="13" s="1"/>
  <c r="I6" i="14" s="1"/>
  <c r="L31" i="8"/>
  <c r="J31" i="8"/>
  <c r="H31" i="8"/>
  <c r="F31" i="8"/>
  <c r="N30" i="8"/>
  <c r="N31" i="8" s="1"/>
  <c r="M30" i="8"/>
  <c r="M31" i="8" s="1"/>
  <c r="L30" i="8"/>
  <c r="K30" i="8"/>
  <c r="K31" i="8" s="1"/>
  <c r="J30" i="8"/>
  <c r="I30" i="8"/>
  <c r="I31" i="8" s="1"/>
  <c r="H30" i="8"/>
  <c r="G30" i="8"/>
  <c r="G31" i="8" s="1"/>
  <c r="F30" i="8"/>
  <c r="E30" i="8"/>
  <c r="E31" i="8" s="1"/>
  <c r="O31" i="8" s="1"/>
  <c r="N31" i="13" s="1"/>
  <c r="O27" i="8"/>
  <c r="N27" i="13" s="1"/>
  <c r="C6" i="14" s="1"/>
  <c r="O26" i="8"/>
  <c r="N26" i="13" s="1"/>
  <c r="O25" i="8"/>
  <c r="N25" i="13" s="1"/>
  <c r="O24" i="8"/>
  <c r="N24" i="13" s="1"/>
  <c r="O23" i="8"/>
  <c r="N23" i="13" s="1"/>
  <c r="O22" i="8"/>
  <c r="N22" i="13" s="1"/>
  <c r="O21" i="8"/>
  <c r="N21" i="13" s="1"/>
  <c r="O20" i="8"/>
  <c r="N20" i="13" s="1"/>
  <c r="O19" i="8"/>
  <c r="N19" i="13" s="1"/>
  <c r="O18" i="8"/>
  <c r="N18" i="13" s="1"/>
  <c r="O17" i="8"/>
  <c r="O16" i="8"/>
  <c r="N16" i="13" s="1"/>
  <c r="O15" i="8"/>
  <c r="N15" i="13" s="1"/>
  <c r="O14" i="8"/>
  <c r="N14" i="13" s="1"/>
  <c r="O13" i="8"/>
  <c r="O12" i="8"/>
  <c r="N12" i="13" s="1"/>
  <c r="N11" i="8"/>
  <c r="M11" i="8"/>
  <c r="L11" i="8"/>
  <c r="K11" i="8"/>
  <c r="J11" i="8"/>
  <c r="I11" i="8"/>
  <c r="H11" i="8"/>
  <c r="G11" i="8"/>
  <c r="F11" i="8"/>
  <c r="O11" i="8" s="1"/>
  <c r="N11" i="13" s="1"/>
  <c r="E11" i="8"/>
  <c r="O10" i="8"/>
  <c r="N10" i="13" s="1"/>
  <c r="O9" i="8"/>
  <c r="N9" i="13" s="1"/>
  <c r="O8" i="8"/>
  <c r="N8" i="13" s="1"/>
  <c r="O6" i="8"/>
  <c r="N6" i="13" s="1"/>
  <c r="N5" i="8"/>
  <c r="N7" i="8" s="1"/>
  <c r="N28" i="8" s="1"/>
  <c r="N29" i="8" s="1"/>
  <c r="M5" i="8"/>
  <c r="M7" i="8" s="1"/>
  <c r="M28" i="8" s="1"/>
  <c r="M29" i="8" s="1"/>
  <c r="L5" i="8"/>
  <c r="L7" i="8" s="1"/>
  <c r="L28" i="8" s="1"/>
  <c r="L29" i="8" s="1"/>
  <c r="K5" i="8"/>
  <c r="K7" i="8" s="1"/>
  <c r="K28" i="8" s="1"/>
  <c r="K29" i="8" s="1"/>
  <c r="J5" i="8"/>
  <c r="J7" i="8" s="1"/>
  <c r="J28" i="8" s="1"/>
  <c r="J29" i="8" s="1"/>
  <c r="I5" i="8"/>
  <c r="I7" i="8" s="1"/>
  <c r="I28" i="8" s="1"/>
  <c r="I29" i="8" s="1"/>
  <c r="H5" i="8"/>
  <c r="H7" i="8" s="1"/>
  <c r="H28" i="8" s="1"/>
  <c r="H29" i="8" s="1"/>
  <c r="G5" i="8"/>
  <c r="G7" i="8" s="1"/>
  <c r="G28" i="8" s="1"/>
  <c r="G29" i="8" s="1"/>
  <c r="F5" i="8"/>
  <c r="F7" i="8" s="1"/>
  <c r="F28" i="8" s="1"/>
  <c r="F29" i="8" s="1"/>
  <c r="E5" i="8"/>
  <c r="O5" i="8" s="1"/>
  <c r="N5" i="13" s="1"/>
  <c r="N33" i="7"/>
  <c r="M33" i="7"/>
  <c r="L33" i="7"/>
  <c r="K33" i="7"/>
  <c r="K31" i="7" s="1"/>
  <c r="J33" i="7"/>
  <c r="I33" i="7"/>
  <c r="H33" i="7"/>
  <c r="G33" i="7"/>
  <c r="G31" i="7" s="1"/>
  <c r="F33" i="7"/>
  <c r="E33" i="7"/>
  <c r="N32" i="7"/>
  <c r="M32" i="7"/>
  <c r="L32" i="7"/>
  <c r="K32" i="7"/>
  <c r="J32" i="7"/>
  <c r="I32" i="7"/>
  <c r="H32" i="7"/>
  <c r="G32" i="7"/>
  <c r="F32" i="7"/>
  <c r="O32" i="7" s="1"/>
  <c r="K32" i="13" s="1"/>
  <c r="I5" i="14" s="1"/>
  <c r="E32" i="7"/>
  <c r="M31" i="7"/>
  <c r="I31" i="7"/>
  <c r="E31" i="7"/>
  <c r="N30" i="7"/>
  <c r="N31" i="7" s="1"/>
  <c r="M30" i="7"/>
  <c r="L30" i="7"/>
  <c r="L31" i="7" s="1"/>
  <c r="K30" i="7"/>
  <c r="J30" i="7"/>
  <c r="J31" i="7" s="1"/>
  <c r="I30" i="7"/>
  <c r="H30" i="7"/>
  <c r="H31" i="7" s="1"/>
  <c r="G30" i="7"/>
  <c r="F30" i="7"/>
  <c r="F31" i="7" s="1"/>
  <c r="E30" i="7"/>
  <c r="O30" i="7" s="1"/>
  <c r="K30" i="13" s="1"/>
  <c r="O27" i="7"/>
  <c r="K27" i="13" s="1"/>
  <c r="C5" i="14" s="1"/>
  <c r="O26" i="7"/>
  <c r="K26" i="13" s="1"/>
  <c r="O25" i="7"/>
  <c r="K25" i="13" s="1"/>
  <c r="O24" i="7"/>
  <c r="K24" i="13" s="1"/>
  <c r="O23" i="7"/>
  <c r="K23" i="13" s="1"/>
  <c r="O22" i="7"/>
  <c r="K22" i="13" s="1"/>
  <c r="O21" i="7"/>
  <c r="K21" i="13" s="1"/>
  <c r="O20" i="7"/>
  <c r="K20" i="13" s="1"/>
  <c r="O19" i="7"/>
  <c r="K19" i="13" s="1"/>
  <c r="O18" i="7"/>
  <c r="K18" i="13" s="1"/>
  <c r="O17" i="7"/>
  <c r="K17" i="13" s="1"/>
  <c r="O16" i="7"/>
  <c r="K16" i="13" s="1"/>
  <c r="O15" i="7"/>
  <c r="K15" i="13" s="1"/>
  <c r="O14" i="7"/>
  <c r="K14" i="13" s="1"/>
  <c r="O13" i="7"/>
  <c r="K13" i="13" s="1"/>
  <c r="O12" i="7"/>
  <c r="K12" i="13" s="1"/>
  <c r="N11" i="7"/>
  <c r="M11" i="7"/>
  <c r="L11" i="7"/>
  <c r="K11" i="7"/>
  <c r="J11" i="7"/>
  <c r="I11" i="7"/>
  <c r="H11" i="7"/>
  <c r="G11" i="7"/>
  <c r="F11" i="7"/>
  <c r="E11" i="7"/>
  <c r="N5" i="7" s="1"/>
  <c r="N7" i="7" s="1"/>
  <c r="N28" i="7" s="1"/>
  <c r="N29" i="7" s="1"/>
  <c r="O10" i="7"/>
  <c r="K10" i="13" s="1"/>
  <c r="O9" i="7"/>
  <c r="K9" i="13" s="1"/>
  <c r="O8" i="7"/>
  <c r="K8" i="13" s="1"/>
  <c r="O6" i="7"/>
  <c r="K6" i="13" s="1"/>
  <c r="K5" i="7"/>
  <c r="K7" i="7" s="1"/>
  <c r="K28" i="7" s="1"/>
  <c r="K29" i="7" s="1"/>
  <c r="G5" i="7"/>
  <c r="G7" i="7" s="1"/>
  <c r="G28" i="7" s="1"/>
  <c r="G29" i="7" s="1"/>
  <c r="N33" i="6"/>
  <c r="N31" i="6" s="1"/>
  <c r="M33" i="6"/>
  <c r="L33" i="6"/>
  <c r="K33" i="6"/>
  <c r="J33" i="6"/>
  <c r="J31" i="6" s="1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O32" i="6" s="1"/>
  <c r="H32" i="13" s="1"/>
  <c r="I4" i="14" s="1"/>
  <c r="L31" i="6"/>
  <c r="H31" i="6"/>
  <c r="N30" i="6"/>
  <c r="M30" i="6"/>
  <c r="M31" i="6" s="1"/>
  <c r="L30" i="6"/>
  <c r="K30" i="6"/>
  <c r="K31" i="6" s="1"/>
  <c r="J30" i="6"/>
  <c r="I30" i="6"/>
  <c r="I31" i="6" s="1"/>
  <c r="H30" i="6"/>
  <c r="G30" i="6"/>
  <c r="G31" i="6" s="1"/>
  <c r="F30" i="6"/>
  <c r="E30" i="6"/>
  <c r="E31" i="6" s="1"/>
  <c r="J29" i="6"/>
  <c r="O27" i="6"/>
  <c r="H27" i="13" s="1"/>
  <c r="C4" i="14" s="1"/>
  <c r="O26" i="6"/>
  <c r="H26" i="13" s="1"/>
  <c r="O25" i="6"/>
  <c r="H25" i="13" s="1"/>
  <c r="O24" i="6"/>
  <c r="H24" i="13" s="1"/>
  <c r="O23" i="6"/>
  <c r="H23" i="13" s="1"/>
  <c r="O22" i="6"/>
  <c r="H22" i="13" s="1"/>
  <c r="O21" i="6"/>
  <c r="H21" i="13" s="1"/>
  <c r="O20" i="6"/>
  <c r="H20" i="13" s="1"/>
  <c r="O19" i="6"/>
  <c r="H19" i="13" s="1"/>
  <c r="O18" i="6"/>
  <c r="H18" i="13" s="1"/>
  <c r="O17" i="6"/>
  <c r="H17" i="13" s="1"/>
  <c r="O16" i="6"/>
  <c r="H16" i="13" s="1"/>
  <c r="O15" i="6"/>
  <c r="H15" i="13" s="1"/>
  <c r="O14" i="6"/>
  <c r="H14" i="13" s="1"/>
  <c r="O13" i="6"/>
  <c r="H13" i="13" s="1"/>
  <c r="O12" i="6"/>
  <c r="H12" i="13" s="1"/>
  <c r="N11" i="6"/>
  <c r="M11" i="6"/>
  <c r="L11" i="6"/>
  <c r="K11" i="6"/>
  <c r="J11" i="6"/>
  <c r="I11" i="6"/>
  <c r="H11" i="6"/>
  <c r="G11" i="6"/>
  <c r="F11" i="6"/>
  <c r="E11" i="6"/>
  <c r="O11" i="6" s="1"/>
  <c r="H11" i="13" s="1"/>
  <c r="O10" i="6"/>
  <c r="H10" i="13" s="1"/>
  <c r="O9" i="6"/>
  <c r="H9" i="13" s="1"/>
  <c r="O8" i="6"/>
  <c r="H8" i="13" s="1"/>
  <c r="J7" i="6"/>
  <c r="J28" i="6" s="1"/>
  <c r="O6" i="6"/>
  <c r="H6" i="13" s="1"/>
  <c r="N5" i="6"/>
  <c r="N7" i="6" s="1"/>
  <c r="N28" i="6" s="1"/>
  <c r="N29" i="6" s="1"/>
  <c r="L5" i="6"/>
  <c r="L7" i="6" s="1"/>
  <c r="L28" i="6" s="1"/>
  <c r="L29" i="6" s="1"/>
  <c r="K5" i="6"/>
  <c r="K7" i="6" s="1"/>
  <c r="K28" i="6" s="1"/>
  <c r="K29" i="6" s="1"/>
  <c r="J5" i="6"/>
  <c r="H5" i="6"/>
  <c r="H7" i="6" s="1"/>
  <c r="H28" i="6" s="1"/>
  <c r="H29" i="6" s="1"/>
  <c r="G5" i="6"/>
  <c r="G7" i="6" s="1"/>
  <c r="G28" i="6" s="1"/>
  <c r="G29" i="6" s="1"/>
  <c r="F5" i="6"/>
  <c r="F7" i="6" s="1"/>
  <c r="F28" i="6" s="1"/>
  <c r="F29" i="6" s="1"/>
  <c r="X33" i="5"/>
  <c r="W33" i="5"/>
  <c r="W31" i="5" s="1"/>
  <c r="V33" i="5"/>
  <c r="U33" i="5"/>
  <c r="T33" i="5"/>
  <c r="S33" i="5"/>
  <c r="S31" i="5" s="1"/>
  <c r="R33" i="5"/>
  <c r="Q33" i="5"/>
  <c r="P33" i="5"/>
  <c r="O33" i="5"/>
  <c r="O31" i="5" s="1"/>
  <c r="Y31" i="5" s="1"/>
  <c r="E31" i="13" s="1"/>
  <c r="N33" i="5"/>
  <c r="M33" i="5"/>
  <c r="L33" i="5"/>
  <c r="K33" i="5"/>
  <c r="K31" i="5" s="1"/>
  <c r="J33" i="5"/>
  <c r="I33" i="5"/>
  <c r="H33" i="5"/>
  <c r="G33" i="5"/>
  <c r="G31" i="5" s="1"/>
  <c r="F33" i="5"/>
  <c r="E33" i="5"/>
  <c r="Y33" i="5" s="1"/>
  <c r="E33" i="13" s="1"/>
  <c r="O3" i="14" s="1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Y32" i="5" s="1"/>
  <c r="E32" i="13" s="1"/>
  <c r="I3" i="14" s="1"/>
  <c r="U31" i="5"/>
  <c r="Q31" i="5"/>
  <c r="M31" i="5"/>
  <c r="I31" i="5"/>
  <c r="E31" i="5"/>
  <c r="X30" i="5"/>
  <c r="X31" i="5" s="1"/>
  <c r="W30" i="5"/>
  <c r="V30" i="5"/>
  <c r="V31" i="5" s="1"/>
  <c r="U30" i="5"/>
  <c r="T30" i="5"/>
  <c r="T31" i="5" s="1"/>
  <c r="S30" i="5"/>
  <c r="R30" i="5"/>
  <c r="R31" i="5" s="1"/>
  <c r="Q30" i="5"/>
  <c r="P30" i="5"/>
  <c r="P31" i="5" s="1"/>
  <c r="O30" i="5"/>
  <c r="N30" i="5"/>
  <c r="N31" i="5" s="1"/>
  <c r="M30" i="5"/>
  <c r="L30" i="5"/>
  <c r="L31" i="5" s="1"/>
  <c r="K30" i="5"/>
  <c r="J30" i="5"/>
  <c r="J31" i="5" s="1"/>
  <c r="I30" i="5"/>
  <c r="H30" i="5"/>
  <c r="H31" i="5" s="1"/>
  <c r="G30" i="5"/>
  <c r="F30" i="5"/>
  <c r="F31" i="5" s="1"/>
  <c r="E30" i="5"/>
  <c r="Y30" i="5" s="1"/>
  <c r="E30" i="13" s="1"/>
  <c r="S29" i="5"/>
  <c r="Y27" i="5"/>
  <c r="E27" i="13" s="1"/>
  <c r="C3" i="14" s="1"/>
  <c r="Y26" i="5"/>
  <c r="E26" i="13" s="1"/>
  <c r="Y25" i="5"/>
  <c r="E25" i="13" s="1"/>
  <c r="Y24" i="5"/>
  <c r="E24" i="13" s="1"/>
  <c r="Y23" i="5"/>
  <c r="E23" i="13" s="1"/>
  <c r="Y22" i="5"/>
  <c r="E22" i="13" s="1"/>
  <c r="Y21" i="5"/>
  <c r="E21" i="13" s="1"/>
  <c r="Y20" i="5"/>
  <c r="E20" i="13" s="1"/>
  <c r="Y19" i="5"/>
  <c r="E19" i="13" s="1"/>
  <c r="Y18" i="5"/>
  <c r="E18" i="13" s="1"/>
  <c r="Y17" i="5"/>
  <c r="E17" i="13" s="1"/>
  <c r="Y16" i="5"/>
  <c r="E16" i="13" s="1"/>
  <c r="Y15" i="5"/>
  <c r="E15" i="13" s="1"/>
  <c r="Y14" i="5"/>
  <c r="E14" i="13" s="1"/>
  <c r="Y13" i="5"/>
  <c r="E13" i="13" s="1"/>
  <c r="Y12" i="5"/>
  <c r="E12" i="13" s="1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K5" i="5" s="1"/>
  <c r="K7" i="5" s="1"/>
  <c r="K28" i="5" s="1"/>
  <c r="K29" i="5" s="1"/>
  <c r="Y10" i="5"/>
  <c r="E10" i="13" s="1"/>
  <c r="Y9" i="5"/>
  <c r="E9" i="13" s="1"/>
  <c r="Y8" i="5"/>
  <c r="E8" i="13" s="1"/>
  <c r="Y6" i="5"/>
  <c r="E6" i="13" s="1"/>
  <c r="W5" i="5"/>
  <c r="W7" i="5" s="1"/>
  <c r="W28" i="5" s="1"/>
  <c r="W29" i="5" s="1"/>
  <c r="S5" i="5"/>
  <c r="S7" i="5" s="1"/>
  <c r="S28" i="5" s="1"/>
  <c r="O5" i="5"/>
  <c r="O7" i="5" s="1"/>
  <c r="O28" i="5" s="1"/>
  <c r="O29" i="5" s="1"/>
  <c r="G5" i="5"/>
  <c r="G7" i="5" s="1"/>
  <c r="G28" i="5" s="1"/>
  <c r="G29" i="5" s="1"/>
  <c r="N33" i="4"/>
  <c r="N31" i="4" s="1"/>
  <c r="M33" i="4"/>
  <c r="L33" i="4"/>
  <c r="K33" i="4"/>
  <c r="J33" i="4"/>
  <c r="J31" i="4" s="1"/>
  <c r="I33" i="4"/>
  <c r="H33" i="4"/>
  <c r="G33" i="4"/>
  <c r="F33" i="4"/>
  <c r="F31" i="4" s="1"/>
  <c r="E33" i="4"/>
  <c r="N32" i="4"/>
  <c r="M32" i="4"/>
  <c r="L32" i="4"/>
  <c r="K32" i="4"/>
  <c r="J32" i="4"/>
  <c r="I32" i="4"/>
  <c r="H32" i="4"/>
  <c r="G32" i="4"/>
  <c r="F32" i="4"/>
  <c r="E32" i="4"/>
  <c r="O32" i="4" s="1"/>
  <c r="M32" i="13" s="1"/>
  <c r="H6" i="14" s="1"/>
  <c r="L31" i="4"/>
  <c r="H31" i="4"/>
  <c r="N30" i="4"/>
  <c r="M30" i="4"/>
  <c r="M31" i="4" s="1"/>
  <c r="L30" i="4"/>
  <c r="K30" i="4"/>
  <c r="K31" i="4" s="1"/>
  <c r="J30" i="4"/>
  <c r="I30" i="4"/>
  <c r="I31" i="4" s="1"/>
  <c r="H30" i="4"/>
  <c r="G30" i="4"/>
  <c r="G31" i="4" s="1"/>
  <c r="F30" i="4"/>
  <c r="E30" i="4"/>
  <c r="E31" i="4" s="1"/>
  <c r="O31" i="4" s="1"/>
  <c r="M31" i="13" s="1"/>
  <c r="O27" i="4"/>
  <c r="M27" i="13" s="1"/>
  <c r="B6" i="14" s="1"/>
  <c r="O26" i="4"/>
  <c r="M26" i="13" s="1"/>
  <c r="O25" i="4"/>
  <c r="M25" i="13" s="1"/>
  <c r="O24" i="4"/>
  <c r="M24" i="13" s="1"/>
  <c r="O23" i="4"/>
  <c r="M23" i="13" s="1"/>
  <c r="O22" i="4"/>
  <c r="M22" i="13" s="1"/>
  <c r="O21" i="4"/>
  <c r="M21" i="13" s="1"/>
  <c r="O20" i="4"/>
  <c r="M20" i="13" s="1"/>
  <c r="O19" i="4"/>
  <c r="M19" i="13" s="1"/>
  <c r="O18" i="4"/>
  <c r="M18" i="13" s="1"/>
  <c r="O17" i="4"/>
  <c r="M17" i="13" s="1"/>
  <c r="O16" i="4"/>
  <c r="M16" i="13" s="1"/>
  <c r="O15" i="4"/>
  <c r="M15" i="13" s="1"/>
  <c r="O14" i="4"/>
  <c r="M14" i="13" s="1"/>
  <c r="O13" i="4"/>
  <c r="M13" i="13" s="1"/>
  <c r="O12" i="4"/>
  <c r="M12" i="13" s="1"/>
  <c r="N11" i="4"/>
  <c r="M11" i="4"/>
  <c r="L11" i="4"/>
  <c r="K11" i="4"/>
  <c r="J11" i="4"/>
  <c r="I11" i="4"/>
  <c r="H11" i="4"/>
  <c r="G11" i="4"/>
  <c r="F11" i="4"/>
  <c r="E11" i="4"/>
  <c r="O11" i="4" s="1"/>
  <c r="M11" i="13" s="1"/>
  <c r="O10" i="4"/>
  <c r="M10" i="13" s="1"/>
  <c r="O9" i="4"/>
  <c r="M9" i="13" s="1"/>
  <c r="O8" i="4"/>
  <c r="M8" i="13" s="1"/>
  <c r="O6" i="4"/>
  <c r="M6" i="13" s="1"/>
  <c r="N5" i="4"/>
  <c r="N7" i="4" s="1"/>
  <c r="N28" i="4" s="1"/>
  <c r="N29" i="4" s="1"/>
  <c r="M5" i="4"/>
  <c r="M7" i="4" s="1"/>
  <c r="M28" i="4" s="1"/>
  <c r="M29" i="4" s="1"/>
  <c r="L5" i="4"/>
  <c r="L7" i="4" s="1"/>
  <c r="L28" i="4" s="1"/>
  <c r="L29" i="4" s="1"/>
  <c r="K5" i="4"/>
  <c r="K7" i="4" s="1"/>
  <c r="K28" i="4" s="1"/>
  <c r="K29" i="4" s="1"/>
  <c r="J5" i="4"/>
  <c r="J7" i="4" s="1"/>
  <c r="J28" i="4" s="1"/>
  <c r="J29" i="4" s="1"/>
  <c r="I5" i="4"/>
  <c r="I7" i="4" s="1"/>
  <c r="I28" i="4" s="1"/>
  <c r="I29" i="4" s="1"/>
  <c r="H5" i="4"/>
  <c r="H7" i="4" s="1"/>
  <c r="H28" i="4" s="1"/>
  <c r="H29" i="4" s="1"/>
  <c r="G5" i="4"/>
  <c r="G7" i="4" s="1"/>
  <c r="G28" i="4" s="1"/>
  <c r="G29" i="4" s="1"/>
  <c r="F5" i="4"/>
  <c r="F7" i="4" s="1"/>
  <c r="F28" i="4" s="1"/>
  <c r="F29" i="4" s="1"/>
  <c r="E5" i="4"/>
  <c r="E7" i="4" s="1"/>
  <c r="E28" i="4" s="1"/>
  <c r="N33" i="3"/>
  <c r="M33" i="3"/>
  <c r="L33" i="3"/>
  <c r="K33" i="3"/>
  <c r="J33" i="3"/>
  <c r="I33" i="3"/>
  <c r="H33" i="3"/>
  <c r="G33" i="3"/>
  <c r="F33" i="3"/>
  <c r="E33" i="3"/>
  <c r="O33" i="3" s="1"/>
  <c r="J33" i="13" s="1"/>
  <c r="N5" i="14" s="1"/>
  <c r="N32" i="3"/>
  <c r="M32" i="3"/>
  <c r="L32" i="3"/>
  <c r="K32" i="3"/>
  <c r="J32" i="3"/>
  <c r="I32" i="3"/>
  <c r="H32" i="3"/>
  <c r="G32" i="3"/>
  <c r="F32" i="3"/>
  <c r="E32" i="3"/>
  <c r="O32" i="3" s="1"/>
  <c r="J32" i="13" s="1"/>
  <c r="H5" i="14" s="1"/>
  <c r="K31" i="3"/>
  <c r="G31" i="3"/>
  <c r="N30" i="3"/>
  <c r="N31" i="3" s="1"/>
  <c r="M30" i="3"/>
  <c r="L30" i="3"/>
  <c r="L31" i="3" s="1"/>
  <c r="K30" i="3"/>
  <c r="J30" i="3"/>
  <c r="J31" i="3" s="1"/>
  <c r="I30" i="3"/>
  <c r="H30" i="3"/>
  <c r="H31" i="3" s="1"/>
  <c r="G30" i="3"/>
  <c r="F30" i="3"/>
  <c r="F31" i="3" s="1"/>
  <c r="E30" i="3"/>
  <c r="H28" i="3"/>
  <c r="H29" i="3" s="1"/>
  <c r="O27" i="3"/>
  <c r="J27" i="13" s="1"/>
  <c r="B5" i="14" s="1"/>
  <c r="O26" i="3"/>
  <c r="J26" i="13" s="1"/>
  <c r="O25" i="3"/>
  <c r="J25" i="13" s="1"/>
  <c r="O24" i="3"/>
  <c r="J24" i="13" s="1"/>
  <c r="O23" i="3"/>
  <c r="J23" i="13" s="1"/>
  <c r="O22" i="3"/>
  <c r="J22" i="13" s="1"/>
  <c r="O21" i="3"/>
  <c r="J21" i="13" s="1"/>
  <c r="O20" i="3"/>
  <c r="J20" i="13" s="1"/>
  <c r="O19" i="3"/>
  <c r="J19" i="13" s="1"/>
  <c r="O18" i="3"/>
  <c r="J18" i="13" s="1"/>
  <c r="O17" i="3"/>
  <c r="J17" i="13" s="1"/>
  <c r="O16" i="3"/>
  <c r="J16" i="13" s="1"/>
  <c r="O15" i="3"/>
  <c r="J15" i="13" s="1"/>
  <c r="O14" i="3"/>
  <c r="J14" i="13" s="1"/>
  <c r="O13" i="3"/>
  <c r="J13" i="13" s="1"/>
  <c r="O12" i="3"/>
  <c r="J12" i="13" s="1"/>
  <c r="N11" i="3"/>
  <c r="M11" i="3"/>
  <c r="L11" i="3"/>
  <c r="K11" i="3"/>
  <c r="J11" i="3"/>
  <c r="I11" i="3"/>
  <c r="H11" i="3"/>
  <c r="G11" i="3"/>
  <c r="O11" i="3" s="1"/>
  <c r="J11" i="13" s="1"/>
  <c r="F11" i="3"/>
  <c r="E11" i="3"/>
  <c r="O10" i="3"/>
  <c r="J10" i="13" s="1"/>
  <c r="O9" i="3"/>
  <c r="J9" i="13" s="1"/>
  <c r="O8" i="3"/>
  <c r="J8" i="13" s="1"/>
  <c r="O6" i="3"/>
  <c r="J6" i="13" s="1"/>
  <c r="N5" i="3"/>
  <c r="N7" i="3" s="1"/>
  <c r="N28" i="3" s="1"/>
  <c r="N29" i="3" s="1"/>
  <c r="M5" i="3"/>
  <c r="M7" i="3" s="1"/>
  <c r="M28" i="3" s="1"/>
  <c r="M29" i="3" s="1"/>
  <c r="L5" i="3"/>
  <c r="L7" i="3" s="1"/>
  <c r="L28" i="3" s="1"/>
  <c r="L29" i="3" s="1"/>
  <c r="K5" i="3"/>
  <c r="K7" i="3" s="1"/>
  <c r="K28" i="3" s="1"/>
  <c r="K29" i="3" s="1"/>
  <c r="J5" i="3"/>
  <c r="J7" i="3" s="1"/>
  <c r="J28" i="3" s="1"/>
  <c r="J29" i="3" s="1"/>
  <c r="I5" i="3"/>
  <c r="I7" i="3" s="1"/>
  <c r="I28" i="3" s="1"/>
  <c r="I29" i="3" s="1"/>
  <c r="H5" i="3"/>
  <c r="H7" i="3" s="1"/>
  <c r="G5" i="3"/>
  <c r="G7" i="3" s="1"/>
  <c r="G28" i="3" s="1"/>
  <c r="G29" i="3" s="1"/>
  <c r="F5" i="3"/>
  <c r="F7" i="3" s="1"/>
  <c r="F28" i="3" s="1"/>
  <c r="F29" i="3" s="1"/>
  <c r="E5" i="3"/>
  <c r="O5" i="3" s="1"/>
  <c r="J5" i="13" s="1"/>
  <c r="N33" i="2"/>
  <c r="M33" i="2"/>
  <c r="L33" i="2"/>
  <c r="K33" i="2"/>
  <c r="J33" i="2"/>
  <c r="I33" i="2"/>
  <c r="H33" i="2"/>
  <c r="G33" i="2"/>
  <c r="F33" i="2"/>
  <c r="O33" i="2" s="1"/>
  <c r="G33" i="13" s="1"/>
  <c r="N4" i="14" s="1"/>
  <c r="E33" i="2"/>
  <c r="N32" i="2"/>
  <c r="M32" i="2"/>
  <c r="L32" i="2"/>
  <c r="K32" i="2"/>
  <c r="J32" i="2"/>
  <c r="I32" i="2"/>
  <c r="H32" i="2"/>
  <c r="G32" i="2"/>
  <c r="O32" i="2" s="1"/>
  <c r="G32" i="13" s="1"/>
  <c r="H4" i="14" s="1"/>
  <c r="F32" i="2"/>
  <c r="E32" i="2"/>
  <c r="N31" i="2"/>
  <c r="J31" i="2"/>
  <c r="F31" i="2"/>
  <c r="N30" i="2"/>
  <c r="M30" i="2"/>
  <c r="M31" i="2" s="1"/>
  <c r="L30" i="2"/>
  <c r="L31" i="2" s="1"/>
  <c r="K30" i="2"/>
  <c r="K31" i="2" s="1"/>
  <c r="J30" i="2"/>
  <c r="I30" i="2"/>
  <c r="I31" i="2" s="1"/>
  <c r="H30" i="2"/>
  <c r="H31" i="2" s="1"/>
  <c r="G30" i="2"/>
  <c r="G31" i="2" s="1"/>
  <c r="F30" i="2"/>
  <c r="E30" i="2"/>
  <c r="K28" i="2"/>
  <c r="K29" i="2" s="1"/>
  <c r="O27" i="2"/>
  <c r="G27" i="13" s="1"/>
  <c r="B4" i="14" s="1"/>
  <c r="O26" i="2"/>
  <c r="G26" i="13" s="1"/>
  <c r="O25" i="2"/>
  <c r="G25" i="13" s="1"/>
  <c r="O24" i="2"/>
  <c r="G24" i="13" s="1"/>
  <c r="O23" i="2"/>
  <c r="G23" i="13" s="1"/>
  <c r="O22" i="2"/>
  <c r="G22" i="13" s="1"/>
  <c r="O21" i="2"/>
  <c r="G21" i="13" s="1"/>
  <c r="O20" i="2"/>
  <c r="G20" i="13" s="1"/>
  <c r="O19" i="2"/>
  <c r="G19" i="13" s="1"/>
  <c r="O18" i="2"/>
  <c r="G18" i="13" s="1"/>
  <c r="O17" i="2"/>
  <c r="G17" i="13" s="1"/>
  <c r="O16" i="2"/>
  <c r="G16" i="13" s="1"/>
  <c r="O15" i="2"/>
  <c r="G15" i="13" s="1"/>
  <c r="O14" i="2"/>
  <c r="G14" i="13" s="1"/>
  <c r="O13" i="2"/>
  <c r="G13" i="13" s="1"/>
  <c r="O12" i="2"/>
  <c r="G12" i="13" s="1"/>
  <c r="N11" i="2"/>
  <c r="M11" i="2"/>
  <c r="L11" i="2"/>
  <c r="K11" i="2"/>
  <c r="J11" i="2"/>
  <c r="I11" i="2"/>
  <c r="H11" i="2"/>
  <c r="G11" i="2"/>
  <c r="F11" i="2"/>
  <c r="E11" i="2"/>
  <c r="O10" i="2"/>
  <c r="G10" i="13" s="1"/>
  <c r="O9" i="2"/>
  <c r="G9" i="13" s="1"/>
  <c r="O8" i="2"/>
  <c r="G8" i="13" s="1"/>
  <c r="L7" i="2"/>
  <c r="L28" i="2" s="1"/>
  <c r="L29" i="2" s="1"/>
  <c r="O6" i="2"/>
  <c r="G6" i="13" s="1"/>
  <c r="N5" i="2"/>
  <c r="N7" i="2" s="1"/>
  <c r="N28" i="2" s="1"/>
  <c r="N29" i="2" s="1"/>
  <c r="M5" i="2"/>
  <c r="M7" i="2" s="1"/>
  <c r="M28" i="2" s="1"/>
  <c r="M29" i="2" s="1"/>
  <c r="L5" i="2"/>
  <c r="K5" i="2"/>
  <c r="K7" i="2" s="1"/>
  <c r="J5" i="2"/>
  <c r="J7" i="2" s="1"/>
  <c r="J28" i="2" s="1"/>
  <c r="J29" i="2" s="1"/>
  <c r="I5" i="2"/>
  <c r="I7" i="2" s="1"/>
  <c r="I28" i="2" s="1"/>
  <c r="I29" i="2" s="1"/>
  <c r="H5" i="2"/>
  <c r="H7" i="2" s="1"/>
  <c r="H28" i="2" s="1"/>
  <c r="H29" i="2" s="1"/>
  <c r="G5" i="2"/>
  <c r="G7" i="2" s="1"/>
  <c r="G28" i="2" s="1"/>
  <c r="G29" i="2" s="1"/>
  <c r="F5" i="2"/>
  <c r="F7" i="2" s="1"/>
  <c r="F28" i="2" s="1"/>
  <c r="F29" i="2" s="1"/>
  <c r="E5" i="2"/>
  <c r="O5" i="2" s="1"/>
  <c r="G5" i="13" s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Y33" i="1" s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W31" i="1"/>
  <c r="S31" i="1"/>
  <c r="O31" i="1"/>
  <c r="K31" i="1"/>
  <c r="G31" i="1"/>
  <c r="X30" i="1"/>
  <c r="X31" i="1" s="1"/>
  <c r="W30" i="1"/>
  <c r="V30" i="1"/>
  <c r="V31" i="1" s="1"/>
  <c r="U30" i="1"/>
  <c r="T30" i="1"/>
  <c r="T31" i="1" s="1"/>
  <c r="S30" i="1"/>
  <c r="R30" i="1"/>
  <c r="R31" i="1" s="1"/>
  <c r="Q30" i="1"/>
  <c r="P30" i="1"/>
  <c r="P31" i="1" s="1"/>
  <c r="O30" i="1"/>
  <c r="N30" i="1"/>
  <c r="N31" i="1" s="1"/>
  <c r="M30" i="1"/>
  <c r="L30" i="1"/>
  <c r="L31" i="1" s="1"/>
  <c r="K30" i="1"/>
  <c r="J30" i="1"/>
  <c r="J31" i="1" s="1"/>
  <c r="I30" i="1"/>
  <c r="H30" i="1"/>
  <c r="H31" i="1" s="1"/>
  <c r="G30" i="1"/>
  <c r="F30" i="1"/>
  <c r="F31" i="1" s="1"/>
  <c r="E30" i="1"/>
  <c r="V28" i="1"/>
  <c r="N28" i="1"/>
  <c r="N29" i="1" s="1"/>
  <c r="J28" i="1"/>
  <c r="J29" i="1" s="1"/>
  <c r="F28" i="1"/>
  <c r="Y27" i="1"/>
  <c r="D27" i="13" s="1"/>
  <c r="B3" i="14" s="1"/>
  <c r="Y26" i="1"/>
  <c r="D26" i="13" s="1"/>
  <c r="Y25" i="1"/>
  <c r="D25" i="13" s="1"/>
  <c r="Y24" i="1"/>
  <c r="D24" i="13" s="1"/>
  <c r="Y23" i="1"/>
  <c r="D23" i="13" s="1"/>
  <c r="Y22" i="1"/>
  <c r="D22" i="13" s="1"/>
  <c r="Y21" i="1"/>
  <c r="D21" i="13" s="1"/>
  <c r="Y20" i="1"/>
  <c r="D20" i="13" s="1"/>
  <c r="Y19" i="1"/>
  <c r="D19" i="13" s="1"/>
  <c r="Y18" i="1"/>
  <c r="D18" i="13" s="1"/>
  <c r="Y17" i="1"/>
  <c r="D17" i="13" s="1"/>
  <c r="Y16" i="1"/>
  <c r="D16" i="13" s="1"/>
  <c r="Y15" i="1"/>
  <c r="D15" i="13" s="1"/>
  <c r="Y14" i="1"/>
  <c r="D14" i="13" s="1"/>
  <c r="Y13" i="1"/>
  <c r="D13" i="13" s="1"/>
  <c r="Y12" i="1"/>
  <c r="D12" i="13" s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Y10" i="1"/>
  <c r="D10" i="13" s="1"/>
  <c r="Y9" i="1"/>
  <c r="D9" i="13" s="1"/>
  <c r="Y8" i="1"/>
  <c r="D8" i="13" s="1"/>
  <c r="W7" i="1"/>
  <c r="W28" i="1" s="1"/>
  <c r="W29" i="1" s="1"/>
  <c r="S7" i="1"/>
  <c r="S28" i="1" s="1"/>
  <c r="S29" i="1" s="1"/>
  <c r="O7" i="1"/>
  <c r="O28" i="1" s="1"/>
  <c r="O29" i="1" s="1"/>
  <c r="K7" i="1"/>
  <c r="K28" i="1" s="1"/>
  <c r="K29" i="1" s="1"/>
  <c r="G7" i="1"/>
  <c r="G28" i="1" s="1"/>
  <c r="G29" i="1" s="1"/>
  <c r="Y6" i="1"/>
  <c r="D6" i="13" s="1"/>
  <c r="X5" i="1"/>
  <c r="X7" i="1" s="1"/>
  <c r="X28" i="1" s="1"/>
  <c r="X29" i="1" s="1"/>
  <c r="W5" i="1"/>
  <c r="V5" i="1"/>
  <c r="V7" i="1" s="1"/>
  <c r="U5" i="1"/>
  <c r="U7" i="1" s="1"/>
  <c r="U28" i="1" s="1"/>
  <c r="U29" i="1" s="1"/>
  <c r="T5" i="1"/>
  <c r="T7" i="1" s="1"/>
  <c r="T28" i="1" s="1"/>
  <c r="T29" i="1" s="1"/>
  <c r="S5" i="1"/>
  <c r="R5" i="1"/>
  <c r="R7" i="1" s="1"/>
  <c r="R28" i="1" s="1"/>
  <c r="R29" i="1" s="1"/>
  <c r="Q5" i="1"/>
  <c r="Q7" i="1" s="1"/>
  <c r="Q28" i="1" s="1"/>
  <c r="Q29" i="1" s="1"/>
  <c r="P5" i="1"/>
  <c r="P7" i="1" s="1"/>
  <c r="P28" i="1" s="1"/>
  <c r="P29" i="1" s="1"/>
  <c r="O5" i="1"/>
  <c r="N5" i="1"/>
  <c r="N7" i="1" s="1"/>
  <c r="M5" i="1"/>
  <c r="M7" i="1" s="1"/>
  <c r="M28" i="1" s="1"/>
  <c r="M29" i="1" s="1"/>
  <c r="L5" i="1"/>
  <c r="L7" i="1" s="1"/>
  <c r="L28" i="1" s="1"/>
  <c r="L29" i="1" s="1"/>
  <c r="K5" i="1"/>
  <c r="J5" i="1"/>
  <c r="J7" i="1" s="1"/>
  <c r="I5" i="1"/>
  <c r="I7" i="1" s="1"/>
  <c r="I28" i="1" s="1"/>
  <c r="I29" i="1" s="1"/>
  <c r="H5" i="1"/>
  <c r="H7" i="1" s="1"/>
  <c r="H28" i="1" s="1"/>
  <c r="H29" i="1" s="1"/>
  <c r="G5" i="1"/>
  <c r="F5" i="1"/>
  <c r="F7" i="1" s="1"/>
  <c r="E5" i="1"/>
  <c r="E7" i="1" s="1"/>
  <c r="E29" i="4" l="1"/>
  <c r="O29" i="4" s="1"/>
  <c r="M29" i="13" s="1"/>
  <c r="O28" i="4"/>
  <c r="M28" i="13" s="1"/>
  <c r="Y5" i="1"/>
  <c r="D5" i="13" s="1"/>
  <c r="E31" i="1"/>
  <c r="Y31" i="1" s="1"/>
  <c r="D31" i="13" s="1"/>
  <c r="I31" i="1"/>
  <c r="M31" i="1"/>
  <c r="Q31" i="1"/>
  <c r="U31" i="1"/>
  <c r="E31" i="3"/>
  <c r="I31" i="3"/>
  <c r="M31" i="3"/>
  <c r="O30" i="4"/>
  <c r="M30" i="13" s="1"/>
  <c r="O31" i="7"/>
  <c r="K31" i="13" s="1"/>
  <c r="E28" i="1"/>
  <c r="Y7" i="1"/>
  <c r="D7" i="13" s="1"/>
  <c r="O30" i="6"/>
  <c r="H30" i="13" s="1"/>
  <c r="Y11" i="1"/>
  <c r="D11" i="13" s="1"/>
  <c r="D33" i="13" s="1"/>
  <c r="N3" i="14" s="1"/>
  <c r="F29" i="1"/>
  <c r="V29" i="1"/>
  <c r="Y32" i="1"/>
  <c r="E31" i="2"/>
  <c r="O31" i="2" s="1"/>
  <c r="G31" i="13" s="1"/>
  <c r="O30" i="2"/>
  <c r="G30" i="13" s="1"/>
  <c r="O7" i="4"/>
  <c r="M7" i="13" s="1"/>
  <c r="O33" i="4"/>
  <c r="M33" i="13" s="1"/>
  <c r="N6" i="14" s="1"/>
  <c r="O31" i="6"/>
  <c r="H31" i="13" s="1"/>
  <c r="F31" i="6"/>
  <c r="O33" i="6"/>
  <c r="H33" i="13" s="1"/>
  <c r="O4" i="14" s="1"/>
  <c r="E28" i="9"/>
  <c r="O11" i="2"/>
  <c r="G11" i="13" s="1"/>
  <c r="E7" i="3"/>
  <c r="V5" i="5"/>
  <c r="V7" i="5" s="1"/>
  <c r="V28" i="5" s="1"/>
  <c r="V29" i="5" s="1"/>
  <c r="R5" i="5"/>
  <c r="R7" i="5" s="1"/>
  <c r="R28" i="5" s="1"/>
  <c r="R29" i="5" s="1"/>
  <c r="N5" i="5"/>
  <c r="N7" i="5" s="1"/>
  <c r="N28" i="5" s="1"/>
  <c r="N29" i="5" s="1"/>
  <c r="J5" i="5"/>
  <c r="J7" i="5" s="1"/>
  <c r="J28" i="5" s="1"/>
  <c r="J29" i="5" s="1"/>
  <c r="F5" i="5"/>
  <c r="F7" i="5" s="1"/>
  <c r="F28" i="5" s="1"/>
  <c r="F29" i="5" s="1"/>
  <c r="U5" i="5"/>
  <c r="U7" i="5" s="1"/>
  <c r="U28" i="5" s="1"/>
  <c r="U29" i="5" s="1"/>
  <c r="Q5" i="5"/>
  <c r="Q7" i="5" s="1"/>
  <c r="Q28" i="5" s="1"/>
  <c r="Q29" i="5" s="1"/>
  <c r="M5" i="5"/>
  <c r="M7" i="5" s="1"/>
  <c r="M28" i="5" s="1"/>
  <c r="M29" i="5" s="1"/>
  <c r="I5" i="5"/>
  <c r="I7" i="5" s="1"/>
  <c r="I28" i="5" s="1"/>
  <c r="I29" i="5" s="1"/>
  <c r="E5" i="5"/>
  <c r="X5" i="5"/>
  <c r="X7" i="5" s="1"/>
  <c r="X28" i="5" s="1"/>
  <c r="X29" i="5" s="1"/>
  <c r="T5" i="5"/>
  <c r="T7" i="5" s="1"/>
  <c r="T28" i="5" s="1"/>
  <c r="T29" i="5" s="1"/>
  <c r="P5" i="5"/>
  <c r="P7" i="5" s="1"/>
  <c r="P28" i="5" s="1"/>
  <c r="P29" i="5" s="1"/>
  <c r="L5" i="5"/>
  <c r="L7" i="5" s="1"/>
  <c r="L28" i="5" s="1"/>
  <c r="L29" i="5" s="1"/>
  <c r="H5" i="5"/>
  <c r="H7" i="5" s="1"/>
  <c r="H28" i="5" s="1"/>
  <c r="H29" i="5" s="1"/>
  <c r="Y11" i="5"/>
  <c r="E11" i="13" s="1"/>
  <c r="Y30" i="1"/>
  <c r="D30" i="13" s="1"/>
  <c r="E7" i="2"/>
  <c r="O30" i="3"/>
  <c r="J30" i="13" s="1"/>
  <c r="O5" i="4"/>
  <c r="M5" i="13" s="1"/>
  <c r="H5" i="7"/>
  <c r="H7" i="7" s="1"/>
  <c r="H28" i="7" s="1"/>
  <c r="H29" i="7" s="1"/>
  <c r="L5" i="7"/>
  <c r="L7" i="7" s="1"/>
  <c r="L28" i="7" s="1"/>
  <c r="L29" i="7" s="1"/>
  <c r="E7" i="8"/>
  <c r="I5" i="9"/>
  <c r="I7" i="9" s="1"/>
  <c r="I28" i="9" s="1"/>
  <c r="I29" i="9" s="1"/>
  <c r="N5" i="9"/>
  <c r="N7" i="9" s="1"/>
  <c r="N28" i="9" s="1"/>
  <c r="N29" i="9" s="1"/>
  <c r="Y30" i="9"/>
  <c r="F30" i="13" s="1"/>
  <c r="E7" i="12"/>
  <c r="N5" i="12"/>
  <c r="N7" i="12" s="1"/>
  <c r="N28" i="12" s="1"/>
  <c r="N29" i="12" s="1"/>
  <c r="J5" i="12"/>
  <c r="J7" i="12" s="1"/>
  <c r="J28" i="12" s="1"/>
  <c r="J29" i="12" s="1"/>
  <c r="F5" i="12"/>
  <c r="F7" i="12" s="1"/>
  <c r="F28" i="12" s="1"/>
  <c r="F29" i="12" s="1"/>
  <c r="O11" i="12"/>
  <c r="O11" i="13" s="1"/>
  <c r="M5" i="12"/>
  <c r="M7" i="12" s="1"/>
  <c r="M28" i="12" s="1"/>
  <c r="M29" i="12" s="1"/>
  <c r="I5" i="12"/>
  <c r="I7" i="12" s="1"/>
  <c r="I28" i="12" s="1"/>
  <c r="I29" i="12" s="1"/>
  <c r="H5" i="12"/>
  <c r="H7" i="12" s="1"/>
  <c r="H28" i="12" s="1"/>
  <c r="H29" i="12" s="1"/>
  <c r="L5" i="12"/>
  <c r="L7" i="12" s="1"/>
  <c r="L28" i="12" s="1"/>
  <c r="L29" i="12" s="1"/>
  <c r="G5" i="12"/>
  <c r="G7" i="12" s="1"/>
  <c r="G28" i="12" s="1"/>
  <c r="G29" i="12" s="1"/>
  <c r="O33" i="7"/>
  <c r="K33" i="13" s="1"/>
  <c r="O5" i="14" s="1"/>
  <c r="O11" i="11"/>
  <c r="L11" i="13" s="1"/>
  <c r="M5" i="11"/>
  <c r="M7" i="11" s="1"/>
  <c r="M28" i="11" s="1"/>
  <c r="M29" i="11" s="1"/>
  <c r="I5" i="11"/>
  <c r="I7" i="11" s="1"/>
  <c r="I28" i="11" s="1"/>
  <c r="I29" i="11" s="1"/>
  <c r="E5" i="11"/>
  <c r="J5" i="11"/>
  <c r="J7" i="11" s="1"/>
  <c r="J28" i="11" s="1"/>
  <c r="J29" i="11" s="1"/>
  <c r="N5" i="11"/>
  <c r="N7" i="11" s="1"/>
  <c r="N28" i="11" s="1"/>
  <c r="N29" i="11" s="1"/>
  <c r="H5" i="11"/>
  <c r="H7" i="11" s="1"/>
  <c r="H28" i="11" s="1"/>
  <c r="H29" i="11" s="1"/>
  <c r="L5" i="11"/>
  <c r="L7" i="11" s="1"/>
  <c r="L28" i="11" s="1"/>
  <c r="L29" i="11" s="1"/>
  <c r="G5" i="11"/>
  <c r="G7" i="11" s="1"/>
  <c r="G28" i="11" s="1"/>
  <c r="G29" i="11" s="1"/>
  <c r="E5" i="7"/>
  <c r="I5" i="7"/>
  <c r="I7" i="7" s="1"/>
  <c r="I28" i="7" s="1"/>
  <c r="I29" i="7" s="1"/>
  <c r="M5" i="7"/>
  <c r="M7" i="7" s="1"/>
  <c r="M28" i="7" s="1"/>
  <c r="M29" i="7" s="1"/>
  <c r="O11" i="7"/>
  <c r="K11" i="13" s="1"/>
  <c r="O30" i="8"/>
  <c r="N30" i="13" s="1"/>
  <c r="X5" i="9"/>
  <c r="X7" i="9" s="1"/>
  <c r="X28" i="9" s="1"/>
  <c r="X29" i="9" s="1"/>
  <c r="T5" i="9"/>
  <c r="T7" i="9" s="1"/>
  <c r="T28" i="9" s="1"/>
  <c r="T29" i="9" s="1"/>
  <c r="P5" i="9"/>
  <c r="P7" i="9" s="1"/>
  <c r="P28" i="9" s="1"/>
  <c r="P29" i="9" s="1"/>
  <c r="L5" i="9"/>
  <c r="L7" i="9" s="1"/>
  <c r="L28" i="9" s="1"/>
  <c r="L29" i="9" s="1"/>
  <c r="H5" i="9"/>
  <c r="H7" i="9" s="1"/>
  <c r="H28" i="9" s="1"/>
  <c r="H29" i="9" s="1"/>
  <c r="Y11" i="9"/>
  <c r="F11" i="13" s="1"/>
  <c r="O31" i="11"/>
  <c r="L31" i="13" s="1"/>
  <c r="K5" i="12"/>
  <c r="K7" i="12" s="1"/>
  <c r="K28" i="12" s="1"/>
  <c r="K29" i="12" s="1"/>
  <c r="O7" i="10"/>
  <c r="I7" i="13" s="1"/>
  <c r="E5" i="6"/>
  <c r="I5" i="6"/>
  <c r="I7" i="6" s="1"/>
  <c r="I28" i="6" s="1"/>
  <c r="I29" i="6" s="1"/>
  <c r="M5" i="6"/>
  <c r="M7" i="6" s="1"/>
  <c r="M28" i="6" s="1"/>
  <c r="M29" i="6" s="1"/>
  <c r="F5" i="7"/>
  <c r="F7" i="7" s="1"/>
  <c r="F28" i="7" s="1"/>
  <c r="F29" i="7" s="1"/>
  <c r="J5" i="7"/>
  <c r="J7" i="7" s="1"/>
  <c r="J28" i="7" s="1"/>
  <c r="J29" i="7" s="1"/>
  <c r="F5" i="9"/>
  <c r="F7" i="9" s="1"/>
  <c r="F28" i="9" s="1"/>
  <c r="F29" i="9" s="1"/>
  <c r="K5" i="9"/>
  <c r="K7" i="9" s="1"/>
  <c r="K28" i="9" s="1"/>
  <c r="K29" i="9" s="1"/>
  <c r="Q5" i="9"/>
  <c r="Q7" i="9" s="1"/>
  <c r="Q28" i="9" s="1"/>
  <c r="Q29" i="9" s="1"/>
  <c r="V5" i="9"/>
  <c r="V7" i="9" s="1"/>
  <c r="V28" i="9" s="1"/>
  <c r="V29" i="9" s="1"/>
  <c r="O11" i="10"/>
  <c r="I11" i="13" s="1"/>
  <c r="E28" i="10"/>
  <c r="O5" i="10"/>
  <c r="I5" i="13" s="1"/>
  <c r="F31" i="10"/>
  <c r="O31" i="10" s="1"/>
  <c r="I31" i="13" s="1"/>
  <c r="J31" i="10"/>
  <c r="N31" i="10"/>
  <c r="G31" i="11"/>
  <c r="K31" i="11"/>
  <c r="O30" i="11"/>
  <c r="L30" i="13" s="1"/>
  <c r="O30" i="12"/>
  <c r="O30" i="13" s="1"/>
  <c r="O33" i="12"/>
  <c r="O33" i="13" s="1"/>
  <c r="P6" i="14" s="1"/>
  <c r="O32" i="10"/>
  <c r="I32" i="13" s="1"/>
  <c r="J4" i="14" s="1"/>
  <c r="O31" i="12"/>
  <c r="O31" i="13" s="1"/>
  <c r="E7" i="6" l="1"/>
  <c r="O5" i="6"/>
  <c r="H5" i="13" s="1"/>
  <c r="E28" i="12"/>
  <c r="O7" i="12"/>
  <c r="O7" i="13" s="1"/>
  <c r="O7" i="3"/>
  <c r="J7" i="13" s="1"/>
  <c r="E28" i="3"/>
  <c r="D32" i="13"/>
  <c r="H3" i="14" s="1"/>
  <c r="O5" i="7"/>
  <c r="K5" i="13" s="1"/>
  <c r="E7" i="7"/>
  <c r="O5" i="12"/>
  <c r="O5" i="13" s="1"/>
  <c r="E29" i="9"/>
  <c r="Y29" i="9" s="1"/>
  <c r="F29" i="13" s="1"/>
  <c r="Y28" i="9"/>
  <c r="F28" i="13" s="1"/>
  <c r="E7" i="11"/>
  <c r="O5" i="11"/>
  <c r="L5" i="13" s="1"/>
  <c r="O7" i="8"/>
  <c r="N7" i="13" s="1"/>
  <c r="E28" i="8"/>
  <c r="Y28" i="1"/>
  <c r="D28" i="13" s="1"/>
  <c r="E29" i="1"/>
  <c r="Y29" i="1" s="1"/>
  <c r="D29" i="13" s="1"/>
  <c r="E29" i="10"/>
  <c r="O29" i="10" s="1"/>
  <c r="I29" i="13" s="1"/>
  <c r="O28" i="10"/>
  <c r="I28" i="13" s="1"/>
  <c r="Y5" i="9"/>
  <c r="F5" i="13" s="1"/>
  <c r="O7" i="2"/>
  <c r="G7" i="13" s="1"/>
  <c r="E28" i="2"/>
  <c r="Y5" i="5"/>
  <c r="E5" i="13" s="1"/>
  <c r="E7" i="5"/>
  <c r="Y7" i="9"/>
  <c r="F7" i="13" s="1"/>
  <c r="O31" i="3"/>
  <c r="J31" i="13" s="1"/>
  <c r="E29" i="12" l="1"/>
  <c r="O29" i="12" s="1"/>
  <c r="O29" i="13" s="1"/>
  <c r="O28" i="12"/>
  <c r="O28" i="13" s="1"/>
  <c r="O28" i="8"/>
  <c r="N28" i="13" s="1"/>
  <c r="E29" i="8"/>
  <c r="O29" i="8" s="1"/>
  <c r="N29" i="13" s="1"/>
  <c r="E29" i="2"/>
  <c r="O29" i="2" s="1"/>
  <c r="G29" i="13" s="1"/>
  <c r="O28" i="2"/>
  <c r="G28" i="13" s="1"/>
  <c r="O28" i="3"/>
  <c r="J28" i="13" s="1"/>
  <c r="E29" i="3"/>
  <c r="O29" i="3" s="1"/>
  <c r="J29" i="13" s="1"/>
  <c r="E28" i="5"/>
  <c r="Y7" i="5"/>
  <c r="E7" i="13" s="1"/>
  <c r="E28" i="11"/>
  <c r="O7" i="11"/>
  <c r="L7" i="13" s="1"/>
  <c r="E28" i="7"/>
  <c r="O7" i="7"/>
  <c r="K7" i="13" s="1"/>
  <c r="O7" i="6"/>
  <c r="H7" i="13" s="1"/>
  <c r="E28" i="6"/>
  <c r="E29" i="11" l="1"/>
  <c r="O29" i="11" s="1"/>
  <c r="L29" i="13" s="1"/>
  <c r="O28" i="11"/>
  <c r="L28" i="13" s="1"/>
  <c r="E29" i="6"/>
  <c r="O29" i="6" s="1"/>
  <c r="H29" i="13" s="1"/>
  <c r="O28" i="6"/>
  <c r="H28" i="13" s="1"/>
  <c r="E29" i="7"/>
  <c r="O29" i="7" s="1"/>
  <c r="K29" i="13" s="1"/>
  <c r="O28" i="7"/>
  <c r="K28" i="13" s="1"/>
  <c r="E29" i="5"/>
  <c r="Y29" i="5" s="1"/>
  <c r="E29" i="13" s="1"/>
  <c r="Y28" i="5"/>
  <c r="E28" i="13" s="1"/>
</calcChain>
</file>

<file path=xl/sharedStrings.xml><?xml version="1.0" encoding="utf-8"?>
<sst xmlns="http://schemas.openxmlformats.org/spreadsheetml/2006/main" count="893" uniqueCount="64">
  <si>
    <t>SCHC Packet length (bytes)</t>
  </si>
  <si>
    <t>COMMENT</t>
  </si>
  <si>
    <t xml:space="preserve">Fragments </t>
  </si>
  <si>
    <t xml:space="preserve">Windows </t>
  </si>
  <si>
    <t>Repetition</t>
  </si>
  <si>
    <t>Average</t>
  </si>
  <si>
    <t>Transmission duration (seconds)</t>
  </si>
  <si>
    <t>Regular Fragments</t>
  </si>
  <si>
    <t>Amount</t>
  </si>
  <si>
    <t>How many Regular fragments are supposed to be sent (manually added-&gt; Fragments - Windows)</t>
  </si>
  <si>
    <t>Sent</t>
  </si>
  <si>
    <t>How many Regular fragments are sent (measured from LoPy analytics)</t>
  </si>
  <si>
    <t>Errors</t>
  </si>
  <si>
    <t>How many errors happened (automatically added -&gt; Sent - Amount)</t>
  </si>
  <si>
    <t>Total</t>
  </si>
  <si>
    <t>How much time in total was needed (measured from LoPy analytics)</t>
  </si>
  <si>
    <t>Mean</t>
  </si>
  <si>
    <t>What was the mean of Regular fragments (measured from LoPy analtytics)</t>
  </si>
  <si>
    <t>St. Deviation</t>
  </si>
  <si>
    <t>What was the st.dev. of Regular fragments (measured from LoPy analtytics)</t>
  </si>
  <si>
    <t>All-0 Fragments</t>
  </si>
  <si>
    <t>How many All-0 fragments are supposed to be sent (manually added-&gt; number of Windows -1)</t>
  </si>
  <si>
    <t>How many All-0 fragments are sent (measured from LoPy analytics)</t>
  </si>
  <si>
    <t>UL Errors</t>
  </si>
  <si>
    <t>How many UL Errors happened (number of errors measured by LoPy analytics - DL Errors of all-0 measured from Logs)</t>
  </si>
  <si>
    <t>DL Errors</t>
  </si>
  <si>
    <t>How many DL Errors happened (DL Errors of all-0 measured from Logs)</t>
  </si>
  <si>
    <t>DL Received</t>
  </si>
  <si>
    <t>How many DL All-0 were received (measured from LoPy analytics)</t>
  </si>
  <si>
    <t>How much time in total was needed for all-0 (measured from LoPy analytics)</t>
  </si>
  <si>
    <t>What was the mean of all-0 fragments (measured from LoPy analtytics)</t>
  </si>
  <si>
    <t>What was the st.dev. of all-0 fragments (measured from LoPy analtytics)</t>
  </si>
  <si>
    <t>All-1 Fragments</t>
  </si>
  <si>
    <t>Amount
(No Error)</t>
  </si>
  <si>
    <t>How many All-1 fragments are supposed to be sent (it is always 1)</t>
  </si>
  <si>
    <t>How many All-1 fragments are sent (measured from LoPy analytics)</t>
  </si>
  <si>
    <t>How many UL Errors happened (number of errors measured by LoPy analytics - DL Errors of all-1 measured from Logs)</t>
  </si>
  <si>
    <t>How many DL Errors happened (DL Errors of all-1 measured from Logs)</t>
  </si>
  <si>
    <t>How many DL All-1 were received (measured from LoPy analytics)</t>
  </si>
  <si>
    <t>How much time in total was needed for all-1 (measured from LoPy analytics)</t>
  </si>
  <si>
    <t>What was the mean of all-1 fragments (measured from LoPy analtytics)</t>
  </si>
  <si>
    <t>What was the st.dev. of all-1 fragments (measured from LoPy analtytics)</t>
  </si>
  <si>
    <t>Total Duration</t>
  </si>
  <si>
    <t>How much time in total was needed for all the transmission(measured from LoPy analytics)</t>
  </si>
  <si>
    <t>Total UL Errors</t>
  </si>
  <si>
    <t>(C7+C13+C21)</t>
  </si>
  <si>
    <t>Total UL Errors %</t>
  </si>
  <si>
    <t>(C28/C32)</t>
  </si>
  <si>
    <t>Total DL Errors</t>
  </si>
  <si>
    <t>(C14+C22)</t>
  </si>
  <si>
    <t>Total DL Errors %</t>
  </si>
  <si>
    <t>(C30/C33)</t>
  </si>
  <si>
    <t>Network Messages Exchanged</t>
  </si>
  <si>
    <t>UL</t>
  </si>
  <si>
    <t>Total Uls exhancged (C6+C12+C20)</t>
  </si>
  <si>
    <t>DL</t>
  </si>
  <si>
    <t>Total DLs exchanged (C14+C15+C22+C23)</t>
  </si>
  <si>
    <t>Case</t>
  </si>
  <si>
    <t>No Errors</t>
  </si>
  <si>
    <t xml:space="preserve">10% UL Errors </t>
  </si>
  <si>
    <t>20% UL Errors</t>
  </si>
  <si>
    <t>Transmission Duration</t>
  </si>
  <si>
    <t>UL Messages</t>
  </si>
  <si>
    <t>DL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</si>
</sst>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0"/>
    <numFmt numFmtId="167" formatCode="0.0000"/>
  </numFmts>
  <fonts count="14" x14ac:knownFonts="1">
    <font>
      <sz val="10"/>
      <color rgb="FF000000"/>
      <name val="Arial"/>
    </font>
    <font>
      <b/>
      <sz val="9"/>
      <color rgb="FF000000"/>
      <name val="Arial"/>
    </font>
    <font>
      <b/>
      <sz val="9"/>
      <color theme="1"/>
      <name val="Arial"/>
    </font>
    <font>
      <sz val="9"/>
      <color rgb="FF000000"/>
      <name val="Arial"/>
    </font>
    <font>
      <i/>
      <sz val="9"/>
      <color rgb="FF000000"/>
      <name val="Arial"/>
    </font>
    <font>
      <b/>
      <sz val="10"/>
      <color theme="1"/>
      <name val="Arial"/>
    </font>
    <font>
      <sz val="9"/>
      <color theme="1"/>
      <name val="Arial"/>
    </font>
    <font>
      <sz val="10"/>
      <color theme="1"/>
      <name val="Arial"/>
    </font>
    <font>
      <sz val="10"/>
      <name val="Arial"/>
    </font>
    <font>
      <u/>
      <sz val="10"/>
      <color rgb="FF000000"/>
      <name val="Arial"/>
      <family val="2"/>
    </font>
    <font>
      <sz val="10"/>
      <color rgb="FF000000"/>
      <name val="Arial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19"/>
    <xf numFmtId="9" fontId="10" fillId="0" borderId="19"/>
  </cellStyleXfs>
  <cellXfs count="115">
    <xf numFmtId="0" fontId="0" fillId="0" borderId="0" xfId="0" applyBorder="1"/>
    <xf numFmtId="0" fontId="4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166" fontId="5" fillId="0" borderId="7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0" fontId="7" fillId="0" borderId="3" xfId="0" applyFont="1" applyBorder="1"/>
    <xf numFmtId="165" fontId="6" fillId="3" borderId="7" xfId="0" applyNumberFormat="1" applyFont="1" applyFill="1" applyBorder="1" applyAlignment="1">
      <alignment horizontal="center"/>
    </xf>
    <xf numFmtId="2" fontId="5" fillId="4" borderId="7" xfId="0" applyNumberFormat="1" applyFont="1" applyFill="1" applyBorder="1" applyAlignment="1">
      <alignment horizontal="center"/>
    </xf>
    <xf numFmtId="10" fontId="6" fillId="0" borderId="7" xfId="0" applyNumberFormat="1" applyFont="1" applyBorder="1" applyAlignment="1">
      <alignment horizontal="center"/>
    </xf>
    <xf numFmtId="10" fontId="5" fillId="0" borderId="7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0" fontId="2" fillId="2" borderId="11" xfId="0" applyFont="1" applyFill="1" applyBorder="1" applyAlignment="1">
      <alignment horizontal="center" wrapText="1"/>
    </xf>
    <xf numFmtId="1" fontId="6" fillId="0" borderId="11" xfId="0" applyNumberFormat="1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64" fontId="5" fillId="0" borderId="15" xfId="0" applyNumberFormat="1" applyFont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5" fillId="0" borderId="15" xfId="0" applyNumberFormat="1" applyFont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6" fillId="0" borderId="17" xfId="0" applyNumberFormat="1" applyFont="1" applyBorder="1" applyAlignment="1">
      <alignment horizontal="center"/>
    </xf>
    <xf numFmtId="166" fontId="5" fillId="0" borderId="18" xfId="0" applyNumberFormat="1" applyFont="1" applyBorder="1" applyAlignment="1">
      <alignment horizontal="center"/>
    </xf>
    <xf numFmtId="2" fontId="5" fillId="0" borderId="15" xfId="0" applyNumberFormat="1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0" fontId="8" fillId="0" borderId="10" xfId="0" applyFont="1" applyBorder="1"/>
    <xf numFmtId="165" fontId="6" fillId="3" borderId="6" xfId="0" applyNumberFormat="1" applyFont="1" applyFill="1" applyBorder="1" applyAlignment="1">
      <alignment horizontal="center"/>
    </xf>
    <xf numFmtId="2" fontId="5" fillId="4" borderId="6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7" fillId="0" borderId="0" xfId="0" applyFont="1" applyBorder="1"/>
    <xf numFmtId="2" fontId="6" fillId="0" borderId="7" xfId="0" applyNumberFormat="1" applyFont="1" applyBorder="1" applyAlignment="1">
      <alignment horizontal="center"/>
    </xf>
    <xf numFmtId="0" fontId="9" fillId="0" borderId="0" xfId="0" applyFont="1" applyBorder="1"/>
    <xf numFmtId="9" fontId="6" fillId="0" borderId="7" xfId="1" applyFont="1" applyBorder="1" applyAlignment="1">
      <alignment horizontal="center"/>
    </xf>
    <xf numFmtId="9" fontId="5" fillId="0" borderId="7" xfId="0" applyNumberFormat="1" applyFont="1" applyBorder="1" applyAlignment="1">
      <alignment horizontal="center"/>
    </xf>
    <xf numFmtId="9" fontId="6" fillId="0" borderId="7" xfId="0" applyNumberFormat="1" applyFont="1" applyBorder="1" applyAlignment="1">
      <alignment horizontal="center" vertical="center"/>
    </xf>
    <xf numFmtId="9" fontId="7" fillId="0" borderId="7" xfId="0" applyNumberFormat="1" applyFont="1" applyBorder="1" applyAlignment="1">
      <alignment horizontal="center" vertical="center"/>
    </xf>
    <xf numFmtId="1" fontId="6" fillId="5" borderId="7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0" fontId="2" fillId="2" borderId="28" xfId="0" applyFont="1" applyFill="1" applyBorder="1" applyAlignment="1">
      <alignment horizontal="center" wrapText="1"/>
    </xf>
    <xf numFmtId="1" fontId="6" fillId="0" borderId="28" xfId="0" applyNumberFormat="1" applyFont="1" applyBorder="1" applyAlignment="1">
      <alignment horizontal="center"/>
    </xf>
    <xf numFmtId="1" fontId="5" fillId="0" borderId="29" xfId="0" applyNumberFormat="1" applyFont="1" applyBorder="1" applyAlignment="1">
      <alignment horizontal="center"/>
    </xf>
    <xf numFmtId="1" fontId="5" fillId="0" borderId="31" xfId="0" applyNumberFormat="1" applyFont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166" fontId="6" fillId="0" borderId="32" xfId="0" applyNumberFormat="1" applyFont="1" applyBorder="1" applyAlignment="1">
      <alignment horizontal="center"/>
    </xf>
    <xf numFmtId="167" fontId="5" fillId="0" borderId="33" xfId="0" applyNumberFormat="1" applyFont="1" applyBorder="1" applyAlignment="1">
      <alignment horizontal="center"/>
    </xf>
    <xf numFmtId="1" fontId="5" fillId="0" borderId="33" xfId="0" applyNumberFormat="1" applyFont="1" applyBorder="1" applyAlignment="1">
      <alignment horizontal="center"/>
    </xf>
    <xf numFmtId="0" fontId="7" fillId="0" borderId="10" xfId="0" applyFont="1" applyBorder="1"/>
    <xf numFmtId="0" fontId="2" fillId="2" borderId="28" xfId="0" applyFont="1" applyFill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0" fontId="7" fillId="0" borderId="35" xfId="0" applyFont="1" applyBorder="1"/>
    <xf numFmtId="165" fontId="6" fillId="3" borderId="36" xfId="0" applyNumberFormat="1" applyFont="1" applyFill="1" applyBorder="1" applyAlignment="1">
      <alignment horizontal="center"/>
    </xf>
    <xf numFmtId="1" fontId="5" fillId="0" borderId="37" xfId="0" applyNumberFormat="1" applyFont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1" fontId="6" fillId="6" borderId="7" xfId="0" applyNumberFormat="1" applyFont="1" applyFill="1" applyBorder="1" applyAlignment="1">
      <alignment horizontal="center" vertical="center"/>
    </xf>
    <xf numFmtId="1" fontId="7" fillId="6" borderId="7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wrapText="1"/>
    </xf>
    <xf numFmtId="1" fontId="13" fillId="0" borderId="7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7" xfId="0" applyFont="1" applyBorder="1" applyAlignment="1">
      <alignment horizontal="center" wrapText="1"/>
    </xf>
    <xf numFmtId="165" fontId="11" fillId="3" borderId="36" xfId="0" applyNumberFormat="1" applyFont="1" applyFill="1" applyBorder="1" applyAlignment="1">
      <alignment horizontal="center"/>
    </xf>
    <xf numFmtId="0" fontId="0" fillId="0" borderId="0" xfId="0" applyBorder="1"/>
    <xf numFmtId="0" fontId="2" fillId="2" borderId="7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38" xfId="0" applyFont="1" applyFill="1" applyBorder="1" applyAlignment="1">
      <alignment horizontal="center" wrapText="1"/>
    </xf>
    <xf numFmtId="0" fontId="0" fillId="0" borderId="39" xfId="0" applyBorder="1"/>
    <xf numFmtId="0" fontId="0" fillId="0" borderId="40" xfId="0" applyBorder="1"/>
    <xf numFmtId="0" fontId="2" fillId="2" borderId="27" xfId="0" applyFont="1" applyFill="1" applyBorder="1" applyAlignment="1">
      <alignment horizontal="center" wrapText="1"/>
    </xf>
    <xf numFmtId="0" fontId="0" fillId="0" borderId="30" xfId="0" applyBorder="1"/>
    <xf numFmtId="0" fontId="0" fillId="0" borderId="41" xfId="0" applyBorder="1"/>
    <xf numFmtId="0" fontId="2" fillId="2" borderId="34" xfId="0" applyFont="1" applyFill="1" applyBorder="1" applyAlignment="1">
      <alignment horizontal="center" wrapText="1"/>
    </xf>
    <xf numFmtId="0" fontId="0" fillId="0" borderId="35" xfId="0" applyBorder="1"/>
    <xf numFmtId="0" fontId="2" fillId="2" borderId="6" xfId="0" applyFont="1" applyFill="1" applyBorder="1" applyAlignment="1">
      <alignment horizontal="center" wrapText="1"/>
    </xf>
    <xf numFmtId="0" fontId="0" fillId="0" borderId="21" xfId="0" applyBorder="1"/>
    <xf numFmtId="0" fontId="1" fillId="2" borderId="7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" fillId="0" borderId="24" xfId="0" applyFont="1" applyBorder="1" applyAlignment="1">
      <alignment horizontal="center" wrapText="1"/>
    </xf>
    <xf numFmtId="0" fontId="0" fillId="0" borderId="0" xfId="0" applyBorder="1"/>
    <xf numFmtId="0" fontId="0" fillId="0" borderId="22" xfId="0" applyBorder="1"/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0" fillId="0" borderId="23" xfId="0" applyBorder="1"/>
    <xf numFmtId="0" fontId="1" fillId="2" borderId="4" xfId="0" applyFont="1" applyFill="1" applyBorder="1" applyAlignment="1">
      <alignment horizontal="center" wrapText="1"/>
    </xf>
    <xf numFmtId="0" fontId="0" fillId="0" borderId="26" xfId="0" applyBorder="1"/>
    <xf numFmtId="0" fontId="2" fillId="2" borderId="1" xfId="0" applyFont="1" applyFill="1" applyBorder="1" applyAlignment="1">
      <alignment horizontal="center" wrapText="1"/>
    </xf>
    <xf numFmtId="0" fontId="0" fillId="0" borderId="13" xfId="0" applyBorder="1"/>
    <xf numFmtId="0" fontId="2" fillId="2" borderId="20" xfId="0" applyFont="1" applyFill="1" applyBorder="1" applyAlignment="1">
      <alignment horizontal="center" wrapText="1"/>
    </xf>
    <xf numFmtId="0" fontId="0" fillId="0" borderId="14" xfId="0" applyBorder="1"/>
    <xf numFmtId="0" fontId="0" fillId="0" borderId="16" xfId="0" applyBorder="1"/>
    <xf numFmtId="0" fontId="1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9" xfId="0" applyFont="1" applyFill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Transmission Durations vs Packet 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0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Figures!$A$3:$A$6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Figures!$B$3:$B$6</c:f>
              <c:numCache>
                <c:formatCode>0.00</c:formatCode>
                <c:ptCount val="4"/>
                <c:pt idx="0">
                  <c:v>189.96941050000001</c:v>
                </c:pt>
                <c:pt idx="1">
                  <c:v>391.096675</c:v>
                </c:pt>
                <c:pt idx="2">
                  <c:v>605.51807499999995</c:v>
                </c:pt>
                <c:pt idx="3">
                  <c:v>1298.9220810000002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6-4244-9E52-E492BB938587}"/>
            </c:ext>
          </c:extLst>
        </c:ser>
        <c:ser>
          <c:idx val="1"/>
          <c:order val="1"/>
          <c:tx>
            <c:strRef>
              <c:f>Figures!$C$2</c:f>
              <c:strCache>
                <c:ptCount val="1"/>
                <c:pt idx="0">
                  <c:v>10% UL Errors 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Figures!$C$3:$C$6</c:f>
              <c:numCache>
                <c:formatCode>0.00</c:formatCode>
                <c:ptCount val="4"/>
                <c:pt idx="0">
                  <c:v>317.37197850000007</c:v>
                </c:pt>
                <c:pt idx="1">
                  <c:v>464.24533100000008</c:v>
                </c:pt>
                <c:pt idx="2">
                  <c:v>719.10837000000004</c:v>
                </c:pt>
                <c:pt idx="3">
                  <c:v>1645.553486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6-4244-9E52-E492BB938587}"/>
            </c:ext>
          </c:extLst>
        </c:ser>
        <c:ser>
          <c:idx val="2"/>
          <c:order val="2"/>
          <c:tx>
            <c:strRef>
              <c:f>Figures!$D$2</c:f>
              <c:strCache>
                <c:ptCount val="1"/>
                <c:pt idx="0">
                  <c:v>20% UL Errors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Figures!$D$3:$D$6</c:f>
              <c:numCache>
                <c:formatCode>0.00</c:formatCode>
                <c:ptCount val="4"/>
                <c:pt idx="0">
                  <c:v>314.0393049999999</c:v>
                </c:pt>
                <c:pt idx="1">
                  <c:v>547.63517400000001</c:v>
                </c:pt>
                <c:pt idx="2">
                  <c:v>957.36182299999996</c:v>
                </c:pt>
                <c:pt idx="3">
                  <c:v>1777.6023989999999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6-4244-9E52-E492BB938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515230"/>
        <c:axId val="2056228905"/>
      </c:barChart>
      <c:catAx>
        <c:axId val="1507515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056228905"/>
        <c:crosses val="autoZero"/>
        <c:auto val="0"/>
        <c:lblAlgn val="ctr"/>
        <c:lblOffset val="100"/>
        <c:noMultiLvlLbl val="0"/>
      </c:catAx>
      <c:valAx>
        <c:axId val="2056228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Transmission Duration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075152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UL Messages Exchanged vs Packet Size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Figures!$H$3:$H$6</c:f>
              <c:numCache>
                <c:formatCode>0.00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21.2</c:v>
                </c:pt>
                <c:pt idx="3">
                  <c:v>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F88-A415-4371BA1F9477}"/>
            </c:ext>
          </c:extLst>
        </c:ser>
        <c:ser>
          <c:idx val="1"/>
          <c:order val="1"/>
          <c:tx>
            <c:strRef>
              <c:f>Figures!$I$2</c:f>
              <c:strCache>
                <c:ptCount val="1"/>
                <c:pt idx="0">
                  <c:v>10% UL Errors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Figures!$I$3:$I$6</c:f>
              <c:numCache>
                <c:formatCode>0.00</c:formatCode>
                <c:ptCount val="4"/>
                <c:pt idx="0">
                  <c:v>9.6999999999999993</c:v>
                </c:pt>
                <c:pt idx="1">
                  <c:v>16.3</c:v>
                </c:pt>
                <c:pt idx="2">
                  <c:v>24.9</c:v>
                </c:pt>
                <c:pt idx="3">
                  <c:v>63.6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F88-A415-4371BA1F9477}"/>
            </c:ext>
          </c:extLst>
        </c:ser>
        <c:ser>
          <c:idx val="2"/>
          <c:order val="2"/>
          <c:tx>
            <c:strRef>
              <c:f>Figures!$J$2</c:f>
              <c:strCache>
                <c:ptCount val="1"/>
                <c:pt idx="0">
                  <c:v>20% UL Errors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Figures!$G$3:$G$6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Figures!$J$3:$J$6</c:f>
              <c:numCache>
                <c:formatCode>0.00</c:formatCode>
                <c:ptCount val="4"/>
                <c:pt idx="0">
                  <c:v>9.9</c:v>
                </c:pt>
                <c:pt idx="1">
                  <c:v>18.8</c:v>
                </c:pt>
                <c:pt idx="2">
                  <c:v>31.7</c:v>
                </c:pt>
                <c:pt idx="3">
                  <c:v>70.099999999999994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F88-A415-4371BA1F9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4748"/>
        <c:axId val="2036875370"/>
      </c:barChart>
      <c:catAx>
        <c:axId val="15464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036875370"/>
        <c:crosses val="autoZero"/>
        <c:auto val="0"/>
        <c:lblAlgn val="ctr"/>
        <c:lblOffset val="100"/>
        <c:noMultiLvlLbl val="0"/>
      </c:catAx>
      <c:valAx>
        <c:axId val="2036875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UL Messages Exchanged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4647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DL Messages Exchanged vs Packet Size</a:t>
            </a:r>
          </a:p>
        </c:rich>
      </c:tx>
      <c:layout>
        <c:manualLayout>
          <c:xMode val="edge"/>
          <c:yMode val="edge"/>
          <c:x val="3.0956521739130431E-2"/>
          <c:y val="4.719101123595505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Errors</c:v>
          </c:tx>
          <c: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Figures!$N$3:$N$6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5-4F40-ADA1-C7A3B387F6D3}"/>
            </c:ext>
          </c:extLst>
        </c:ser>
        <c:ser>
          <c:idx val="1"/>
          <c:order val="1"/>
          <c:tx>
            <c:strRef>
              <c:f>Figures!$O$2</c:f>
              <c:strCache>
                <c:ptCount val="1"/>
                <c:pt idx="0">
                  <c:v>10% UL Errors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Figures!$O$3:$O$6</c:f>
              <c:numCache>
                <c:formatCode>0.00</c:formatCode>
                <c:ptCount val="4"/>
                <c:pt idx="0">
                  <c:v>1.45</c:v>
                </c:pt>
                <c:pt idx="1">
                  <c:v>2.2000000000000002</c:v>
                </c:pt>
                <c:pt idx="2">
                  <c:v>2.6</c:v>
                </c:pt>
                <c:pt idx="3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5-4F40-ADA1-C7A3B387F6D3}"/>
            </c:ext>
          </c:extLst>
        </c:ser>
        <c:ser>
          <c:idx val="2"/>
          <c:order val="2"/>
          <c:tx>
            <c:strRef>
              <c:f>Figures!$P$2</c:f>
              <c:strCache>
                <c:ptCount val="1"/>
                <c:pt idx="0">
                  <c:v>20% UL Errors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>
                <a:noFill/>
                <a:prstDash val="solid"/>
              </a:ln>
            </c:spPr>
            <c:txPr>
              <a:bodyPr/>
              <a:lstStyle/>
              <a:p>
                <a:pPr lvl="0">
                  <a:defRPr b="1" i="0"/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Figures!$M$3:$M$6</c:f>
              <c:numCache>
                <c:formatCode>General</c:formatCode>
                <c:ptCount val="4"/>
                <c:pt idx="0">
                  <c:v>77</c:v>
                </c:pt>
                <c:pt idx="1">
                  <c:v>150</c:v>
                </c:pt>
                <c:pt idx="2">
                  <c:v>231</c:v>
                </c:pt>
                <c:pt idx="3">
                  <c:v>512</c:v>
                </c:pt>
              </c:numCache>
            </c:numRef>
          </c:cat>
          <c:val>
            <c:numRef>
              <c:f>Figures!$P$3:$P$6</c:f>
              <c:numCache>
                <c:formatCode>0.00</c:formatCode>
                <c:ptCount val="4"/>
                <c:pt idx="0">
                  <c:v>1.85</c:v>
                </c:pt>
                <c:pt idx="1">
                  <c:v>2.6</c:v>
                </c:pt>
                <c:pt idx="2">
                  <c:v>4.4000000000000004</c:v>
                </c:pt>
                <c:pt idx="3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5-4F40-ADA1-C7A3B387F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504692"/>
        <c:axId val="1210759008"/>
      </c:barChart>
      <c:catAx>
        <c:axId val="1833504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210759008"/>
        <c:crosses val="autoZero"/>
        <c:auto val="0"/>
        <c:lblAlgn val="ctr"/>
        <c:lblOffset val="100"/>
        <c:noMultiLvlLbl val="0"/>
      </c:catAx>
      <c:valAx>
        <c:axId val="1210759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DL Messages Exchanged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8335046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85725</xdr:rowOff>
    </xdr:from>
    <xdr:ext cx="5381625" cy="3333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228600</xdr:colOff>
      <xdr:row>6</xdr:row>
      <xdr:rowOff>142875</xdr:rowOff>
    </xdr:from>
    <xdr:ext cx="5476875" cy="33909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561975</xdr:colOff>
      <xdr:row>7</xdr:row>
      <xdr:rowOff>0</xdr:rowOff>
    </xdr:from>
    <xdr:ext cx="5476875" cy="33909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>
      <selection activeCell="E27" sqref="E27"/>
    </sheetView>
  </sheetViews>
  <sheetFormatPr baseColWidth="10" defaultColWidth="14.42578125" defaultRowHeight="15" customHeight="1" x14ac:dyDescent="0.2"/>
  <cols>
    <col min="1" max="3" width="14.42578125" style="71" customWidth="1"/>
    <col min="4" max="4" width="95.7109375" style="71" customWidth="1"/>
    <col min="5" max="8" width="14.42578125" style="71" customWidth="1"/>
    <col min="9" max="16384" width="14.42578125" style="71"/>
  </cols>
  <sheetData>
    <row r="1" spans="1:25" ht="15.75" customHeight="1" x14ac:dyDescent="0.2">
      <c r="A1" s="91" t="s">
        <v>0</v>
      </c>
      <c r="B1" s="76"/>
      <c r="C1" s="77"/>
      <c r="D1" s="92" t="s">
        <v>1</v>
      </c>
      <c r="E1" s="95">
        <v>77</v>
      </c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7"/>
    </row>
    <row r="2" spans="1:25" ht="15.75" customHeight="1" x14ac:dyDescent="0.2">
      <c r="A2" s="91" t="s">
        <v>2</v>
      </c>
      <c r="B2" s="76"/>
      <c r="C2" s="77"/>
      <c r="D2" s="93"/>
      <c r="E2" s="98">
        <v>7</v>
      </c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7"/>
    </row>
    <row r="3" spans="1:25" ht="15.75" customHeight="1" x14ac:dyDescent="0.2">
      <c r="A3" s="91" t="s">
        <v>3</v>
      </c>
      <c r="B3" s="76"/>
      <c r="C3" s="77"/>
      <c r="D3" s="93"/>
      <c r="E3" s="99">
        <v>1</v>
      </c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100"/>
    </row>
    <row r="4" spans="1:25" ht="15.75" customHeight="1" thickBot="1" x14ac:dyDescent="0.25">
      <c r="A4" s="101" t="s">
        <v>4</v>
      </c>
      <c r="B4" s="102"/>
      <c r="C4" s="78"/>
      <c r="D4" s="94"/>
      <c r="E4" s="15">
        <v>1</v>
      </c>
      <c r="F4" s="15">
        <v>2</v>
      </c>
      <c r="G4" s="15">
        <v>3</v>
      </c>
      <c r="H4" s="15">
        <v>4</v>
      </c>
      <c r="I4" s="15">
        <v>5</v>
      </c>
      <c r="J4" s="15">
        <v>6</v>
      </c>
      <c r="K4" s="15">
        <v>7</v>
      </c>
      <c r="L4" s="15">
        <v>8</v>
      </c>
      <c r="M4" s="15">
        <v>9</v>
      </c>
      <c r="N4" s="15">
        <v>10</v>
      </c>
      <c r="O4" s="15">
        <v>11</v>
      </c>
      <c r="P4" s="15">
        <v>12</v>
      </c>
      <c r="Q4" s="15">
        <v>13</v>
      </c>
      <c r="R4" s="15">
        <v>14</v>
      </c>
      <c r="S4" s="15">
        <v>15</v>
      </c>
      <c r="T4" s="15">
        <v>16</v>
      </c>
      <c r="U4" s="15">
        <v>17</v>
      </c>
      <c r="V4" s="15">
        <v>18</v>
      </c>
      <c r="W4" s="15">
        <v>19</v>
      </c>
      <c r="X4" s="15">
        <v>20</v>
      </c>
      <c r="Y4" s="16" t="s">
        <v>5</v>
      </c>
    </row>
    <row r="5" spans="1:25" ht="15.75" customHeight="1" x14ac:dyDescent="0.2">
      <c r="A5" s="81" t="s">
        <v>6</v>
      </c>
      <c r="B5" s="84" t="s">
        <v>7</v>
      </c>
      <c r="C5" s="49" t="s">
        <v>8</v>
      </c>
      <c r="D5" s="49" t="s">
        <v>9</v>
      </c>
      <c r="E5" s="50">
        <f>E2-E11-E19</f>
        <v>6</v>
      </c>
      <c r="F5" s="50">
        <f>E2-E11-E19</f>
        <v>6</v>
      </c>
      <c r="G5" s="50">
        <f>E2-E11-E19</f>
        <v>6</v>
      </c>
      <c r="H5" s="50">
        <f>E2-E11-E19</f>
        <v>6</v>
      </c>
      <c r="I5" s="50">
        <f>E2-E11-E19</f>
        <v>6</v>
      </c>
      <c r="J5" s="50">
        <f>E2-E11-E19</f>
        <v>6</v>
      </c>
      <c r="K5" s="50">
        <f>E2-E11-E19</f>
        <v>6</v>
      </c>
      <c r="L5" s="50">
        <f>E2-E11-E19</f>
        <v>6</v>
      </c>
      <c r="M5" s="50">
        <f>E2-E11-E19</f>
        <v>6</v>
      </c>
      <c r="N5" s="50">
        <f>E2-E11-E19</f>
        <v>6</v>
      </c>
      <c r="O5" s="50">
        <f>E2-E11-E19</f>
        <v>6</v>
      </c>
      <c r="P5" s="50">
        <f>E2-E11-E19</f>
        <v>6</v>
      </c>
      <c r="Q5" s="50">
        <f>E2-E11-E19</f>
        <v>6</v>
      </c>
      <c r="R5" s="50">
        <f>E2-E11-E19</f>
        <v>6</v>
      </c>
      <c r="S5" s="50">
        <f>E2-E11-E19</f>
        <v>6</v>
      </c>
      <c r="T5" s="50">
        <f>E2-E11-E19</f>
        <v>6</v>
      </c>
      <c r="U5" s="50">
        <f>E2-E11-E19</f>
        <v>6</v>
      </c>
      <c r="V5" s="50">
        <f>E2-E11-E19</f>
        <v>6</v>
      </c>
      <c r="W5" s="50">
        <f>E2-E11-E19</f>
        <v>6</v>
      </c>
      <c r="X5" s="50">
        <f>E2-E11-E19</f>
        <v>6</v>
      </c>
      <c r="Y5" s="51">
        <f t="shared" ref="Y5:Y33" si="0">AVERAGE(E5:X5)</f>
        <v>6</v>
      </c>
    </row>
    <row r="6" spans="1:25" ht="15.75" customHeight="1" x14ac:dyDescent="0.2">
      <c r="A6" s="82"/>
      <c r="B6" s="85"/>
      <c r="C6" s="4" t="s">
        <v>10</v>
      </c>
      <c r="D6" s="4" t="s">
        <v>11</v>
      </c>
      <c r="E6" s="20">
        <v>6</v>
      </c>
      <c r="F6" s="20">
        <v>6</v>
      </c>
      <c r="G6" s="20">
        <v>6</v>
      </c>
      <c r="H6" s="20">
        <v>6</v>
      </c>
      <c r="I6" s="20">
        <v>6</v>
      </c>
      <c r="J6" s="20">
        <v>6</v>
      </c>
      <c r="K6" s="20">
        <v>6</v>
      </c>
      <c r="L6" s="20">
        <v>6</v>
      </c>
      <c r="M6" s="20">
        <v>6</v>
      </c>
      <c r="N6" s="20">
        <v>6</v>
      </c>
      <c r="O6" s="20">
        <v>6</v>
      </c>
      <c r="P6" s="20">
        <v>6</v>
      </c>
      <c r="Q6" s="20">
        <v>6</v>
      </c>
      <c r="R6" s="20">
        <v>6</v>
      </c>
      <c r="S6" s="20">
        <v>6</v>
      </c>
      <c r="T6" s="20">
        <v>6</v>
      </c>
      <c r="U6" s="20">
        <v>6</v>
      </c>
      <c r="V6" s="20">
        <v>6</v>
      </c>
      <c r="W6" s="20">
        <v>6</v>
      </c>
      <c r="X6" s="20">
        <v>6</v>
      </c>
      <c r="Y6" s="52">
        <f t="shared" si="0"/>
        <v>6</v>
      </c>
    </row>
    <row r="7" spans="1:25" ht="15.75" customHeight="1" x14ac:dyDescent="0.2">
      <c r="A7" s="82"/>
      <c r="B7" s="85"/>
      <c r="C7" s="4" t="s">
        <v>12</v>
      </c>
      <c r="D7" s="4" t="s">
        <v>13</v>
      </c>
      <c r="E7" s="20">
        <f t="shared" ref="E7:X7" si="1">E6-E5</f>
        <v>0</v>
      </c>
      <c r="F7" s="20">
        <f t="shared" si="1"/>
        <v>0</v>
      </c>
      <c r="G7" s="20">
        <f t="shared" si="1"/>
        <v>0</v>
      </c>
      <c r="H7" s="20">
        <f t="shared" si="1"/>
        <v>0</v>
      </c>
      <c r="I7" s="20">
        <f t="shared" si="1"/>
        <v>0</v>
      </c>
      <c r="J7" s="20">
        <f t="shared" si="1"/>
        <v>0</v>
      </c>
      <c r="K7" s="20">
        <f t="shared" si="1"/>
        <v>0</v>
      </c>
      <c r="L7" s="20">
        <f t="shared" si="1"/>
        <v>0</v>
      </c>
      <c r="M7" s="20">
        <f t="shared" si="1"/>
        <v>0</v>
      </c>
      <c r="N7" s="20">
        <f t="shared" si="1"/>
        <v>0</v>
      </c>
      <c r="O7" s="20">
        <f t="shared" si="1"/>
        <v>0</v>
      </c>
      <c r="P7" s="20">
        <f t="shared" si="1"/>
        <v>0</v>
      </c>
      <c r="Q7" s="20">
        <f t="shared" si="1"/>
        <v>0</v>
      </c>
      <c r="R7" s="20">
        <f t="shared" si="1"/>
        <v>0</v>
      </c>
      <c r="S7" s="20">
        <f t="shared" si="1"/>
        <v>0</v>
      </c>
      <c r="T7" s="20">
        <f t="shared" si="1"/>
        <v>0</v>
      </c>
      <c r="U7" s="20">
        <f t="shared" si="1"/>
        <v>0</v>
      </c>
      <c r="V7" s="20">
        <f t="shared" si="1"/>
        <v>0</v>
      </c>
      <c r="W7" s="20">
        <f t="shared" si="1"/>
        <v>0</v>
      </c>
      <c r="X7" s="20">
        <f t="shared" si="1"/>
        <v>0</v>
      </c>
      <c r="Y7" s="52">
        <f t="shared" si="0"/>
        <v>0</v>
      </c>
    </row>
    <row r="8" spans="1:25" ht="15.75" customHeight="1" x14ac:dyDescent="0.2">
      <c r="A8" s="82"/>
      <c r="B8" s="85"/>
      <c r="C8" s="4" t="s">
        <v>14</v>
      </c>
      <c r="D8" s="4" t="s">
        <v>15</v>
      </c>
      <c r="E8" s="20">
        <v>135.42811</v>
      </c>
      <c r="F8" s="22">
        <v>135.42551</v>
      </c>
      <c r="G8" s="22">
        <v>135.42716999999999</v>
      </c>
      <c r="H8" s="22">
        <v>135.42307</v>
      </c>
      <c r="I8" s="22">
        <v>135.42455000000001</v>
      </c>
      <c r="J8" s="22">
        <v>135.49973</v>
      </c>
      <c r="K8" s="22">
        <v>135.42471</v>
      </c>
      <c r="L8" s="22">
        <v>135.42724000000001</v>
      </c>
      <c r="M8" s="22">
        <v>135.42285999999999</v>
      </c>
      <c r="N8" s="22">
        <v>135.49766</v>
      </c>
      <c r="O8" s="20">
        <v>135.42249000000001</v>
      </c>
      <c r="P8" s="22">
        <v>135.42713000000001</v>
      </c>
      <c r="Q8" s="22">
        <v>135.42105000000001</v>
      </c>
      <c r="R8" s="22">
        <v>135.42147</v>
      </c>
      <c r="S8" s="22">
        <v>135.42401000000001</v>
      </c>
      <c r="T8" s="22">
        <v>135.42715000000001</v>
      </c>
      <c r="U8" s="22">
        <v>135.4265</v>
      </c>
      <c r="V8" s="22">
        <v>135.45884000000001</v>
      </c>
      <c r="W8" s="22">
        <v>135.49413999999999</v>
      </c>
      <c r="X8" s="22">
        <v>135.42670000000001</v>
      </c>
      <c r="Y8" s="52">
        <f t="shared" si="0"/>
        <v>135.43750449999999</v>
      </c>
    </row>
    <row r="9" spans="1:25" ht="15.75" customHeight="1" x14ac:dyDescent="0.2">
      <c r="A9" s="82"/>
      <c r="B9" s="85"/>
      <c r="C9" s="4" t="s">
        <v>16</v>
      </c>
      <c r="D9" s="4" t="s">
        <v>17</v>
      </c>
      <c r="E9" s="22">
        <v>22.571351666666668</v>
      </c>
      <c r="F9" s="22">
        <v>22.570918333333331</v>
      </c>
      <c r="G9" s="22">
        <v>22.571194999999999</v>
      </c>
      <c r="H9" s="22">
        <v>22.570511666666661</v>
      </c>
      <c r="I9" s="22">
        <v>22.57075833333333</v>
      </c>
      <c r="J9" s="22">
        <v>22.583288333333329</v>
      </c>
      <c r="K9" s="22">
        <v>22.570785000000001</v>
      </c>
      <c r="L9" s="22">
        <v>22.571206666666669</v>
      </c>
      <c r="M9" s="22">
        <v>22.570476666666671</v>
      </c>
      <c r="N9" s="22">
        <v>22.582943333333329</v>
      </c>
      <c r="O9" s="22">
        <v>22.570415000000001</v>
      </c>
      <c r="P9" s="22">
        <v>22.571188333333339</v>
      </c>
      <c r="Q9" s="22">
        <v>22.570174999999999</v>
      </c>
      <c r="R9" s="22">
        <v>22.570245</v>
      </c>
      <c r="S9" s="22">
        <v>22.57066833333333</v>
      </c>
      <c r="T9" s="22">
        <v>22.571191666666671</v>
      </c>
      <c r="U9" s="22">
        <v>22.571083333333331</v>
      </c>
      <c r="V9" s="22">
        <v>22.57647333333334</v>
      </c>
      <c r="W9" s="22">
        <v>22.582356666666669</v>
      </c>
      <c r="X9" s="22">
        <v>22.571116666666668</v>
      </c>
      <c r="Y9" s="52">
        <f t="shared" si="0"/>
        <v>22.57291741666667</v>
      </c>
    </row>
    <row r="10" spans="1:25" ht="15.75" customHeight="1" thickBot="1" x14ac:dyDescent="0.25">
      <c r="A10" s="82"/>
      <c r="B10" s="86"/>
      <c r="C10" s="53" t="s">
        <v>18</v>
      </c>
      <c r="D10" s="53" t="s">
        <v>19</v>
      </c>
      <c r="E10" s="54">
        <v>1.5304302227371451E-3</v>
      </c>
      <c r="F10" s="54">
        <v>1.079692857560119E-3</v>
      </c>
      <c r="G10" s="54">
        <v>1.1111570546062221E-3</v>
      </c>
      <c r="H10" s="54">
        <v>1.0175739121398219E-3</v>
      </c>
      <c r="I10" s="54">
        <v>1.0676968983126061E-3</v>
      </c>
      <c r="J10" s="54">
        <v>2.91908680355124E-2</v>
      </c>
      <c r="K10" s="54">
        <v>1.3215559012007699E-3</v>
      </c>
      <c r="L10" s="54">
        <v>1.3585825947167909E-3</v>
      </c>
      <c r="M10" s="54">
        <v>1.2793227374931671E-3</v>
      </c>
      <c r="N10" s="54">
        <v>2.9428015676675651E-2</v>
      </c>
      <c r="O10" s="54">
        <v>7.8899302911992391E-4</v>
      </c>
      <c r="P10" s="54">
        <v>1.3248157104548039E-3</v>
      </c>
      <c r="Q10" s="54">
        <v>7.699025912416001E-4</v>
      </c>
      <c r="R10" s="54">
        <v>9.2918781739742573E-4</v>
      </c>
      <c r="S10" s="54">
        <v>1.0199885620274061E-3</v>
      </c>
      <c r="T10" s="54">
        <v>1.126896919273103E-3</v>
      </c>
      <c r="U10" s="54">
        <v>1.15149757562334E-3</v>
      </c>
      <c r="V10" s="54">
        <v>1.39399765662155E-2</v>
      </c>
      <c r="W10" s="54">
        <v>3.0386856149767209E-2</v>
      </c>
      <c r="X10" s="54">
        <v>1.437173151247172E-3</v>
      </c>
      <c r="Y10" s="55">
        <f t="shared" si="0"/>
        <v>6.0630091981661097E-3</v>
      </c>
    </row>
    <row r="11" spans="1:25" ht="15.75" customHeight="1" x14ac:dyDescent="0.2">
      <c r="A11" s="82"/>
      <c r="B11" s="84" t="s">
        <v>20</v>
      </c>
      <c r="C11" s="49" t="s">
        <v>8</v>
      </c>
      <c r="D11" s="49" t="s">
        <v>21</v>
      </c>
      <c r="E11" s="50">
        <f>E3-1</f>
        <v>0</v>
      </c>
      <c r="F11" s="50">
        <f>E3-1</f>
        <v>0</v>
      </c>
      <c r="G11" s="50">
        <f>E3-1</f>
        <v>0</v>
      </c>
      <c r="H11" s="50">
        <f>E3-1</f>
        <v>0</v>
      </c>
      <c r="I11" s="50">
        <f>E3-1</f>
        <v>0</v>
      </c>
      <c r="J11" s="50">
        <f>E3-1</f>
        <v>0</v>
      </c>
      <c r="K11" s="50">
        <f>E3-1</f>
        <v>0</v>
      </c>
      <c r="L11" s="50">
        <f>E3-1</f>
        <v>0</v>
      </c>
      <c r="M11" s="50">
        <f>E3-1</f>
        <v>0</v>
      </c>
      <c r="N11" s="50">
        <f>E3-1</f>
        <v>0</v>
      </c>
      <c r="O11" s="50">
        <f>E3-1</f>
        <v>0</v>
      </c>
      <c r="P11" s="50">
        <f>E3-1</f>
        <v>0</v>
      </c>
      <c r="Q11" s="50">
        <f>E3-1</f>
        <v>0</v>
      </c>
      <c r="R11" s="50">
        <f>E3-1</f>
        <v>0</v>
      </c>
      <c r="S11" s="50">
        <f>E3-1</f>
        <v>0</v>
      </c>
      <c r="T11" s="50">
        <f>E3-1</f>
        <v>0</v>
      </c>
      <c r="U11" s="50">
        <f>E3-1</f>
        <v>0</v>
      </c>
      <c r="V11" s="50">
        <f>E3-1</f>
        <v>0</v>
      </c>
      <c r="W11" s="50">
        <f>E3-1</f>
        <v>0</v>
      </c>
      <c r="X11" s="50">
        <f>E3-1</f>
        <v>0</v>
      </c>
      <c r="Y11" s="51">
        <f t="shared" si="0"/>
        <v>0</v>
      </c>
    </row>
    <row r="12" spans="1:25" ht="15.75" customHeight="1" x14ac:dyDescent="0.2">
      <c r="A12" s="82"/>
      <c r="B12" s="85"/>
      <c r="C12" s="4" t="s">
        <v>10</v>
      </c>
      <c r="D12" s="4" t="s">
        <v>22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52">
        <f t="shared" si="0"/>
        <v>0</v>
      </c>
    </row>
    <row r="13" spans="1:25" ht="15.75" customHeight="1" x14ac:dyDescent="0.2">
      <c r="A13" s="82"/>
      <c r="B13" s="85"/>
      <c r="C13" s="4" t="s">
        <v>23</v>
      </c>
      <c r="D13" s="4" t="s">
        <v>24</v>
      </c>
      <c r="E13" s="20">
        <v>0</v>
      </c>
      <c r="F13" s="20">
        <v>0</v>
      </c>
      <c r="G13" s="20">
        <v>0</v>
      </c>
      <c r="H13" s="20">
        <v>0</v>
      </c>
      <c r="I13" s="67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52">
        <f t="shared" si="0"/>
        <v>0</v>
      </c>
    </row>
    <row r="14" spans="1:25" ht="15.75" customHeight="1" x14ac:dyDescent="0.2">
      <c r="A14" s="82"/>
      <c r="B14" s="85"/>
      <c r="C14" s="4" t="s">
        <v>25</v>
      </c>
      <c r="D14" s="4" t="s">
        <v>26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52">
        <f t="shared" si="0"/>
        <v>0</v>
      </c>
    </row>
    <row r="15" spans="1:25" ht="15.75" customHeight="1" x14ac:dyDescent="0.2">
      <c r="A15" s="82"/>
      <c r="B15" s="85"/>
      <c r="C15" s="4" t="s">
        <v>27</v>
      </c>
      <c r="D15" s="4" t="s">
        <v>28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52">
        <f t="shared" si="0"/>
        <v>0</v>
      </c>
    </row>
    <row r="16" spans="1:25" ht="15.75" customHeight="1" x14ac:dyDescent="0.2">
      <c r="A16" s="82"/>
      <c r="B16" s="85"/>
      <c r="C16" s="4" t="s">
        <v>14</v>
      </c>
      <c r="D16" s="4" t="s">
        <v>29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52">
        <f t="shared" si="0"/>
        <v>0</v>
      </c>
    </row>
    <row r="17" spans="1:25" ht="15.75" customHeight="1" x14ac:dyDescent="0.2">
      <c r="A17" s="82"/>
      <c r="B17" s="85"/>
      <c r="C17" s="4" t="s">
        <v>16</v>
      </c>
      <c r="D17" s="4" t="s">
        <v>30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52">
        <f t="shared" si="0"/>
        <v>0</v>
      </c>
    </row>
    <row r="18" spans="1:25" ht="15.75" customHeight="1" thickBot="1" x14ac:dyDescent="0.25">
      <c r="A18" s="82"/>
      <c r="B18" s="86"/>
      <c r="C18" s="53" t="s">
        <v>18</v>
      </c>
      <c r="D18" s="53" t="s">
        <v>31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6">
        <f t="shared" si="0"/>
        <v>0</v>
      </c>
    </row>
    <row r="19" spans="1:25" ht="15.75" customHeight="1" x14ac:dyDescent="0.2">
      <c r="A19" s="82"/>
      <c r="B19" s="84" t="s">
        <v>32</v>
      </c>
      <c r="C19" s="58" t="s">
        <v>33</v>
      </c>
      <c r="D19" s="58" t="s">
        <v>34</v>
      </c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1">
        <f t="shared" si="0"/>
        <v>1</v>
      </c>
    </row>
    <row r="20" spans="1:25" ht="15.75" customHeight="1" x14ac:dyDescent="0.2">
      <c r="A20" s="82"/>
      <c r="B20" s="85"/>
      <c r="C20" s="4" t="s">
        <v>10</v>
      </c>
      <c r="D20" s="4" t="s">
        <v>35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52">
        <f t="shared" si="0"/>
        <v>1</v>
      </c>
    </row>
    <row r="21" spans="1:25" ht="15.75" customHeight="1" x14ac:dyDescent="0.2">
      <c r="A21" s="82"/>
      <c r="B21" s="85"/>
      <c r="C21" s="4" t="s">
        <v>23</v>
      </c>
      <c r="D21" s="4" t="s">
        <v>36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52">
        <f t="shared" si="0"/>
        <v>0</v>
      </c>
    </row>
    <row r="22" spans="1:25" ht="15.75" customHeight="1" x14ac:dyDescent="0.2">
      <c r="A22" s="82"/>
      <c r="B22" s="85"/>
      <c r="C22" s="4" t="s">
        <v>25</v>
      </c>
      <c r="D22" s="4" t="s">
        <v>37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52">
        <f t="shared" si="0"/>
        <v>0</v>
      </c>
    </row>
    <row r="23" spans="1:25" ht="15.75" customHeight="1" x14ac:dyDescent="0.2">
      <c r="A23" s="82"/>
      <c r="B23" s="85"/>
      <c r="C23" s="4" t="s">
        <v>27</v>
      </c>
      <c r="D23" s="4" t="s">
        <v>38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52">
        <f t="shared" si="0"/>
        <v>1</v>
      </c>
    </row>
    <row r="24" spans="1:25" ht="15.75" customHeight="1" x14ac:dyDescent="0.2">
      <c r="A24" s="82"/>
      <c r="B24" s="85"/>
      <c r="C24" s="4" t="s">
        <v>14</v>
      </c>
      <c r="D24" s="4" t="s">
        <v>39</v>
      </c>
      <c r="E24" s="22">
        <v>54.286650000000002</v>
      </c>
      <c r="F24" s="22">
        <v>54.40578</v>
      </c>
      <c r="G24" s="22">
        <v>55.366790000000002</v>
      </c>
      <c r="H24" s="22">
        <v>54.447189999999999</v>
      </c>
      <c r="I24" s="22">
        <v>54.49248</v>
      </c>
      <c r="J24" s="22">
        <v>54.380719999999997</v>
      </c>
      <c r="K24" s="22">
        <v>54.38035</v>
      </c>
      <c r="L24" s="22">
        <v>54.427869999999999</v>
      </c>
      <c r="M24" s="22">
        <v>54.493029999999997</v>
      </c>
      <c r="N24" s="22">
        <v>54.399569999999997</v>
      </c>
      <c r="O24" s="22">
        <v>54.472900000000003</v>
      </c>
      <c r="P24" s="22">
        <v>54.478850000000001</v>
      </c>
      <c r="Q24" s="22">
        <v>54.413739999999997</v>
      </c>
      <c r="R24" s="22">
        <v>55.489559999999997</v>
      </c>
      <c r="S24" s="22">
        <v>54.497280000000003</v>
      </c>
      <c r="T24" s="22">
        <v>54.476619999999997</v>
      </c>
      <c r="U24" s="22">
        <v>54.476149999999997</v>
      </c>
      <c r="V24" s="22">
        <v>54.444540000000003</v>
      </c>
      <c r="W24" s="22">
        <v>54.393729999999998</v>
      </c>
      <c r="X24" s="22">
        <v>54.414319999999996</v>
      </c>
      <c r="Y24" s="52">
        <f t="shared" si="0"/>
        <v>54.531905999999992</v>
      </c>
    </row>
    <row r="25" spans="1:25" ht="15.75" customHeight="1" x14ac:dyDescent="0.2">
      <c r="A25" s="82"/>
      <c r="B25" s="85"/>
      <c r="C25" s="4" t="s">
        <v>16</v>
      </c>
      <c r="D25" s="4" t="s">
        <v>40</v>
      </c>
      <c r="E25" s="22">
        <v>54.286650000000002</v>
      </c>
      <c r="F25" s="22">
        <v>54.40578</v>
      </c>
      <c r="G25" s="22">
        <v>55.366790000000002</v>
      </c>
      <c r="H25" s="22">
        <v>54.447189999999999</v>
      </c>
      <c r="I25" s="22">
        <v>54.49248</v>
      </c>
      <c r="J25" s="22">
        <v>54.380719999999997</v>
      </c>
      <c r="K25" s="22">
        <v>54.38035</v>
      </c>
      <c r="L25" s="22">
        <v>54.427869999999999</v>
      </c>
      <c r="M25" s="22">
        <v>54.493029999999997</v>
      </c>
      <c r="N25" s="22">
        <v>54.399569999999997</v>
      </c>
      <c r="O25" s="22">
        <v>54.472900000000003</v>
      </c>
      <c r="P25" s="22">
        <v>54.478850000000001</v>
      </c>
      <c r="Q25" s="22">
        <v>54.413739999999997</v>
      </c>
      <c r="R25" s="22">
        <v>55.489559999999997</v>
      </c>
      <c r="S25" s="22">
        <v>54.497280000000003</v>
      </c>
      <c r="T25" s="22">
        <v>54.476619999999997</v>
      </c>
      <c r="U25" s="22">
        <v>54.476149999999997</v>
      </c>
      <c r="V25" s="22">
        <v>54.444540000000003</v>
      </c>
      <c r="W25" s="22">
        <v>54.393729999999998</v>
      </c>
      <c r="X25" s="22">
        <v>54.414319999999996</v>
      </c>
      <c r="Y25" s="52">
        <f t="shared" si="0"/>
        <v>54.531905999999992</v>
      </c>
    </row>
    <row r="26" spans="1:25" ht="15.75" customHeight="1" thickBot="1" x14ac:dyDescent="0.25">
      <c r="A26" s="82"/>
      <c r="B26" s="86"/>
      <c r="C26" s="53" t="s">
        <v>18</v>
      </c>
      <c r="D26" s="53" t="s">
        <v>41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>
        <v>0</v>
      </c>
      <c r="Y26" s="56">
        <f t="shared" si="0"/>
        <v>0</v>
      </c>
    </row>
    <row r="27" spans="1:25" ht="15.75" customHeight="1" thickBot="1" x14ac:dyDescent="0.25">
      <c r="A27" s="83"/>
      <c r="B27" s="87" t="s">
        <v>42</v>
      </c>
      <c r="C27" s="88"/>
      <c r="D27" s="60" t="s">
        <v>43</v>
      </c>
      <c r="E27" s="73">
        <v>189.71476000000001</v>
      </c>
      <c r="F27" s="61">
        <v>189.83129</v>
      </c>
      <c r="G27" s="61">
        <v>190.79396</v>
      </c>
      <c r="H27" s="61">
        <v>189.87026</v>
      </c>
      <c r="I27" s="61">
        <v>189.91703000000001</v>
      </c>
      <c r="J27" s="61">
        <v>189.88045</v>
      </c>
      <c r="K27" s="61">
        <v>189.80506</v>
      </c>
      <c r="L27" s="61">
        <v>189.85511</v>
      </c>
      <c r="M27" s="61">
        <v>189.91588999999999</v>
      </c>
      <c r="N27" s="61">
        <v>189.89723000000001</v>
      </c>
      <c r="O27" s="61">
        <v>189.89538999999999</v>
      </c>
      <c r="P27" s="61">
        <v>189.90598</v>
      </c>
      <c r="Q27" s="61">
        <v>189.83479</v>
      </c>
      <c r="R27" s="61">
        <v>190.91103000000001</v>
      </c>
      <c r="S27" s="61">
        <v>189.92129</v>
      </c>
      <c r="T27" s="61">
        <v>189.90377000000001</v>
      </c>
      <c r="U27" s="61">
        <v>189.90264999999999</v>
      </c>
      <c r="V27" s="61">
        <v>189.90338</v>
      </c>
      <c r="W27" s="61">
        <v>189.88786999999999</v>
      </c>
      <c r="X27" s="61">
        <v>189.84101999999999</v>
      </c>
      <c r="Y27" s="62">
        <f t="shared" si="0"/>
        <v>189.96941050000001</v>
      </c>
    </row>
    <row r="28" spans="1:25" ht="15.75" customHeight="1" x14ac:dyDescent="0.2">
      <c r="A28" s="89" t="s">
        <v>44</v>
      </c>
      <c r="B28" s="90"/>
      <c r="C28" s="80"/>
      <c r="D28" s="57" t="s">
        <v>45</v>
      </c>
      <c r="E28" s="47">
        <f t="shared" ref="E28:X28" si="2">E7+E13+E21</f>
        <v>0</v>
      </c>
      <c r="F28" s="47">
        <f t="shared" si="2"/>
        <v>0</v>
      </c>
      <c r="G28" s="47">
        <f t="shared" si="2"/>
        <v>0</v>
      </c>
      <c r="H28" s="47">
        <f t="shared" si="2"/>
        <v>0</v>
      </c>
      <c r="I28" s="47">
        <f t="shared" si="2"/>
        <v>0</v>
      </c>
      <c r="J28" s="47">
        <f t="shared" si="2"/>
        <v>0</v>
      </c>
      <c r="K28" s="47">
        <f t="shared" si="2"/>
        <v>0</v>
      </c>
      <c r="L28" s="47">
        <f t="shared" si="2"/>
        <v>0</v>
      </c>
      <c r="M28" s="47">
        <f t="shared" si="2"/>
        <v>0</v>
      </c>
      <c r="N28" s="47">
        <f t="shared" si="2"/>
        <v>0</v>
      </c>
      <c r="O28" s="47">
        <f t="shared" si="2"/>
        <v>0</v>
      </c>
      <c r="P28" s="47">
        <f t="shared" si="2"/>
        <v>0</v>
      </c>
      <c r="Q28" s="47">
        <f t="shared" si="2"/>
        <v>0</v>
      </c>
      <c r="R28" s="47">
        <f t="shared" si="2"/>
        <v>0</v>
      </c>
      <c r="S28" s="47">
        <f t="shared" si="2"/>
        <v>0</v>
      </c>
      <c r="T28" s="47">
        <f t="shared" si="2"/>
        <v>0</v>
      </c>
      <c r="U28" s="47">
        <f t="shared" si="2"/>
        <v>0</v>
      </c>
      <c r="V28" s="47">
        <f t="shared" si="2"/>
        <v>0</v>
      </c>
      <c r="W28" s="47">
        <f t="shared" si="2"/>
        <v>0</v>
      </c>
      <c r="X28" s="47">
        <f t="shared" si="2"/>
        <v>0</v>
      </c>
      <c r="Y28" s="48">
        <f t="shared" si="0"/>
        <v>0</v>
      </c>
    </row>
    <row r="29" spans="1:25" ht="15.75" customHeight="1" x14ac:dyDescent="0.2">
      <c r="A29" s="75" t="s">
        <v>46</v>
      </c>
      <c r="B29" s="76"/>
      <c r="C29" s="77"/>
      <c r="D29" s="10" t="s">
        <v>47</v>
      </c>
      <c r="E29" s="42">
        <f t="shared" ref="E29:X29" si="3">E28/E32</f>
        <v>0</v>
      </c>
      <c r="F29" s="13">
        <f t="shared" si="3"/>
        <v>0</v>
      </c>
      <c r="G29" s="13">
        <f t="shared" si="3"/>
        <v>0</v>
      </c>
      <c r="H29" s="13">
        <f t="shared" si="3"/>
        <v>0</v>
      </c>
      <c r="I29" s="13">
        <f t="shared" si="3"/>
        <v>0</v>
      </c>
      <c r="J29" s="13">
        <f t="shared" si="3"/>
        <v>0</v>
      </c>
      <c r="K29" s="13">
        <f t="shared" si="3"/>
        <v>0</v>
      </c>
      <c r="L29" s="13">
        <f t="shared" si="3"/>
        <v>0</v>
      </c>
      <c r="M29" s="13">
        <f t="shared" si="3"/>
        <v>0</v>
      </c>
      <c r="N29" s="13">
        <f t="shared" si="3"/>
        <v>0</v>
      </c>
      <c r="O29" s="13">
        <f t="shared" si="3"/>
        <v>0</v>
      </c>
      <c r="P29" s="13">
        <f t="shared" si="3"/>
        <v>0</v>
      </c>
      <c r="Q29" s="13">
        <f t="shared" si="3"/>
        <v>0</v>
      </c>
      <c r="R29" s="13">
        <f t="shared" si="3"/>
        <v>0</v>
      </c>
      <c r="S29" s="13">
        <f t="shared" si="3"/>
        <v>0</v>
      </c>
      <c r="T29" s="13">
        <f t="shared" si="3"/>
        <v>0</v>
      </c>
      <c r="U29" s="13">
        <f t="shared" si="3"/>
        <v>0</v>
      </c>
      <c r="V29" s="13">
        <f t="shared" si="3"/>
        <v>0</v>
      </c>
      <c r="W29" s="13">
        <f t="shared" si="3"/>
        <v>0</v>
      </c>
      <c r="X29" s="13">
        <f t="shared" si="3"/>
        <v>0</v>
      </c>
      <c r="Y29" s="43">
        <f t="shared" si="0"/>
        <v>0</v>
      </c>
    </row>
    <row r="30" spans="1:25" ht="15.75" customHeight="1" x14ac:dyDescent="0.2">
      <c r="A30" s="75" t="s">
        <v>48</v>
      </c>
      <c r="B30" s="76"/>
      <c r="C30" s="77"/>
      <c r="D30" s="10" t="s">
        <v>49</v>
      </c>
      <c r="E30" s="20">
        <f t="shared" ref="E30:X30" si="4">E14+E22</f>
        <v>0</v>
      </c>
      <c r="F30" s="20">
        <f t="shared" si="4"/>
        <v>0</v>
      </c>
      <c r="G30" s="20">
        <f t="shared" si="4"/>
        <v>0</v>
      </c>
      <c r="H30" s="20">
        <f t="shared" si="4"/>
        <v>0</v>
      </c>
      <c r="I30" s="20">
        <f t="shared" si="4"/>
        <v>0</v>
      </c>
      <c r="J30" s="20">
        <f t="shared" si="4"/>
        <v>0</v>
      </c>
      <c r="K30" s="20">
        <f t="shared" si="4"/>
        <v>0</v>
      </c>
      <c r="L30" s="20">
        <f t="shared" si="4"/>
        <v>0</v>
      </c>
      <c r="M30" s="20">
        <f t="shared" si="4"/>
        <v>0</v>
      </c>
      <c r="N30" s="20">
        <f t="shared" si="4"/>
        <v>0</v>
      </c>
      <c r="O30" s="20">
        <f t="shared" si="4"/>
        <v>0</v>
      </c>
      <c r="P30" s="20">
        <f t="shared" si="4"/>
        <v>0</v>
      </c>
      <c r="Q30" s="20">
        <f t="shared" si="4"/>
        <v>0</v>
      </c>
      <c r="R30" s="20">
        <f t="shared" si="4"/>
        <v>0</v>
      </c>
      <c r="S30" s="20">
        <f t="shared" si="4"/>
        <v>0</v>
      </c>
      <c r="T30" s="20">
        <f t="shared" si="4"/>
        <v>0</v>
      </c>
      <c r="U30" s="20">
        <f t="shared" si="4"/>
        <v>0</v>
      </c>
      <c r="V30" s="20">
        <f t="shared" si="4"/>
        <v>0</v>
      </c>
      <c r="W30" s="20">
        <f t="shared" si="4"/>
        <v>0</v>
      </c>
      <c r="X30" s="20">
        <f t="shared" si="4"/>
        <v>0</v>
      </c>
      <c r="Y30" s="3">
        <f t="shared" si="0"/>
        <v>0</v>
      </c>
    </row>
    <row r="31" spans="1:25" ht="15.75" customHeight="1" x14ac:dyDescent="0.2">
      <c r="A31" s="75" t="s">
        <v>50</v>
      </c>
      <c r="B31" s="76"/>
      <c r="C31" s="77"/>
      <c r="D31" s="10" t="s">
        <v>51</v>
      </c>
      <c r="E31" s="13">
        <f t="shared" ref="E31:X31" si="5">E30/E33</f>
        <v>0</v>
      </c>
      <c r="F31" s="13">
        <f t="shared" si="5"/>
        <v>0</v>
      </c>
      <c r="G31" s="13">
        <f t="shared" si="5"/>
        <v>0</v>
      </c>
      <c r="H31" s="13">
        <f t="shared" si="5"/>
        <v>0</v>
      </c>
      <c r="I31" s="13">
        <f t="shared" si="5"/>
        <v>0</v>
      </c>
      <c r="J31" s="13">
        <f t="shared" si="5"/>
        <v>0</v>
      </c>
      <c r="K31" s="13">
        <f t="shared" si="5"/>
        <v>0</v>
      </c>
      <c r="L31" s="13">
        <f t="shared" si="5"/>
        <v>0</v>
      </c>
      <c r="M31" s="13">
        <f t="shared" si="5"/>
        <v>0</v>
      </c>
      <c r="N31" s="13">
        <f t="shared" si="5"/>
        <v>0</v>
      </c>
      <c r="O31" s="13">
        <f t="shared" si="5"/>
        <v>0</v>
      </c>
      <c r="P31" s="13">
        <f t="shared" si="5"/>
        <v>0</v>
      </c>
      <c r="Q31" s="13">
        <f t="shared" si="5"/>
        <v>0</v>
      </c>
      <c r="R31" s="13">
        <f t="shared" si="5"/>
        <v>0</v>
      </c>
      <c r="S31" s="13">
        <f t="shared" si="5"/>
        <v>0</v>
      </c>
      <c r="T31" s="13">
        <f t="shared" si="5"/>
        <v>0</v>
      </c>
      <c r="U31" s="13">
        <f t="shared" si="5"/>
        <v>0</v>
      </c>
      <c r="V31" s="13">
        <f t="shared" si="5"/>
        <v>0</v>
      </c>
      <c r="W31" s="13">
        <f t="shared" si="5"/>
        <v>0</v>
      </c>
      <c r="X31" s="13">
        <f t="shared" si="5"/>
        <v>0</v>
      </c>
      <c r="Y31" s="43">
        <f t="shared" si="0"/>
        <v>0</v>
      </c>
    </row>
    <row r="32" spans="1:25" ht="15.75" customHeight="1" x14ac:dyDescent="0.2">
      <c r="A32" s="75" t="s">
        <v>52</v>
      </c>
      <c r="B32" s="78"/>
      <c r="C32" s="68" t="s">
        <v>53</v>
      </c>
      <c r="D32" s="68" t="s">
        <v>54</v>
      </c>
      <c r="E32" s="20">
        <f t="shared" ref="E32:X32" si="6">E6+E12+E20</f>
        <v>7</v>
      </c>
      <c r="F32" s="20">
        <f t="shared" si="6"/>
        <v>7</v>
      </c>
      <c r="G32" s="20">
        <f t="shared" si="6"/>
        <v>7</v>
      </c>
      <c r="H32" s="20">
        <f t="shared" si="6"/>
        <v>7</v>
      </c>
      <c r="I32" s="20">
        <f t="shared" si="6"/>
        <v>7</v>
      </c>
      <c r="J32" s="20">
        <f t="shared" si="6"/>
        <v>7</v>
      </c>
      <c r="K32" s="20">
        <f t="shared" si="6"/>
        <v>7</v>
      </c>
      <c r="L32" s="20">
        <f t="shared" si="6"/>
        <v>7</v>
      </c>
      <c r="M32" s="20">
        <f t="shared" si="6"/>
        <v>7</v>
      </c>
      <c r="N32" s="20">
        <f t="shared" si="6"/>
        <v>7</v>
      </c>
      <c r="O32" s="20">
        <f t="shared" si="6"/>
        <v>7</v>
      </c>
      <c r="P32" s="20">
        <f t="shared" si="6"/>
        <v>7</v>
      </c>
      <c r="Q32" s="20">
        <f t="shared" si="6"/>
        <v>7</v>
      </c>
      <c r="R32" s="20">
        <f t="shared" si="6"/>
        <v>7</v>
      </c>
      <c r="S32" s="20">
        <f t="shared" si="6"/>
        <v>7</v>
      </c>
      <c r="T32" s="20">
        <f t="shared" si="6"/>
        <v>7</v>
      </c>
      <c r="U32" s="20">
        <f t="shared" si="6"/>
        <v>7</v>
      </c>
      <c r="V32" s="20">
        <f t="shared" si="6"/>
        <v>7</v>
      </c>
      <c r="W32" s="20">
        <f t="shared" si="6"/>
        <v>7</v>
      </c>
      <c r="X32" s="20">
        <f t="shared" si="6"/>
        <v>7</v>
      </c>
      <c r="Y32" s="3">
        <f t="shared" si="0"/>
        <v>7</v>
      </c>
    </row>
    <row r="33" spans="1:25" ht="15.75" customHeight="1" x14ac:dyDescent="0.2">
      <c r="A33" s="79"/>
      <c r="B33" s="80"/>
      <c r="C33" s="68" t="s">
        <v>55</v>
      </c>
      <c r="D33" s="68" t="s">
        <v>56</v>
      </c>
      <c r="E33" s="20">
        <f t="shared" ref="E33:X33" si="7">E14+E15+E22+E23</f>
        <v>1</v>
      </c>
      <c r="F33" s="20">
        <f t="shared" si="7"/>
        <v>1</v>
      </c>
      <c r="G33" s="20">
        <f t="shared" si="7"/>
        <v>1</v>
      </c>
      <c r="H33" s="20">
        <f t="shared" si="7"/>
        <v>1</v>
      </c>
      <c r="I33" s="20">
        <f t="shared" si="7"/>
        <v>1</v>
      </c>
      <c r="J33" s="20">
        <f t="shared" si="7"/>
        <v>1</v>
      </c>
      <c r="K33" s="20">
        <f t="shared" si="7"/>
        <v>1</v>
      </c>
      <c r="L33" s="20">
        <f t="shared" si="7"/>
        <v>1</v>
      </c>
      <c r="M33" s="20">
        <f t="shared" si="7"/>
        <v>1</v>
      </c>
      <c r="N33" s="20">
        <f t="shared" si="7"/>
        <v>1</v>
      </c>
      <c r="O33" s="20">
        <f t="shared" si="7"/>
        <v>1</v>
      </c>
      <c r="P33" s="20">
        <f t="shared" si="7"/>
        <v>1</v>
      </c>
      <c r="Q33" s="20">
        <f t="shared" si="7"/>
        <v>1</v>
      </c>
      <c r="R33" s="20">
        <f t="shared" si="7"/>
        <v>1</v>
      </c>
      <c r="S33" s="20">
        <f t="shared" si="7"/>
        <v>1</v>
      </c>
      <c r="T33" s="20">
        <f t="shared" si="7"/>
        <v>1</v>
      </c>
      <c r="U33" s="20">
        <f t="shared" si="7"/>
        <v>1</v>
      </c>
      <c r="V33" s="20">
        <f t="shared" si="7"/>
        <v>1</v>
      </c>
      <c r="W33" s="20">
        <f t="shared" si="7"/>
        <v>1</v>
      </c>
      <c r="X33" s="20">
        <f t="shared" si="7"/>
        <v>1</v>
      </c>
      <c r="Y33" s="3">
        <f t="shared" si="0"/>
        <v>1</v>
      </c>
    </row>
    <row r="34" spans="1:25" ht="15.75" customHeight="1" x14ac:dyDescent="0.2"/>
    <row r="35" spans="1:25" ht="15.75" customHeight="1" x14ac:dyDescent="0.2">
      <c r="D35" s="41"/>
    </row>
    <row r="36" spans="1:25" ht="15.75" customHeight="1" x14ac:dyDescent="0.2"/>
    <row r="37" spans="1:25" ht="15.75" customHeight="1" x14ac:dyDescent="0.2"/>
    <row r="38" spans="1:25" ht="15.75" customHeight="1" x14ac:dyDescent="0.2"/>
    <row r="39" spans="1:25" ht="15.75" customHeight="1" x14ac:dyDescent="0.2"/>
    <row r="40" spans="1:25" ht="15.75" customHeight="1" x14ac:dyDescent="0.2"/>
    <row r="41" spans="1:25" ht="15.75" customHeight="1" x14ac:dyDescent="0.2"/>
    <row r="42" spans="1:25" ht="15.75" customHeight="1" x14ac:dyDescent="0.2"/>
    <row r="43" spans="1:25" ht="15.75" customHeight="1" x14ac:dyDescent="0.2"/>
    <row r="44" spans="1:25" ht="15.75" customHeight="1" x14ac:dyDescent="0.2"/>
    <row r="45" spans="1:25" ht="15.75" customHeight="1" x14ac:dyDescent="0.2"/>
    <row r="46" spans="1:25" ht="15.75" customHeight="1" x14ac:dyDescent="0.2"/>
    <row r="47" spans="1:25" ht="15.75" customHeight="1" x14ac:dyDescent="0.2"/>
    <row r="48" spans="1:2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1:C1"/>
    <mergeCell ref="D1:D4"/>
    <mergeCell ref="E1:Y1"/>
    <mergeCell ref="A2:C2"/>
    <mergeCell ref="E2:Y2"/>
    <mergeCell ref="A3:C3"/>
    <mergeCell ref="E3:Y3"/>
    <mergeCell ref="A4:C4"/>
    <mergeCell ref="A29:C29"/>
    <mergeCell ref="A30:C30"/>
    <mergeCell ref="A31:C31"/>
    <mergeCell ref="A32:B33"/>
    <mergeCell ref="A5:A27"/>
    <mergeCell ref="B5:B10"/>
    <mergeCell ref="B11:B18"/>
    <mergeCell ref="B19:B26"/>
    <mergeCell ref="B27:C27"/>
    <mergeCell ref="A28:C28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O1000"/>
  <sheetViews>
    <sheetView topLeftCell="D1" workbookViewId="0">
      <selection activeCell="J23" sqref="J23"/>
    </sheetView>
  </sheetViews>
  <sheetFormatPr baseColWidth="10" defaultColWidth="14.42578125" defaultRowHeight="15" customHeight="1" x14ac:dyDescent="0.2"/>
  <cols>
    <col min="4" max="4" width="95.7109375" style="71" customWidth="1"/>
  </cols>
  <sheetData>
    <row r="1" spans="1:15" ht="15.75" customHeight="1" x14ac:dyDescent="0.2">
      <c r="A1" s="91" t="s">
        <v>0</v>
      </c>
      <c r="B1" s="76"/>
      <c r="C1" s="77"/>
      <c r="D1" s="92" t="s">
        <v>1</v>
      </c>
      <c r="E1" s="108">
        <v>150</v>
      </c>
      <c r="F1" s="76"/>
      <c r="G1" s="76"/>
      <c r="H1" s="76"/>
      <c r="I1" s="76"/>
      <c r="J1" s="76"/>
      <c r="K1" s="76"/>
      <c r="L1" s="76"/>
      <c r="M1" s="76"/>
      <c r="N1" s="76"/>
      <c r="O1" s="77"/>
    </row>
    <row r="2" spans="1:15" ht="15.75" customHeight="1" x14ac:dyDescent="0.2">
      <c r="A2" s="91" t="s">
        <v>2</v>
      </c>
      <c r="B2" s="76"/>
      <c r="C2" s="77"/>
      <c r="D2" s="93"/>
      <c r="E2" s="109">
        <v>14</v>
      </c>
      <c r="F2" s="76"/>
      <c r="G2" s="76"/>
      <c r="H2" s="76"/>
      <c r="I2" s="76"/>
      <c r="J2" s="76"/>
      <c r="K2" s="76"/>
      <c r="L2" s="76"/>
      <c r="M2" s="76"/>
      <c r="N2" s="76"/>
      <c r="O2" s="77"/>
    </row>
    <row r="3" spans="1:15" ht="15.75" customHeight="1" x14ac:dyDescent="0.2">
      <c r="A3" s="91" t="s">
        <v>3</v>
      </c>
      <c r="B3" s="76"/>
      <c r="C3" s="77"/>
      <c r="D3" s="93"/>
      <c r="E3" s="109">
        <v>2</v>
      </c>
      <c r="F3" s="76"/>
      <c r="G3" s="76"/>
      <c r="H3" s="76"/>
      <c r="I3" s="76"/>
      <c r="J3" s="76"/>
      <c r="K3" s="76"/>
      <c r="L3" s="76"/>
      <c r="M3" s="76"/>
      <c r="N3" s="76"/>
      <c r="O3" s="77"/>
    </row>
    <row r="4" spans="1:15" ht="15.75" customHeight="1" x14ac:dyDescent="0.2">
      <c r="A4" s="91" t="s">
        <v>4</v>
      </c>
      <c r="B4" s="76"/>
      <c r="C4" s="77"/>
      <c r="D4" s="94"/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2" t="s">
        <v>5</v>
      </c>
    </row>
    <row r="5" spans="1:15" ht="15.75" customHeight="1" x14ac:dyDescent="0.2">
      <c r="A5" s="75" t="s">
        <v>6</v>
      </c>
      <c r="B5" s="75" t="s">
        <v>7</v>
      </c>
      <c r="C5" s="68" t="s">
        <v>8</v>
      </c>
      <c r="D5" s="68" t="s">
        <v>9</v>
      </c>
      <c r="E5" s="20">
        <f>E2-E11-E19</f>
        <v>12</v>
      </c>
      <c r="F5" s="20">
        <f>E2-E11-E19</f>
        <v>12</v>
      </c>
      <c r="G5" s="20">
        <f>E2-E11-E19</f>
        <v>12</v>
      </c>
      <c r="H5" s="20">
        <f>E2-E11-E19</f>
        <v>12</v>
      </c>
      <c r="I5" s="20">
        <f>E2-E11-E19</f>
        <v>12</v>
      </c>
      <c r="J5" s="20">
        <f>E2-E11-E19</f>
        <v>12</v>
      </c>
      <c r="K5" s="20">
        <f>E2-E11-E19</f>
        <v>12</v>
      </c>
      <c r="L5" s="20">
        <f>E2-E11-E19</f>
        <v>12</v>
      </c>
      <c r="M5" s="20">
        <f>E2-E11-E19</f>
        <v>12</v>
      </c>
      <c r="N5" s="20">
        <f>E2-E11-E19</f>
        <v>12</v>
      </c>
      <c r="O5" s="3">
        <f t="shared" ref="O5:O33" si="0">AVERAGE(E5:N5)</f>
        <v>12</v>
      </c>
    </row>
    <row r="6" spans="1:15" ht="15.75" customHeight="1" x14ac:dyDescent="0.2">
      <c r="A6" s="93"/>
      <c r="B6" s="93"/>
      <c r="C6" s="4" t="s">
        <v>10</v>
      </c>
      <c r="D6" s="4" t="s">
        <v>11</v>
      </c>
      <c r="E6" s="20">
        <v>12</v>
      </c>
      <c r="F6" s="20">
        <v>16</v>
      </c>
      <c r="G6" s="20">
        <v>14</v>
      </c>
      <c r="H6" s="20">
        <v>14</v>
      </c>
      <c r="I6" s="20">
        <v>16</v>
      </c>
      <c r="J6" s="20">
        <v>16</v>
      </c>
      <c r="K6" s="20">
        <v>15</v>
      </c>
      <c r="L6" s="20">
        <v>16</v>
      </c>
      <c r="M6" s="20">
        <v>20</v>
      </c>
      <c r="N6" s="20">
        <v>14</v>
      </c>
      <c r="O6" s="5">
        <f t="shared" si="0"/>
        <v>15.3</v>
      </c>
    </row>
    <row r="7" spans="1:15" ht="15.75" customHeight="1" x14ac:dyDescent="0.2">
      <c r="A7" s="93"/>
      <c r="B7" s="93"/>
      <c r="C7" s="4" t="s">
        <v>12</v>
      </c>
      <c r="D7" s="4" t="s">
        <v>13</v>
      </c>
      <c r="E7" s="20">
        <f t="shared" ref="E7:N7" si="1">E6-E5</f>
        <v>0</v>
      </c>
      <c r="F7" s="20">
        <f t="shared" si="1"/>
        <v>4</v>
      </c>
      <c r="G7" s="20">
        <f t="shared" si="1"/>
        <v>2</v>
      </c>
      <c r="H7" s="20">
        <f t="shared" si="1"/>
        <v>2</v>
      </c>
      <c r="I7" s="20">
        <f t="shared" si="1"/>
        <v>4</v>
      </c>
      <c r="J7" s="20">
        <f t="shared" si="1"/>
        <v>4</v>
      </c>
      <c r="K7" s="20">
        <f t="shared" si="1"/>
        <v>3</v>
      </c>
      <c r="L7" s="20">
        <f t="shared" si="1"/>
        <v>4</v>
      </c>
      <c r="M7" s="20">
        <f t="shared" si="1"/>
        <v>8</v>
      </c>
      <c r="N7" s="20">
        <f t="shared" si="1"/>
        <v>2</v>
      </c>
      <c r="O7" s="5">
        <f t="shared" si="0"/>
        <v>3.3</v>
      </c>
    </row>
    <row r="8" spans="1:15" ht="15.75" customHeight="1" x14ac:dyDescent="0.2">
      <c r="A8" s="93"/>
      <c r="B8" s="93"/>
      <c r="C8" s="4" t="s">
        <v>14</v>
      </c>
      <c r="D8" s="4" t="s">
        <v>15</v>
      </c>
      <c r="E8" s="20">
        <v>270.85020999999989</v>
      </c>
      <c r="F8" s="22">
        <v>361.23117000000008</v>
      </c>
      <c r="G8" s="22">
        <v>316.00141000000002</v>
      </c>
      <c r="H8" s="22">
        <v>316.07526000000001</v>
      </c>
      <c r="I8" s="22">
        <v>361.14963999999998</v>
      </c>
      <c r="J8" s="22">
        <v>361.25214999999997</v>
      </c>
      <c r="K8" s="22">
        <v>338.56641000000002</v>
      </c>
      <c r="L8" s="22">
        <v>361.19134000000003</v>
      </c>
      <c r="M8" s="22">
        <v>451.56441000000001</v>
      </c>
      <c r="N8" s="22">
        <v>315.99696000000012</v>
      </c>
      <c r="O8" s="6">
        <f t="shared" si="0"/>
        <v>345.38789600000001</v>
      </c>
    </row>
    <row r="9" spans="1:15" ht="15.75" customHeight="1" x14ac:dyDescent="0.2">
      <c r="A9" s="93"/>
      <c r="B9" s="93"/>
      <c r="C9" s="4" t="s">
        <v>16</v>
      </c>
      <c r="D9" s="4" t="s">
        <v>17</v>
      </c>
      <c r="E9" s="22">
        <v>22.570850833333331</v>
      </c>
      <c r="F9" s="22">
        <v>22.576948125000001</v>
      </c>
      <c r="G9" s="22">
        <v>22.571529285714291</v>
      </c>
      <c r="H9" s="22">
        <v>22.576804285714289</v>
      </c>
      <c r="I9" s="22">
        <v>22.571852499999999</v>
      </c>
      <c r="J9" s="22">
        <v>22.578259374999998</v>
      </c>
      <c r="K9" s="22">
        <v>22.571093999999999</v>
      </c>
      <c r="L9" s="22">
        <v>22.574458750000002</v>
      </c>
      <c r="M9" s="22">
        <v>22.5782205</v>
      </c>
      <c r="N9" s="22">
        <v>22.571211428571431</v>
      </c>
      <c r="O9" s="6">
        <f t="shared" si="0"/>
        <v>22.574122908333329</v>
      </c>
    </row>
    <row r="10" spans="1:15" ht="15.75" customHeight="1" x14ac:dyDescent="0.2">
      <c r="A10" s="93"/>
      <c r="B10" s="94"/>
      <c r="C10" s="4" t="s">
        <v>18</v>
      </c>
      <c r="D10" s="4" t="s">
        <v>19</v>
      </c>
      <c r="E10" s="7">
        <v>7.5672089646784213E-4</v>
      </c>
      <c r="F10" s="7">
        <v>1.8395315424948142E-2</v>
      </c>
      <c r="G10" s="7">
        <v>1.859145644502354E-3</v>
      </c>
      <c r="H10" s="7">
        <v>1.878216818576205E-2</v>
      </c>
      <c r="I10" s="7">
        <v>2.2548362837833329E-3</v>
      </c>
      <c r="J10" s="7">
        <v>2.9313714075781469E-2</v>
      </c>
      <c r="K10" s="7">
        <v>7.6939493852535017E-4</v>
      </c>
      <c r="L10" s="7">
        <v>1.542319632890642E-2</v>
      </c>
      <c r="M10" s="7">
        <v>2.3190925737860149E-2</v>
      </c>
      <c r="N10" s="7">
        <v>1.3290995051182209E-3</v>
      </c>
      <c r="O10" s="8">
        <f t="shared" si="0"/>
        <v>1.1207451702165533E-2</v>
      </c>
    </row>
    <row r="11" spans="1:15" ht="15.75" customHeight="1" x14ac:dyDescent="0.2">
      <c r="A11" s="93"/>
      <c r="B11" s="75" t="s">
        <v>20</v>
      </c>
      <c r="C11" s="68" t="s">
        <v>8</v>
      </c>
      <c r="D11" s="68" t="s">
        <v>21</v>
      </c>
      <c r="E11" s="20">
        <f>E3-1</f>
        <v>1</v>
      </c>
      <c r="F11" s="20">
        <f>E3-1</f>
        <v>1</v>
      </c>
      <c r="G11" s="20">
        <f>E3-1</f>
        <v>1</v>
      </c>
      <c r="H11" s="20">
        <f>E3-1</f>
        <v>1</v>
      </c>
      <c r="I11" s="20">
        <f>E3-1</f>
        <v>1</v>
      </c>
      <c r="J11" s="20">
        <f>E3-1</f>
        <v>1</v>
      </c>
      <c r="K11" s="20">
        <f>E3-1</f>
        <v>1</v>
      </c>
      <c r="L11" s="20">
        <f>E3-1</f>
        <v>1</v>
      </c>
      <c r="M11" s="20">
        <f>E3-1</f>
        <v>1</v>
      </c>
      <c r="N11" s="20">
        <f>E3-1</f>
        <v>1</v>
      </c>
      <c r="O11" s="3">
        <f t="shared" si="0"/>
        <v>1</v>
      </c>
    </row>
    <row r="12" spans="1:15" ht="15.75" customHeight="1" x14ac:dyDescent="0.2">
      <c r="A12" s="93"/>
      <c r="B12" s="93"/>
      <c r="C12" s="4" t="s">
        <v>10</v>
      </c>
      <c r="D12" s="4" t="s">
        <v>22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5">
        <f t="shared" si="0"/>
        <v>1</v>
      </c>
    </row>
    <row r="13" spans="1:15" ht="15.75" customHeight="1" x14ac:dyDescent="0.2">
      <c r="A13" s="93"/>
      <c r="B13" s="93"/>
      <c r="C13" s="4" t="s">
        <v>23</v>
      </c>
      <c r="D13" s="4" t="s">
        <v>24</v>
      </c>
      <c r="E13" s="20">
        <v>1</v>
      </c>
      <c r="F13" s="20">
        <v>0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1</v>
      </c>
      <c r="M13" s="20">
        <v>0</v>
      </c>
      <c r="N13" s="20">
        <v>1</v>
      </c>
      <c r="O13" s="9">
        <f t="shared" si="0"/>
        <v>0.4</v>
      </c>
    </row>
    <row r="14" spans="1:15" ht="15.75" customHeight="1" x14ac:dyDescent="0.2">
      <c r="A14" s="93"/>
      <c r="B14" s="93"/>
      <c r="C14" s="4" t="s">
        <v>25</v>
      </c>
      <c r="D14" s="4" t="s">
        <v>26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9">
        <f t="shared" si="0"/>
        <v>0</v>
      </c>
    </row>
    <row r="15" spans="1:15" ht="15.75" customHeight="1" x14ac:dyDescent="0.2">
      <c r="A15" s="93"/>
      <c r="B15" s="93"/>
      <c r="C15" s="4" t="s">
        <v>27</v>
      </c>
      <c r="D15" s="4" t="s">
        <v>28</v>
      </c>
      <c r="E15" s="20">
        <v>0</v>
      </c>
      <c r="F15" s="20">
        <v>1</v>
      </c>
      <c r="G15" s="20">
        <v>0</v>
      </c>
      <c r="H15" s="20">
        <v>1</v>
      </c>
      <c r="I15" s="20">
        <v>1</v>
      </c>
      <c r="J15" s="20">
        <v>1</v>
      </c>
      <c r="K15" s="20">
        <v>1</v>
      </c>
      <c r="L15" s="20">
        <v>0</v>
      </c>
      <c r="M15" s="20">
        <v>1</v>
      </c>
      <c r="N15" s="20">
        <v>0</v>
      </c>
      <c r="O15" s="5">
        <f t="shared" si="0"/>
        <v>0.6</v>
      </c>
    </row>
    <row r="16" spans="1:15" ht="15.75" customHeight="1" x14ac:dyDescent="0.2">
      <c r="A16" s="93"/>
      <c r="B16" s="93"/>
      <c r="C16" s="4" t="s">
        <v>14</v>
      </c>
      <c r="D16" s="4" t="s">
        <v>29</v>
      </c>
      <c r="E16" s="22">
        <v>65.663390000000007</v>
      </c>
      <c r="F16" s="22">
        <v>55.141730000000003</v>
      </c>
      <c r="G16" s="22">
        <v>65.665130000000005</v>
      </c>
      <c r="H16" s="22">
        <v>54.117510000000003</v>
      </c>
      <c r="I16" s="22">
        <v>54.135010000000001</v>
      </c>
      <c r="J16" s="22">
        <v>54.978619999999999</v>
      </c>
      <c r="K16" s="22">
        <v>54.062759999999997</v>
      </c>
      <c r="L16" s="22">
        <v>65.665480000000002</v>
      </c>
      <c r="M16" s="22">
        <v>60.00647</v>
      </c>
      <c r="N16" s="22">
        <v>65.662610000000001</v>
      </c>
      <c r="O16" s="6">
        <f t="shared" si="0"/>
        <v>59.509870999999997</v>
      </c>
    </row>
    <row r="17" spans="1:15" ht="15.75" customHeight="1" x14ac:dyDescent="0.2">
      <c r="A17" s="93"/>
      <c r="B17" s="93"/>
      <c r="C17" s="4" t="s">
        <v>16</v>
      </c>
      <c r="D17" s="4" t="s">
        <v>30</v>
      </c>
      <c r="E17" s="22">
        <v>65.663390000000007</v>
      </c>
      <c r="F17" s="22">
        <v>55.141730000000003</v>
      </c>
      <c r="G17" s="22">
        <v>65.665130000000005</v>
      </c>
      <c r="H17" s="22">
        <v>54.117510000000003</v>
      </c>
      <c r="I17" s="22">
        <v>54.135010000000001</v>
      </c>
      <c r="J17" s="22">
        <v>54.978619999999999</v>
      </c>
      <c r="K17" s="22">
        <v>54.062759999999997</v>
      </c>
      <c r="L17" s="22">
        <v>65.665480000000002</v>
      </c>
      <c r="M17" s="22">
        <v>60.00647</v>
      </c>
      <c r="N17" s="22">
        <v>65.662610000000001</v>
      </c>
      <c r="O17" s="6">
        <f t="shared" si="0"/>
        <v>59.509870999999997</v>
      </c>
    </row>
    <row r="18" spans="1:15" ht="15.75" customHeight="1" x14ac:dyDescent="0.2">
      <c r="A18" s="93"/>
      <c r="B18" s="94"/>
      <c r="C18" s="4" t="s">
        <v>18</v>
      </c>
      <c r="D18" s="4" t="s">
        <v>31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8">
        <f t="shared" si="0"/>
        <v>0</v>
      </c>
    </row>
    <row r="19" spans="1:15" ht="15.75" customHeight="1" x14ac:dyDescent="0.2">
      <c r="A19" s="93"/>
      <c r="B19" s="75" t="s">
        <v>32</v>
      </c>
      <c r="C19" s="4" t="s">
        <v>33</v>
      </c>
      <c r="D19" s="4" t="s">
        <v>34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3">
        <f t="shared" si="0"/>
        <v>1</v>
      </c>
    </row>
    <row r="20" spans="1:15" ht="15.75" customHeight="1" x14ac:dyDescent="0.2">
      <c r="A20" s="93"/>
      <c r="B20" s="93"/>
      <c r="C20" s="4" t="s">
        <v>10</v>
      </c>
      <c r="D20" s="4" t="s">
        <v>35</v>
      </c>
      <c r="E20" s="20">
        <v>2</v>
      </c>
      <c r="F20" s="20">
        <v>2</v>
      </c>
      <c r="G20" s="20">
        <v>2</v>
      </c>
      <c r="H20" s="20">
        <v>2</v>
      </c>
      <c r="I20" s="20">
        <v>3</v>
      </c>
      <c r="J20" s="20">
        <v>5</v>
      </c>
      <c r="K20" s="20">
        <v>1</v>
      </c>
      <c r="L20" s="20">
        <v>3</v>
      </c>
      <c r="M20" s="20">
        <v>3</v>
      </c>
      <c r="N20" s="20">
        <v>2</v>
      </c>
      <c r="O20" s="9">
        <f t="shared" si="0"/>
        <v>2.5</v>
      </c>
    </row>
    <row r="21" spans="1:15" ht="15.75" customHeight="1" x14ac:dyDescent="0.2">
      <c r="A21" s="93"/>
      <c r="B21" s="93"/>
      <c r="C21" s="4" t="s">
        <v>23</v>
      </c>
      <c r="D21" s="4" t="s">
        <v>36</v>
      </c>
      <c r="E21" s="20">
        <v>1</v>
      </c>
      <c r="F21" s="20">
        <v>0</v>
      </c>
      <c r="G21" s="20">
        <v>0</v>
      </c>
      <c r="H21" s="20">
        <v>0</v>
      </c>
      <c r="I21" s="20">
        <v>1</v>
      </c>
      <c r="J21" s="20">
        <v>2</v>
      </c>
      <c r="K21" s="20">
        <v>0</v>
      </c>
      <c r="L21" s="20">
        <v>0</v>
      </c>
      <c r="M21" s="20">
        <v>1</v>
      </c>
      <c r="N21" s="20">
        <v>0</v>
      </c>
      <c r="O21" s="5">
        <f t="shared" si="0"/>
        <v>0.5</v>
      </c>
    </row>
    <row r="22" spans="1:15" ht="15.75" customHeight="1" x14ac:dyDescent="0.2">
      <c r="A22" s="93"/>
      <c r="B22" s="93"/>
      <c r="C22" s="4" t="s">
        <v>25</v>
      </c>
      <c r="D22" s="4" t="s">
        <v>37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5">
        <f t="shared" si="0"/>
        <v>0</v>
      </c>
    </row>
    <row r="23" spans="1:15" ht="15.75" customHeight="1" x14ac:dyDescent="0.2">
      <c r="A23" s="93"/>
      <c r="B23" s="93"/>
      <c r="C23" s="4" t="s">
        <v>27</v>
      </c>
      <c r="D23" s="4" t="s">
        <v>38</v>
      </c>
      <c r="E23" s="20">
        <v>1</v>
      </c>
      <c r="F23" s="20">
        <v>2</v>
      </c>
      <c r="G23" s="20">
        <v>2</v>
      </c>
      <c r="H23" s="20">
        <v>2</v>
      </c>
      <c r="I23" s="20">
        <v>2</v>
      </c>
      <c r="J23" s="20">
        <v>3</v>
      </c>
      <c r="K23" s="20">
        <v>1</v>
      </c>
      <c r="L23" s="20">
        <v>3</v>
      </c>
      <c r="M23" s="20">
        <v>2</v>
      </c>
      <c r="N23" s="20">
        <v>2</v>
      </c>
      <c r="O23" s="5">
        <f t="shared" si="0"/>
        <v>2</v>
      </c>
    </row>
    <row r="24" spans="1:15" ht="15.75" customHeight="1" x14ac:dyDescent="0.2">
      <c r="A24" s="93"/>
      <c r="B24" s="93"/>
      <c r="C24" s="4" t="s">
        <v>14</v>
      </c>
      <c r="D24" s="4" t="s">
        <v>39</v>
      </c>
      <c r="E24" s="22">
        <v>120.97656000000001</v>
      </c>
      <c r="F24" s="22">
        <v>117.78876</v>
      </c>
      <c r="G24" s="22">
        <v>109.66104</v>
      </c>
      <c r="H24" s="22">
        <v>108.12711</v>
      </c>
      <c r="I24" s="22">
        <v>175.74723</v>
      </c>
      <c r="J24" s="22">
        <v>294.58521000000002</v>
      </c>
      <c r="K24" s="22">
        <v>54.707369999999997</v>
      </c>
      <c r="L24" s="22">
        <v>163.21075999999999</v>
      </c>
      <c r="M24" s="22">
        <v>172.9425</v>
      </c>
      <c r="N24" s="22">
        <v>109.62752999999999</v>
      </c>
      <c r="O24" s="6">
        <f t="shared" si="0"/>
        <v>142.73740700000002</v>
      </c>
    </row>
    <row r="25" spans="1:15" ht="15.75" customHeight="1" x14ac:dyDescent="0.2">
      <c r="A25" s="93"/>
      <c r="B25" s="93"/>
      <c r="C25" s="4" t="s">
        <v>16</v>
      </c>
      <c r="D25" s="4" t="s">
        <v>40</v>
      </c>
      <c r="E25" s="22">
        <v>60.488280000000003</v>
      </c>
      <c r="F25" s="22">
        <v>58.894379999999998</v>
      </c>
      <c r="G25" s="22">
        <v>54.83052</v>
      </c>
      <c r="H25" s="22">
        <v>54.063554999999987</v>
      </c>
      <c r="I25" s="22">
        <v>58.582410000000003</v>
      </c>
      <c r="J25" s="22">
        <v>58.917042000000002</v>
      </c>
      <c r="K25" s="22">
        <v>54.707369999999997</v>
      </c>
      <c r="L25" s="22">
        <v>54.403586666666662</v>
      </c>
      <c r="M25" s="22">
        <v>57.647500000000001</v>
      </c>
      <c r="N25" s="22">
        <v>54.813764999999997</v>
      </c>
      <c r="O25" s="6">
        <f t="shared" si="0"/>
        <v>56.734840866666659</v>
      </c>
    </row>
    <row r="26" spans="1:15" ht="15.75" customHeight="1" x14ac:dyDescent="0.2">
      <c r="A26" s="93"/>
      <c r="B26" s="94"/>
      <c r="C26" s="4" t="s">
        <v>18</v>
      </c>
      <c r="D26" s="4" t="s">
        <v>41</v>
      </c>
      <c r="E26" s="22">
        <v>7.2413249826395729</v>
      </c>
      <c r="F26" s="22">
        <v>6.6533374098117077</v>
      </c>
      <c r="G26" s="22">
        <v>0.44822084645853222</v>
      </c>
      <c r="H26" s="22">
        <v>0.16182138687454231</v>
      </c>
      <c r="I26" s="22">
        <v>6.0965975436221811</v>
      </c>
      <c r="J26" s="22">
        <v>6.1115784904572701</v>
      </c>
      <c r="K26" s="22">
        <v>0</v>
      </c>
      <c r="L26" s="22">
        <v>0.36087244842649568</v>
      </c>
      <c r="M26" s="22">
        <v>6.9659279797382307</v>
      </c>
      <c r="N26" s="22">
        <v>0.43514644207438802</v>
      </c>
      <c r="O26" s="6">
        <f t="shared" si="0"/>
        <v>3.4474827530102923</v>
      </c>
    </row>
    <row r="27" spans="1:15" ht="15.75" customHeight="1" x14ac:dyDescent="0.2">
      <c r="A27" s="94"/>
      <c r="B27" s="75" t="s">
        <v>42</v>
      </c>
      <c r="C27" s="77"/>
      <c r="D27" s="10" t="s">
        <v>43</v>
      </c>
      <c r="E27" s="11">
        <v>457.49016000000012</v>
      </c>
      <c r="F27" s="11">
        <v>534.16165999999987</v>
      </c>
      <c r="G27" s="11">
        <v>491.32758000000013</v>
      </c>
      <c r="H27" s="11">
        <v>478.31988000000001</v>
      </c>
      <c r="I27" s="11">
        <v>591.03187999999989</v>
      </c>
      <c r="J27" s="11">
        <v>710.81597999999985</v>
      </c>
      <c r="K27" s="11">
        <v>447.33654000000001</v>
      </c>
      <c r="L27" s="11">
        <v>590.06758000000013</v>
      </c>
      <c r="M27" s="11">
        <v>684.5133800000001</v>
      </c>
      <c r="N27" s="11">
        <v>491.28710000000001</v>
      </c>
      <c r="O27" s="12">
        <f t="shared" si="0"/>
        <v>547.63517400000001</v>
      </c>
    </row>
    <row r="28" spans="1:15" ht="15.75" customHeight="1" x14ac:dyDescent="0.2">
      <c r="A28" s="75" t="s">
        <v>44</v>
      </c>
      <c r="B28" s="76"/>
      <c r="C28" s="77"/>
      <c r="D28" s="10" t="s">
        <v>45</v>
      </c>
      <c r="E28" s="20">
        <f t="shared" ref="E28:N28" si="2">E7+E13+E21</f>
        <v>2</v>
      </c>
      <c r="F28" s="20">
        <f t="shared" si="2"/>
        <v>4</v>
      </c>
      <c r="G28" s="20">
        <f t="shared" si="2"/>
        <v>3</v>
      </c>
      <c r="H28" s="20">
        <f t="shared" si="2"/>
        <v>2</v>
      </c>
      <c r="I28" s="20">
        <f t="shared" si="2"/>
        <v>5</v>
      </c>
      <c r="J28" s="20">
        <f t="shared" si="2"/>
        <v>6</v>
      </c>
      <c r="K28" s="20">
        <f t="shared" si="2"/>
        <v>3</v>
      </c>
      <c r="L28" s="20">
        <f t="shared" si="2"/>
        <v>5</v>
      </c>
      <c r="M28" s="20">
        <f t="shared" si="2"/>
        <v>9</v>
      </c>
      <c r="N28" s="20">
        <f t="shared" si="2"/>
        <v>3</v>
      </c>
      <c r="O28" s="5">
        <f t="shared" si="0"/>
        <v>4.2</v>
      </c>
    </row>
    <row r="29" spans="1:15" ht="15.75" customHeight="1" x14ac:dyDescent="0.2">
      <c r="A29" s="75" t="s">
        <v>46</v>
      </c>
      <c r="B29" s="76"/>
      <c r="C29" s="77"/>
      <c r="D29" s="10" t="s">
        <v>47</v>
      </c>
      <c r="E29" s="13">
        <f t="shared" ref="E29:N29" si="3">E28/E32</f>
        <v>0.13333333333333333</v>
      </c>
      <c r="F29" s="13">
        <f t="shared" si="3"/>
        <v>0.21052631578947367</v>
      </c>
      <c r="G29" s="13">
        <f t="shared" si="3"/>
        <v>0.17647058823529413</v>
      </c>
      <c r="H29" s="13">
        <f t="shared" si="3"/>
        <v>0.11764705882352941</v>
      </c>
      <c r="I29" s="13">
        <f t="shared" si="3"/>
        <v>0.25</v>
      </c>
      <c r="J29" s="13">
        <f t="shared" si="3"/>
        <v>0.27272727272727271</v>
      </c>
      <c r="K29" s="13">
        <f t="shared" si="3"/>
        <v>0.17647058823529413</v>
      </c>
      <c r="L29" s="13">
        <f t="shared" si="3"/>
        <v>0.25</v>
      </c>
      <c r="M29" s="13">
        <f t="shared" si="3"/>
        <v>0.375</v>
      </c>
      <c r="N29" s="13">
        <f t="shared" si="3"/>
        <v>0.17647058823529413</v>
      </c>
      <c r="O29" s="14">
        <f t="shared" si="0"/>
        <v>0.21386457453794913</v>
      </c>
    </row>
    <row r="30" spans="1:15" ht="15.75" customHeight="1" x14ac:dyDescent="0.2">
      <c r="A30" s="75" t="s">
        <v>48</v>
      </c>
      <c r="B30" s="76"/>
      <c r="C30" s="77"/>
      <c r="D30" s="10" t="s">
        <v>49</v>
      </c>
      <c r="E30" s="20">
        <f t="shared" ref="E30:N30" si="4">E14+E22</f>
        <v>0</v>
      </c>
      <c r="F30" s="20">
        <f t="shared" si="4"/>
        <v>0</v>
      </c>
      <c r="G30" s="20">
        <f t="shared" si="4"/>
        <v>0</v>
      </c>
      <c r="H30" s="20">
        <f t="shared" si="4"/>
        <v>0</v>
      </c>
      <c r="I30" s="20">
        <f t="shared" si="4"/>
        <v>0</v>
      </c>
      <c r="J30" s="20">
        <f t="shared" si="4"/>
        <v>0</v>
      </c>
      <c r="K30" s="20">
        <f t="shared" si="4"/>
        <v>0</v>
      </c>
      <c r="L30" s="20">
        <f t="shared" si="4"/>
        <v>0</v>
      </c>
      <c r="M30" s="20">
        <f t="shared" si="4"/>
        <v>0</v>
      </c>
      <c r="N30" s="20">
        <f t="shared" si="4"/>
        <v>0</v>
      </c>
      <c r="O30" s="5">
        <f t="shared" si="0"/>
        <v>0</v>
      </c>
    </row>
    <row r="31" spans="1:15" ht="15.75" customHeight="1" x14ac:dyDescent="0.2">
      <c r="A31" s="75" t="s">
        <v>50</v>
      </c>
      <c r="B31" s="76"/>
      <c r="C31" s="77"/>
      <c r="D31" s="10" t="s">
        <v>51</v>
      </c>
      <c r="E31" s="13">
        <f t="shared" ref="E31:N31" si="5">E30/E33</f>
        <v>0</v>
      </c>
      <c r="F31" s="13">
        <f t="shared" si="5"/>
        <v>0</v>
      </c>
      <c r="G31" s="13">
        <f t="shared" si="5"/>
        <v>0</v>
      </c>
      <c r="H31" s="13">
        <f t="shared" si="5"/>
        <v>0</v>
      </c>
      <c r="I31" s="13">
        <f t="shared" si="5"/>
        <v>0</v>
      </c>
      <c r="J31" s="13">
        <f t="shared" si="5"/>
        <v>0</v>
      </c>
      <c r="K31" s="13">
        <f t="shared" si="5"/>
        <v>0</v>
      </c>
      <c r="L31" s="13">
        <f t="shared" si="5"/>
        <v>0</v>
      </c>
      <c r="M31" s="13">
        <f t="shared" si="5"/>
        <v>0</v>
      </c>
      <c r="N31" s="13">
        <f t="shared" si="5"/>
        <v>0</v>
      </c>
      <c r="O31" s="14">
        <f t="shared" si="0"/>
        <v>0</v>
      </c>
    </row>
    <row r="32" spans="1:15" ht="15.75" customHeight="1" x14ac:dyDescent="0.2">
      <c r="A32" s="75" t="s">
        <v>52</v>
      </c>
      <c r="B32" s="78"/>
      <c r="C32" s="68" t="s">
        <v>53</v>
      </c>
      <c r="D32" s="68" t="s">
        <v>54</v>
      </c>
      <c r="E32" s="20">
        <f t="shared" ref="E32:N32" si="6">E6+E12+E20</f>
        <v>15</v>
      </c>
      <c r="F32" s="20">
        <f t="shared" si="6"/>
        <v>19</v>
      </c>
      <c r="G32" s="20">
        <f t="shared" si="6"/>
        <v>17</v>
      </c>
      <c r="H32" s="20">
        <f t="shared" si="6"/>
        <v>17</v>
      </c>
      <c r="I32" s="20">
        <f t="shared" si="6"/>
        <v>20</v>
      </c>
      <c r="J32" s="20">
        <f t="shared" si="6"/>
        <v>22</v>
      </c>
      <c r="K32" s="20">
        <f t="shared" si="6"/>
        <v>17</v>
      </c>
      <c r="L32" s="20">
        <f t="shared" si="6"/>
        <v>20</v>
      </c>
      <c r="M32" s="20">
        <f t="shared" si="6"/>
        <v>24</v>
      </c>
      <c r="N32" s="20">
        <f t="shared" si="6"/>
        <v>17</v>
      </c>
      <c r="O32" s="5">
        <f t="shared" si="0"/>
        <v>18.8</v>
      </c>
    </row>
    <row r="33" spans="1:15" ht="15.75" customHeight="1" x14ac:dyDescent="0.2">
      <c r="A33" s="79"/>
      <c r="B33" s="80"/>
      <c r="C33" s="68" t="s">
        <v>55</v>
      </c>
      <c r="D33" s="68" t="s">
        <v>56</v>
      </c>
      <c r="E33" s="20">
        <f t="shared" ref="E33:N33" si="7">E14+E15+E22+E23</f>
        <v>1</v>
      </c>
      <c r="F33" s="20">
        <f t="shared" si="7"/>
        <v>3</v>
      </c>
      <c r="G33" s="20">
        <f t="shared" si="7"/>
        <v>2</v>
      </c>
      <c r="H33" s="20">
        <f t="shared" si="7"/>
        <v>3</v>
      </c>
      <c r="I33" s="20">
        <f t="shared" si="7"/>
        <v>3</v>
      </c>
      <c r="J33" s="20">
        <f t="shared" si="7"/>
        <v>4</v>
      </c>
      <c r="K33" s="20">
        <f t="shared" si="7"/>
        <v>2</v>
      </c>
      <c r="L33" s="20">
        <f t="shared" si="7"/>
        <v>3</v>
      </c>
      <c r="M33" s="20">
        <f t="shared" si="7"/>
        <v>3</v>
      </c>
      <c r="N33" s="20">
        <f t="shared" si="7"/>
        <v>2</v>
      </c>
      <c r="O33" s="5">
        <f t="shared" si="0"/>
        <v>2.6</v>
      </c>
    </row>
    <row r="34" spans="1:15" ht="15.75" customHeight="1" x14ac:dyDescent="0.2"/>
    <row r="35" spans="1:15" ht="15.75" customHeight="1" x14ac:dyDescent="0.2"/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29:C29"/>
    <mergeCell ref="A28:C28"/>
    <mergeCell ref="A30:C30"/>
    <mergeCell ref="A31:C31"/>
    <mergeCell ref="A32:B33"/>
    <mergeCell ref="B11:B18"/>
    <mergeCell ref="B19:B26"/>
    <mergeCell ref="B5:B10"/>
    <mergeCell ref="A5:A27"/>
    <mergeCell ref="A4:C4"/>
    <mergeCell ref="B27:C27"/>
    <mergeCell ref="A1:C1"/>
    <mergeCell ref="D1:D4"/>
    <mergeCell ref="E1:O1"/>
    <mergeCell ref="A2:C2"/>
    <mergeCell ref="E2:O2"/>
    <mergeCell ref="A3:C3"/>
    <mergeCell ref="E3:O3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O1000"/>
  <sheetViews>
    <sheetView topLeftCell="D1" workbookViewId="0">
      <selection activeCell="O31" sqref="O31"/>
    </sheetView>
  </sheetViews>
  <sheetFormatPr baseColWidth="10" defaultColWidth="14.42578125" defaultRowHeight="15" customHeight="1" x14ac:dyDescent="0.2"/>
  <cols>
    <col min="4" max="4" width="95.7109375" style="71" customWidth="1"/>
  </cols>
  <sheetData>
    <row r="1" spans="1:15" ht="15.75" customHeight="1" x14ac:dyDescent="0.2">
      <c r="A1" s="91" t="s">
        <v>0</v>
      </c>
      <c r="B1" s="76"/>
      <c r="C1" s="77"/>
      <c r="D1" s="92" t="s">
        <v>1</v>
      </c>
      <c r="E1" s="108">
        <v>231</v>
      </c>
      <c r="F1" s="76"/>
      <c r="G1" s="76"/>
      <c r="H1" s="76"/>
      <c r="I1" s="76"/>
      <c r="J1" s="76"/>
      <c r="K1" s="76"/>
      <c r="L1" s="76"/>
      <c r="M1" s="76"/>
      <c r="N1" s="76"/>
      <c r="O1" s="77"/>
    </row>
    <row r="2" spans="1:15" ht="15.75" customHeight="1" x14ac:dyDescent="0.2">
      <c r="A2" s="91" t="s">
        <v>2</v>
      </c>
      <c r="B2" s="76"/>
      <c r="C2" s="77"/>
      <c r="D2" s="93"/>
      <c r="E2" s="109">
        <v>21</v>
      </c>
      <c r="F2" s="76"/>
      <c r="G2" s="76"/>
      <c r="H2" s="76"/>
      <c r="I2" s="76"/>
      <c r="J2" s="76"/>
      <c r="K2" s="76"/>
      <c r="L2" s="76"/>
      <c r="M2" s="76"/>
      <c r="N2" s="76"/>
      <c r="O2" s="77"/>
    </row>
    <row r="3" spans="1:15" ht="15.75" customHeight="1" x14ac:dyDescent="0.2">
      <c r="A3" s="91" t="s">
        <v>3</v>
      </c>
      <c r="B3" s="76"/>
      <c r="C3" s="77"/>
      <c r="D3" s="93"/>
      <c r="E3" s="109">
        <v>3</v>
      </c>
      <c r="F3" s="76"/>
      <c r="G3" s="76"/>
      <c r="H3" s="76"/>
      <c r="I3" s="76"/>
      <c r="J3" s="76"/>
      <c r="K3" s="76"/>
      <c r="L3" s="76"/>
      <c r="M3" s="76"/>
      <c r="N3" s="76"/>
      <c r="O3" s="77"/>
    </row>
    <row r="4" spans="1:15" ht="15.75" customHeight="1" x14ac:dyDescent="0.2">
      <c r="A4" s="91" t="s">
        <v>4</v>
      </c>
      <c r="B4" s="76"/>
      <c r="C4" s="77"/>
      <c r="D4" s="94"/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2" t="s">
        <v>5</v>
      </c>
    </row>
    <row r="5" spans="1:15" ht="15.75" customHeight="1" x14ac:dyDescent="0.2">
      <c r="A5" s="75" t="s">
        <v>6</v>
      </c>
      <c r="B5" s="75" t="s">
        <v>7</v>
      </c>
      <c r="C5" s="68" t="s">
        <v>8</v>
      </c>
      <c r="D5" s="68" t="s">
        <v>9</v>
      </c>
      <c r="E5" s="20">
        <f>E2-E11-E19</f>
        <v>18</v>
      </c>
      <c r="F5" s="20">
        <f>E2-E11-E19</f>
        <v>18</v>
      </c>
      <c r="G5" s="20">
        <f>E2-E11-E19</f>
        <v>18</v>
      </c>
      <c r="H5" s="20">
        <f>E2-E11-E19</f>
        <v>18</v>
      </c>
      <c r="I5" s="20">
        <f>E2-E11-E19</f>
        <v>18</v>
      </c>
      <c r="J5" s="20">
        <f>E2-E11-E19</f>
        <v>18</v>
      </c>
      <c r="K5" s="20">
        <f>E2-E11-E19</f>
        <v>18</v>
      </c>
      <c r="L5" s="20">
        <f>E2-E11-E19</f>
        <v>18</v>
      </c>
      <c r="M5" s="20">
        <f>E2-E11-E19</f>
        <v>18</v>
      </c>
      <c r="N5" s="20">
        <f>E2-E11-E19</f>
        <v>18</v>
      </c>
      <c r="O5" s="3">
        <f t="shared" ref="O5:O33" si="0">AVERAGE(E5:N5)</f>
        <v>18</v>
      </c>
    </row>
    <row r="6" spans="1:15" ht="15.75" customHeight="1" x14ac:dyDescent="0.2">
      <c r="A6" s="93"/>
      <c r="B6" s="93"/>
      <c r="C6" s="4" t="s">
        <v>10</v>
      </c>
      <c r="D6" s="4" t="s">
        <v>11</v>
      </c>
      <c r="E6" s="20">
        <v>30</v>
      </c>
      <c r="F6" s="20">
        <v>27</v>
      </c>
      <c r="G6" s="20">
        <v>26</v>
      </c>
      <c r="H6" s="20">
        <v>24</v>
      </c>
      <c r="I6" s="20">
        <v>19</v>
      </c>
      <c r="J6" s="20">
        <v>34</v>
      </c>
      <c r="K6" s="20">
        <v>23</v>
      </c>
      <c r="L6" s="20">
        <v>22</v>
      </c>
      <c r="M6" s="20">
        <v>21</v>
      </c>
      <c r="N6" s="20">
        <v>24</v>
      </c>
      <c r="O6" s="5">
        <f t="shared" si="0"/>
        <v>25</v>
      </c>
    </row>
    <row r="7" spans="1:15" ht="15.75" customHeight="1" x14ac:dyDescent="0.2">
      <c r="A7" s="93"/>
      <c r="B7" s="93"/>
      <c r="C7" s="4" t="s">
        <v>12</v>
      </c>
      <c r="D7" s="4" t="s">
        <v>13</v>
      </c>
      <c r="E7" s="20">
        <f t="shared" ref="E7:N7" si="1">E6-E5</f>
        <v>12</v>
      </c>
      <c r="F7" s="20">
        <f t="shared" si="1"/>
        <v>9</v>
      </c>
      <c r="G7" s="20">
        <f t="shared" si="1"/>
        <v>8</v>
      </c>
      <c r="H7" s="20">
        <f t="shared" si="1"/>
        <v>6</v>
      </c>
      <c r="I7" s="20">
        <f t="shared" si="1"/>
        <v>1</v>
      </c>
      <c r="J7" s="20">
        <f t="shared" si="1"/>
        <v>16</v>
      </c>
      <c r="K7" s="20">
        <f t="shared" si="1"/>
        <v>5</v>
      </c>
      <c r="L7" s="20">
        <f t="shared" si="1"/>
        <v>4</v>
      </c>
      <c r="M7" s="20">
        <f t="shared" si="1"/>
        <v>3</v>
      </c>
      <c r="N7" s="20">
        <f t="shared" si="1"/>
        <v>6</v>
      </c>
      <c r="O7" s="5">
        <f t="shared" si="0"/>
        <v>7</v>
      </c>
    </row>
    <row r="8" spans="1:15" ht="15.75" customHeight="1" x14ac:dyDescent="0.2">
      <c r="A8" s="93"/>
      <c r="B8" s="93"/>
      <c r="C8" s="4" t="s">
        <v>14</v>
      </c>
      <c r="D8" s="4" t="s">
        <v>15</v>
      </c>
      <c r="E8" s="20">
        <v>677.25930999999991</v>
      </c>
      <c r="F8" s="22">
        <v>609.61036999999999</v>
      </c>
      <c r="G8" s="22">
        <v>586.84591000000012</v>
      </c>
      <c r="H8" s="22">
        <v>541.78781000000004</v>
      </c>
      <c r="I8" s="22">
        <v>428.92093</v>
      </c>
      <c r="J8" s="22">
        <v>767.47998000000007</v>
      </c>
      <c r="K8" s="22">
        <v>519.1273000000001</v>
      </c>
      <c r="L8" s="22">
        <v>496.55655000000002</v>
      </c>
      <c r="M8" s="22">
        <v>474.15906000000001</v>
      </c>
      <c r="N8" s="22">
        <v>541.75822000000005</v>
      </c>
      <c r="O8" s="6">
        <f t="shared" si="0"/>
        <v>564.35054400000001</v>
      </c>
    </row>
    <row r="9" spans="1:15" ht="15.75" customHeight="1" x14ac:dyDescent="0.2">
      <c r="A9" s="93"/>
      <c r="B9" s="93"/>
      <c r="C9" s="4" t="s">
        <v>16</v>
      </c>
      <c r="D9" s="4" t="s">
        <v>17</v>
      </c>
      <c r="E9" s="22">
        <v>22.575310333333331</v>
      </c>
      <c r="F9" s="22">
        <v>22.578161851851849</v>
      </c>
      <c r="G9" s="22">
        <v>22.570996538461539</v>
      </c>
      <c r="H9" s="22">
        <v>22.57449208333334</v>
      </c>
      <c r="I9" s="22">
        <v>22.57478578947368</v>
      </c>
      <c r="J9" s="22">
        <v>22.572940588235301</v>
      </c>
      <c r="K9" s="22">
        <v>22.57075217391305</v>
      </c>
      <c r="L9" s="22">
        <v>22.570752272727269</v>
      </c>
      <c r="M9" s="22">
        <v>22.579002857142861</v>
      </c>
      <c r="N9" s="22">
        <v>22.57325916666667</v>
      </c>
      <c r="O9" s="6">
        <f t="shared" si="0"/>
        <v>22.574045365513889</v>
      </c>
    </row>
    <row r="10" spans="1:15" ht="15.75" customHeight="1" x14ac:dyDescent="0.2">
      <c r="A10" s="93"/>
      <c r="B10" s="94"/>
      <c r="C10" s="4" t="s">
        <v>18</v>
      </c>
      <c r="D10" s="4" t="s">
        <v>19</v>
      </c>
      <c r="E10" s="7">
        <v>1.6985800252854791E-2</v>
      </c>
      <c r="F10" s="7">
        <v>2.318015083196405E-2</v>
      </c>
      <c r="G10" s="7">
        <v>1.6339961867952819E-3</v>
      </c>
      <c r="H10" s="7">
        <v>1.8549904952098201E-2</v>
      </c>
      <c r="I10" s="7">
        <v>1.750660742430598E-2</v>
      </c>
      <c r="J10" s="7">
        <v>1.2075177880909709E-2</v>
      </c>
      <c r="K10" s="7">
        <v>1.121212641099518E-3</v>
      </c>
      <c r="L10" s="7">
        <v>9.3752933576032318E-4</v>
      </c>
      <c r="M10" s="7">
        <v>2.0855629010619169E-2</v>
      </c>
      <c r="N10" s="7">
        <v>1.405882421846859E-2</v>
      </c>
      <c r="O10" s="8">
        <f t="shared" si="0"/>
        <v>1.2690483273487563E-2</v>
      </c>
    </row>
    <row r="11" spans="1:15" ht="15.75" customHeight="1" x14ac:dyDescent="0.2">
      <c r="A11" s="93"/>
      <c r="B11" s="75" t="s">
        <v>20</v>
      </c>
      <c r="C11" s="68" t="s">
        <v>8</v>
      </c>
      <c r="D11" s="68" t="s">
        <v>21</v>
      </c>
      <c r="E11" s="20">
        <f>E3-1</f>
        <v>2</v>
      </c>
      <c r="F11" s="20">
        <f>E3-1</f>
        <v>2</v>
      </c>
      <c r="G11" s="20">
        <f>E3-1</f>
        <v>2</v>
      </c>
      <c r="H11" s="20">
        <f>E3-1</f>
        <v>2</v>
      </c>
      <c r="I11" s="20">
        <f>E3-1</f>
        <v>2</v>
      </c>
      <c r="J11" s="20">
        <f>E3-1</f>
        <v>2</v>
      </c>
      <c r="K11" s="20">
        <f>E3-1</f>
        <v>2</v>
      </c>
      <c r="L11" s="20">
        <f>E3-1</f>
        <v>2</v>
      </c>
      <c r="M11" s="20">
        <f>E3-1</f>
        <v>2</v>
      </c>
      <c r="N11" s="20">
        <f>E3-1</f>
        <v>2</v>
      </c>
      <c r="O11" s="3">
        <f t="shared" si="0"/>
        <v>2</v>
      </c>
    </row>
    <row r="12" spans="1:15" ht="15.75" customHeight="1" x14ac:dyDescent="0.2">
      <c r="A12" s="93"/>
      <c r="B12" s="93"/>
      <c r="C12" s="4" t="s">
        <v>10</v>
      </c>
      <c r="D12" s="4" t="s">
        <v>22</v>
      </c>
      <c r="E12" s="20">
        <v>2</v>
      </c>
      <c r="F12" s="20">
        <v>2</v>
      </c>
      <c r="G12" s="20">
        <v>2</v>
      </c>
      <c r="H12" s="20">
        <v>2</v>
      </c>
      <c r="I12" s="20">
        <v>2</v>
      </c>
      <c r="J12" s="20">
        <v>2</v>
      </c>
      <c r="K12" s="20">
        <v>2</v>
      </c>
      <c r="L12" s="20">
        <v>2</v>
      </c>
      <c r="M12" s="20">
        <v>2</v>
      </c>
      <c r="N12" s="20">
        <v>2</v>
      </c>
      <c r="O12" s="5">
        <f t="shared" si="0"/>
        <v>2</v>
      </c>
    </row>
    <row r="13" spans="1:15" ht="15.75" customHeight="1" x14ac:dyDescent="0.2">
      <c r="A13" s="93"/>
      <c r="B13" s="93"/>
      <c r="C13" s="4" t="s">
        <v>23</v>
      </c>
      <c r="D13" s="4" t="s">
        <v>24</v>
      </c>
      <c r="E13" s="20">
        <v>2</v>
      </c>
      <c r="F13" s="20">
        <v>0</v>
      </c>
      <c r="G13" s="20">
        <v>2</v>
      </c>
      <c r="H13" s="20">
        <v>1</v>
      </c>
      <c r="I13" s="20">
        <v>1</v>
      </c>
      <c r="J13" s="20">
        <v>2</v>
      </c>
      <c r="K13" s="20">
        <v>1</v>
      </c>
      <c r="L13" s="20">
        <v>1</v>
      </c>
      <c r="M13" s="20">
        <v>0</v>
      </c>
      <c r="N13" s="20">
        <v>1</v>
      </c>
      <c r="O13" s="9">
        <f t="shared" si="0"/>
        <v>1.1000000000000001</v>
      </c>
    </row>
    <row r="14" spans="1:15" ht="15.75" customHeight="1" x14ac:dyDescent="0.2">
      <c r="A14" s="93"/>
      <c r="B14" s="93"/>
      <c r="C14" s="4" t="s">
        <v>25</v>
      </c>
      <c r="D14" s="4" t="s">
        <v>26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9">
        <f t="shared" si="0"/>
        <v>0</v>
      </c>
    </row>
    <row r="15" spans="1:15" ht="15.75" customHeight="1" x14ac:dyDescent="0.2">
      <c r="A15" s="93"/>
      <c r="B15" s="93"/>
      <c r="C15" s="4" t="s">
        <v>27</v>
      </c>
      <c r="D15" s="4" t="s">
        <v>28</v>
      </c>
      <c r="E15" s="20">
        <v>0</v>
      </c>
      <c r="F15" s="20">
        <v>2</v>
      </c>
      <c r="G15" s="20">
        <v>0</v>
      </c>
      <c r="H15" s="20">
        <v>1</v>
      </c>
      <c r="I15" s="20">
        <v>1</v>
      </c>
      <c r="J15" s="20">
        <v>0</v>
      </c>
      <c r="K15" s="20">
        <v>1</v>
      </c>
      <c r="L15" s="20">
        <v>1</v>
      </c>
      <c r="M15" s="20">
        <v>2</v>
      </c>
      <c r="N15" s="20">
        <v>1</v>
      </c>
      <c r="O15" s="5">
        <f t="shared" si="0"/>
        <v>0.9</v>
      </c>
    </row>
    <row r="16" spans="1:15" ht="15.75" customHeight="1" x14ac:dyDescent="0.2">
      <c r="A16" s="93"/>
      <c r="B16" s="93"/>
      <c r="C16" s="4" t="s">
        <v>14</v>
      </c>
      <c r="D16" s="4" t="s">
        <v>29</v>
      </c>
      <c r="E16" s="22">
        <v>131.38648000000001</v>
      </c>
      <c r="F16" s="22">
        <v>108.50664999999999</v>
      </c>
      <c r="G16" s="22">
        <v>131.33087</v>
      </c>
      <c r="H16" s="22">
        <v>120.3605</v>
      </c>
      <c r="I16" s="22">
        <v>120.46980000000001</v>
      </c>
      <c r="J16" s="22">
        <v>131.32666</v>
      </c>
      <c r="K16" s="22">
        <v>120.99581000000001</v>
      </c>
      <c r="L16" s="22">
        <v>120.39283</v>
      </c>
      <c r="M16" s="22">
        <v>108.95972999999999</v>
      </c>
      <c r="N16" s="22">
        <v>120.62505</v>
      </c>
      <c r="O16" s="6">
        <f t="shared" si="0"/>
        <v>121.435438</v>
      </c>
    </row>
    <row r="17" spans="1:15" ht="15.75" customHeight="1" x14ac:dyDescent="0.2">
      <c r="A17" s="93"/>
      <c r="B17" s="93"/>
      <c r="C17" s="4" t="s">
        <v>16</v>
      </c>
      <c r="D17" s="4" t="s">
        <v>30</v>
      </c>
      <c r="E17" s="22">
        <v>65.693240000000003</v>
      </c>
      <c r="F17" s="22">
        <v>54.253324999999997</v>
      </c>
      <c r="G17" s="22">
        <v>65.665435000000002</v>
      </c>
      <c r="H17" s="22">
        <v>60.180250000000001</v>
      </c>
      <c r="I17" s="22">
        <v>60.234900000000003</v>
      </c>
      <c r="J17" s="22">
        <v>65.663330000000002</v>
      </c>
      <c r="K17" s="22">
        <v>60.497905000000003</v>
      </c>
      <c r="L17" s="22">
        <v>60.196415000000002</v>
      </c>
      <c r="M17" s="22">
        <v>54.479864999999997</v>
      </c>
      <c r="N17" s="22">
        <v>60.312525000000001</v>
      </c>
      <c r="O17" s="6">
        <f t="shared" si="0"/>
        <v>60.717719000000002</v>
      </c>
    </row>
    <row r="18" spans="1:15" ht="15.75" customHeight="1" x14ac:dyDescent="0.2">
      <c r="A18" s="93"/>
      <c r="B18" s="94"/>
      <c r="C18" s="4" t="s">
        <v>18</v>
      </c>
      <c r="D18" s="4" t="s">
        <v>31</v>
      </c>
      <c r="E18" s="7">
        <v>4.1606163005018973E-2</v>
      </c>
      <c r="F18" s="7">
        <v>0.4362778129242838</v>
      </c>
      <c r="G18" s="7">
        <v>7.7074639149681597E-4</v>
      </c>
      <c r="H18" s="7">
        <v>7.7554057546978186</v>
      </c>
      <c r="I18" s="7">
        <v>7.6758562418143237</v>
      </c>
      <c r="J18" s="7">
        <v>4.8083261120874631E-4</v>
      </c>
      <c r="K18" s="7">
        <v>7.3049575218785501</v>
      </c>
      <c r="L18" s="7">
        <v>7.7369573387766586</v>
      </c>
      <c r="M18" s="7">
        <v>0.29051482105049548</v>
      </c>
      <c r="N18" s="7">
        <v>7.570419549671608</v>
      </c>
      <c r="O18" s="8">
        <f t="shared" si="0"/>
        <v>3.8813246782821467</v>
      </c>
    </row>
    <row r="19" spans="1:15" ht="15.75" customHeight="1" x14ac:dyDescent="0.2">
      <c r="A19" s="93"/>
      <c r="B19" s="75" t="s">
        <v>32</v>
      </c>
      <c r="C19" s="4" t="s">
        <v>33</v>
      </c>
      <c r="D19" s="4" t="s">
        <v>34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3">
        <f t="shared" si="0"/>
        <v>1</v>
      </c>
    </row>
    <row r="20" spans="1:15" ht="15.75" customHeight="1" x14ac:dyDescent="0.2">
      <c r="A20" s="93"/>
      <c r="B20" s="93"/>
      <c r="C20" s="4" t="s">
        <v>10</v>
      </c>
      <c r="D20" s="4" t="s">
        <v>35</v>
      </c>
      <c r="E20" s="20">
        <v>7</v>
      </c>
      <c r="F20" s="20">
        <v>4</v>
      </c>
      <c r="G20" s="20">
        <v>8</v>
      </c>
      <c r="H20" s="20">
        <v>5</v>
      </c>
      <c r="I20" s="20">
        <v>2</v>
      </c>
      <c r="J20" s="20">
        <v>9</v>
      </c>
      <c r="K20" s="20">
        <v>4</v>
      </c>
      <c r="L20" s="20">
        <v>2</v>
      </c>
      <c r="M20" s="20">
        <v>1</v>
      </c>
      <c r="N20" s="20">
        <v>5</v>
      </c>
      <c r="O20" s="9">
        <f t="shared" si="0"/>
        <v>4.7</v>
      </c>
    </row>
    <row r="21" spans="1:15" ht="15.75" customHeight="1" x14ac:dyDescent="0.2">
      <c r="A21" s="93"/>
      <c r="B21" s="93"/>
      <c r="C21" s="4" t="s">
        <v>23</v>
      </c>
      <c r="D21" s="4" t="s">
        <v>36</v>
      </c>
      <c r="E21" s="20">
        <v>2</v>
      </c>
      <c r="F21" s="20">
        <v>0</v>
      </c>
      <c r="G21" s="20">
        <v>3</v>
      </c>
      <c r="H21" s="20">
        <v>1</v>
      </c>
      <c r="I21" s="20">
        <v>1</v>
      </c>
      <c r="J21" s="20">
        <v>3</v>
      </c>
      <c r="K21" s="20">
        <v>1</v>
      </c>
      <c r="L21" s="20">
        <v>0</v>
      </c>
      <c r="M21" s="20">
        <v>0</v>
      </c>
      <c r="N21" s="20">
        <v>1</v>
      </c>
      <c r="O21" s="5">
        <f t="shared" si="0"/>
        <v>1.2</v>
      </c>
    </row>
    <row r="22" spans="1:15" ht="15.75" customHeight="1" x14ac:dyDescent="0.2">
      <c r="A22" s="93"/>
      <c r="B22" s="93"/>
      <c r="C22" s="4" t="s">
        <v>25</v>
      </c>
      <c r="D22" s="4" t="s">
        <v>37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5">
        <f t="shared" si="0"/>
        <v>0</v>
      </c>
    </row>
    <row r="23" spans="1:15" ht="15.75" customHeight="1" x14ac:dyDescent="0.2">
      <c r="A23" s="93"/>
      <c r="B23" s="93"/>
      <c r="C23" s="4" t="s">
        <v>27</v>
      </c>
      <c r="D23" s="4" t="s">
        <v>38</v>
      </c>
      <c r="E23" s="20">
        <v>5</v>
      </c>
      <c r="F23" s="20">
        <v>4</v>
      </c>
      <c r="G23" s="20">
        <v>5</v>
      </c>
      <c r="H23" s="20">
        <v>4</v>
      </c>
      <c r="I23" s="20">
        <v>1</v>
      </c>
      <c r="J23" s="20">
        <v>6</v>
      </c>
      <c r="K23" s="20">
        <v>3</v>
      </c>
      <c r="L23" s="20">
        <v>2</v>
      </c>
      <c r="M23" s="20">
        <v>1</v>
      </c>
      <c r="N23" s="20">
        <v>4</v>
      </c>
      <c r="O23" s="5">
        <f t="shared" si="0"/>
        <v>3.5</v>
      </c>
    </row>
    <row r="24" spans="1:15" ht="15.75" customHeight="1" x14ac:dyDescent="0.2">
      <c r="A24" s="93"/>
      <c r="B24" s="93"/>
      <c r="C24" s="4" t="s">
        <v>14</v>
      </c>
      <c r="D24" s="4" t="s">
        <v>39</v>
      </c>
      <c r="E24" s="22">
        <v>405.48286000000002</v>
      </c>
      <c r="F24" s="22">
        <v>217.71496999999999</v>
      </c>
      <c r="G24" s="22">
        <v>475.67817000000002</v>
      </c>
      <c r="H24" s="22">
        <v>282.94184000000001</v>
      </c>
      <c r="I24" s="22">
        <v>119.8653</v>
      </c>
      <c r="J24" s="22">
        <v>525.21204999999998</v>
      </c>
      <c r="K24" s="22">
        <v>230.86059</v>
      </c>
      <c r="L24" s="22">
        <v>108.89875000000001</v>
      </c>
      <c r="M24" s="22">
        <v>54.959350000000001</v>
      </c>
      <c r="N24" s="22">
        <v>294.14452999999997</v>
      </c>
      <c r="O24" s="6">
        <f t="shared" si="0"/>
        <v>271.57584100000003</v>
      </c>
    </row>
    <row r="25" spans="1:15" ht="15.75" customHeight="1" x14ac:dyDescent="0.2">
      <c r="A25" s="93"/>
      <c r="B25" s="93"/>
      <c r="C25" s="4" t="s">
        <v>16</v>
      </c>
      <c r="D25" s="4" t="s">
        <v>40</v>
      </c>
      <c r="E25" s="22">
        <v>57.926122857142857</v>
      </c>
      <c r="F25" s="22">
        <v>54.428742499999998</v>
      </c>
      <c r="G25" s="22">
        <v>59.459771250000003</v>
      </c>
      <c r="H25" s="22">
        <v>56.588368000000003</v>
      </c>
      <c r="I25" s="22">
        <v>59.932650000000002</v>
      </c>
      <c r="J25" s="22">
        <v>58.356894444444443</v>
      </c>
      <c r="K25" s="22">
        <v>57.7151475</v>
      </c>
      <c r="L25" s="22">
        <v>54.449375000000003</v>
      </c>
      <c r="M25" s="22">
        <v>54.959350000000001</v>
      </c>
      <c r="N25" s="22">
        <v>58.828906000000003</v>
      </c>
      <c r="O25" s="6">
        <f t="shared" si="0"/>
        <v>57.264532755158726</v>
      </c>
    </row>
    <row r="26" spans="1:15" ht="15.75" customHeight="1" x14ac:dyDescent="0.2">
      <c r="A26" s="93"/>
      <c r="B26" s="94"/>
      <c r="C26" s="4" t="s">
        <v>18</v>
      </c>
      <c r="D26" s="4" t="s">
        <v>41</v>
      </c>
      <c r="E26" s="22">
        <v>5.3210923751917552</v>
      </c>
      <c r="F26" s="22">
        <v>0.45846539275972881</v>
      </c>
      <c r="G26" s="22">
        <v>5.6697685950497556</v>
      </c>
      <c r="H26" s="22">
        <v>5.1032877951052322</v>
      </c>
      <c r="I26" s="22">
        <v>8.1049286366383306</v>
      </c>
      <c r="J26" s="22">
        <v>5.5153041680539037</v>
      </c>
      <c r="K26" s="22">
        <v>5.3092371110695709</v>
      </c>
      <c r="L26" s="22">
        <v>0.55764562084715041</v>
      </c>
      <c r="M26" s="22">
        <v>0</v>
      </c>
      <c r="N26" s="22">
        <v>5.0454746201204896</v>
      </c>
      <c r="O26" s="6">
        <f t="shared" si="0"/>
        <v>4.1085204314835915</v>
      </c>
    </row>
    <row r="27" spans="1:15" ht="15.75" customHeight="1" x14ac:dyDescent="0.2">
      <c r="A27" s="94"/>
      <c r="B27" s="75" t="s">
        <v>42</v>
      </c>
      <c r="C27" s="77"/>
      <c r="D27" s="10" t="s">
        <v>43</v>
      </c>
      <c r="E27" s="11">
        <v>1214.1286500000001</v>
      </c>
      <c r="F27" s="11">
        <v>935.83198999999979</v>
      </c>
      <c r="G27" s="11">
        <v>1193.8549499999999</v>
      </c>
      <c r="H27" s="11">
        <v>945.09015000000011</v>
      </c>
      <c r="I27" s="11">
        <v>669.25603000000001</v>
      </c>
      <c r="J27" s="11">
        <v>1424.0186900000001</v>
      </c>
      <c r="K27" s="11">
        <v>870.9837</v>
      </c>
      <c r="L27" s="11">
        <v>725.84812999999997</v>
      </c>
      <c r="M27" s="11">
        <v>638.07814000000008</v>
      </c>
      <c r="N27" s="11">
        <v>956.52779999999984</v>
      </c>
      <c r="O27" s="12">
        <f t="shared" si="0"/>
        <v>957.36182299999996</v>
      </c>
    </row>
    <row r="28" spans="1:15" ht="15.75" customHeight="1" x14ac:dyDescent="0.2">
      <c r="A28" s="75" t="s">
        <v>44</v>
      </c>
      <c r="B28" s="76"/>
      <c r="C28" s="77"/>
      <c r="D28" s="10" t="s">
        <v>45</v>
      </c>
      <c r="E28" s="20">
        <f t="shared" ref="E28:N28" si="2">E7+E13+E21</f>
        <v>16</v>
      </c>
      <c r="F28" s="20">
        <f t="shared" si="2"/>
        <v>9</v>
      </c>
      <c r="G28" s="20">
        <f t="shared" si="2"/>
        <v>13</v>
      </c>
      <c r="H28" s="20">
        <f t="shared" si="2"/>
        <v>8</v>
      </c>
      <c r="I28" s="20">
        <f t="shared" si="2"/>
        <v>3</v>
      </c>
      <c r="J28" s="20">
        <f t="shared" si="2"/>
        <v>21</v>
      </c>
      <c r="K28" s="20">
        <f t="shared" si="2"/>
        <v>7</v>
      </c>
      <c r="L28" s="20">
        <f t="shared" si="2"/>
        <v>5</v>
      </c>
      <c r="M28" s="20">
        <f t="shared" si="2"/>
        <v>3</v>
      </c>
      <c r="N28" s="20">
        <f t="shared" si="2"/>
        <v>8</v>
      </c>
      <c r="O28" s="5">
        <f t="shared" si="0"/>
        <v>9.3000000000000007</v>
      </c>
    </row>
    <row r="29" spans="1:15" ht="15.75" customHeight="1" x14ac:dyDescent="0.2">
      <c r="A29" s="75" t="s">
        <v>46</v>
      </c>
      <c r="B29" s="76"/>
      <c r="C29" s="77"/>
      <c r="D29" s="10" t="s">
        <v>47</v>
      </c>
      <c r="E29" s="13">
        <f t="shared" ref="E29:N29" si="3">E28/E32</f>
        <v>0.41025641025641024</v>
      </c>
      <c r="F29" s="13">
        <f t="shared" si="3"/>
        <v>0.27272727272727271</v>
      </c>
      <c r="G29" s="13">
        <f t="shared" si="3"/>
        <v>0.3611111111111111</v>
      </c>
      <c r="H29" s="13">
        <f t="shared" si="3"/>
        <v>0.25806451612903225</v>
      </c>
      <c r="I29" s="13">
        <f t="shared" si="3"/>
        <v>0.13043478260869565</v>
      </c>
      <c r="J29" s="13">
        <f t="shared" si="3"/>
        <v>0.46666666666666667</v>
      </c>
      <c r="K29" s="13">
        <f t="shared" si="3"/>
        <v>0.2413793103448276</v>
      </c>
      <c r="L29" s="13">
        <f t="shared" si="3"/>
        <v>0.19230769230769232</v>
      </c>
      <c r="M29" s="13">
        <f t="shared" si="3"/>
        <v>0.125</v>
      </c>
      <c r="N29" s="13">
        <f t="shared" si="3"/>
        <v>0.25806451612903225</v>
      </c>
      <c r="O29" s="14">
        <f t="shared" si="0"/>
        <v>0.27160122782807405</v>
      </c>
    </row>
    <row r="30" spans="1:15" ht="15.75" customHeight="1" x14ac:dyDescent="0.2">
      <c r="A30" s="75" t="s">
        <v>48</v>
      </c>
      <c r="B30" s="76"/>
      <c r="C30" s="77"/>
      <c r="D30" s="10" t="s">
        <v>49</v>
      </c>
      <c r="E30" s="20">
        <f t="shared" ref="E30:N30" si="4">E14+E22</f>
        <v>0</v>
      </c>
      <c r="F30" s="20">
        <f t="shared" si="4"/>
        <v>0</v>
      </c>
      <c r="G30" s="20">
        <f t="shared" si="4"/>
        <v>0</v>
      </c>
      <c r="H30" s="20">
        <f t="shared" si="4"/>
        <v>0</v>
      </c>
      <c r="I30" s="20">
        <f t="shared" si="4"/>
        <v>0</v>
      </c>
      <c r="J30" s="20">
        <f t="shared" si="4"/>
        <v>0</v>
      </c>
      <c r="K30" s="20">
        <f t="shared" si="4"/>
        <v>0</v>
      </c>
      <c r="L30" s="20">
        <f t="shared" si="4"/>
        <v>0</v>
      </c>
      <c r="M30" s="20">
        <f t="shared" si="4"/>
        <v>0</v>
      </c>
      <c r="N30" s="20">
        <f t="shared" si="4"/>
        <v>0</v>
      </c>
      <c r="O30" s="5">
        <f t="shared" si="0"/>
        <v>0</v>
      </c>
    </row>
    <row r="31" spans="1:15" ht="15.75" customHeight="1" x14ac:dyDescent="0.2">
      <c r="A31" s="75" t="s">
        <v>50</v>
      </c>
      <c r="B31" s="76"/>
      <c r="C31" s="77"/>
      <c r="D31" s="10" t="s">
        <v>51</v>
      </c>
      <c r="E31" s="13">
        <f t="shared" ref="E31:N31" si="5">E30/E33</f>
        <v>0</v>
      </c>
      <c r="F31" s="13">
        <f t="shared" si="5"/>
        <v>0</v>
      </c>
      <c r="G31" s="13">
        <f t="shared" si="5"/>
        <v>0</v>
      </c>
      <c r="H31" s="13">
        <f t="shared" si="5"/>
        <v>0</v>
      </c>
      <c r="I31" s="13">
        <f t="shared" si="5"/>
        <v>0</v>
      </c>
      <c r="J31" s="13">
        <f t="shared" si="5"/>
        <v>0</v>
      </c>
      <c r="K31" s="13">
        <f t="shared" si="5"/>
        <v>0</v>
      </c>
      <c r="L31" s="13">
        <f t="shared" si="5"/>
        <v>0</v>
      </c>
      <c r="M31" s="13">
        <f t="shared" si="5"/>
        <v>0</v>
      </c>
      <c r="N31" s="13">
        <f t="shared" si="5"/>
        <v>0</v>
      </c>
      <c r="O31" s="14">
        <f t="shared" si="0"/>
        <v>0</v>
      </c>
    </row>
    <row r="32" spans="1:15" ht="15.75" customHeight="1" x14ac:dyDescent="0.2">
      <c r="A32" s="75" t="s">
        <v>52</v>
      </c>
      <c r="B32" s="78"/>
      <c r="C32" s="68" t="s">
        <v>53</v>
      </c>
      <c r="D32" s="68" t="s">
        <v>54</v>
      </c>
      <c r="E32" s="20">
        <f t="shared" ref="E32:N32" si="6">E6+E12+E20</f>
        <v>39</v>
      </c>
      <c r="F32" s="20">
        <f t="shared" si="6"/>
        <v>33</v>
      </c>
      <c r="G32" s="20">
        <f t="shared" si="6"/>
        <v>36</v>
      </c>
      <c r="H32" s="20">
        <f t="shared" si="6"/>
        <v>31</v>
      </c>
      <c r="I32" s="20">
        <f t="shared" si="6"/>
        <v>23</v>
      </c>
      <c r="J32" s="20">
        <f t="shared" si="6"/>
        <v>45</v>
      </c>
      <c r="K32" s="20">
        <f t="shared" si="6"/>
        <v>29</v>
      </c>
      <c r="L32" s="20">
        <f t="shared" si="6"/>
        <v>26</v>
      </c>
      <c r="M32" s="20">
        <f t="shared" si="6"/>
        <v>24</v>
      </c>
      <c r="N32" s="20">
        <f t="shared" si="6"/>
        <v>31</v>
      </c>
      <c r="O32" s="5">
        <f t="shared" si="0"/>
        <v>31.7</v>
      </c>
    </row>
    <row r="33" spans="1:15" ht="15.75" customHeight="1" x14ac:dyDescent="0.2">
      <c r="A33" s="79"/>
      <c r="B33" s="80"/>
      <c r="C33" s="68" t="s">
        <v>55</v>
      </c>
      <c r="D33" s="68" t="s">
        <v>56</v>
      </c>
      <c r="E33" s="20">
        <f t="shared" ref="E33:N33" si="7">E14+E15+E22+E23</f>
        <v>5</v>
      </c>
      <c r="F33" s="20">
        <f t="shared" si="7"/>
        <v>6</v>
      </c>
      <c r="G33" s="20">
        <f t="shared" si="7"/>
        <v>5</v>
      </c>
      <c r="H33" s="20">
        <f t="shared" si="7"/>
        <v>5</v>
      </c>
      <c r="I33" s="20">
        <f t="shared" si="7"/>
        <v>2</v>
      </c>
      <c r="J33" s="20">
        <f t="shared" si="7"/>
        <v>6</v>
      </c>
      <c r="K33" s="20">
        <f t="shared" si="7"/>
        <v>4</v>
      </c>
      <c r="L33" s="20">
        <f t="shared" si="7"/>
        <v>3</v>
      </c>
      <c r="M33" s="20">
        <f t="shared" si="7"/>
        <v>3</v>
      </c>
      <c r="N33" s="20">
        <f t="shared" si="7"/>
        <v>5</v>
      </c>
      <c r="O33" s="5">
        <f t="shared" si="0"/>
        <v>4.4000000000000004</v>
      </c>
    </row>
    <row r="34" spans="1:15" ht="15.75" customHeight="1" x14ac:dyDescent="0.2"/>
    <row r="35" spans="1:15" ht="15.75" customHeight="1" x14ac:dyDescent="0.2"/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31:C31"/>
    <mergeCell ref="A32:B33"/>
    <mergeCell ref="B11:B18"/>
    <mergeCell ref="B19:B26"/>
    <mergeCell ref="B5:B10"/>
    <mergeCell ref="A5:A27"/>
    <mergeCell ref="A29:C29"/>
    <mergeCell ref="A28:C28"/>
    <mergeCell ref="A30:C30"/>
    <mergeCell ref="B27:C27"/>
    <mergeCell ref="A1:C1"/>
    <mergeCell ref="D1:D4"/>
    <mergeCell ref="E1:O1"/>
    <mergeCell ref="A2:C2"/>
    <mergeCell ref="E2:O2"/>
    <mergeCell ref="A3:C3"/>
    <mergeCell ref="E3:O3"/>
    <mergeCell ref="A4:C4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O1000"/>
  <sheetViews>
    <sheetView topLeftCell="D1" workbookViewId="0">
      <selection activeCell="O31" sqref="O31"/>
    </sheetView>
  </sheetViews>
  <sheetFormatPr baseColWidth="10" defaultColWidth="14.42578125" defaultRowHeight="15" customHeight="1" x14ac:dyDescent="0.2"/>
  <cols>
    <col min="4" max="4" width="95.7109375" style="71" customWidth="1"/>
  </cols>
  <sheetData>
    <row r="1" spans="1:15" ht="15.75" customHeight="1" x14ac:dyDescent="0.2">
      <c r="A1" s="91" t="s">
        <v>0</v>
      </c>
      <c r="B1" s="76"/>
      <c r="C1" s="77"/>
      <c r="D1" s="92" t="s">
        <v>1</v>
      </c>
      <c r="E1" s="108">
        <v>512</v>
      </c>
      <c r="F1" s="76"/>
      <c r="G1" s="76"/>
      <c r="H1" s="76"/>
      <c r="I1" s="76"/>
      <c r="J1" s="76"/>
      <c r="K1" s="76"/>
      <c r="L1" s="76"/>
      <c r="M1" s="76"/>
      <c r="N1" s="76"/>
      <c r="O1" s="77"/>
    </row>
    <row r="2" spans="1:15" ht="15.75" customHeight="1" x14ac:dyDescent="0.2">
      <c r="A2" s="91" t="s">
        <v>2</v>
      </c>
      <c r="B2" s="76"/>
      <c r="C2" s="77"/>
      <c r="D2" s="93"/>
      <c r="E2" s="109">
        <v>52</v>
      </c>
      <c r="F2" s="76"/>
      <c r="G2" s="76"/>
      <c r="H2" s="76"/>
      <c r="I2" s="76"/>
      <c r="J2" s="76"/>
      <c r="K2" s="76"/>
      <c r="L2" s="76"/>
      <c r="M2" s="76"/>
      <c r="N2" s="76"/>
      <c r="O2" s="77"/>
    </row>
    <row r="3" spans="1:15" ht="15.75" customHeight="1" x14ac:dyDescent="0.2">
      <c r="A3" s="91" t="s">
        <v>3</v>
      </c>
      <c r="B3" s="76"/>
      <c r="C3" s="77"/>
      <c r="D3" s="93"/>
      <c r="E3" s="109">
        <v>2</v>
      </c>
      <c r="F3" s="76"/>
      <c r="G3" s="76"/>
      <c r="H3" s="76"/>
      <c r="I3" s="76"/>
      <c r="J3" s="76"/>
      <c r="K3" s="76"/>
      <c r="L3" s="76"/>
      <c r="M3" s="76"/>
      <c r="N3" s="76"/>
      <c r="O3" s="77"/>
    </row>
    <row r="4" spans="1:15" ht="15.75" customHeight="1" x14ac:dyDescent="0.2">
      <c r="A4" s="91" t="s">
        <v>4</v>
      </c>
      <c r="B4" s="76"/>
      <c r="C4" s="77"/>
      <c r="D4" s="94"/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2" t="s">
        <v>5</v>
      </c>
    </row>
    <row r="5" spans="1:15" ht="15.75" customHeight="1" x14ac:dyDescent="0.2">
      <c r="A5" s="75" t="s">
        <v>6</v>
      </c>
      <c r="B5" s="75" t="s">
        <v>7</v>
      </c>
      <c r="C5" s="68" t="s">
        <v>8</v>
      </c>
      <c r="D5" s="68" t="s">
        <v>9</v>
      </c>
      <c r="E5" s="20">
        <f>E2-E11-E19</f>
        <v>50</v>
      </c>
      <c r="F5" s="20">
        <f>E2-E11-E19</f>
        <v>50</v>
      </c>
      <c r="G5" s="20">
        <f>E2-E11-E19</f>
        <v>50</v>
      </c>
      <c r="H5" s="20">
        <f>E2-E11-E19</f>
        <v>50</v>
      </c>
      <c r="I5" s="20">
        <f>E2-E11-E19</f>
        <v>50</v>
      </c>
      <c r="J5" s="20">
        <f>E2-E11-E19</f>
        <v>50</v>
      </c>
      <c r="K5" s="20">
        <f>E2-E11-E19</f>
        <v>50</v>
      </c>
      <c r="L5" s="20">
        <f>E2-E11-E19</f>
        <v>50</v>
      </c>
      <c r="M5" s="20">
        <f>E2-E11-E19</f>
        <v>50</v>
      </c>
      <c r="N5" s="20">
        <f>E2-E11-E19</f>
        <v>50</v>
      </c>
      <c r="O5" s="3">
        <f t="shared" ref="O5:O33" si="0">AVERAGE(E5:N5)</f>
        <v>50</v>
      </c>
    </row>
    <row r="6" spans="1:15" ht="15.75" customHeight="1" x14ac:dyDescent="0.2">
      <c r="A6" s="93"/>
      <c r="B6" s="93"/>
      <c r="C6" s="4" t="s">
        <v>10</v>
      </c>
      <c r="D6" s="4" t="s">
        <v>11</v>
      </c>
      <c r="E6" s="20">
        <v>67</v>
      </c>
      <c r="F6" s="20">
        <v>57</v>
      </c>
      <c r="G6" s="20">
        <v>80</v>
      </c>
      <c r="H6" s="20">
        <v>57</v>
      </c>
      <c r="I6" s="20">
        <v>66</v>
      </c>
      <c r="J6" s="20">
        <v>56</v>
      </c>
      <c r="K6" s="20">
        <v>57</v>
      </c>
      <c r="L6" s="20">
        <v>79</v>
      </c>
      <c r="M6" s="20">
        <v>68</v>
      </c>
      <c r="N6" s="20">
        <v>59</v>
      </c>
      <c r="O6" s="5">
        <f t="shared" si="0"/>
        <v>64.599999999999994</v>
      </c>
    </row>
    <row r="7" spans="1:15" ht="15.75" customHeight="1" x14ac:dyDescent="0.2">
      <c r="A7" s="93"/>
      <c r="B7" s="93"/>
      <c r="C7" s="4" t="s">
        <v>12</v>
      </c>
      <c r="D7" s="4" t="s">
        <v>13</v>
      </c>
      <c r="E7" s="20">
        <f t="shared" ref="E7:N7" si="1">E6-E5</f>
        <v>17</v>
      </c>
      <c r="F7" s="20">
        <f t="shared" si="1"/>
        <v>7</v>
      </c>
      <c r="G7" s="20">
        <f t="shared" si="1"/>
        <v>30</v>
      </c>
      <c r="H7" s="20">
        <f t="shared" si="1"/>
        <v>7</v>
      </c>
      <c r="I7" s="20">
        <f t="shared" si="1"/>
        <v>16</v>
      </c>
      <c r="J7" s="20">
        <f t="shared" si="1"/>
        <v>6</v>
      </c>
      <c r="K7" s="20">
        <f t="shared" si="1"/>
        <v>7</v>
      </c>
      <c r="L7" s="20">
        <f t="shared" si="1"/>
        <v>29</v>
      </c>
      <c r="M7" s="20">
        <f t="shared" si="1"/>
        <v>18</v>
      </c>
      <c r="N7" s="20">
        <f t="shared" si="1"/>
        <v>9</v>
      </c>
      <c r="O7" s="5">
        <f t="shared" si="0"/>
        <v>14.6</v>
      </c>
    </row>
    <row r="8" spans="1:15" ht="15.75" customHeight="1" x14ac:dyDescent="0.2">
      <c r="A8" s="93"/>
      <c r="B8" s="93"/>
      <c r="C8" s="4" t="s">
        <v>14</v>
      </c>
      <c r="D8" s="4" t="s">
        <v>15</v>
      </c>
      <c r="E8" s="20">
        <v>1512.5047</v>
      </c>
      <c r="F8" s="22">
        <v>1286.5767599999999</v>
      </c>
      <c r="G8" s="22">
        <v>1805.9764000000009</v>
      </c>
      <c r="H8" s="22">
        <v>1286.74227</v>
      </c>
      <c r="I8" s="22">
        <v>1489.936619999999</v>
      </c>
      <c r="J8" s="22">
        <v>1264.1660199999999</v>
      </c>
      <c r="K8" s="22">
        <v>1286.8798300000001</v>
      </c>
      <c r="L8" s="22">
        <v>1783.39923</v>
      </c>
      <c r="M8" s="22">
        <v>1535.08231</v>
      </c>
      <c r="N8" s="22">
        <v>1331.933849999999</v>
      </c>
      <c r="O8" s="6">
        <f t="shared" si="0"/>
        <v>1458.3197990000001</v>
      </c>
    </row>
    <row r="9" spans="1:15" ht="15.75" customHeight="1" x14ac:dyDescent="0.2">
      <c r="A9" s="93"/>
      <c r="B9" s="93"/>
      <c r="C9" s="4" t="s">
        <v>16</v>
      </c>
      <c r="D9" s="4" t="s">
        <v>17</v>
      </c>
      <c r="E9" s="22">
        <v>22.57469701492537</v>
      </c>
      <c r="F9" s="22">
        <v>22.571522105263149</v>
      </c>
      <c r="G9" s="22">
        <v>22.574705000000009</v>
      </c>
      <c r="H9" s="22">
        <v>22.574425789473679</v>
      </c>
      <c r="I9" s="22">
        <v>22.57479727272726</v>
      </c>
      <c r="J9" s="22">
        <v>22.57439321428571</v>
      </c>
      <c r="K9" s="22">
        <v>22.576839122807019</v>
      </c>
      <c r="L9" s="22">
        <v>22.57467379746836</v>
      </c>
      <c r="M9" s="22">
        <v>22.574739852941178</v>
      </c>
      <c r="N9" s="22">
        <v>22.57514999999999</v>
      </c>
      <c r="O9" s="6">
        <f t="shared" si="0"/>
        <v>22.574594316989174</v>
      </c>
    </row>
    <row r="10" spans="1:15" ht="15.75" customHeight="1" x14ac:dyDescent="0.2">
      <c r="A10" s="93"/>
      <c r="B10" s="94"/>
      <c r="C10" s="4" t="s">
        <v>18</v>
      </c>
      <c r="D10" s="4" t="s">
        <v>19</v>
      </c>
      <c r="E10" s="7">
        <v>1.503467719064993E-2</v>
      </c>
      <c r="F10" s="7">
        <v>3.9224075773699636E-3</v>
      </c>
      <c r="G10" s="7">
        <v>1.6367075084921062E-2</v>
      </c>
      <c r="H10" s="7">
        <v>1.409922058982691E-2</v>
      </c>
      <c r="I10" s="7">
        <v>1.5646126239223131E-2</v>
      </c>
      <c r="J10" s="7">
        <v>1.3892536663081651E-2</v>
      </c>
      <c r="K10" s="7">
        <v>2.2097767363040689E-2</v>
      </c>
      <c r="L10" s="7">
        <v>1.67026713895773E-2</v>
      </c>
      <c r="M10" s="7">
        <v>1.5161915022259781E-2</v>
      </c>
      <c r="N10" s="7">
        <v>1.8227819114067682E-2</v>
      </c>
      <c r="O10" s="8">
        <f t="shared" si="0"/>
        <v>1.5115221623401809E-2</v>
      </c>
    </row>
    <row r="11" spans="1:15" ht="15.75" customHeight="1" x14ac:dyDescent="0.2">
      <c r="A11" s="93"/>
      <c r="B11" s="75" t="s">
        <v>20</v>
      </c>
      <c r="C11" s="68" t="s">
        <v>8</v>
      </c>
      <c r="D11" s="68" t="s">
        <v>21</v>
      </c>
      <c r="E11" s="20">
        <f>E3-1</f>
        <v>1</v>
      </c>
      <c r="F11" s="20">
        <f>E3-1</f>
        <v>1</v>
      </c>
      <c r="G11" s="20">
        <f>E3-1</f>
        <v>1</v>
      </c>
      <c r="H11" s="20">
        <f>E3-1</f>
        <v>1</v>
      </c>
      <c r="I11" s="20">
        <f>E3-1</f>
        <v>1</v>
      </c>
      <c r="J11" s="20">
        <f>E3-1</f>
        <v>1</v>
      </c>
      <c r="K11" s="20">
        <f>E3-1</f>
        <v>1</v>
      </c>
      <c r="L11" s="20">
        <f>E3-1</f>
        <v>1</v>
      </c>
      <c r="M11" s="20">
        <f>E3-1</f>
        <v>1</v>
      </c>
      <c r="N11" s="20">
        <f>E3-1</f>
        <v>1</v>
      </c>
      <c r="O11" s="3">
        <f t="shared" si="0"/>
        <v>1</v>
      </c>
    </row>
    <row r="12" spans="1:15" ht="15.75" customHeight="1" x14ac:dyDescent="0.2">
      <c r="A12" s="93"/>
      <c r="B12" s="93"/>
      <c r="C12" s="4" t="s">
        <v>10</v>
      </c>
      <c r="D12" s="4" t="s">
        <v>22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5">
        <f t="shared" si="0"/>
        <v>1</v>
      </c>
    </row>
    <row r="13" spans="1:15" ht="15.75" customHeight="1" x14ac:dyDescent="0.2">
      <c r="A13" s="93"/>
      <c r="B13" s="93"/>
      <c r="C13" s="4" t="s">
        <v>23</v>
      </c>
      <c r="D13" s="4" t="s">
        <v>24</v>
      </c>
      <c r="E13" s="20">
        <v>1</v>
      </c>
      <c r="F13" s="20">
        <v>1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9">
        <f t="shared" si="0"/>
        <v>0.2</v>
      </c>
    </row>
    <row r="14" spans="1:15" ht="15.75" customHeight="1" x14ac:dyDescent="0.2">
      <c r="A14" s="93"/>
      <c r="B14" s="93"/>
      <c r="C14" s="4" t="s">
        <v>25</v>
      </c>
      <c r="D14" s="4" t="s">
        <v>26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9">
        <f t="shared" si="0"/>
        <v>0</v>
      </c>
    </row>
    <row r="15" spans="1:15" ht="15.75" customHeight="1" x14ac:dyDescent="0.2">
      <c r="A15" s="93"/>
      <c r="B15" s="93"/>
      <c r="C15" s="4" t="s">
        <v>27</v>
      </c>
      <c r="D15" s="4" t="s">
        <v>28</v>
      </c>
      <c r="E15" s="20">
        <v>0</v>
      </c>
      <c r="F15" s="20">
        <v>0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5">
        <f t="shared" si="0"/>
        <v>0.8</v>
      </c>
    </row>
    <row r="16" spans="1:15" ht="15.75" customHeight="1" x14ac:dyDescent="0.2">
      <c r="A16" s="93"/>
      <c r="B16" s="93"/>
      <c r="C16" s="4" t="s">
        <v>14</v>
      </c>
      <c r="D16" s="4" t="s">
        <v>29</v>
      </c>
      <c r="E16" s="22">
        <v>65.66583</v>
      </c>
      <c r="F16" s="22">
        <v>65.731999999999999</v>
      </c>
      <c r="G16" s="22">
        <v>55.02722</v>
      </c>
      <c r="H16" s="22">
        <v>55.076599999999999</v>
      </c>
      <c r="I16" s="22">
        <v>60.668460000000003</v>
      </c>
      <c r="J16" s="22">
        <v>54.91028</v>
      </c>
      <c r="K16" s="22">
        <v>53.960630000000002</v>
      </c>
      <c r="L16" s="22">
        <v>54.16724</v>
      </c>
      <c r="M16" s="22">
        <v>54.51343</v>
      </c>
      <c r="N16" s="22">
        <v>63.670839999999998</v>
      </c>
      <c r="O16" s="6">
        <f t="shared" si="0"/>
        <v>58.339252999999999</v>
      </c>
    </row>
    <row r="17" spans="1:15" ht="15.75" customHeight="1" x14ac:dyDescent="0.2">
      <c r="A17" s="93"/>
      <c r="B17" s="93"/>
      <c r="C17" s="4" t="s">
        <v>16</v>
      </c>
      <c r="D17" s="4" t="s">
        <v>30</v>
      </c>
      <c r="E17" s="22">
        <v>65.66583</v>
      </c>
      <c r="F17" s="22">
        <v>65.731999999999999</v>
      </c>
      <c r="G17" s="22">
        <v>55.02722</v>
      </c>
      <c r="H17" s="22">
        <v>55.076599999999999</v>
      </c>
      <c r="I17" s="22">
        <v>60.668460000000003</v>
      </c>
      <c r="J17" s="22">
        <v>54.91028</v>
      </c>
      <c r="K17" s="22">
        <v>53.960630000000002</v>
      </c>
      <c r="L17" s="22">
        <v>54.16724</v>
      </c>
      <c r="M17" s="22">
        <v>54.51343</v>
      </c>
      <c r="N17" s="22">
        <v>63.670839999999998</v>
      </c>
      <c r="O17" s="6">
        <f t="shared" si="0"/>
        <v>58.339252999999999</v>
      </c>
    </row>
    <row r="18" spans="1:15" ht="15.75" customHeight="1" x14ac:dyDescent="0.2">
      <c r="A18" s="93"/>
      <c r="B18" s="94"/>
      <c r="C18" s="4" t="s">
        <v>18</v>
      </c>
      <c r="D18" s="4" t="s">
        <v>31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8">
        <f t="shared" si="0"/>
        <v>0</v>
      </c>
    </row>
    <row r="19" spans="1:15" ht="15.75" customHeight="1" x14ac:dyDescent="0.2">
      <c r="A19" s="93"/>
      <c r="B19" s="75" t="s">
        <v>32</v>
      </c>
      <c r="C19" s="4" t="s">
        <v>33</v>
      </c>
      <c r="D19" s="4" t="s">
        <v>34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3">
        <f t="shared" si="0"/>
        <v>1</v>
      </c>
    </row>
    <row r="20" spans="1:15" ht="15.75" customHeight="1" x14ac:dyDescent="0.2">
      <c r="A20" s="93"/>
      <c r="B20" s="93"/>
      <c r="C20" s="4" t="s">
        <v>10</v>
      </c>
      <c r="D20" s="4" t="s">
        <v>35</v>
      </c>
      <c r="E20" s="20">
        <v>13</v>
      </c>
      <c r="F20" s="20">
        <v>2</v>
      </c>
      <c r="G20" s="20">
        <v>9</v>
      </c>
      <c r="H20" s="20">
        <v>2</v>
      </c>
      <c r="I20" s="20">
        <v>4</v>
      </c>
      <c r="J20" s="20">
        <v>2</v>
      </c>
      <c r="K20" s="20">
        <v>1</v>
      </c>
      <c r="L20" s="20">
        <v>6</v>
      </c>
      <c r="M20" s="20">
        <v>4</v>
      </c>
      <c r="N20" s="20">
        <v>2</v>
      </c>
      <c r="O20" s="9">
        <f t="shared" si="0"/>
        <v>4.5</v>
      </c>
    </row>
    <row r="21" spans="1:15" ht="15.75" customHeight="1" x14ac:dyDescent="0.2">
      <c r="A21" s="93"/>
      <c r="B21" s="93"/>
      <c r="C21" s="4" t="s">
        <v>23</v>
      </c>
      <c r="D21" s="4" t="s">
        <v>36</v>
      </c>
      <c r="E21" s="20">
        <v>4</v>
      </c>
      <c r="F21" s="20">
        <v>0</v>
      </c>
      <c r="G21" s="20">
        <v>5</v>
      </c>
      <c r="H21" s="20">
        <v>0</v>
      </c>
      <c r="I21" s="20">
        <v>1</v>
      </c>
      <c r="J21" s="20">
        <v>1</v>
      </c>
      <c r="K21" s="20">
        <v>0</v>
      </c>
      <c r="L21" s="20">
        <v>0</v>
      </c>
      <c r="M21" s="20">
        <v>1</v>
      </c>
      <c r="N21" s="20">
        <v>0</v>
      </c>
      <c r="O21" s="5">
        <f t="shared" si="0"/>
        <v>1.2</v>
      </c>
    </row>
    <row r="22" spans="1:15" ht="15.75" customHeight="1" x14ac:dyDescent="0.2">
      <c r="A22" s="93"/>
      <c r="B22" s="93"/>
      <c r="C22" s="4" t="s">
        <v>25</v>
      </c>
      <c r="D22" s="4" t="s">
        <v>37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5">
        <f t="shared" si="0"/>
        <v>0</v>
      </c>
    </row>
    <row r="23" spans="1:15" ht="15.75" customHeight="1" x14ac:dyDescent="0.2">
      <c r="A23" s="93"/>
      <c r="B23" s="93"/>
      <c r="C23" s="4" t="s">
        <v>27</v>
      </c>
      <c r="D23" s="4" t="s">
        <v>38</v>
      </c>
      <c r="E23" s="20">
        <v>9</v>
      </c>
      <c r="F23" s="20">
        <v>2</v>
      </c>
      <c r="G23" s="20">
        <v>4</v>
      </c>
      <c r="H23" s="20">
        <v>2</v>
      </c>
      <c r="I23" s="20">
        <v>3</v>
      </c>
      <c r="J23" s="20">
        <v>1</v>
      </c>
      <c r="K23" s="20">
        <v>1</v>
      </c>
      <c r="L23" s="20">
        <v>6</v>
      </c>
      <c r="M23" s="20">
        <v>3</v>
      </c>
      <c r="N23" s="20">
        <v>2</v>
      </c>
      <c r="O23" s="5">
        <f t="shared" si="0"/>
        <v>3.3</v>
      </c>
    </row>
    <row r="24" spans="1:15" ht="15.75" customHeight="1" x14ac:dyDescent="0.2">
      <c r="A24" s="93"/>
      <c r="B24" s="93"/>
      <c r="C24" s="4" t="s">
        <v>14</v>
      </c>
      <c r="D24" s="4" t="s">
        <v>39</v>
      </c>
      <c r="E24" s="22">
        <v>776.88159000000007</v>
      </c>
      <c r="F24" s="22">
        <v>109.7367</v>
      </c>
      <c r="G24" s="22">
        <v>546.09558000000004</v>
      </c>
      <c r="H24" s="22">
        <v>108.58972</v>
      </c>
      <c r="I24" s="22">
        <v>230.22351</v>
      </c>
      <c r="J24" s="22">
        <v>120.2666</v>
      </c>
      <c r="K24" s="22">
        <v>54.82837</v>
      </c>
      <c r="L24" s="22">
        <v>326.80932000000001</v>
      </c>
      <c r="M24" s="22">
        <v>228.75110000000001</v>
      </c>
      <c r="N24" s="22">
        <v>107.25098</v>
      </c>
      <c r="O24" s="6">
        <f t="shared" si="0"/>
        <v>260.94334699999996</v>
      </c>
    </row>
    <row r="25" spans="1:15" ht="15.75" customHeight="1" x14ac:dyDescent="0.2">
      <c r="A25" s="93"/>
      <c r="B25" s="93"/>
      <c r="C25" s="4" t="s">
        <v>16</v>
      </c>
      <c r="D25" s="4" t="s">
        <v>40</v>
      </c>
      <c r="E25" s="22">
        <v>59.760122307692313</v>
      </c>
      <c r="F25" s="22">
        <v>54.86835</v>
      </c>
      <c r="G25" s="22">
        <v>60.677286666666667</v>
      </c>
      <c r="H25" s="22">
        <v>54.29486</v>
      </c>
      <c r="I25" s="22">
        <v>57.555877500000001</v>
      </c>
      <c r="J25" s="22">
        <v>60.133299999999998</v>
      </c>
      <c r="K25" s="22">
        <v>54.82837</v>
      </c>
      <c r="L25" s="22">
        <v>54.468220000000002</v>
      </c>
      <c r="M25" s="22">
        <v>57.187775000000002</v>
      </c>
      <c r="N25" s="22">
        <v>53.625489999999999</v>
      </c>
      <c r="O25" s="6">
        <f t="shared" si="0"/>
        <v>56.739965147435896</v>
      </c>
    </row>
    <row r="26" spans="1:15" ht="15.75" customHeight="1" x14ac:dyDescent="0.2">
      <c r="A26" s="93"/>
      <c r="B26" s="94"/>
      <c r="C26" s="4" t="s">
        <v>18</v>
      </c>
      <c r="D26" s="4" t="s">
        <v>41</v>
      </c>
      <c r="E26" s="22">
        <v>5.0100392283164039</v>
      </c>
      <c r="F26" s="22">
        <v>0.36036989996391527</v>
      </c>
      <c r="G26" s="22">
        <v>5.7870784993660678</v>
      </c>
      <c r="H26" s="22">
        <v>0.16201230570545799</v>
      </c>
      <c r="I26" s="22">
        <v>5.379385135579315</v>
      </c>
      <c r="J26" s="22">
        <v>7.6680356408144057</v>
      </c>
      <c r="K26" s="22">
        <v>0</v>
      </c>
      <c r="L26" s="22">
        <v>0.54205045248574379</v>
      </c>
      <c r="M26" s="22">
        <v>5.5976342110603596</v>
      </c>
      <c r="N26" s="22">
        <v>0.15330075016124289</v>
      </c>
      <c r="O26" s="6">
        <f t="shared" si="0"/>
        <v>3.0659906123452911</v>
      </c>
    </row>
    <row r="27" spans="1:15" ht="15.75" customHeight="1" x14ac:dyDescent="0.2">
      <c r="A27" s="94"/>
      <c r="B27" s="75" t="s">
        <v>42</v>
      </c>
      <c r="C27" s="77"/>
      <c r="D27" s="10" t="s">
        <v>43</v>
      </c>
      <c r="E27" s="11">
        <v>2355.0521199999998</v>
      </c>
      <c r="F27" s="11">
        <v>1462.04546</v>
      </c>
      <c r="G27" s="11">
        <v>2407.099200000001</v>
      </c>
      <c r="H27" s="11">
        <v>1450.40859</v>
      </c>
      <c r="I27" s="11">
        <v>1780.8285899999989</v>
      </c>
      <c r="J27" s="11">
        <v>1439.3429000000001</v>
      </c>
      <c r="K27" s="11">
        <v>1395.6688300000001</v>
      </c>
      <c r="L27" s="11">
        <v>2164.3757900000001</v>
      </c>
      <c r="M27" s="11">
        <v>1818.3468399999999</v>
      </c>
      <c r="N27" s="11">
        <v>1502.8556699999999</v>
      </c>
      <c r="O27" s="12">
        <f t="shared" si="0"/>
        <v>1777.6023989999999</v>
      </c>
    </row>
    <row r="28" spans="1:15" ht="15.75" customHeight="1" x14ac:dyDescent="0.2">
      <c r="A28" s="75" t="s">
        <v>44</v>
      </c>
      <c r="B28" s="76"/>
      <c r="C28" s="77"/>
      <c r="D28" s="10" t="s">
        <v>45</v>
      </c>
      <c r="E28" s="20">
        <f t="shared" ref="E28:N28" si="2">E7+E13+E21</f>
        <v>22</v>
      </c>
      <c r="F28" s="20">
        <f t="shared" si="2"/>
        <v>8</v>
      </c>
      <c r="G28" s="20">
        <f t="shared" si="2"/>
        <v>35</v>
      </c>
      <c r="H28" s="20">
        <f t="shared" si="2"/>
        <v>7</v>
      </c>
      <c r="I28" s="20">
        <f t="shared" si="2"/>
        <v>17</v>
      </c>
      <c r="J28" s="20">
        <f t="shared" si="2"/>
        <v>7</v>
      </c>
      <c r="K28" s="20">
        <f t="shared" si="2"/>
        <v>7</v>
      </c>
      <c r="L28" s="20">
        <f t="shared" si="2"/>
        <v>29</v>
      </c>
      <c r="M28" s="20">
        <f t="shared" si="2"/>
        <v>19</v>
      </c>
      <c r="N28" s="20">
        <f t="shared" si="2"/>
        <v>9</v>
      </c>
      <c r="O28" s="5">
        <f t="shared" si="0"/>
        <v>16</v>
      </c>
    </row>
    <row r="29" spans="1:15" ht="15.75" customHeight="1" x14ac:dyDescent="0.2">
      <c r="A29" s="75" t="s">
        <v>46</v>
      </c>
      <c r="B29" s="76"/>
      <c r="C29" s="77"/>
      <c r="D29" s="10" t="s">
        <v>47</v>
      </c>
      <c r="E29" s="13">
        <f t="shared" ref="E29:N29" si="3">E28/E32</f>
        <v>0.27160493827160492</v>
      </c>
      <c r="F29" s="13">
        <f t="shared" si="3"/>
        <v>0.13333333333333333</v>
      </c>
      <c r="G29" s="13">
        <f t="shared" si="3"/>
        <v>0.3888888888888889</v>
      </c>
      <c r="H29" s="13">
        <f t="shared" si="3"/>
        <v>0.11666666666666667</v>
      </c>
      <c r="I29" s="13">
        <f t="shared" si="3"/>
        <v>0.23943661971830985</v>
      </c>
      <c r="J29" s="13">
        <f t="shared" si="3"/>
        <v>0.11864406779661017</v>
      </c>
      <c r="K29" s="13">
        <f t="shared" si="3"/>
        <v>0.11864406779661017</v>
      </c>
      <c r="L29" s="13">
        <f t="shared" si="3"/>
        <v>0.33720930232558138</v>
      </c>
      <c r="M29" s="13">
        <f t="shared" si="3"/>
        <v>0.26027397260273971</v>
      </c>
      <c r="N29" s="13">
        <f t="shared" si="3"/>
        <v>0.14516129032258066</v>
      </c>
      <c r="O29" s="14">
        <f t="shared" si="0"/>
        <v>0.21298631477229252</v>
      </c>
    </row>
    <row r="30" spans="1:15" ht="15.75" customHeight="1" x14ac:dyDescent="0.2">
      <c r="A30" s="75" t="s">
        <v>48</v>
      </c>
      <c r="B30" s="76"/>
      <c r="C30" s="77"/>
      <c r="D30" s="10" t="s">
        <v>49</v>
      </c>
      <c r="E30" s="20">
        <f t="shared" ref="E30:N30" si="4">E14+E22</f>
        <v>0</v>
      </c>
      <c r="F30" s="20">
        <f t="shared" si="4"/>
        <v>0</v>
      </c>
      <c r="G30" s="20">
        <f t="shared" si="4"/>
        <v>0</v>
      </c>
      <c r="H30" s="20">
        <f t="shared" si="4"/>
        <v>0</v>
      </c>
      <c r="I30" s="20">
        <f t="shared" si="4"/>
        <v>0</v>
      </c>
      <c r="J30" s="20">
        <f t="shared" si="4"/>
        <v>0</v>
      </c>
      <c r="K30" s="20">
        <f t="shared" si="4"/>
        <v>0</v>
      </c>
      <c r="L30" s="20">
        <f t="shared" si="4"/>
        <v>0</v>
      </c>
      <c r="M30" s="20">
        <f t="shared" si="4"/>
        <v>0</v>
      </c>
      <c r="N30" s="20">
        <f t="shared" si="4"/>
        <v>0</v>
      </c>
      <c r="O30" s="5">
        <f t="shared" si="0"/>
        <v>0</v>
      </c>
    </row>
    <row r="31" spans="1:15" ht="15.75" customHeight="1" x14ac:dyDescent="0.2">
      <c r="A31" s="75" t="s">
        <v>50</v>
      </c>
      <c r="B31" s="76"/>
      <c r="C31" s="77"/>
      <c r="D31" s="10" t="s">
        <v>51</v>
      </c>
      <c r="E31" s="13">
        <f t="shared" ref="E31:N31" si="5">E30/E33</f>
        <v>0</v>
      </c>
      <c r="F31" s="13">
        <f t="shared" si="5"/>
        <v>0</v>
      </c>
      <c r="G31" s="13">
        <f t="shared" si="5"/>
        <v>0</v>
      </c>
      <c r="H31" s="13">
        <f t="shared" si="5"/>
        <v>0</v>
      </c>
      <c r="I31" s="13">
        <f t="shared" si="5"/>
        <v>0</v>
      </c>
      <c r="J31" s="13">
        <f t="shared" si="5"/>
        <v>0</v>
      </c>
      <c r="K31" s="13">
        <f t="shared" si="5"/>
        <v>0</v>
      </c>
      <c r="L31" s="13">
        <f t="shared" si="5"/>
        <v>0</v>
      </c>
      <c r="M31" s="13">
        <f t="shared" si="5"/>
        <v>0</v>
      </c>
      <c r="N31" s="13">
        <f t="shared" si="5"/>
        <v>0</v>
      </c>
      <c r="O31" s="14">
        <f t="shared" si="0"/>
        <v>0</v>
      </c>
    </row>
    <row r="32" spans="1:15" ht="15.75" customHeight="1" x14ac:dyDescent="0.2">
      <c r="A32" s="75" t="s">
        <v>52</v>
      </c>
      <c r="B32" s="78"/>
      <c r="C32" s="68" t="s">
        <v>53</v>
      </c>
      <c r="D32" s="68" t="s">
        <v>54</v>
      </c>
      <c r="E32" s="20">
        <f t="shared" ref="E32:N32" si="6">E6+E12+E20</f>
        <v>81</v>
      </c>
      <c r="F32" s="20">
        <f t="shared" si="6"/>
        <v>60</v>
      </c>
      <c r="G32" s="20">
        <f t="shared" si="6"/>
        <v>90</v>
      </c>
      <c r="H32" s="20">
        <f t="shared" si="6"/>
        <v>60</v>
      </c>
      <c r="I32" s="20">
        <f t="shared" si="6"/>
        <v>71</v>
      </c>
      <c r="J32" s="20">
        <f t="shared" si="6"/>
        <v>59</v>
      </c>
      <c r="K32" s="20">
        <f t="shared" si="6"/>
        <v>59</v>
      </c>
      <c r="L32" s="20">
        <f t="shared" si="6"/>
        <v>86</v>
      </c>
      <c r="M32" s="20">
        <f t="shared" si="6"/>
        <v>73</v>
      </c>
      <c r="N32" s="20">
        <f t="shared" si="6"/>
        <v>62</v>
      </c>
      <c r="O32" s="5">
        <f t="shared" si="0"/>
        <v>70.099999999999994</v>
      </c>
    </row>
    <row r="33" spans="1:15" ht="15.75" customHeight="1" x14ac:dyDescent="0.2">
      <c r="A33" s="79"/>
      <c r="B33" s="80"/>
      <c r="C33" s="68" t="s">
        <v>55</v>
      </c>
      <c r="D33" s="68" t="s">
        <v>56</v>
      </c>
      <c r="E33" s="20">
        <f t="shared" ref="E33:N33" si="7">E14+E15+E22+E23</f>
        <v>9</v>
      </c>
      <c r="F33" s="20">
        <f t="shared" si="7"/>
        <v>2</v>
      </c>
      <c r="G33" s="20">
        <f t="shared" si="7"/>
        <v>5</v>
      </c>
      <c r="H33" s="20">
        <f t="shared" si="7"/>
        <v>3</v>
      </c>
      <c r="I33" s="20">
        <f t="shared" si="7"/>
        <v>4</v>
      </c>
      <c r="J33" s="20">
        <f t="shared" si="7"/>
        <v>2</v>
      </c>
      <c r="K33" s="20">
        <f t="shared" si="7"/>
        <v>2</v>
      </c>
      <c r="L33" s="20">
        <f t="shared" si="7"/>
        <v>7</v>
      </c>
      <c r="M33" s="20">
        <f t="shared" si="7"/>
        <v>4</v>
      </c>
      <c r="N33" s="20">
        <f t="shared" si="7"/>
        <v>3</v>
      </c>
      <c r="O33" s="5">
        <f t="shared" si="0"/>
        <v>4.0999999999999996</v>
      </c>
    </row>
    <row r="34" spans="1:15" ht="15.75" customHeight="1" x14ac:dyDescent="0.2"/>
    <row r="35" spans="1:15" ht="15.75" customHeight="1" x14ac:dyDescent="0.2"/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31:C31"/>
    <mergeCell ref="A32:B33"/>
    <mergeCell ref="B11:B18"/>
    <mergeCell ref="B19:B26"/>
    <mergeCell ref="B5:B10"/>
    <mergeCell ref="A5:A27"/>
    <mergeCell ref="A29:C29"/>
    <mergeCell ref="A28:C28"/>
    <mergeCell ref="A30:C30"/>
    <mergeCell ref="B27:C27"/>
    <mergeCell ref="A4:C4"/>
    <mergeCell ref="A1:C1"/>
    <mergeCell ref="D1:D4"/>
    <mergeCell ref="E1:O1"/>
    <mergeCell ref="A2:C2"/>
    <mergeCell ref="E2:O2"/>
    <mergeCell ref="A3:C3"/>
    <mergeCell ref="E3:O3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1000"/>
  <sheetViews>
    <sheetView workbookViewId="0">
      <selection activeCell="G27" sqref="G27"/>
    </sheetView>
  </sheetViews>
  <sheetFormatPr baseColWidth="10" defaultColWidth="14.42578125" defaultRowHeight="15" customHeight="1" x14ac:dyDescent="0.2"/>
  <cols>
    <col min="3" max="3" width="15.85546875" style="71" customWidth="1"/>
  </cols>
  <sheetData>
    <row r="1" spans="1:15" ht="15.75" customHeight="1" x14ac:dyDescent="0.2">
      <c r="A1" s="112" t="s">
        <v>0</v>
      </c>
      <c r="B1" s="96"/>
      <c r="C1" s="96"/>
      <c r="D1" s="113">
        <v>77</v>
      </c>
      <c r="E1" s="76"/>
      <c r="F1" s="77"/>
      <c r="G1" s="113">
        <v>150</v>
      </c>
      <c r="H1" s="76"/>
      <c r="I1" s="77"/>
      <c r="J1" s="113">
        <v>231</v>
      </c>
      <c r="K1" s="76"/>
      <c r="L1" s="77"/>
      <c r="M1" s="113">
        <v>512</v>
      </c>
      <c r="N1" s="76"/>
      <c r="O1" s="77"/>
    </row>
    <row r="2" spans="1:15" ht="15.75" customHeight="1" x14ac:dyDescent="0.2">
      <c r="A2" s="111" t="s">
        <v>2</v>
      </c>
      <c r="B2" s="76"/>
      <c r="C2" s="77"/>
      <c r="D2" s="110">
        <v>7</v>
      </c>
      <c r="E2" s="76"/>
      <c r="F2" s="77"/>
      <c r="G2" s="110">
        <v>14</v>
      </c>
      <c r="H2" s="76"/>
      <c r="I2" s="77"/>
      <c r="J2" s="110">
        <v>21</v>
      </c>
      <c r="K2" s="76"/>
      <c r="L2" s="77"/>
      <c r="M2" s="110">
        <v>52</v>
      </c>
      <c r="N2" s="76"/>
      <c r="O2" s="77"/>
    </row>
    <row r="3" spans="1:15" ht="15.75" customHeight="1" x14ac:dyDescent="0.2">
      <c r="A3" s="111" t="s">
        <v>3</v>
      </c>
      <c r="B3" s="76"/>
      <c r="C3" s="77"/>
      <c r="D3" s="110">
        <v>1</v>
      </c>
      <c r="E3" s="76"/>
      <c r="F3" s="77"/>
      <c r="G3" s="110">
        <v>2</v>
      </c>
      <c r="H3" s="76"/>
      <c r="I3" s="77"/>
      <c r="J3" s="110">
        <v>3</v>
      </c>
      <c r="K3" s="76"/>
      <c r="L3" s="77"/>
      <c r="M3" s="110">
        <v>2</v>
      </c>
      <c r="N3" s="76"/>
      <c r="O3" s="77"/>
    </row>
    <row r="4" spans="1:15" ht="15.75" customHeight="1" x14ac:dyDescent="0.2">
      <c r="A4" s="111" t="s">
        <v>57</v>
      </c>
      <c r="B4" s="76"/>
      <c r="C4" s="77"/>
      <c r="D4" s="34" t="s">
        <v>58</v>
      </c>
      <c r="E4" s="34" t="s">
        <v>59</v>
      </c>
      <c r="F4" s="34" t="s">
        <v>60</v>
      </c>
      <c r="G4" s="34" t="s">
        <v>58</v>
      </c>
      <c r="H4" s="34" t="s">
        <v>59</v>
      </c>
      <c r="I4" s="34" t="s">
        <v>60</v>
      </c>
      <c r="J4" s="34" t="s">
        <v>58</v>
      </c>
      <c r="K4" s="34" t="s">
        <v>59</v>
      </c>
      <c r="L4" s="34" t="s">
        <v>60</v>
      </c>
      <c r="M4" s="34" t="s">
        <v>58</v>
      </c>
      <c r="N4" s="34" t="s">
        <v>59</v>
      </c>
      <c r="O4" s="34" t="s">
        <v>60</v>
      </c>
    </row>
    <row r="5" spans="1:15" ht="12.75" customHeight="1" x14ac:dyDescent="0.2">
      <c r="A5" s="92" t="s">
        <v>6</v>
      </c>
      <c r="B5" s="92" t="s">
        <v>7</v>
      </c>
      <c r="C5" s="70" t="s">
        <v>8</v>
      </c>
      <c r="D5" s="35">
        <f>'Case 77 FER 0'!Y5</f>
        <v>6</v>
      </c>
      <c r="E5" s="35">
        <f>'Case 77 FER 10'!Y5</f>
        <v>6</v>
      </c>
      <c r="F5" s="35">
        <f>'Case 77 FER 20'!Y5</f>
        <v>6</v>
      </c>
      <c r="G5" s="35">
        <f>'Case 150 FER 0'!O5</f>
        <v>12</v>
      </c>
      <c r="H5" s="36">
        <f>'Case 150 FER 10'!O5</f>
        <v>12</v>
      </c>
      <c r="I5" s="35">
        <f>'Case 150 FER 20'!O5</f>
        <v>12</v>
      </c>
      <c r="J5" s="35">
        <f>'Case 231 FER 0'!O5</f>
        <v>18</v>
      </c>
      <c r="K5" s="35">
        <f>'Case 231 FER 10'!O5</f>
        <v>18</v>
      </c>
      <c r="L5" s="35">
        <f>'Case 231 FER 20'!O5</f>
        <v>18</v>
      </c>
      <c r="M5" s="35">
        <f>'Case 512 FER 0'!O5</f>
        <v>50</v>
      </c>
      <c r="N5" s="35">
        <f>'Case 512 FER 10'!O5</f>
        <v>50</v>
      </c>
      <c r="O5" s="35">
        <f>'Case 512 FER 20'!O5</f>
        <v>50</v>
      </c>
    </row>
    <row r="6" spans="1:15" ht="33" customHeight="1" x14ac:dyDescent="0.2">
      <c r="A6" s="93"/>
      <c r="B6" s="93"/>
      <c r="C6" s="37" t="s">
        <v>10</v>
      </c>
      <c r="D6" s="35">
        <f>'Case 77 FER 0'!Y6</f>
        <v>6</v>
      </c>
      <c r="E6" s="35">
        <f>'Case 77 FER 10'!Y6</f>
        <v>7.05</v>
      </c>
      <c r="F6" s="35">
        <f>'Case 77 FER 20'!Y6</f>
        <v>7.35</v>
      </c>
      <c r="G6" s="35">
        <f>'Case 150 FER 0'!O6</f>
        <v>12</v>
      </c>
      <c r="H6" s="36">
        <f>'Case 150 FER 10'!O6</f>
        <v>13.5</v>
      </c>
      <c r="I6" s="35">
        <f>'Case 150 FER 20'!O6</f>
        <v>15.3</v>
      </c>
      <c r="J6" s="35">
        <f>'Case 231 FER 0'!O6</f>
        <v>18</v>
      </c>
      <c r="K6" s="35">
        <f>'Case 231 FER 10'!O6</f>
        <v>20.6</v>
      </c>
      <c r="L6" s="35">
        <f>'Case 231 FER 20'!O6</f>
        <v>25</v>
      </c>
      <c r="M6" s="35">
        <f>'Case 512 FER 0'!O6</f>
        <v>50.9</v>
      </c>
      <c r="N6" s="35">
        <f>'Case 512 FER 10'!O6</f>
        <v>57.9</v>
      </c>
      <c r="O6" s="35">
        <f>'Case 512 FER 20'!O6</f>
        <v>64.599999999999994</v>
      </c>
    </row>
    <row r="7" spans="1:15" ht="15.75" customHeight="1" x14ac:dyDescent="0.2">
      <c r="A7" s="93"/>
      <c r="B7" s="93"/>
      <c r="C7" s="37" t="s">
        <v>12</v>
      </c>
      <c r="D7" s="35">
        <f>'Case 77 FER 0'!Y7</f>
        <v>0</v>
      </c>
      <c r="E7" s="35">
        <f>'Case 77 FER 10'!Y7</f>
        <v>1.05</v>
      </c>
      <c r="F7" s="35">
        <f>'Case 77 FER 20'!Y7</f>
        <v>1.35</v>
      </c>
      <c r="G7" s="35">
        <f>'Case 150 FER 0'!O7</f>
        <v>0</v>
      </c>
      <c r="H7" s="36">
        <f>'Case 150 FER 10'!O7</f>
        <v>1.5</v>
      </c>
      <c r="I7" s="35">
        <f>'Case 150 FER 20'!O7</f>
        <v>3.3</v>
      </c>
      <c r="J7" s="35">
        <f>'Case 231 FER 0'!O7</f>
        <v>0</v>
      </c>
      <c r="K7" s="35">
        <f>'Case 231 FER 10'!O7</f>
        <v>2.6</v>
      </c>
      <c r="L7" s="35">
        <f>'Case 231 FER 20'!O7</f>
        <v>7</v>
      </c>
      <c r="M7" s="35">
        <f>'Case 512 FER 0'!O7</f>
        <v>0.9</v>
      </c>
      <c r="N7" s="35">
        <f>'Case 512 FER 10'!O7</f>
        <v>7.9</v>
      </c>
      <c r="O7" s="35">
        <f>'Case 512 FER 20'!O7</f>
        <v>14.6</v>
      </c>
    </row>
    <row r="8" spans="1:15" ht="15.75" customHeight="1" x14ac:dyDescent="0.2">
      <c r="A8" s="93"/>
      <c r="B8" s="93"/>
      <c r="C8" s="37" t="s">
        <v>14</v>
      </c>
      <c r="D8" s="35">
        <f>'Case 77 FER 0'!Y8</f>
        <v>135.43750449999999</v>
      </c>
      <c r="E8" s="35">
        <f>'Case 77 FER 10'!Y8</f>
        <v>159.13684249999997</v>
      </c>
      <c r="F8" s="35">
        <f>'Case 77 FER 20'!Y8</f>
        <v>165.91711000000001</v>
      </c>
      <c r="G8" s="35">
        <f>'Case 150 FER 0'!O8</f>
        <v>270.89946900000001</v>
      </c>
      <c r="H8" s="36">
        <f>'Case 150 FER 10'!O8</f>
        <v>304.71883500000001</v>
      </c>
      <c r="I8" s="35">
        <f>'Case 150 FER 20'!O8</f>
        <v>345.38789600000001</v>
      </c>
      <c r="J8" s="35">
        <f>'Case 231 FER 0'!O8</f>
        <v>406.35484200000008</v>
      </c>
      <c r="K8" s="35">
        <f>'Case 231 FER 10'!O8</f>
        <v>465.02996599999994</v>
      </c>
      <c r="L8" s="35">
        <f>'Case 231 FER 20'!O8</f>
        <v>564.35054400000001</v>
      </c>
      <c r="M8" s="35">
        <f>'Case 512 FER 0'!O8</f>
        <v>1149.0211270000002</v>
      </c>
      <c r="N8" s="35">
        <f>'Case 512 FER 10'!O8</f>
        <v>1307.0428420000001</v>
      </c>
      <c r="O8" s="35">
        <f>'Case 512 FER 20'!O8</f>
        <v>1458.3197990000001</v>
      </c>
    </row>
    <row r="9" spans="1:15" ht="15.75" customHeight="1" x14ac:dyDescent="0.2">
      <c r="A9" s="93"/>
      <c r="B9" s="93"/>
      <c r="C9" s="37" t="s">
        <v>16</v>
      </c>
      <c r="D9" s="35">
        <f>'Case 77 FER 0'!Y9</f>
        <v>22.57291741666667</v>
      </c>
      <c r="E9" s="35">
        <f>'Case 77 FER 10'!Y9</f>
        <v>22.572565229960315</v>
      </c>
      <c r="F9" s="35">
        <f>'Case 77 FER 20'!Y9</f>
        <v>22.57378190099206</v>
      </c>
      <c r="G9" s="35">
        <f>'Case 150 FER 0'!O9</f>
        <v>22.574955750000001</v>
      </c>
      <c r="H9" s="36">
        <f>'Case 150 FER 10'!O9</f>
        <v>22.571729357875459</v>
      </c>
      <c r="I9" s="35">
        <f>'Case 150 FER 20'!O9</f>
        <v>22.574122908333329</v>
      </c>
      <c r="J9" s="35">
        <f>'Case 231 FER 0'!O9</f>
        <v>22.575269000000002</v>
      </c>
      <c r="K9" s="35">
        <f>'Case 231 FER 10'!O9</f>
        <v>22.574284130033416</v>
      </c>
      <c r="L9" s="35">
        <f>'Case 231 FER 20'!O9</f>
        <v>22.574045365513889</v>
      </c>
      <c r="M9" s="35">
        <f>'Case 512 FER 0'!O9</f>
        <v>22.574067777750262</v>
      </c>
      <c r="N9" s="35">
        <f>'Case 512 FER 10'!O9</f>
        <v>22.574110812972485</v>
      </c>
      <c r="O9" s="35">
        <f>'Case 512 FER 20'!O9</f>
        <v>22.574594316989174</v>
      </c>
    </row>
    <row r="10" spans="1:15" ht="15.75" customHeight="1" x14ac:dyDescent="0.2">
      <c r="A10" s="93"/>
      <c r="B10" s="94"/>
      <c r="C10" s="37" t="s">
        <v>18</v>
      </c>
      <c r="D10" s="35">
        <f>'Case 77 FER 0'!Y10</f>
        <v>6.0630091981661097E-3</v>
      </c>
      <c r="E10" s="35">
        <f>'Case 77 FER 10'!Y10</f>
        <v>5.8794463276338801E-3</v>
      </c>
      <c r="F10" s="35">
        <f>'Case 77 FER 20'!Y10</f>
        <v>7.3378852396801834E-3</v>
      </c>
      <c r="G10" s="35">
        <f>'Case 150 FER 0'!O10</f>
        <v>1.1693578040633649E-2</v>
      </c>
      <c r="H10" s="36">
        <f>'Case 150 FER 10'!O10</f>
        <v>4.3224925528146836E-3</v>
      </c>
      <c r="I10" s="35">
        <f>'Case 150 FER 20'!O10</f>
        <v>1.1207451702165533E-2</v>
      </c>
      <c r="J10" s="35">
        <f>'Case 231 FER 0'!O10</f>
        <v>1.4637746713871511E-2</v>
      </c>
      <c r="K10" s="35">
        <f>'Case 231 FER 10'!O10</f>
        <v>1.1167156812127755E-2</v>
      </c>
      <c r="L10" s="35">
        <f>'Case 231 FER 20'!O10</f>
        <v>1.2690483273487563E-2</v>
      </c>
      <c r="M10" s="35">
        <f>'Case 512 FER 0'!O10</f>
        <v>1.4702352544160704E-2</v>
      </c>
      <c r="N10" s="35">
        <f>'Case 512 FER 10'!O10</f>
        <v>1.4224238211639203E-2</v>
      </c>
      <c r="O10" s="35">
        <f>'Case 512 FER 20'!O10</f>
        <v>1.5115221623401809E-2</v>
      </c>
    </row>
    <row r="11" spans="1:15" ht="12.75" customHeight="1" x14ac:dyDescent="0.2">
      <c r="A11" s="93"/>
      <c r="B11" s="92" t="s">
        <v>20</v>
      </c>
      <c r="C11" s="70" t="s">
        <v>8</v>
      </c>
      <c r="D11" s="35">
        <f>'Case 77 FER 0'!Y11</f>
        <v>0</v>
      </c>
      <c r="E11" s="35">
        <f>'Case 77 FER 10'!Y11</f>
        <v>0</v>
      </c>
      <c r="F11" s="35">
        <f>'Case 77 FER 20'!Y11</f>
        <v>0</v>
      </c>
      <c r="G11" s="35">
        <f>'Case 150 FER 0'!O11</f>
        <v>1</v>
      </c>
      <c r="H11" s="36">
        <f>'Case 150 FER 10'!O11</f>
        <v>1</v>
      </c>
      <c r="I11" s="35">
        <f>'Case 150 FER 20'!O11</f>
        <v>1</v>
      </c>
      <c r="J11" s="35">
        <f>'Case 231 FER 0'!O11</f>
        <v>2</v>
      </c>
      <c r="K11" s="35">
        <f>'Case 231 FER 10'!O11</f>
        <v>2</v>
      </c>
      <c r="L11" s="35">
        <f>'Case 231 FER 20'!O11</f>
        <v>2</v>
      </c>
      <c r="M11" s="35">
        <f>'Case 512 FER 0'!O11</f>
        <v>1</v>
      </c>
      <c r="N11" s="35">
        <f>'Case 512 FER 10'!O11</f>
        <v>1</v>
      </c>
      <c r="O11" s="35">
        <f>'Case 512 FER 20'!O11</f>
        <v>1</v>
      </c>
    </row>
    <row r="12" spans="1:15" ht="18.75" customHeight="1" x14ac:dyDescent="0.2">
      <c r="A12" s="93"/>
      <c r="B12" s="93"/>
      <c r="C12" s="37" t="s">
        <v>10</v>
      </c>
      <c r="D12" s="35">
        <f>'Case 77 FER 0'!Y12</f>
        <v>0</v>
      </c>
      <c r="E12" s="35">
        <f>'Case 77 FER 10'!Y12</f>
        <v>0</v>
      </c>
      <c r="F12" s="35">
        <f>'Case 77 FER 20'!Y12</f>
        <v>0</v>
      </c>
      <c r="G12" s="35">
        <f>'Case 150 FER 0'!O12</f>
        <v>1</v>
      </c>
      <c r="H12" s="36">
        <f>'Case 150 FER 10'!O12</f>
        <v>1</v>
      </c>
      <c r="I12" s="35">
        <f>'Case 150 FER 20'!O12</f>
        <v>1</v>
      </c>
      <c r="J12" s="35">
        <f>'Case 231 FER 0'!O12</f>
        <v>2</v>
      </c>
      <c r="K12" s="35">
        <f>'Case 231 FER 10'!O12</f>
        <v>2</v>
      </c>
      <c r="L12" s="35">
        <f>'Case 231 FER 20'!O12</f>
        <v>2</v>
      </c>
      <c r="M12" s="35">
        <f>'Case 512 FER 0'!O12</f>
        <v>1</v>
      </c>
      <c r="N12" s="35">
        <f>'Case 512 FER 10'!O12</f>
        <v>1</v>
      </c>
      <c r="O12" s="35">
        <f>'Case 512 FER 20'!O12</f>
        <v>1</v>
      </c>
    </row>
    <row r="13" spans="1:15" ht="35.25" customHeight="1" x14ac:dyDescent="0.2">
      <c r="A13" s="93"/>
      <c r="B13" s="93"/>
      <c r="C13" s="37" t="s">
        <v>23</v>
      </c>
      <c r="D13" s="35">
        <f>'Case 77 FER 0'!Y13</f>
        <v>0</v>
      </c>
      <c r="E13" s="35">
        <f>'Case 77 FER 10'!Y13</f>
        <v>0</v>
      </c>
      <c r="F13" s="35">
        <f>'Case 77 FER 20'!Y13</f>
        <v>0</v>
      </c>
      <c r="G13" s="35">
        <f>'Case 150 FER 0'!O13</f>
        <v>1</v>
      </c>
      <c r="H13" s="36">
        <f>'Case 150 FER 10'!O13</f>
        <v>0.4</v>
      </c>
      <c r="I13" s="35">
        <f>'Case 150 FER 20'!O13</f>
        <v>0.4</v>
      </c>
      <c r="J13" s="35">
        <f>'Case 231 FER 0'!O13</f>
        <v>2</v>
      </c>
      <c r="K13" s="35">
        <f>'Case 231 FER 10'!O13</f>
        <v>1.3</v>
      </c>
      <c r="L13" s="35">
        <f>'Case 231 FER 20'!O13</f>
        <v>1.1000000000000001</v>
      </c>
      <c r="M13" s="35">
        <f>'Case 512 FER 0'!O13</f>
        <v>0.9</v>
      </c>
      <c r="N13" s="35">
        <f>'Case 512 FER 10'!O13</f>
        <v>0.5</v>
      </c>
      <c r="O13" s="35">
        <f>'Case 512 FER 20'!O13</f>
        <v>0.2</v>
      </c>
    </row>
    <row r="14" spans="1:15" ht="21" customHeight="1" x14ac:dyDescent="0.2">
      <c r="A14" s="93"/>
      <c r="B14" s="93"/>
      <c r="C14" s="37" t="s">
        <v>25</v>
      </c>
      <c r="D14" s="35">
        <f>'Case 77 FER 0'!Y14</f>
        <v>0</v>
      </c>
      <c r="E14" s="35">
        <f>'Case 77 FER 10'!Y14</f>
        <v>0</v>
      </c>
      <c r="F14" s="35">
        <f>'Case 77 FER 20'!Y14</f>
        <v>0</v>
      </c>
      <c r="G14" s="35">
        <f>'Case 150 FER 0'!O14</f>
        <v>0</v>
      </c>
      <c r="H14" s="36">
        <f>'Case 150 FER 10'!O14</f>
        <v>0</v>
      </c>
      <c r="I14" s="35">
        <f>'Case 150 FER 20'!O14</f>
        <v>0</v>
      </c>
      <c r="J14" s="35">
        <f>'Case 231 FER 0'!O14</f>
        <v>0</v>
      </c>
      <c r="K14" s="35">
        <f>'Case 231 FER 10'!O14</f>
        <v>0</v>
      </c>
      <c r="L14" s="35">
        <f>'Case 231 FER 20'!O14</f>
        <v>0</v>
      </c>
      <c r="M14" s="35">
        <f>'Case 512 FER 0'!O14</f>
        <v>0</v>
      </c>
      <c r="N14" s="35">
        <f>'Case 512 FER 10'!O14</f>
        <v>0</v>
      </c>
      <c r="O14" s="35">
        <f>'Case 512 FER 20'!O14</f>
        <v>0</v>
      </c>
    </row>
    <row r="15" spans="1:15" ht="24" customHeight="1" x14ac:dyDescent="0.2">
      <c r="A15" s="93"/>
      <c r="B15" s="93"/>
      <c r="C15" s="37" t="s">
        <v>27</v>
      </c>
      <c r="D15" s="35">
        <f>'Case 77 FER 0'!Y15</f>
        <v>0</v>
      </c>
      <c r="E15" s="35">
        <f>'Case 77 FER 10'!Y15</f>
        <v>0</v>
      </c>
      <c r="F15" s="35">
        <f>'Case 77 FER 20'!Y15</f>
        <v>0</v>
      </c>
      <c r="G15" s="35">
        <f>'Case 150 FER 0'!O15</f>
        <v>0</v>
      </c>
      <c r="H15" s="36">
        <f>'Case 150 FER 10'!O15</f>
        <v>0.6</v>
      </c>
      <c r="I15" s="35">
        <f>'Case 150 FER 20'!O15</f>
        <v>0.6</v>
      </c>
      <c r="J15" s="35">
        <f>'Case 231 FER 0'!O15</f>
        <v>0</v>
      </c>
      <c r="K15" s="35">
        <f>'Case 231 FER 10'!O15</f>
        <v>0.7</v>
      </c>
      <c r="L15" s="35">
        <f>'Case 231 FER 20'!O15</f>
        <v>0.9</v>
      </c>
      <c r="M15" s="35">
        <f>'Case 512 FER 0'!O15</f>
        <v>0.1</v>
      </c>
      <c r="N15" s="35">
        <f>'Case 512 FER 10'!O15</f>
        <v>0.5</v>
      </c>
      <c r="O15" s="35">
        <f>'Case 512 FER 20'!O15</f>
        <v>0.8</v>
      </c>
    </row>
    <row r="16" spans="1:15" ht="15.75" customHeight="1" x14ac:dyDescent="0.2">
      <c r="A16" s="93"/>
      <c r="B16" s="93"/>
      <c r="C16" s="37" t="s">
        <v>14</v>
      </c>
      <c r="D16" s="35">
        <f>'Case 77 FER 0'!Y16</f>
        <v>0</v>
      </c>
      <c r="E16" s="35">
        <f>'Case 77 FER 10'!Y16</f>
        <v>0</v>
      </c>
      <c r="F16" s="35">
        <f>'Case 77 FER 20'!Y16</f>
        <v>0</v>
      </c>
      <c r="G16" s="35">
        <f>'Case 150 FER 0'!O16</f>
        <v>65.664677000000012</v>
      </c>
      <c r="H16" s="36">
        <f>'Case 150 FER 10'!O16</f>
        <v>59.087738000000002</v>
      </c>
      <c r="I16" s="35">
        <f>'Case 150 FER 20'!O16</f>
        <v>59.509870999999997</v>
      </c>
      <c r="J16" s="35">
        <f>'Case 231 FER 0'!O16</f>
        <v>131.33479600000001</v>
      </c>
      <c r="K16" s="35">
        <f>'Case 231 FER 10'!O16</f>
        <v>123.60277600000002</v>
      </c>
      <c r="L16" s="35">
        <f>'Case 231 FER 20'!O16</f>
        <v>121.435438</v>
      </c>
      <c r="M16" s="35">
        <f>'Case 512 FER 0'!O16</f>
        <v>64.631324000000006</v>
      </c>
      <c r="N16" s="35">
        <f>'Case 512 FER 10'!O16</f>
        <v>60.189104999999998</v>
      </c>
      <c r="O16" s="35">
        <f>'Case 512 FER 20'!O16</f>
        <v>58.339252999999999</v>
      </c>
    </row>
    <row r="17" spans="1:18" ht="15.75" customHeight="1" x14ac:dyDescent="0.2">
      <c r="A17" s="93"/>
      <c r="B17" s="93"/>
      <c r="C17" s="37" t="s">
        <v>16</v>
      </c>
      <c r="D17" s="35">
        <f>'Case 77 FER 0'!Y17</f>
        <v>0</v>
      </c>
      <c r="E17" s="35">
        <f>'Case 77 FER 10'!Y17</f>
        <v>0</v>
      </c>
      <c r="F17" s="35">
        <f>'Case 77 FER 20'!Y17</f>
        <v>0</v>
      </c>
      <c r="G17" s="35">
        <f>'Case 150 FER 0'!O17</f>
        <v>65.664677000000012</v>
      </c>
      <c r="H17" s="36">
        <f>'Case 150 FER 10'!O17</f>
        <v>59.087738000000002</v>
      </c>
      <c r="I17" s="35">
        <f>'Case 150 FER 20'!O17</f>
        <v>59.509870999999997</v>
      </c>
      <c r="J17" s="35">
        <f>'Case 231 FER 0'!O17</f>
        <v>65.667398000000006</v>
      </c>
      <c r="K17" s="35">
        <f>'Case 231 FER 10'!O17</f>
        <v>61.801387999999996</v>
      </c>
      <c r="L17" s="35">
        <f>'Case 231 FER 20'!O17</f>
        <v>60.717719000000002</v>
      </c>
      <c r="M17" s="35">
        <f>'Case 512 FER 0'!O17</f>
        <v>64.631324000000006</v>
      </c>
      <c r="N17" s="35">
        <f>'Case 512 FER 10'!O17</f>
        <v>60.189104999999998</v>
      </c>
      <c r="O17" s="35">
        <f>'Case 512 FER 20'!O17</f>
        <v>58.339252999999999</v>
      </c>
    </row>
    <row r="18" spans="1:18" ht="15.75" customHeight="1" x14ac:dyDescent="0.2">
      <c r="A18" s="93"/>
      <c r="B18" s="94"/>
      <c r="C18" s="37" t="s">
        <v>18</v>
      </c>
      <c r="D18" s="35">
        <f>'Case 77 FER 0'!Y18</f>
        <v>0</v>
      </c>
      <c r="E18" s="35">
        <f>'Case 77 FER 10'!Y18</f>
        <v>0</v>
      </c>
      <c r="F18" s="35">
        <f>'Case 77 FER 20'!Y18</f>
        <v>0</v>
      </c>
      <c r="G18" s="35">
        <f>'Case 150 FER 0'!O18</f>
        <v>0</v>
      </c>
      <c r="H18" s="36">
        <f>'Case 150 FER 10'!O18</f>
        <v>0</v>
      </c>
      <c r="I18" s="35">
        <f>'Case 150 FER 20'!O18</f>
        <v>0</v>
      </c>
      <c r="J18" s="35">
        <f>'Case 231 FER 0'!O18</f>
        <v>4.6937748135179747E-3</v>
      </c>
      <c r="K18" s="35">
        <f>'Case 231 FER 10'!O18</f>
        <v>3.9320440334830935</v>
      </c>
      <c r="L18" s="35">
        <f>'Case 231 FER 20'!O18</f>
        <v>3.8813246782821467</v>
      </c>
      <c r="M18" s="35">
        <f>'Case 512 FER 0'!O18</f>
        <v>0</v>
      </c>
      <c r="N18" s="35">
        <f>'Case 512 FER 10'!O18</f>
        <v>0</v>
      </c>
      <c r="O18" s="35">
        <f>'Case 512 FER 20'!O18</f>
        <v>0</v>
      </c>
    </row>
    <row r="19" spans="1:18" ht="12.75" customHeight="1" x14ac:dyDescent="0.2">
      <c r="A19" s="93"/>
      <c r="B19" s="92" t="s">
        <v>32</v>
      </c>
      <c r="C19" s="37" t="s">
        <v>33</v>
      </c>
      <c r="D19" s="35">
        <f>'Case 77 FER 0'!Y19</f>
        <v>1</v>
      </c>
      <c r="E19" s="35">
        <f>'Case 77 FER 10'!Y19</f>
        <v>1</v>
      </c>
      <c r="F19" s="35">
        <f>'Case 77 FER 20'!Y19</f>
        <v>1</v>
      </c>
      <c r="G19" s="35">
        <f>'Case 150 FER 0'!O19</f>
        <v>1</v>
      </c>
      <c r="H19" s="36">
        <f>'Case 150 FER 10'!O19</f>
        <v>1</v>
      </c>
      <c r="I19" s="35">
        <f>'Case 150 FER 20'!O19</f>
        <v>1</v>
      </c>
      <c r="J19" s="35">
        <f>'Case 231 FER 0'!O19</f>
        <v>1</v>
      </c>
      <c r="K19" s="35">
        <f>'Case 231 FER 10'!O19</f>
        <v>1</v>
      </c>
      <c r="L19" s="35">
        <f>'Case 231 FER 20'!O19</f>
        <v>1</v>
      </c>
      <c r="M19" s="35">
        <f>'Case 512 FER 0'!O19</f>
        <v>1</v>
      </c>
      <c r="N19" s="35">
        <f>'Case 512 FER 10'!O19</f>
        <v>1</v>
      </c>
      <c r="O19" s="35">
        <f>'Case 512 FER 20'!O19</f>
        <v>1</v>
      </c>
    </row>
    <row r="20" spans="1:18" ht="15.75" customHeight="1" x14ac:dyDescent="0.2">
      <c r="A20" s="93"/>
      <c r="B20" s="93"/>
      <c r="C20" s="37" t="s">
        <v>10</v>
      </c>
      <c r="D20" s="35">
        <f>'Case 77 FER 0'!Y20</f>
        <v>1</v>
      </c>
      <c r="E20" s="35">
        <f>'Case 77 FER 10'!Y20</f>
        <v>2.65</v>
      </c>
      <c r="F20" s="35">
        <f>'Case 77 FER 20'!Y20</f>
        <v>2.5499999999999998</v>
      </c>
      <c r="G20" s="35">
        <f>'Case 150 FER 0'!O20</f>
        <v>1</v>
      </c>
      <c r="H20" s="36">
        <f>'Case 150 FER 10'!O20</f>
        <v>1.8</v>
      </c>
      <c r="I20" s="35">
        <f>'Case 150 FER 20'!O20</f>
        <v>2.5</v>
      </c>
      <c r="J20" s="35">
        <f>'Case 231 FER 0'!O20</f>
        <v>1.2</v>
      </c>
      <c r="K20" s="35">
        <f>'Case 231 FER 10'!O20</f>
        <v>2.2999999999999998</v>
      </c>
      <c r="L20" s="35">
        <f>'Case 231 FER 20'!O20</f>
        <v>4.7</v>
      </c>
      <c r="M20" s="35">
        <f>'Case 512 FER 0'!O20</f>
        <v>1.5</v>
      </c>
      <c r="N20" s="35">
        <f>'Case 512 FER 10'!O20</f>
        <v>4.7</v>
      </c>
      <c r="O20" s="35">
        <f>'Case 512 FER 20'!O20</f>
        <v>4.5</v>
      </c>
    </row>
    <row r="21" spans="1:18" ht="15.75" customHeight="1" x14ac:dyDescent="0.2">
      <c r="A21" s="93"/>
      <c r="B21" s="93"/>
      <c r="C21" s="37" t="s">
        <v>23</v>
      </c>
      <c r="D21" s="35">
        <f>'Case 77 FER 0'!Y21</f>
        <v>0</v>
      </c>
      <c r="E21" s="35">
        <f>'Case 77 FER 10'!Y21</f>
        <v>1.2</v>
      </c>
      <c r="F21" s="35">
        <f>'Case 77 FER 20'!Y21</f>
        <v>0.7</v>
      </c>
      <c r="G21" s="35">
        <f>'Case 150 FER 0'!O21</f>
        <v>0</v>
      </c>
      <c r="H21" s="36">
        <f>'Case 150 FER 10'!O21</f>
        <v>0.2</v>
      </c>
      <c r="I21" s="35">
        <f>'Case 150 FER 20'!O21</f>
        <v>0.5</v>
      </c>
      <c r="J21" s="35">
        <f>'Case 231 FER 0'!O21</f>
        <v>0.2</v>
      </c>
      <c r="K21" s="35">
        <f>'Case 231 FER 10'!O21</f>
        <v>0.4</v>
      </c>
      <c r="L21" s="35">
        <f>'Case 231 FER 20'!O21</f>
        <v>1.2</v>
      </c>
      <c r="M21" s="35">
        <f>'Case 512 FER 0'!O21</f>
        <v>0.3</v>
      </c>
      <c r="N21" s="35">
        <f>'Case 512 FER 10'!O21</f>
        <v>1.9</v>
      </c>
      <c r="O21" s="35">
        <f>'Case 512 FER 20'!O21</f>
        <v>1.2</v>
      </c>
    </row>
    <row r="22" spans="1:18" ht="15.75" customHeight="1" x14ac:dyDescent="0.2">
      <c r="A22" s="93"/>
      <c r="B22" s="93"/>
      <c r="C22" s="37" t="s">
        <v>25</v>
      </c>
      <c r="D22" s="35">
        <f>'Case 77 FER 0'!Y22</f>
        <v>0</v>
      </c>
      <c r="E22" s="35">
        <f>'Case 77 FER 10'!Y22</f>
        <v>0</v>
      </c>
      <c r="F22" s="35">
        <f>'Case 77 FER 20'!Y22</f>
        <v>0</v>
      </c>
      <c r="G22" s="35">
        <f>'Case 150 FER 0'!O22</f>
        <v>0</v>
      </c>
      <c r="H22" s="36">
        <f>'Case 150 FER 10'!O22</f>
        <v>0</v>
      </c>
      <c r="I22" s="35">
        <f>'Case 150 FER 20'!O22</f>
        <v>0</v>
      </c>
      <c r="J22" s="35">
        <f>'Case 231 FER 0'!O22</f>
        <v>0</v>
      </c>
      <c r="K22" s="35">
        <f>'Case 231 FER 10'!O22</f>
        <v>0</v>
      </c>
      <c r="L22" s="35">
        <f>'Case 231 FER 20'!O22</f>
        <v>0</v>
      </c>
      <c r="M22" s="35">
        <f>'Case 512 FER 0'!O22</f>
        <v>0</v>
      </c>
      <c r="N22" s="35">
        <f>'Case 512 FER 10'!O22</f>
        <v>0</v>
      </c>
      <c r="O22" s="35">
        <f>'Case 512 FER 20'!O22</f>
        <v>0</v>
      </c>
    </row>
    <row r="23" spans="1:18" ht="15.75" customHeight="1" x14ac:dyDescent="0.2">
      <c r="A23" s="93"/>
      <c r="B23" s="93"/>
      <c r="C23" s="37" t="s">
        <v>27</v>
      </c>
      <c r="D23" s="35">
        <f>'Case 77 FER 0'!Y23</f>
        <v>1</v>
      </c>
      <c r="E23" s="35">
        <f>'Case 77 FER 10'!Y23</f>
        <v>1.45</v>
      </c>
      <c r="F23" s="35">
        <f>'Case 77 FER 20'!Y23</f>
        <v>1.85</v>
      </c>
      <c r="G23" s="35">
        <f>'Case 150 FER 0'!O23</f>
        <v>1</v>
      </c>
      <c r="H23" s="36">
        <f>'Case 150 FER 10'!O23</f>
        <v>1.6</v>
      </c>
      <c r="I23" s="35">
        <f>'Case 150 FER 20'!O23</f>
        <v>2</v>
      </c>
      <c r="J23" s="35">
        <f>'Case 231 FER 0'!O23</f>
        <v>1</v>
      </c>
      <c r="K23" s="35">
        <f>'Case 231 FER 10'!O23</f>
        <v>1.9</v>
      </c>
      <c r="L23" s="35">
        <f>'Case 231 FER 20'!O23</f>
        <v>3.5</v>
      </c>
      <c r="M23" s="35">
        <f>'Case 512 FER 0'!O23</f>
        <v>1.2</v>
      </c>
      <c r="N23" s="35">
        <f>'Case 512 FER 10'!O23</f>
        <v>2.8</v>
      </c>
      <c r="O23" s="35">
        <f>'Case 512 FER 20'!O23</f>
        <v>3.3</v>
      </c>
    </row>
    <row r="24" spans="1:18" ht="15.75" customHeight="1" x14ac:dyDescent="0.2">
      <c r="A24" s="93"/>
      <c r="B24" s="93"/>
      <c r="C24" s="37" t="s">
        <v>14</v>
      </c>
      <c r="D24" s="35">
        <f>'Case 77 FER 0'!Y24</f>
        <v>54.531905999999992</v>
      </c>
      <c r="E24" s="35">
        <f>'Case 77 FER 10'!Y24</f>
        <v>158.23513600000001</v>
      </c>
      <c r="F24" s="35">
        <f>'Case 77 FER 20'!Y24</f>
        <v>148.122195</v>
      </c>
      <c r="G24" s="35">
        <f>'Case 150 FER 0'!O24</f>
        <v>54.532528999999997</v>
      </c>
      <c r="H24" s="36">
        <f>'Case 150 FER 10'!O24</f>
        <v>100.43875800000001</v>
      </c>
      <c r="I24" s="35">
        <f>'Case 150 FER 20'!O24</f>
        <v>142.73740700000002</v>
      </c>
      <c r="J24" s="35">
        <f>'Case 231 FER 0'!O24</f>
        <v>67.828436999999994</v>
      </c>
      <c r="K24" s="35">
        <f>'Case 231 FER 10'!O24</f>
        <v>130.475628</v>
      </c>
      <c r="L24" s="35">
        <f>'Case 231 FER 20'!O24</f>
        <v>271.57584100000003</v>
      </c>
      <c r="M24" s="35">
        <f>'Case 512 FER 0'!O24</f>
        <v>85.269630000000021</v>
      </c>
      <c r="N24" s="35">
        <f>'Case 512 FER 10'!O24</f>
        <v>278.32153899999992</v>
      </c>
      <c r="O24" s="35">
        <f>'Case 512 FER 20'!O24</f>
        <v>260.94334699999996</v>
      </c>
    </row>
    <row r="25" spans="1:18" ht="15.75" customHeight="1" x14ac:dyDescent="0.2">
      <c r="A25" s="93"/>
      <c r="B25" s="93"/>
      <c r="C25" s="37" t="s">
        <v>16</v>
      </c>
      <c r="D25" s="35">
        <f>'Case 77 FER 0'!Y25</f>
        <v>54.531905999999992</v>
      </c>
      <c r="E25" s="35">
        <f>'Case 77 FER 10'!Y25</f>
        <v>58.316502720833341</v>
      </c>
      <c r="F25" s="35">
        <f>'Case 77 FER 20'!Y25</f>
        <v>57.111791233333335</v>
      </c>
      <c r="G25" s="35">
        <f>'Case 150 FER 0'!O25</f>
        <v>54.532528999999997</v>
      </c>
      <c r="H25" s="36">
        <f>'Case 150 FER 10'!O25</f>
        <v>55.193761583333334</v>
      </c>
      <c r="I25" s="35">
        <f>'Case 150 FER 20'!O25</f>
        <v>56.734840866666659</v>
      </c>
      <c r="J25" s="35">
        <f>'Case 231 FER 0'!O25</f>
        <v>55.731851499999991</v>
      </c>
      <c r="K25" s="35">
        <f>'Case 231 FER 10'!O25</f>
        <v>56.309396749999983</v>
      </c>
      <c r="L25" s="35">
        <f>'Case 231 FER 20'!O25</f>
        <v>57.264532755158726</v>
      </c>
      <c r="M25" s="35">
        <f>'Case 512 FER 0'!O25</f>
        <v>56.104444166666667</v>
      </c>
      <c r="N25" s="35">
        <f>'Case 512 FER 10'!O25</f>
        <v>59.042615607142864</v>
      </c>
      <c r="O25" s="35">
        <f>'Case 512 FER 20'!O25</f>
        <v>56.739965147435896</v>
      </c>
    </row>
    <row r="26" spans="1:18" ht="15.75" customHeight="1" x14ac:dyDescent="0.2">
      <c r="A26" s="93"/>
      <c r="B26" s="94"/>
      <c r="C26" s="37" t="s">
        <v>18</v>
      </c>
      <c r="D26" s="35">
        <f>'Case 77 FER 0'!Y26</f>
        <v>0</v>
      </c>
      <c r="E26" s="35">
        <f>'Case 77 FER 10'!Y26</f>
        <v>2.5862122677365802</v>
      </c>
      <c r="F26" s="35">
        <f>'Case 77 FER 20'!Y26</f>
        <v>2.5390153078699056</v>
      </c>
      <c r="G26" s="35">
        <f>'Case 150 FER 0'!O26</f>
        <v>0</v>
      </c>
      <c r="H26" s="36">
        <f>'Case 150 FER 10'!O26</f>
        <v>1.3145631147911607</v>
      </c>
      <c r="I26" s="35">
        <f>'Case 150 FER 20'!O26</f>
        <v>3.4474827530102923</v>
      </c>
      <c r="J26" s="35">
        <f>'Case 231 FER 0'!O26</f>
        <v>1.4658090228759342</v>
      </c>
      <c r="K26" s="35">
        <f>'Case 231 FER 10'!O26</f>
        <v>2.5026985410790479</v>
      </c>
      <c r="L26" s="35">
        <f>'Case 231 FER 20'!O26</f>
        <v>4.1085204314835915</v>
      </c>
      <c r="M26" s="35">
        <f>'Case 512 FER 0'!O26</f>
        <v>2.205279451722113</v>
      </c>
      <c r="N26" s="35">
        <f>'Case 512 FER 10'!O26</f>
        <v>5.2554782026025979</v>
      </c>
      <c r="O26" s="35">
        <f>'Case 512 FER 20'!O26</f>
        <v>3.0659906123452911</v>
      </c>
    </row>
    <row r="27" spans="1:18" ht="15.75" customHeight="1" x14ac:dyDescent="0.2">
      <c r="A27" s="94"/>
      <c r="B27" s="92" t="s">
        <v>42</v>
      </c>
      <c r="C27" s="77"/>
      <c r="D27" s="35">
        <f>'Case 77 FER 0'!Y27</f>
        <v>189.96941050000001</v>
      </c>
      <c r="E27" s="64">
        <f>'Case 77 FER 10'!Y27</f>
        <v>317.37197850000007</v>
      </c>
      <c r="F27" s="64">
        <f>'Case 77 FER 20'!Y27</f>
        <v>314.0393049999999</v>
      </c>
      <c r="G27" s="35">
        <f>'Case 150 FER 0'!O27</f>
        <v>391.096675</v>
      </c>
      <c r="H27" s="65">
        <f>'Case 150 FER 10'!O27</f>
        <v>464.24533100000008</v>
      </c>
      <c r="I27" s="64">
        <f>'Case 150 FER 20'!O27</f>
        <v>547.63517400000001</v>
      </c>
      <c r="J27" s="35">
        <f>'Case 231 FER 0'!O27</f>
        <v>605.51807499999995</v>
      </c>
      <c r="K27" s="64">
        <f>'Case 231 FER 10'!O27</f>
        <v>719.10837000000004</v>
      </c>
      <c r="L27" s="64">
        <f>'Case 231 FER 20'!O27</f>
        <v>957.36182299999996</v>
      </c>
      <c r="M27" s="35">
        <f>'Case 512 FER 0'!O27</f>
        <v>1298.9220810000002</v>
      </c>
      <c r="N27" s="64">
        <f>'Case 512 FER 10'!O27</f>
        <v>1645.553486</v>
      </c>
      <c r="O27" s="64">
        <f>'Case 512 FER 20'!O27</f>
        <v>1777.6023989999999</v>
      </c>
    </row>
    <row r="28" spans="1:18" ht="15.75" customHeight="1" x14ac:dyDescent="0.2">
      <c r="A28" s="92" t="s">
        <v>44</v>
      </c>
      <c r="B28" s="76"/>
      <c r="C28" s="77"/>
      <c r="D28" s="35">
        <f>'Case 77 FER 0'!Y28</f>
        <v>0</v>
      </c>
      <c r="E28" s="35">
        <f>'Case 77 FER 10'!Y28</f>
        <v>2.25</v>
      </c>
      <c r="F28" s="35">
        <f>'Case 77 FER 20'!Y28</f>
        <v>2.0499999999999998</v>
      </c>
      <c r="G28" s="35">
        <f>'Case 150 FER 0'!O28</f>
        <v>1</v>
      </c>
      <c r="H28" s="36">
        <f>'Case 150 FER 10'!O28</f>
        <v>2.1</v>
      </c>
      <c r="I28" s="35">
        <f>'Case 150 FER 20'!O28</f>
        <v>4.2</v>
      </c>
      <c r="J28" s="35">
        <f>'Case 231 FER 0'!O28</f>
        <v>2.2000000000000002</v>
      </c>
      <c r="K28" s="35">
        <f>'Case 231 FER 10'!O28</f>
        <v>4.3</v>
      </c>
      <c r="L28" s="35">
        <f>'Case 231 FER 20'!O28</f>
        <v>9.3000000000000007</v>
      </c>
      <c r="M28" s="35">
        <f>'Case 512 FER 0'!O28</f>
        <v>2.1</v>
      </c>
      <c r="N28" s="35">
        <f>'Case 512 FER 10'!O28</f>
        <v>10.3</v>
      </c>
      <c r="O28" s="35">
        <f>'Case 512 FER 20'!O28</f>
        <v>16</v>
      </c>
    </row>
    <row r="29" spans="1:18" ht="15.75" customHeight="1" x14ac:dyDescent="0.2">
      <c r="A29" s="92" t="s">
        <v>46</v>
      </c>
      <c r="B29" s="76"/>
      <c r="C29" s="77"/>
      <c r="D29" s="35">
        <f>'Case 77 FER 0'!Y29</f>
        <v>0</v>
      </c>
      <c r="E29" s="44">
        <f>'Case 77 FER 10'!Y29</f>
        <v>0.19422311348781934</v>
      </c>
      <c r="F29" s="44">
        <f>'Case 77 FER 20'!Y29</f>
        <v>0.18624375624375628</v>
      </c>
      <c r="G29" s="35">
        <f>'Case 150 FER 0'!O29</f>
        <v>7.1428571428571411E-2</v>
      </c>
      <c r="H29" s="45">
        <f>'Case 150 FER 10'!O29</f>
        <v>0.11962406015037592</v>
      </c>
      <c r="I29" s="35">
        <f>'Case 150 FER 20'!O29</f>
        <v>0.21386457453794913</v>
      </c>
      <c r="J29" s="35">
        <f>'Case 231 FER 0'!O29</f>
        <v>0.10346320346320345</v>
      </c>
      <c r="K29" s="35">
        <f>'Case 231 FER 10'!O29</f>
        <v>0.16074496517974779</v>
      </c>
      <c r="L29" s="35">
        <f>'Case 231 FER 20'!O29</f>
        <v>0.27160122782807405</v>
      </c>
      <c r="M29" s="35">
        <f>'Case 512 FER 0'!O29</f>
        <v>3.7837225667414341E-2</v>
      </c>
      <c r="N29" s="35">
        <f>'Case 512 FER 10'!O29</f>
        <v>0.15136696957503848</v>
      </c>
      <c r="O29" s="35">
        <f>'Case 512 FER 20'!O29</f>
        <v>0.21298631477229252</v>
      </c>
      <c r="Q29" s="41"/>
    </row>
    <row r="30" spans="1:18" ht="15.75" customHeight="1" x14ac:dyDescent="0.2">
      <c r="A30" s="92" t="s">
        <v>48</v>
      </c>
      <c r="B30" s="76"/>
      <c r="C30" s="77"/>
      <c r="D30" s="35">
        <f>'Case 77 FER 0'!Y30</f>
        <v>0</v>
      </c>
      <c r="E30" s="35">
        <f>'Case 77 FER 10'!Y30</f>
        <v>0</v>
      </c>
      <c r="F30" s="35">
        <f>'Case 77 FER 20'!Y30</f>
        <v>0</v>
      </c>
      <c r="G30" s="35">
        <f>'Case 150 FER 0'!O30</f>
        <v>0</v>
      </c>
      <c r="H30" s="36">
        <f>'Case 150 FER 10'!O30</f>
        <v>0</v>
      </c>
      <c r="I30" s="35">
        <f>'Case 150 FER 20'!O30</f>
        <v>0</v>
      </c>
      <c r="J30" s="35">
        <f>'Case 231 FER 0'!O30</f>
        <v>0</v>
      </c>
      <c r="K30" s="35">
        <f>'Case 231 FER 10'!O30</f>
        <v>0</v>
      </c>
      <c r="L30" s="35">
        <f>'Case 231 FER 20'!O30</f>
        <v>0</v>
      </c>
      <c r="M30" s="35">
        <f>'Case 512 FER 0'!O30</f>
        <v>0</v>
      </c>
      <c r="N30" s="35">
        <f>'Case 512 FER 10'!O30</f>
        <v>0</v>
      </c>
      <c r="O30" s="35">
        <f>'Case 512 FER 20'!O30</f>
        <v>0</v>
      </c>
      <c r="R30" s="41"/>
    </row>
    <row r="31" spans="1:18" ht="15.75" customHeight="1" x14ac:dyDescent="0.2">
      <c r="A31" s="92" t="s">
        <v>50</v>
      </c>
      <c r="B31" s="76"/>
      <c r="C31" s="77"/>
      <c r="D31" s="35">
        <f>'Case 77 FER 0'!Y31</f>
        <v>0</v>
      </c>
      <c r="E31" s="44" t="e">
        <f>'Case 77 FER 10'!Y31</f>
        <v>#DIV/0!</v>
      </c>
      <c r="F31" s="44" t="e">
        <f>'Case 77 FER 20'!Y31</f>
        <v>#DIV/0!</v>
      </c>
      <c r="G31" s="35">
        <f>'Case 150 FER 0'!O31</f>
        <v>0</v>
      </c>
      <c r="H31" s="45">
        <f>'Case 150 FER 10'!O31</f>
        <v>0</v>
      </c>
      <c r="I31" s="35">
        <f>'Case 150 FER 20'!O31</f>
        <v>0</v>
      </c>
      <c r="J31" s="35">
        <f>'Case 231 FER 0'!O31</f>
        <v>0</v>
      </c>
      <c r="K31" s="35">
        <f>'Case 231 FER 10'!O31</f>
        <v>0</v>
      </c>
      <c r="L31" s="35">
        <f>'Case 231 FER 20'!O31</f>
        <v>0</v>
      </c>
      <c r="M31" s="35">
        <f>'Case 512 FER 0'!O31</f>
        <v>0</v>
      </c>
      <c r="N31" s="35" t="e">
        <f>'Case 512 FER 10'!O31</f>
        <v>#DIV/0!</v>
      </c>
      <c r="O31" s="35">
        <f>'Case 512 FER 20'!O31</f>
        <v>0</v>
      </c>
    </row>
    <row r="32" spans="1:18" ht="15.75" customHeight="1" x14ac:dyDescent="0.2">
      <c r="A32" s="92" t="s">
        <v>52</v>
      </c>
      <c r="B32" s="78"/>
      <c r="C32" s="70" t="s">
        <v>53</v>
      </c>
      <c r="D32" s="38">
        <f>D5+D11+D19</f>
        <v>7</v>
      </c>
      <c r="E32" s="35">
        <f>'Case 77 FER 10'!Y32</f>
        <v>9.6999999999999993</v>
      </c>
      <c r="F32" s="35">
        <f>'Case 77 FER 20'!Y32</f>
        <v>9.9</v>
      </c>
      <c r="G32" s="35">
        <f>'Case 150 FER 0'!O32</f>
        <v>14</v>
      </c>
      <c r="H32" s="36">
        <f>'Case 150 FER 10'!O32</f>
        <v>16.3</v>
      </c>
      <c r="I32" s="35">
        <f>'Case 150 FER 20'!O32</f>
        <v>18.8</v>
      </c>
      <c r="J32" s="35">
        <f>'Case 231 FER 0'!O32</f>
        <v>21.2</v>
      </c>
      <c r="K32" s="35">
        <f>'Case 231 FER 10'!O32</f>
        <v>24.9</v>
      </c>
      <c r="L32" s="35">
        <f>'Case 231 FER 20'!O32</f>
        <v>31.7</v>
      </c>
      <c r="M32" s="35">
        <f>'Case 512 FER 0'!O32</f>
        <v>53.4</v>
      </c>
      <c r="N32" s="35">
        <f>'Case 512 FER 10'!O32</f>
        <v>63.6</v>
      </c>
      <c r="O32" s="35">
        <f>'Case 512 FER 20'!O32</f>
        <v>70.099999999999994</v>
      </c>
    </row>
    <row r="33" spans="1:15" ht="15.75" customHeight="1" x14ac:dyDescent="0.2">
      <c r="A33" s="79"/>
      <c r="B33" s="80"/>
      <c r="C33" s="70" t="s">
        <v>55</v>
      </c>
      <c r="D33" s="38">
        <f>D11+D19</f>
        <v>1</v>
      </c>
      <c r="E33" s="35">
        <f>'Case 77 FER 10'!Y33</f>
        <v>1.45</v>
      </c>
      <c r="F33" s="35">
        <f>'Case 77 FER 20'!Y33</f>
        <v>1.85</v>
      </c>
      <c r="G33" s="35">
        <f>'Case 150 FER 0'!O33</f>
        <v>1</v>
      </c>
      <c r="H33" s="36">
        <f>'Case 150 FER 10'!O33</f>
        <v>2.2000000000000002</v>
      </c>
      <c r="I33" s="35">
        <f>'Case 150 FER 20'!O33</f>
        <v>2.6</v>
      </c>
      <c r="J33" s="35">
        <f>'Case 231 FER 0'!O33</f>
        <v>1</v>
      </c>
      <c r="K33" s="35">
        <f>'Case 231 FER 10'!O33</f>
        <v>2.6</v>
      </c>
      <c r="L33" s="35">
        <f>'Case 231 FER 20'!O33</f>
        <v>4.4000000000000004</v>
      </c>
      <c r="M33" s="35">
        <f>'Case 512 FER 0'!O33</f>
        <v>1.3</v>
      </c>
      <c r="N33" s="35">
        <f>'Case 512 FER 10'!O33</f>
        <v>3.3</v>
      </c>
      <c r="O33" s="35">
        <f>'Case 512 FER 20'!O33</f>
        <v>4.0999999999999996</v>
      </c>
    </row>
    <row r="34" spans="1:15" ht="15.75" customHeight="1" x14ac:dyDescent="0.2"/>
    <row r="35" spans="1:15" ht="15.75" customHeight="1" x14ac:dyDescent="0.2"/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6">
    <mergeCell ref="A5:A27"/>
    <mergeCell ref="B5:B10"/>
    <mergeCell ref="B11:B18"/>
    <mergeCell ref="B19:B26"/>
    <mergeCell ref="B27:C27"/>
    <mergeCell ref="A28:C28"/>
    <mergeCell ref="A29:C29"/>
    <mergeCell ref="A30:C30"/>
    <mergeCell ref="A31:C31"/>
    <mergeCell ref="A32:B33"/>
    <mergeCell ref="M3:O3"/>
    <mergeCell ref="A4:C4"/>
    <mergeCell ref="A1:C1"/>
    <mergeCell ref="D1:F1"/>
    <mergeCell ref="G1:I1"/>
    <mergeCell ref="J1:L1"/>
    <mergeCell ref="M1:O1"/>
    <mergeCell ref="D2:F2"/>
    <mergeCell ref="M2:O2"/>
    <mergeCell ref="G2:I2"/>
    <mergeCell ref="J2:L2"/>
    <mergeCell ref="A2:C2"/>
    <mergeCell ref="A3:C3"/>
    <mergeCell ref="D3:F3"/>
    <mergeCell ref="G3:I3"/>
    <mergeCell ref="J3:L3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Q1000"/>
  <sheetViews>
    <sheetView tabSelected="1" topLeftCell="F10" workbookViewId="0">
      <selection activeCell="M31" sqref="M31"/>
    </sheetView>
  </sheetViews>
  <sheetFormatPr baseColWidth="10" defaultColWidth="14.42578125" defaultRowHeight="15" customHeight="1" x14ac:dyDescent="0.2"/>
  <sheetData>
    <row r="1" spans="1:16" ht="12.75" customHeight="1" x14ac:dyDescent="0.2">
      <c r="A1" s="114" t="s">
        <v>61</v>
      </c>
      <c r="B1" s="76"/>
      <c r="C1" s="76"/>
      <c r="D1" s="77"/>
      <c r="E1" s="39"/>
      <c r="G1" s="114" t="s">
        <v>62</v>
      </c>
      <c r="H1" s="76"/>
      <c r="I1" s="76"/>
      <c r="J1" s="77"/>
      <c r="K1" s="39"/>
      <c r="M1" s="114" t="s">
        <v>63</v>
      </c>
      <c r="N1" s="76"/>
      <c r="O1" s="76"/>
      <c r="P1" s="77"/>
    </row>
    <row r="2" spans="1:16" ht="24" customHeight="1" x14ac:dyDescent="0.2">
      <c r="A2" s="69" t="s">
        <v>0</v>
      </c>
      <c r="B2" s="68" t="s">
        <v>58</v>
      </c>
      <c r="C2" s="66" t="s">
        <v>59</v>
      </c>
      <c r="D2" s="66" t="s">
        <v>60</v>
      </c>
      <c r="E2" s="39"/>
      <c r="G2" s="69" t="s">
        <v>0</v>
      </c>
      <c r="H2" s="68" t="s">
        <v>58</v>
      </c>
      <c r="I2" s="66" t="s">
        <v>59</v>
      </c>
      <c r="J2" s="66" t="s">
        <v>60</v>
      </c>
      <c r="K2" s="39"/>
      <c r="M2" s="69" t="s">
        <v>0</v>
      </c>
      <c r="N2" s="68" t="s">
        <v>58</v>
      </c>
      <c r="O2" s="66" t="s">
        <v>59</v>
      </c>
      <c r="P2" s="66" t="s">
        <v>60</v>
      </c>
    </row>
    <row r="3" spans="1:16" ht="15.75" customHeight="1" x14ac:dyDescent="0.2">
      <c r="A3" s="72">
        <v>77</v>
      </c>
      <c r="B3" s="40">
        <f>Summary!D27</f>
        <v>189.96941050000001</v>
      </c>
      <c r="C3" s="40">
        <f>Summary!E27</f>
        <v>317.37197850000007</v>
      </c>
      <c r="D3" s="40">
        <f>Summary!F27</f>
        <v>314.0393049999999</v>
      </c>
      <c r="E3" s="39"/>
      <c r="G3" s="72">
        <v>77</v>
      </c>
      <c r="H3" s="40">
        <f>Summary!D32</f>
        <v>7</v>
      </c>
      <c r="I3" s="40">
        <f>Summary!E32</f>
        <v>9.6999999999999993</v>
      </c>
      <c r="J3" s="40">
        <f>Summary!F32</f>
        <v>9.9</v>
      </c>
      <c r="K3" s="39"/>
      <c r="M3" s="72">
        <v>77</v>
      </c>
      <c r="N3" s="40">
        <f>Summary!D33</f>
        <v>1</v>
      </c>
      <c r="O3" s="40">
        <f>Summary!E33</f>
        <v>1.45</v>
      </c>
      <c r="P3" s="40">
        <f>Summary!F33</f>
        <v>1.85</v>
      </c>
    </row>
    <row r="4" spans="1:16" ht="15.75" customHeight="1" x14ac:dyDescent="0.2">
      <c r="A4" s="72">
        <v>150</v>
      </c>
      <c r="B4" s="40">
        <f>Summary!G27</f>
        <v>391.096675</v>
      </c>
      <c r="C4" s="40">
        <f>Summary!H27</f>
        <v>464.24533100000008</v>
      </c>
      <c r="D4" s="40">
        <f>Summary!I27</f>
        <v>547.63517400000001</v>
      </c>
      <c r="E4" s="39"/>
      <c r="G4" s="72">
        <v>150</v>
      </c>
      <c r="H4" s="40">
        <f>Summary!G32</f>
        <v>14</v>
      </c>
      <c r="I4" s="40">
        <f>Summary!H32</f>
        <v>16.3</v>
      </c>
      <c r="J4" s="40">
        <f>Summary!I32</f>
        <v>18.8</v>
      </c>
      <c r="K4" s="39"/>
      <c r="M4" s="72">
        <v>150</v>
      </c>
      <c r="N4" s="40">
        <f>Summary!G33</f>
        <v>1</v>
      </c>
      <c r="O4" s="40">
        <f>Summary!H33</f>
        <v>2.2000000000000002</v>
      </c>
      <c r="P4" s="40">
        <f>Summary!I33</f>
        <v>2.6</v>
      </c>
    </row>
    <row r="5" spans="1:16" ht="15.75" customHeight="1" x14ac:dyDescent="0.2">
      <c r="A5" s="72">
        <v>231</v>
      </c>
      <c r="B5" s="40">
        <f>Summary!J27</f>
        <v>605.51807499999995</v>
      </c>
      <c r="C5" s="40">
        <f>Summary!K27</f>
        <v>719.10837000000004</v>
      </c>
      <c r="D5" s="40">
        <f>Summary!L27</f>
        <v>957.36182299999996</v>
      </c>
      <c r="E5" s="39"/>
      <c r="G5" s="72">
        <v>231</v>
      </c>
      <c r="H5" s="40">
        <f>Summary!J32</f>
        <v>21.2</v>
      </c>
      <c r="I5" s="40">
        <f>Summary!K32</f>
        <v>24.9</v>
      </c>
      <c r="J5" s="40">
        <f>Summary!L32</f>
        <v>31.7</v>
      </c>
      <c r="K5" s="39"/>
      <c r="M5" s="72">
        <v>231</v>
      </c>
      <c r="N5" s="40">
        <f>Summary!J33</f>
        <v>1</v>
      </c>
      <c r="O5" s="40">
        <f>Summary!K33</f>
        <v>2.6</v>
      </c>
      <c r="P5" s="40">
        <f>Summary!L33</f>
        <v>4.4000000000000004</v>
      </c>
    </row>
    <row r="6" spans="1:16" ht="15.75" customHeight="1" x14ac:dyDescent="0.2">
      <c r="A6" s="72">
        <v>512</v>
      </c>
      <c r="B6" s="40">
        <f>Summary!M27</f>
        <v>1298.9220810000002</v>
      </c>
      <c r="C6" s="40">
        <f>Summary!N27</f>
        <v>1645.553486</v>
      </c>
      <c r="D6" s="40">
        <f>Summary!O27</f>
        <v>1777.6023989999999</v>
      </c>
      <c r="E6" s="39"/>
      <c r="G6" s="72">
        <v>512</v>
      </c>
      <c r="H6" s="40">
        <f>Summary!M32</f>
        <v>53.4</v>
      </c>
      <c r="I6" s="40">
        <f>Summary!N32</f>
        <v>63.6</v>
      </c>
      <c r="J6" s="40">
        <f>Summary!O32</f>
        <v>70.099999999999994</v>
      </c>
      <c r="K6" s="39"/>
      <c r="M6" s="72">
        <v>512</v>
      </c>
      <c r="N6" s="40">
        <f>Summary!M33</f>
        <v>1.3</v>
      </c>
      <c r="O6" s="40">
        <f>Summary!N33</f>
        <v>3.3</v>
      </c>
      <c r="P6" s="40">
        <f>Summary!O33</f>
        <v>4.0999999999999996</v>
      </c>
    </row>
    <row r="7" spans="1:16" ht="15.75" customHeight="1" x14ac:dyDescent="0.2"/>
    <row r="8" spans="1:16" ht="15.75" customHeight="1" x14ac:dyDescent="0.2"/>
    <row r="9" spans="1:16" ht="15.75" customHeight="1" x14ac:dyDescent="0.2"/>
    <row r="10" spans="1:16" ht="15.75" customHeight="1" x14ac:dyDescent="0.2"/>
    <row r="11" spans="1:16" ht="15.75" customHeight="1" x14ac:dyDescent="0.2"/>
    <row r="12" spans="1:16" ht="15.75" customHeight="1" x14ac:dyDescent="0.2"/>
    <row r="13" spans="1:16" ht="15.75" customHeight="1" x14ac:dyDescent="0.2"/>
    <row r="14" spans="1:16" ht="15.75" customHeight="1" x14ac:dyDescent="0.2"/>
    <row r="15" spans="1:16" ht="15.75" customHeight="1" x14ac:dyDescent="0.2"/>
    <row r="16" spans="1:16" ht="15.75" customHeight="1" x14ac:dyDescent="0.2"/>
    <row r="17" spans="13:17" ht="15.75" customHeight="1" x14ac:dyDescent="0.2"/>
    <row r="18" spans="13:17" ht="15.75" customHeight="1" x14ac:dyDescent="0.2"/>
    <row r="19" spans="13:17" ht="15.75" customHeight="1" x14ac:dyDescent="0.2"/>
    <row r="20" spans="13:17" ht="15.75" customHeight="1" x14ac:dyDescent="0.2"/>
    <row r="21" spans="13:17" ht="15.75" customHeight="1" x14ac:dyDescent="0.2"/>
    <row r="22" spans="13:17" ht="15.75" customHeight="1" x14ac:dyDescent="0.2"/>
    <row r="23" spans="13:17" ht="15.75" customHeight="1" x14ac:dyDescent="0.2"/>
    <row r="24" spans="13:17" ht="15.75" customHeight="1" x14ac:dyDescent="0.2"/>
    <row r="25" spans="13:17" ht="15.75" customHeight="1" x14ac:dyDescent="0.2"/>
    <row r="26" spans="13:17" ht="15.75" customHeight="1" x14ac:dyDescent="0.2"/>
    <row r="27" spans="13:17" ht="15.75" customHeight="1" x14ac:dyDescent="0.2"/>
    <row r="28" spans="13:17" ht="15.75" customHeight="1" x14ac:dyDescent="0.2"/>
    <row r="29" spans="13:17" ht="15.75" customHeight="1" x14ac:dyDescent="0.2"/>
    <row r="30" spans="13:17" ht="15.75" customHeight="1" x14ac:dyDescent="0.2"/>
    <row r="31" spans="13:17" ht="15.75" customHeight="1" x14ac:dyDescent="0.2">
      <c r="M31">
        <f>(30+30+(20+2)*7)*20</f>
        <v>4280</v>
      </c>
      <c r="N31">
        <f>(30+30+(20+2)*14)*10</f>
        <v>3680</v>
      </c>
      <c r="O31" s="74">
        <f>(30+30+(20+2)*21)*10</f>
        <v>5220</v>
      </c>
      <c r="P31" s="74">
        <f>(30+30+(20+2)*52)*10</f>
        <v>12040</v>
      </c>
      <c r="Q31">
        <f>SUM(M31:P31)*4/3600</f>
        <v>28.022222222222222</v>
      </c>
    </row>
    <row r="32" spans="13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D1"/>
    <mergeCell ref="G1:J1"/>
    <mergeCell ref="M1:P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00"/>
  <sheetViews>
    <sheetView topLeftCell="D1" workbookViewId="0">
      <selection activeCell="E33" sqref="E33"/>
    </sheetView>
  </sheetViews>
  <sheetFormatPr baseColWidth="10" defaultColWidth="14.42578125" defaultRowHeight="15" customHeight="1" x14ac:dyDescent="0.2"/>
  <cols>
    <col min="1" max="3" width="14.42578125" style="71" customWidth="1"/>
    <col min="4" max="4" width="97.140625" style="71" customWidth="1"/>
    <col min="5" max="8" width="14.42578125" style="71" customWidth="1"/>
    <col min="9" max="16384" width="14.42578125" style="71"/>
  </cols>
  <sheetData>
    <row r="1" spans="1:15" ht="15.75" customHeight="1" x14ac:dyDescent="0.2">
      <c r="A1" s="91" t="s">
        <v>0</v>
      </c>
      <c r="B1" s="76"/>
      <c r="C1" s="77"/>
      <c r="D1" s="92" t="s">
        <v>1</v>
      </c>
      <c r="E1" s="108">
        <v>150</v>
      </c>
      <c r="F1" s="76"/>
      <c r="G1" s="76"/>
      <c r="H1" s="76"/>
      <c r="I1" s="76"/>
      <c r="J1" s="76"/>
      <c r="K1" s="76"/>
      <c r="L1" s="76"/>
      <c r="M1" s="76"/>
      <c r="N1" s="76"/>
      <c r="O1" s="77"/>
    </row>
    <row r="2" spans="1:15" ht="15.75" customHeight="1" x14ac:dyDescent="0.2">
      <c r="A2" s="91" t="s">
        <v>2</v>
      </c>
      <c r="B2" s="76"/>
      <c r="C2" s="77"/>
      <c r="D2" s="93"/>
      <c r="E2" s="109">
        <v>14</v>
      </c>
      <c r="F2" s="76"/>
      <c r="G2" s="76"/>
      <c r="H2" s="76"/>
      <c r="I2" s="76"/>
      <c r="J2" s="76"/>
      <c r="K2" s="76"/>
      <c r="L2" s="76"/>
      <c r="M2" s="76"/>
      <c r="N2" s="76"/>
      <c r="O2" s="77"/>
    </row>
    <row r="3" spans="1:15" ht="15.75" customHeight="1" x14ac:dyDescent="0.2">
      <c r="A3" s="91" t="s">
        <v>3</v>
      </c>
      <c r="B3" s="76"/>
      <c r="C3" s="77"/>
      <c r="D3" s="93"/>
      <c r="E3" s="109">
        <v>2</v>
      </c>
      <c r="F3" s="76"/>
      <c r="G3" s="76"/>
      <c r="H3" s="76"/>
      <c r="I3" s="76"/>
      <c r="J3" s="76"/>
      <c r="K3" s="76"/>
      <c r="L3" s="76"/>
      <c r="M3" s="76"/>
      <c r="N3" s="76"/>
      <c r="O3" s="77"/>
    </row>
    <row r="4" spans="1:15" ht="15.75" customHeight="1" thickBot="1" x14ac:dyDescent="0.25">
      <c r="A4" s="91" t="s">
        <v>4</v>
      </c>
      <c r="B4" s="76"/>
      <c r="C4" s="77"/>
      <c r="D4" s="94"/>
      <c r="E4" s="15">
        <v>1</v>
      </c>
      <c r="F4" s="15">
        <v>2</v>
      </c>
      <c r="G4" s="15">
        <v>3</v>
      </c>
      <c r="H4" s="15">
        <v>4</v>
      </c>
      <c r="I4" s="15">
        <v>5</v>
      </c>
      <c r="J4" s="15">
        <v>6</v>
      </c>
      <c r="K4" s="15">
        <v>7</v>
      </c>
      <c r="L4" s="15">
        <v>8</v>
      </c>
      <c r="M4" s="15">
        <v>9</v>
      </c>
      <c r="N4" s="15">
        <v>10</v>
      </c>
      <c r="O4" s="16" t="s">
        <v>5</v>
      </c>
    </row>
    <row r="5" spans="1:15" ht="15.75" customHeight="1" thickBot="1" x14ac:dyDescent="0.25">
      <c r="A5" s="103" t="s">
        <v>6</v>
      </c>
      <c r="B5" s="105" t="s">
        <v>7</v>
      </c>
      <c r="C5" s="17" t="s">
        <v>8</v>
      </c>
      <c r="D5" s="17" t="s">
        <v>9</v>
      </c>
      <c r="E5" s="18">
        <f>E2-E11-E19</f>
        <v>12</v>
      </c>
      <c r="F5" s="18">
        <f>E2-E11-E19</f>
        <v>12</v>
      </c>
      <c r="G5" s="18">
        <f>E2-E11-E19</f>
        <v>12</v>
      </c>
      <c r="H5" s="18">
        <f>E2-E11-E19</f>
        <v>12</v>
      </c>
      <c r="I5" s="18">
        <f>E2-E11-E19</f>
        <v>12</v>
      </c>
      <c r="J5" s="18">
        <f>E2-E11-E19</f>
        <v>12</v>
      </c>
      <c r="K5" s="18">
        <f>E2-E11-E19</f>
        <v>12</v>
      </c>
      <c r="L5" s="18">
        <f>E2-E11-E19</f>
        <v>12</v>
      </c>
      <c r="M5" s="18">
        <f>E2-E11-E19</f>
        <v>12</v>
      </c>
      <c r="N5" s="18">
        <f>E2-E11-E19</f>
        <v>12</v>
      </c>
      <c r="O5" s="19">
        <f t="shared" ref="O5:O33" si="0">AVERAGE(E5:N5)</f>
        <v>12</v>
      </c>
    </row>
    <row r="6" spans="1:15" ht="15.75" customHeight="1" x14ac:dyDescent="0.2">
      <c r="A6" s="104"/>
      <c r="B6" s="106"/>
      <c r="C6" s="4" t="s">
        <v>10</v>
      </c>
      <c r="D6" s="4" t="s">
        <v>11</v>
      </c>
      <c r="E6" s="20">
        <v>12</v>
      </c>
      <c r="F6" s="20">
        <v>12</v>
      </c>
      <c r="G6" s="20">
        <v>12</v>
      </c>
      <c r="H6" s="20">
        <v>12</v>
      </c>
      <c r="I6" s="20">
        <v>12</v>
      </c>
      <c r="J6" s="20">
        <v>12</v>
      </c>
      <c r="K6" s="20">
        <v>12</v>
      </c>
      <c r="L6" s="20">
        <v>12</v>
      </c>
      <c r="M6" s="20">
        <v>12</v>
      </c>
      <c r="N6" s="20">
        <v>12</v>
      </c>
      <c r="O6" s="21">
        <f t="shared" si="0"/>
        <v>12</v>
      </c>
    </row>
    <row r="7" spans="1:15" ht="15.75" customHeight="1" x14ac:dyDescent="0.2">
      <c r="A7" s="104"/>
      <c r="B7" s="106"/>
      <c r="C7" s="4" t="s">
        <v>12</v>
      </c>
      <c r="D7" s="4" t="s">
        <v>13</v>
      </c>
      <c r="E7" s="20">
        <f t="shared" ref="E7:N7" si="1">E6-E5</f>
        <v>0</v>
      </c>
      <c r="F7" s="20">
        <f t="shared" si="1"/>
        <v>0</v>
      </c>
      <c r="G7" s="20">
        <f t="shared" si="1"/>
        <v>0</v>
      </c>
      <c r="H7" s="20">
        <f t="shared" si="1"/>
        <v>0</v>
      </c>
      <c r="I7" s="20">
        <f t="shared" si="1"/>
        <v>0</v>
      </c>
      <c r="J7" s="20">
        <f t="shared" si="1"/>
        <v>0</v>
      </c>
      <c r="K7" s="20">
        <f t="shared" si="1"/>
        <v>0</v>
      </c>
      <c r="L7" s="20">
        <f t="shared" si="1"/>
        <v>0</v>
      </c>
      <c r="M7" s="20">
        <f t="shared" si="1"/>
        <v>0</v>
      </c>
      <c r="N7" s="20">
        <f t="shared" si="1"/>
        <v>0</v>
      </c>
      <c r="O7" s="21">
        <f t="shared" si="0"/>
        <v>0</v>
      </c>
    </row>
    <row r="8" spans="1:15" ht="15.75" customHeight="1" x14ac:dyDescent="0.2">
      <c r="A8" s="104"/>
      <c r="B8" s="106"/>
      <c r="C8" s="4" t="s">
        <v>14</v>
      </c>
      <c r="D8" s="4" t="s">
        <v>15</v>
      </c>
      <c r="E8" s="20">
        <v>270.85665</v>
      </c>
      <c r="F8" s="22">
        <v>270.92662000000001</v>
      </c>
      <c r="G8" s="22">
        <v>270.85771</v>
      </c>
      <c r="H8" s="22">
        <v>270.92741999999998</v>
      </c>
      <c r="I8" s="22">
        <v>270.86230999999998</v>
      </c>
      <c r="J8" s="22">
        <v>270.87216000000001</v>
      </c>
      <c r="K8" s="22">
        <v>271.00596000000002</v>
      </c>
      <c r="L8" s="22">
        <v>270.90586000000002</v>
      </c>
      <c r="M8" s="22">
        <v>270.92716000000001</v>
      </c>
      <c r="N8" s="22">
        <v>270.85284000000013</v>
      </c>
      <c r="O8" s="23">
        <f t="shared" si="0"/>
        <v>270.89946900000001</v>
      </c>
    </row>
    <row r="9" spans="1:15" ht="15.75" customHeight="1" x14ac:dyDescent="0.2">
      <c r="A9" s="104"/>
      <c r="B9" s="106"/>
      <c r="C9" s="4" t="s">
        <v>16</v>
      </c>
      <c r="D9" s="4" t="s">
        <v>17</v>
      </c>
      <c r="E9" s="22">
        <v>22.5713875</v>
      </c>
      <c r="F9" s="22">
        <v>22.577218333333331</v>
      </c>
      <c r="G9" s="22">
        <v>22.571475833333331</v>
      </c>
      <c r="H9" s="22">
        <v>22.577285</v>
      </c>
      <c r="I9" s="22">
        <v>22.57185916666667</v>
      </c>
      <c r="J9" s="22">
        <v>22.572679999999998</v>
      </c>
      <c r="K9" s="22">
        <v>22.583829999999999</v>
      </c>
      <c r="L9" s="22">
        <v>22.575488333333329</v>
      </c>
      <c r="M9" s="22">
        <v>22.577263333333331</v>
      </c>
      <c r="N9" s="22">
        <v>22.57107000000001</v>
      </c>
      <c r="O9" s="23">
        <f t="shared" si="0"/>
        <v>22.574955750000001</v>
      </c>
    </row>
    <row r="10" spans="1:15" ht="15.75" customHeight="1" thickBot="1" x14ac:dyDescent="0.25">
      <c r="A10" s="104"/>
      <c r="B10" s="107"/>
      <c r="C10" s="24" t="s">
        <v>18</v>
      </c>
      <c r="D10" s="24" t="s">
        <v>19</v>
      </c>
      <c r="E10" s="25">
        <v>1.3010703635498459E-3</v>
      </c>
      <c r="F10" s="25">
        <v>2.0756986483562091E-2</v>
      </c>
      <c r="G10" s="25">
        <v>2.5240100069440041E-3</v>
      </c>
      <c r="H10" s="25">
        <v>2.1364793682386082E-2</v>
      </c>
      <c r="I10" s="25">
        <v>1.621174985414127E-3</v>
      </c>
      <c r="J10" s="25">
        <v>4.1173535189494449E-3</v>
      </c>
      <c r="K10" s="25">
        <v>2.960978278143336E-2</v>
      </c>
      <c r="L10" s="25">
        <v>1.350972904198583E-2</v>
      </c>
      <c r="M10" s="25">
        <v>2.0871572373286278E-2</v>
      </c>
      <c r="N10" s="25">
        <v>1.2593071688254331E-3</v>
      </c>
      <c r="O10" s="26">
        <f t="shared" si="0"/>
        <v>1.1693578040633649E-2</v>
      </c>
    </row>
    <row r="11" spans="1:15" ht="15.75" customHeight="1" thickBot="1" x14ac:dyDescent="0.25">
      <c r="A11" s="104"/>
      <c r="B11" s="105" t="s">
        <v>20</v>
      </c>
      <c r="C11" s="17" t="s">
        <v>8</v>
      </c>
      <c r="D11" s="17" t="s">
        <v>21</v>
      </c>
      <c r="E11" s="18">
        <f>E3-1</f>
        <v>1</v>
      </c>
      <c r="F11" s="18">
        <f>E3-1</f>
        <v>1</v>
      </c>
      <c r="G11" s="18">
        <f>E3-1</f>
        <v>1</v>
      </c>
      <c r="H11" s="18">
        <f>E3-1</f>
        <v>1</v>
      </c>
      <c r="I11" s="18">
        <f>E3-1</f>
        <v>1</v>
      </c>
      <c r="J11" s="18">
        <f>E3-1</f>
        <v>1</v>
      </c>
      <c r="K11" s="18">
        <f>E3-1</f>
        <v>1</v>
      </c>
      <c r="L11" s="18">
        <f>E3-1</f>
        <v>1</v>
      </c>
      <c r="M11" s="18">
        <f>E3-1</f>
        <v>1</v>
      </c>
      <c r="N11" s="18">
        <f>E3-1</f>
        <v>1</v>
      </c>
      <c r="O11" s="19">
        <f t="shared" si="0"/>
        <v>1</v>
      </c>
    </row>
    <row r="12" spans="1:15" ht="15.75" customHeight="1" x14ac:dyDescent="0.2">
      <c r="A12" s="104"/>
      <c r="B12" s="106"/>
      <c r="C12" s="4" t="s">
        <v>10</v>
      </c>
      <c r="D12" s="4" t="s">
        <v>22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1">
        <f t="shared" si="0"/>
        <v>1</v>
      </c>
    </row>
    <row r="13" spans="1:15" ht="15.75" customHeight="1" x14ac:dyDescent="0.2">
      <c r="A13" s="104"/>
      <c r="B13" s="106"/>
      <c r="C13" s="4" t="s">
        <v>23</v>
      </c>
      <c r="D13" s="4" t="s">
        <v>24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7">
        <f t="shared" si="0"/>
        <v>1</v>
      </c>
    </row>
    <row r="14" spans="1:15" ht="15.75" customHeight="1" x14ac:dyDescent="0.2">
      <c r="A14" s="104"/>
      <c r="B14" s="106"/>
      <c r="C14" s="4" t="s">
        <v>25</v>
      </c>
      <c r="D14" s="4" t="s">
        <v>26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7">
        <f t="shared" si="0"/>
        <v>0</v>
      </c>
    </row>
    <row r="15" spans="1:15" ht="15.75" customHeight="1" x14ac:dyDescent="0.2">
      <c r="A15" s="104"/>
      <c r="B15" s="106"/>
      <c r="C15" s="4" t="s">
        <v>27</v>
      </c>
      <c r="D15" s="4" t="s">
        <v>28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1">
        <f t="shared" si="0"/>
        <v>0</v>
      </c>
    </row>
    <row r="16" spans="1:15" ht="15.75" customHeight="1" x14ac:dyDescent="0.2">
      <c r="A16" s="104"/>
      <c r="B16" s="106"/>
      <c r="C16" s="4" t="s">
        <v>14</v>
      </c>
      <c r="D16" s="4" t="s">
        <v>29</v>
      </c>
      <c r="E16" s="22">
        <v>65.664029999999997</v>
      </c>
      <c r="F16" s="22">
        <v>65.666640000000001</v>
      </c>
      <c r="G16" s="22">
        <v>65.663489999999996</v>
      </c>
      <c r="H16" s="22">
        <v>65.668350000000004</v>
      </c>
      <c r="I16" s="22">
        <v>65.661990000000003</v>
      </c>
      <c r="J16" s="22">
        <v>65.665120000000002</v>
      </c>
      <c r="K16" s="22">
        <v>65.663790000000006</v>
      </c>
      <c r="L16" s="22">
        <v>65.663809999999998</v>
      </c>
      <c r="M16" s="22">
        <v>65.663640000000001</v>
      </c>
      <c r="N16" s="22">
        <v>65.665909999999997</v>
      </c>
      <c r="O16" s="23">
        <f t="shared" si="0"/>
        <v>65.664677000000012</v>
      </c>
    </row>
    <row r="17" spans="1:15" ht="15.75" customHeight="1" x14ac:dyDescent="0.2">
      <c r="A17" s="104"/>
      <c r="B17" s="106"/>
      <c r="C17" s="4" t="s">
        <v>16</v>
      </c>
      <c r="D17" s="4" t="s">
        <v>30</v>
      </c>
      <c r="E17" s="22">
        <v>65.664029999999997</v>
      </c>
      <c r="F17" s="22">
        <v>65.666640000000001</v>
      </c>
      <c r="G17" s="22">
        <v>65.663489999999996</v>
      </c>
      <c r="H17" s="22">
        <v>65.668350000000004</v>
      </c>
      <c r="I17" s="22">
        <v>65.661990000000003</v>
      </c>
      <c r="J17" s="22">
        <v>65.665120000000002</v>
      </c>
      <c r="K17" s="22">
        <v>65.663790000000006</v>
      </c>
      <c r="L17" s="22">
        <v>65.663809999999998</v>
      </c>
      <c r="M17" s="22">
        <v>65.663640000000001</v>
      </c>
      <c r="N17" s="22">
        <v>65.665909999999997</v>
      </c>
      <c r="O17" s="23">
        <f t="shared" si="0"/>
        <v>65.664677000000012</v>
      </c>
    </row>
    <row r="18" spans="1:15" ht="15.75" customHeight="1" thickBot="1" x14ac:dyDescent="0.25">
      <c r="A18" s="104"/>
      <c r="B18" s="107"/>
      <c r="C18" s="24" t="s">
        <v>18</v>
      </c>
      <c r="D18" s="24" t="s">
        <v>31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f t="shared" si="0"/>
        <v>0</v>
      </c>
    </row>
    <row r="19" spans="1:15" ht="15.75" customHeight="1" thickBot="1" x14ac:dyDescent="0.25">
      <c r="A19" s="104"/>
      <c r="B19" s="105" t="s">
        <v>32</v>
      </c>
      <c r="C19" s="28" t="s">
        <v>33</v>
      </c>
      <c r="D19" s="28" t="s">
        <v>34</v>
      </c>
      <c r="E19" s="18">
        <v>1</v>
      </c>
      <c r="F19" s="18">
        <v>1</v>
      </c>
      <c r="G19" s="18">
        <v>1</v>
      </c>
      <c r="H19" s="18">
        <v>1</v>
      </c>
      <c r="I19" s="18">
        <v>1</v>
      </c>
      <c r="J19" s="18">
        <v>1</v>
      </c>
      <c r="K19" s="18">
        <v>1</v>
      </c>
      <c r="L19" s="18">
        <v>1</v>
      </c>
      <c r="M19" s="18">
        <v>1</v>
      </c>
      <c r="N19" s="18">
        <v>1</v>
      </c>
      <c r="O19" s="19">
        <f t="shared" si="0"/>
        <v>1</v>
      </c>
    </row>
    <row r="20" spans="1:15" ht="15.75" customHeight="1" x14ac:dyDescent="0.2">
      <c r="A20" s="104"/>
      <c r="B20" s="106"/>
      <c r="C20" s="4" t="s">
        <v>10</v>
      </c>
      <c r="D20" s="4" t="s">
        <v>35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7">
        <f t="shared" si="0"/>
        <v>1</v>
      </c>
    </row>
    <row r="21" spans="1:15" ht="15.75" customHeight="1" x14ac:dyDescent="0.2">
      <c r="A21" s="104"/>
      <c r="B21" s="106"/>
      <c r="C21" s="4" t="s">
        <v>23</v>
      </c>
      <c r="D21" s="4" t="s">
        <v>36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1">
        <f t="shared" si="0"/>
        <v>0</v>
      </c>
    </row>
    <row r="22" spans="1:15" ht="15.75" customHeight="1" x14ac:dyDescent="0.2">
      <c r="A22" s="104"/>
      <c r="B22" s="106"/>
      <c r="C22" s="4" t="s">
        <v>25</v>
      </c>
      <c r="D22" s="4" t="s">
        <v>37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1">
        <f t="shared" si="0"/>
        <v>0</v>
      </c>
    </row>
    <row r="23" spans="1:15" ht="15.75" customHeight="1" x14ac:dyDescent="0.2">
      <c r="A23" s="104"/>
      <c r="B23" s="106"/>
      <c r="C23" s="4" t="s">
        <v>27</v>
      </c>
      <c r="D23" s="4" t="s">
        <v>38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1">
        <f t="shared" si="0"/>
        <v>1</v>
      </c>
    </row>
    <row r="24" spans="1:15" ht="15.75" customHeight="1" x14ac:dyDescent="0.2">
      <c r="A24" s="104"/>
      <c r="B24" s="106"/>
      <c r="C24" s="4" t="s">
        <v>14</v>
      </c>
      <c r="D24" s="4" t="s">
        <v>39</v>
      </c>
      <c r="E24" s="22">
        <v>55.088439999999999</v>
      </c>
      <c r="F24" s="22">
        <v>54.255220000000001</v>
      </c>
      <c r="G24" s="22">
        <v>54.294370000000001</v>
      </c>
      <c r="H24" s="22">
        <v>55.264339999999997</v>
      </c>
      <c r="I24" s="22">
        <v>54.301540000000003</v>
      </c>
      <c r="J24" s="22">
        <v>54.265749999999997</v>
      </c>
      <c r="K24" s="22">
        <v>55.177129999999998</v>
      </c>
      <c r="L24" s="22">
        <v>54.215670000000003</v>
      </c>
      <c r="M24" s="22">
        <v>54.198459999999997</v>
      </c>
      <c r="N24" s="22">
        <v>54.26437</v>
      </c>
      <c r="O24" s="23">
        <f t="shared" si="0"/>
        <v>54.532528999999997</v>
      </c>
    </row>
    <row r="25" spans="1:15" ht="15.75" customHeight="1" x14ac:dyDescent="0.2">
      <c r="A25" s="104"/>
      <c r="B25" s="106"/>
      <c r="C25" s="4" t="s">
        <v>16</v>
      </c>
      <c r="D25" s="4" t="s">
        <v>40</v>
      </c>
      <c r="E25" s="22">
        <v>55.088439999999999</v>
      </c>
      <c r="F25" s="22">
        <v>54.255220000000001</v>
      </c>
      <c r="G25" s="22">
        <v>54.294370000000001</v>
      </c>
      <c r="H25" s="22">
        <v>55.264339999999997</v>
      </c>
      <c r="I25" s="22">
        <v>54.301540000000003</v>
      </c>
      <c r="J25" s="22">
        <v>54.265749999999997</v>
      </c>
      <c r="K25" s="22">
        <v>55.177129999999998</v>
      </c>
      <c r="L25" s="22">
        <v>54.215670000000003</v>
      </c>
      <c r="M25" s="22">
        <v>54.198459999999997</v>
      </c>
      <c r="N25" s="22">
        <v>54.26437</v>
      </c>
      <c r="O25" s="23">
        <f t="shared" si="0"/>
        <v>54.532528999999997</v>
      </c>
    </row>
    <row r="26" spans="1:15" ht="15.75" customHeight="1" thickBot="1" x14ac:dyDescent="0.25">
      <c r="A26" s="104"/>
      <c r="B26" s="107"/>
      <c r="C26" s="24" t="s">
        <v>18</v>
      </c>
      <c r="D26" s="24" t="s">
        <v>41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30">
        <f t="shared" si="0"/>
        <v>0</v>
      </c>
    </row>
    <row r="27" spans="1:15" ht="15.75" customHeight="1" x14ac:dyDescent="0.2">
      <c r="A27" s="79"/>
      <c r="B27" s="89" t="s">
        <v>42</v>
      </c>
      <c r="C27" s="80"/>
      <c r="D27" s="31" t="s">
        <v>43</v>
      </c>
      <c r="E27" s="32">
        <v>391.60912000000002</v>
      </c>
      <c r="F27" s="32">
        <v>390.84848</v>
      </c>
      <c r="G27" s="32">
        <v>390.81556999999998</v>
      </c>
      <c r="H27" s="32">
        <v>391.86011000000002</v>
      </c>
      <c r="I27" s="32">
        <v>390.82584000000003</v>
      </c>
      <c r="J27" s="32">
        <v>390.80302999999998</v>
      </c>
      <c r="K27" s="32">
        <v>391.84688</v>
      </c>
      <c r="L27" s="32">
        <v>390.78534000000002</v>
      </c>
      <c r="M27" s="32">
        <v>390.78926000000001</v>
      </c>
      <c r="N27" s="32">
        <v>390.78312</v>
      </c>
      <c r="O27" s="33">
        <f t="shared" si="0"/>
        <v>391.096675</v>
      </c>
    </row>
    <row r="28" spans="1:15" ht="15.75" customHeight="1" x14ac:dyDescent="0.2">
      <c r="A28" s="75" t="s">
        <v>44</v>
      </c>
      <c r="B28" s="76"/>
      <c r="C28" s="77"/>
      <c r="D28" s="10" t="s">
        <v>45</v>
      </c>
      <c r="E28" s="20">
        <f t="shared" ref="E28:N28" si="2">E7+E13+E21</f>
        <v>1</v>
      </c>
      <c r="F28" s="20">
        <f t="shared" si="2"/>
        <v>1</v>
      </c>
      <c r="G28" s="20">
        <f t="shared" si="2"/>
        <v>1</v>
      </c>
      <c r="H28" s="20">
        <f t="shared" si="2"/>
        <v>1</v>
      </c>
      <c r="I28" s="20">
        <f t="shared" si="2"/>
        <v>1</v>
      </c>
      <c r="J28" s="20">
        <f t="shared" si="2"/>
        <v>1</v>
      </c>
      <c r="K28" s="20">
        <f t="shared" si="2"/>
        <v>1</v>
      </c>
      <c r="L28" s="20">
        <f t="shared" si="2"/>
        <v>1</v>
      </c>
      <c r="M28" s="20">
        <f t="shared" si="2"/>
        <v>1</v>
      </c>
      <c r="N28" s="20">
        <f t="shared" si="2"/>
        <v>1</v>
      </c>
      <c r="O28" s="5">
        <f t="shared" si="0"/>
        <v>1</v>
      </c>
    </row>
    <row r="29" spans="1:15" ht="15.75" customHeight="1" x14ac:dyDescent="0.2">
      <c r="A29" s="75" t="s">
        <v>46</v>
      </c>
      <c r="B29" s="76"/>
      <c r="C29" s="77"/>
      <c r="D29" s="10" t="s">
        <v>47</v>
      </c>
      <c r="E29" s="13">
        <f t="shared" ref="E29:N29" si="3">E28/E32</f>
        <v>7.1428571428571425E-2</v>
      </c>
      <c r="F29" s="13">
        <f t="shared" si="3"/>
        <v>7.1428571428571425E-2</v>
      </c>
      <c r="G29" s="13">
        <f t="shared" si="3"/>
        <v>7.1428571428571425E-2</v>
      </c>
      <c r="H29" s="13">
        <f t="shared" si="3"/>
        <v>7.1428571428571425E-2</v>
      </c>
      <c r="I29" s="13">
        <f t="shared" si="3"/>
        <v>7.1428571428571425E-2</v>
      </c>
      <c r="J29" s="13">
        <f t="shared" si="3"/>
        <v>7.1428571428571425E-2</v>
      </c>
      <c r="K29" s="13">
        <f t="shared" si="3"/>
        <v>7.1428571428571425E-2</v>
      </c>
      <c r="L29" s="13">
        <f t="shared" si="3"/>
        <v>7.1428571428571425E-2</v>
      </c>
      <c r="M29" s="13">
        <f t="shared" si="3"/>
        <v>7.1428571428571425E-2</v>
      </c>
      <c r="N29" s="13">
        <f t="shared" si="3"/>
        <v>7.1428571428571425E-2</v>
      </c>
      <c r="O29" s="14">
        <f t="shared" si="0"/>
        <v>7.1428571428571411E-2</v>
      </c>
    </row>
    <row r="30" spans="1:15" ht="15.75" customHeight="1" x14ac:dyDescent="0.2">
      <c r="A30" s="75" t="s">
        <v>48</v>
      </c>
      <c r="B30" s="76"/>
      <c r="C30" s="77"/>
      <c r="D30" s="10" t="s">
        <v>49</v>
      </c>
      <c r="E30" s="20">
        <f t="shared" ref="E30:N30" si="4">E14+E22</f>
        <v>0</v>
      </c>
      <c r="F30" s="20">
        <f t="shared" si="4"/>
        <v>0</v>
      </c>
      <c r="G30" s="20">
        <f t="shared" si="4"/>
        <v>0</v>
      </c>
      <c r="H30" s="20">
        <f t="shared" si="4"/>
        <v>0</v>
      </c>
      <c r="I30" s="20">
        <f t="shared" si="4"/>
        <v>0</v>
      </c>
      <c r="J30" s="20">
        <f t="shared" si="4"/>
        <v>0</v>
      </c>
      <c r="K30" s="20">
        <f t="shared" si="4"/>
        <v>0</v>
      </c>
      <c r="L30" s="20">
        <f t="shared" si="4"/>
        <v>0</v>
      </c>
      <c r="M30" s="20">
        <f t="shared" si="4"/>
        <v>0</v>
      </c>
      <c r="N30" s="20">
        <f t="shared" si="4"/>
        <v>0</v>
      </c>
      <c r="O30" s="5">
        <f t="shared" si="0"/>
        <v>0</v>
      </c>
    </row>
    <row r="31" spans="1:15" ht="15.75" customHeight="1" x14ac:dyDescent="0.2">
      <c r="A31" s="75" t="s">
        <v>50</v>
      </c>
      <c r="B31" s="76"/>
      <c r="C31" s="77"/>
      <c r="D31" s="10" t="s">
        <v>51</v>
      </c>
      <c r="E31" s="13">
        <f t="shared" ref="E31:N31" si="5">E30/E33</f>
        <v>0</v>
      </c>
      <c r="F31" s="13">
        <f t="shared" si="5"/>
        <v>0</v>
      </c>
      <c r="G31" s="13">
        <f t="shared" si="5"/>
        <v>0</v>
      </c>
      <c r="H31" s="13">
        <f t="shared" si="5"/>
        <v>0</v>
      </c>
      <c r="I31" s="13">
        <f t="shared" si="5"/>
        <v>0</v>
      </c>
      <c r="J31" s="13">
        <f t="shared" si="5"/>
        <v>0</v>
      </c>
      <c r="K31" s="13">
        <f t="shared" si="5"/>
        <v>0</v>
      </c>
      <c r="L31" s="13">
        <f t="shared" si="5"/>
        <v>0</v>
      </c>
      <c r="M31" s="13">
        <f t="shared" si="5"/>
        <v>0</v>
      </c>
      <c r="N31" s="13">
        <f t="shared" si="5"/>
        <v>0</v>
      </c>
      <c r="O31" s="14">
        <f t="shared" si="0"/>
        <v>0</v>
      </c>
    </row>
    <row r="32" spans="1:15" ht="15.75" customHeight="1" x14ac:dyDescent="0.2">
      <c r="A32" s="75" t="s">
        <v>52</v>
      </c>
      <c r="B32" s="78"/>
      <c r="C32" s="68" t="s">
        <v>53</v>
      </c>
      <c r="D32" s="68" t="s">
        <v>54</v>
      </c>
      <c r="E32" s="20">
        <f t="shared" ref="E32:N32" si="6">E6+E12+E20</f>
        <v>14</v>
      </c>
      <c r="F32" s="20">
        <f t="shared" si="6"/>
        <v>14</v>
      </c>
      <c r="G32" s="20">
        <f t="shared" si="6"/>
        <v>14</v>
      </c>
      <c r="H32" s="20">
        <f t="shared" si="6"/>
        <v>14</v>
      </c>
      <c r="I32" s="20">
        <f t="shared" si="6"/>
        <v>14</v>
      </c>
      <c r="J32" s="20">
        <f t="shared" si="6"/>
        <v>14</v>
      </c>
      <c r="K32" s="20">
        <f t="shared" si="6"/>
        <v>14</v>
      </c>
      <c r="L32" s="20">
        <f t="shared" si="6"/>
        <v>14</v>
      </c>
      <c r="M32" s="20">
        <f t="shared" si="6"/>
        <v>14</v>
      </c>
      <c r="N32" s="20">
        <f t="shared" si="6"/>
        <v>14</v>
      </c>
      <c r="O32" s="5">
        <f t="shared" si="0"/>
        <v>14</v>
      </c>
    </row>
    <row r="33" spans="1:15" ht="15.75" customHeight="1" x14ac:dyDescent="0.2">
      <c r="A33" s="79"/>
      <c r="B33" s="80"/>
      <c r="C33" s="68" t="s">
        <v>55</v>
      </c>
      <c r="D33" s="68" t="s">
        <v>56</v>
      </c>
      <c r="E33" s="20">
        <f t="shared" ref="E33:N33" si="7">E14+E15+E22+E23</f>
        <v>1</v>
      </c>
      <c r="F33" s="20">
        <f t="shared" si="7"/>
        <v>1</v>
      </c>
      <c r="G33" s="20">
        <f t="shared" si="7"/>
        <v>1</v>
      </c>
      <c r="H33" s="20">
        <f t="shared" si="7"/>
        <v>1</v>
      </c>
      <c r="I33" s="20">
        <f t="shared" si="7"/>
        <v>1</v>
      </c>
      <c r="J33" s="20">
        <f t="shared" si="7"/>
        <v>1</v>
      </c>
      <c r="K33" s="20">
        <f t="shared" si="7"/>
        <v>1</v>
      </c>
      <c r="L33" s="20">
        <f t="shared" si="7"/>
        <v>1</v>
      </c>
      <c r="M33" s="20">
        <f t="shared" si="7"/>
        <v>1</v>
      </c>
      <c r="N33" s="20">
        <f t="shared" si="7"/>
        <v>1</v>
      </c>
      <c r="O33" s="5">
        <f t="shared" si="0"/>
        <v>1</v>
      </c>
    </row>
    <row r="34" spans="1:15" ht="15.75" customHeight="1" x14ac:dyDescent="0.2"/>
    <row r="35" spans="1:15" ht="15.75" customHeight="1" x14ac:dyDescent="0.2"/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1:C1"/>
    <mergeCell ref="D1:D4"/>
    <mergeCell ref="E1:O1"/>
    <mergeCell ref="A2:C2"/>
    <mergeCell ref="E2:O2"/>
    <mergeCell ref="A3:C3"/>
    <mergeCell ref="E3:O3"/>
    <mergeCell ref="A4:C4"/>
    <mergeCell ref="A29:C29"/>
    <mergeCell ref="A30:C30"/>
    <mergeCell ref="A31:C31"/>
    <mergeCell ref="A32:B33"/>
    <mergeCell ref="A5:A27"/>
    <mergeCell ref="B5:B10"/>
    <mergeCell ref="B11:B18"/>
    <mergeCell ref="B19:B26"/>
    <mergeCell ref="B27:C27"/>
    <mergeCell ref="A28:C2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00"/>
  <sheetViews>
    <sheetView topLeftCell="D1" workbookViewId="0">
      <selection activeCell="O31" sqref="O31"/>
    </sheetView>
  </sheetViews>
  <sheetFormatPr baseColWidth="10" defaultColWidth="14.42578125" defaultRowHeight="15" customHeight="1" x14ac:dyDescent="0.2"/>
  <cols>
    <col min="1" max="3" width="14.42578125" style="71" customWidth="1"/>
    <col min="4" max="4" width="95.7109375" style="71" customWidth="1"/>
    <col min="5" max="8" width="14.42578125" style="71" customWidth="1"/>
    <col min="9" max="16384" width="14.42578125" style="71"/>
  </cols>
  <sheetData>
    <row r="1" spans="1:15" ht="15.75" customHeight="1" x14ac:dyDescent="0.2">
      <c r="A1" s="91" t="s">
        <v>0</v>
      </c>
      <c r="B1" s="76"/>
      <c r="C1" s="77"/>
      <c r="D1" s="92" t="s">
        <v>1</v>
      </c>
      <c r="E1" s="108">
        <v>231</v>
      </c>
      <c r="F1" s="76"/>
      <c r="G1" s="76"/>
      <c r="H1" s="76"/>
      <c r="I1" s="76"/>
      <c r="J1" s="76"/>
      <c r="K1" s="76"/>
      <c r="L1" s="76"/>
      <c r="M1" s="76"/>
      <c r="N1" s="76"/>
      <c r="O1" s="77"/>
    </row>
    <row r="2" spans="1:15" ht="15.75" customHeight="1" x14ac:dyDescent="0.2">
      <c r="A2" s="91" t="s">
        <v>2</v>
      </c>
      <c r="B2" s="76"/>
      <c r="C2" s="77"/>
      <c r="D2" s="93"/>
      <c r="E2" s="109">
        <v>21</v>
      </c>
      <c r="F2" s="76"/>
      <c r="G2" s="76"/>
      <c r="H2" s="76"/>
      <c r="I2" s="76"/>
      <c r="J2" s="76"/>
      <c r="K2" s="76"/>
      <c r="L2" s="76"/>
      <c r="M2" s="76"/>
      <c r="N2" s="76"/>
      <c r="O2" s="77"/>
    </row>
    <row r="3" spans="1:15" ht="15.75" customHeight="1" x14ac:dyDescent="0.2">
      <c r="A3" s="91" t="s">
        <v>3</v>
      </c>
      <c r="B3" s="76"/>
      <c r="C3" s="77"/>
      <c r="D3" s="93"/>
      <c r="E3" s="109">
        <v>3</v>
      </c>
      <c r="F3" s="76"/>
      <c r="G3" s="76"/>
      <c r="H3" s="76"/>
      <c r="I3" s="76"/>
      <c r="J3" s="76"/>
      <c r="K3" s="76"/>
      <c r="L3" s="76"/>
      <c r="M3" s="76"/>
      <c r="N3" s="76"/>
      <c r="O3" s="77"/>
    </row>
    <row r="4" spans="1:15" ht="15.75" customHeight="1" x14ac:dyDescent="0.2">
      <c r="A4" s="91" t="s">
        <v>4</v>
      </c>
      <c r="B4" s="76"/>
      <c r="C4" s="77"/>
      <c r="D4" s="94"/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2" t="s">
        <v>5</v>
      </c>
    </row>
    <row r="5" spans="1:15" ht="15.75" customHeight="1" x14ac:dyDescent="0.2">
      <c r="A5" s="75" t="s">
        <v>6</v>
      </c>
      <c r="B5" s="75" t="s">
        <v>7</v>
      </c>
      <c r="C5" s="68" t="s">
        <v>8</v>
      </c>
      <c r="D5" s="68" t="s">
        <v>9</v>
      </c>
      <c r="E5" s="20">
        <f>E2-E11-E19</f>
        <v>18</v>
      </c>
      <c r="F5" s="20">
        <f>E2-E11-E19</f>
        <v>18</v>
      </c>
      <c r="G5" s="20">
        <f>E2-E11-E19</f>
        <v>18</v>
      </c>
      <c r="H5" s="20">
        <f>E2-E11-E19</f>
        <v>18</v>
      </c>
      <c r="I5" s="20">
        <f>E2-E11-E19</f>
        <v>18</v>
      </c>
      <c r="J5" s="20">
        <f>E2-E11-E19</f>
        <v>18</v>
      </c>
      <c r="K5" s="20">
        <f>E2-E11-E19</f>
        <v>18</v>
      </c>
      <c r="L5" s="20">
        <f>E2-E11-E19</f>
        <v>18</v>
      </c>
      <c r="M5" s="20">
        <f>E2-E11-E19</f>
        <v>18</v>
      </c>
      <c r="N5" s="20">
        <f>E2-E11-E19</f>
        <v>18</v>
      </c>
      <c r="O5" s="3">
        <f t="shared" ref="O5:O33" si="0">AVERAGE(E5:N5)</f>
        <v>18</v>
      </c>
    </row>
    <row r="6" spans="1:15" ht="15.75" customHeight="1" x14ac:dyDescent="0.2">
      <c r="A6" s="93"/>
      <c r="B6" s="93"/>
      <c r="C6" s="4" t="s">
        <v>10</v>
      </c>
      <c r="D6" s="4" t="s">
        <v>11</v>
      </c>
      <c r="E6" s="20">
        <v>18</v>
      </c>
      <c r="F6" s="20">
        <v>18</v>
      </c>
      <c r="G6" s="20">
        <v>18</v>
      </c>
      <c r="H6" s="20">
        <v>18</v>
      </c>
      <c r="I6" s="20">
        <v>18</v>
      </c>
      <c r="J6" s="20">
        <v>18</v>
      </c>
      <c r="K6" s="20">
        <v>18</v>
      </c>
      <c r="L6" s="20">
        <v>18</v>
      </c>
      <c r="M6" s="20">
        <v>18</v>
      </c>
      <c r="N6" s="20">
        <v>18</v>
      </c>
      <c r="O6" s="5">
        <f t="shared" si="0"/>
        <v>18</v>
      </c>
    </row>
    <row r="7" spans="1:15" ht="15.75" customHeight="1" x14ac:dyDescent="0.2">
      <c r="A7" s="93"/>
      <c r="B7" s="93"/>
      <c r="C7" s="4" t="s">
        <v>12</v>
      </c>
      <c r="D7" s="4" t="s">
        <v>13</v>
      </c>
      <c r="E7" s="20">
        <f t="shared" ref="E7:N7" si="1">E6-E5</f>
        <v>0</v>
      </c>
      <c r="F7" s="20">
        <f t="shared" si="1"/>
        <v>0</v>
      </c>
      <c r="G7" s="20">
        <f t="shared" si="1"/>
        <v>0</v>
      </c>
      <c r="H7" s="20">
        <f t="shared" si="1"/>
        <v>0</v>
      </c>
      <c r="I7" s="20">
        <f t="shared" si="1"/>
        <v>0</v>
      </c>
      <c r="J7" s="20">
        <f t="shared" si="1"/>
        <v>0</v>
      </c>
      <c r="K7" s="20">
        <f t="shared" si="1"/>
        <v>0</v>
      </c>
      <c r="L7" s="20">
        <f t="shared" si="1"/>
        <v>0</v>
      </c>
      <c r="M7" s="20">
        <f t="shared" si="1"/>
        <v>0</v>
      </c>
      <c r="N7" s="20">
        <f t="shared" si="1"/>
        <v>0</v>
      </c>
      <c r="O7" s="5">
        <f t="shared" si="0"/>
        <v>0</v>
      </c>
    </row>
    <row r="8" spans="1:15" ht="15.75" customHeight="1" x14ac:dyDescent="0.2">
      <c r="A8" s="93"/>
      <c r="B8" s="93"/>
      <c r="C8" s="4" t="s">
        <v>14</v>
      </c>
      <c r="D8" s="4" t="s">
        <v>15</v>
      </c>
      <c r="E8" s="20">
        <v>406.34965999999997</v>
      </c>
      <c r="F8" s="22">
        <v>406.27927000000011</v>
      </c>
      <c r="G8" s="22">
        <v>406.35557</v>
      </c>
      <c r="H8" s="22">
        <v>406.27559000000002</v>
      </c>
      <c r="I8" s="22">
        <v>406.42948000000001</v>
      </c>
      <c r="J8" s="22">
        <v>406.35212000000001</v>
      </c>
      <c r="K8" s="22">
        <v>406.35266999999999</v>
      </c>
      <c r="L8" s="22">
        <v>406.43060000000003</v>
      </c>
      <c r="M8" s="22">
        <v>406.29770000000008</v>
      </c>
      <c r="N8" s="22">
        <v>406.42576000000008</v>
      </c>
      <c r="O8" s="6">
        <f t="shared" si="0"/>
        <v>406.35484200000008</v>
      </c>
    </row>
    <row r="9" spans="1:15" ht="15.75" customHeight="1" x14ac:dyDescent="0.2">
      <c r="A9" s="93"/>
      <c r="B9" s="93"/>
      <c r="C9" s="4" t="s">
        <v>16</v>
      </c>
      <c r="D9" s="4" t="s">
        <v>17</v>
      </c>
      <c r="E9" s="22">
        <v>22.574981111111111</v>
      </c>
      <c r="F9" s="22">
        <v>22.571070555555561</v>
      </c>
      <c r="G9" s="22">
        <v>22.575309444444439</v>
      </c>
      <c r="H9" s="22">
        <v>22.570866111111108</v>
      </c>
      <c r="I9" s="22">
        <v>22.579415555555549</v>
      </c>
      <c r="J9" s="22">
        <v>22.575117777777781</v>
      </c>
      <c r="K9" s="22">
        <v>22.575148333333331</v>
      </c>
      <c r="L9" s="22">
        <v>22.579477777777779</v>
      </c>
      <c r="M9" s="22">
        <v>22.572094444444449</v>
      </c>
      <c r="N9" s="22">
        <v>22.579208888888889</v>
      </c>
      <c r="O9" s="6">
        <f t="shared" si="0"/>
        <v>22.575269000000002</v>
      </c>
    </row>
    <row r="10" spans="1:15" ht="15.75" customHeight="1" x14ac:dyDescent="0.2">
      <c r="A10" s="93"/>
      <c r="B10" s="94"/>
      <c r="C10" s="4" t="s">
        <v>18</v>
      </c>
      <c r="D10" s="4" t="s">
        <v>19</v>
      </c>
      <c r="E10" s="7">
        <v>1.6943140860602959E-2</v>
      </c>
      <c r="F10" s="7">
        <v>8.8786241794692143E-4</v>
      </c>
      <c r="G10" s="7">
        <v>1.7149236125064062E-2</v>
      </c>
      <c r="H10" s="7">
        <v>8.8378956031864907E-4</v>
      </c>
      <c r="I10" s="7">
        <v>2.3614763383806591E-2</v>
      </c>
      <c r="J10" s="7">
        <v>1.6821403577010199E-2</v>
      </c>
      <c r="K10" s="7">
        <v>1.804453453183525E-2</v>
      </c>
      <c r="L10" s="7">
        <v>2.3806103161004729E-2</v>
      </c>
      <c r="M10" s="7">
        <v>2.698573091844209E-3</v>
      </c>
      <c r="N10" s="7">
        <v>2.5528060429281518E-2</v>
      </c>
      <c r="O10" s="8">
        <f t="shared" si="0"/>
        <v>1.4637746713871511E-2</v>
      </c>
    </row>
    <row r="11" spans="1:15" ht="15.75" customHeight="1" x14ac:dyDescent="0.2">
      <c r="A11" s="93"/>
      <c r="B11" s="75" t="s">
        <v>20</v>
      </c>
      <c r="C11" s="68" t="s">
        <v>8</v>
      </c>
      <c r="D11" s="68" t="s">
        <v>21</v>
      </c>
      <c r="E11" s="20">
        <f>E3-1</f>
        <v>2</v>
      </c>
      <c r="F11" s="20">
        <f>E3-1</f>
        <v>2</v>
      </c>
      <c r="G11" s="20">
        <f>E3-1</f>
        <v>2</v>
      </c>
      <c r="H11" s="20">
        <f>E3-1</f>
        <v>2</v>
      </c>
      <c r="I11" s="20">
        <f>E3-1</f>
        <v>2</v>
      </c>
      <c r="J11" s="20">
        <f>E3-1</f>
        <v>2</v>
      </c>
      <c r="K11" s="20">
        <f>E3-1</f>
        <v>2</v>
      </c>
      <c r="L11" s="20">
        <f>E3-1</f>
        <v>2</v>
      </c>
      <c r="M11" s="20">
        <f>E3-1</f>
        <v>2</v>
      </c>
      <c r="N11" s="20">
        <f>E3-1</f>
        <v>2</v>
      </c>
      <c r="O11" s="3">
        <f t="shared" si="0"/>
        <v>2</v>
      </c>
    </row>
    <row r="12" spans="1:15" ht="15.75" customHeight="1" x14ac:dyDescent="0.2">
      <c r="A12" s="93"/>
      <c r="B12" s="93"/>
      <c r="C12" s="4" t="s">
        <v>10</v>
      </c>
      <c r="D12" s="4" t="s">
        <v>22</v>
      </c>
      <c r="E12" s="20">
        <v>2</v>
      </c>
      <c r="F12" s="20">
        <v>2</v>
      </c>
      <c r="G12" s="20">
        <v>2</v>
      </c>
      <c r="H12" s="20">
        <v>2</v>
      </c>
      <c r="I12" s="20">
        <v>2</v>
      </c>
      <c r="J12" s="20">
        <v>2</v>
      </c>
      <c r="K12" s="20">
        <v>2</v>
      </c>
      <c r="L12" s="20">
        <v>2</v>
      </c>
      <c r="M12" s="20">
        <v>2</v>
      </c>
      <c r="N12" s="20">
        <v>2</v>
      </c>
      <c r="O12" s="5">
        <f t="shared" si="0"/>
        <v>2</v>
      </c>
    </row>
    <row r="13" spans="1:15" ht="15.75" customHeight="1" x14ac:dyDescent="0.2">
      <c r="A13" s="93"/>
      <c r="B13" s="93"/>
      <c r="C13" s="4" t="s">
        <v>23</v>
      </c>
      <c r="D13" s="4" t="s">
        <v>24</v>
      </c>
      <c r="E13" s="20">
        <v>2</v>
      </c>
      <c r="F13" s="20">
        <v>2</v>
      </c>
      <c r="G13" s="20">
        <v>2</v>
      </c>
      <c r="H13" s="20">
        <v>2</v>
      </c>
      <c r="I13" s="20">
        <v>2</v>
      </c>
      <c r="J13" s="20">
        <v>2</v>
      </c>
      <c r="K13" s="20">
        <v>2</v>
      </c>
      <c r="L13" s="20">
        <v>2</v>
      </c>
      <c r="M13" s="20">
        <v>2</v>
      </c>
      <c r="N13" s="20">
        <v>2</v>
      </c>
      <c r="O13" s="9">
        <f t="shared" si="0"/>
        <v>2</v>
      </c>
    </row>
    <row r="14" spans="1:15" ht="15.75" customHeight="1" x14ac:dyDescent="0.2">
      <c r="A14" s="93"/>
      <c r="B14" s="93"/>
      <c r="C14" s="4" t="s">
        <v>25</v>
      </c>
      <c r="D14" s="4" t="s">
        <v>26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9">
        <f t="shared" si="0"/>
        <v>0</v>
      </c>
    </row>
    <row r="15" spans="1:15" ht="15.75" customHeight="1" x14ac:dyDescent="0.2">
      <c r="A15" s="93"/>
      <c r="B15" s="93"/>
      <c r="C15" s="4" t="s">
        <v>27</v>
      </c>
      <c r="D15" s="4" t="s">
        <v>28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5">
        <f t="shared" si="0"/>
        <v>0</v>
      </c>
    </row>
    <row r="16" spans="1:15" ht="15.75" customHeight="1" x14ac:dyDescent="0.2">
      <c r="A16" s="93"/>
      <c r="B16" s="93"/>
      <c r="C16" s="4" t="s">
        <v>14</v>
      </c>
      <c r="D16" s="4" t="s">
        <v>29</v>
      </c>
      <c r="E16" s="22">
        <v>131.32877999999999</v>
      </c>
      <c r="F16" s="22">
        <v>131.32678999999999</v>
      </c>
      <c r="G16" s="22">
        <v>131.38055</v>
      </c>
      <c r="H16" s="22">
        <v>131.32811000000001</v>
      </c>
      <c r="I16" s="22">
        <v>131.33303000000001</v>
      </c>
      <c r="J16" s="22">
        <v>131.32898</v>
      </c>
      <c r="K16" s="22">
        <v>131.33203</v>
      </c>
      <c r="L16" s="22">
        <v>131.32854</v>
      </c>
      <c r="M16" s="22">
        <v>131.33267000000001</v>
      </c>
      <c r="N16" s="22">
        <v>131.32848000000001</v>
      </c>
      <c r="O16" s="6">
        <f t="shared" si="0"/>
        <v>131.33479600000001</v>
      </c>
    </row>
    <row r="17" spans="1:15" ht="15.75" customHeight="1" x14ac:dyDescent="0.2">
      <c r="A17" s="93"/>
      <c r="B17" s="93"/>
      <c r="C17" s="4" t="s">
        <v>16</v>
      </c>
      <c r="D17" s="4" t="s">
        <v>30</v>
      </c>
      <c r="E17" s="22">
        <v>65.664389999999997</v>
      </c>
      <c r="F17" s="22">
        <v>65.663394999999994</v>
      </c>
      <c r="G17" s="22">
        <v>65.690275</v>
      </c>
      <c r="H17" s="22">
        <v>65.664055000000005</v>
      </c>
      <c r="I17" s="22">
        <v>65.666515000000004</v>
      </c>
      <c r="J17" s="22">
        <v>65.664490000000001</v>
      </c>
      <c r="K17" s="22">
        <v>65.666015000000002</v>
      </c>
      <c r="L17" s="22">
        <v>65.664269999999988</v>
      </c>
      <c r="M17" s="22">
        <v>65.666335000000004</v>
      </c>
      <c r="N17" s="22">
        <v>65.664240000000007</v>
      </c>
      <c r="O17" s="6">
        <f t="shared" si="0"/>
        <v>65.667398000000006</v>
      </c>
    </row>
    <row r="18" spans="1:15" ht="15.75" customHeight="1" x14ac:dyDescent="0.2">
      <c r="A18" s="93"/>
      <c r="B18" s="94"/>
      <c r="C18" s="4" t="s">
        <v>18</v>
      </c>
      <c r="D18" s="4" t="s">
        <v>31</v>
      </c>
      <c r="E18" s="7">
        <v>1.046518036156666E-3</v>
      </c>
      <c r="F18" s="7">
        <v>4.4547727214824519E-4</v>
      </c>
      <c r="G18" s="7">
        <v>3.4358318497847373E-2</v>
      </c>
      <c r="H18" s="7">
        <v>7.7074639149681597E-4</v>
      </c>
      <c r="I18" s="7">
        <v>2.213244225113006E-3</v>
      </c>
      <c r="J18" s="7">
        <v>3.3658282784511748E-3</v>
      </c>
      <c r="K18" s="7">
        <v>6.5760930651125157E-4</v>
      </c>
      <c r="L18" s="7">
        <v>7.2124891680809512E-4</v>
      </c>
      <c r="M18" s="7">
        <v>2.481944801968795E-3</v>
      </c>
      <c r="N18" s="7">
        <v>8.7681240867831919E-4</v>
      </c>
      <c r="O18" s="8">
        <f t="shared" si="0"/>
        <v>4.6937748135179747E-3</v>
      </c>
    </row>
    <row r="19" spans="1:15" ht="15.75" customHeight="1" x14ac:dyDescent="0.2">
      <c r="A19" s="93"/>
      <c r="B19" s="75" t="s">
        <v>32</v>
      </c>
      <c r="C19" s="4" t="s">
        <v>33</v>
      </c>
      <c r="D19" s="4" t="s">
        <v>34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3">
        <f t="shared" si="0"/>
        <v>1</v>
      </c>
    </row>
    <row r="20" spans="1:15" ht="15.75" customHeight="1" x14ac:dyDescent="0.2">
      <c r="A20" s="93"/>
      <c r="B20" s="93"/>
      <c r="C20" s="4" t="s">
        <v>10</v>
      </c>
      <c r="D20" s="4" t="s">
        <v>35</v>
      </c>
      <c r="E20" s="20">
        <v>1</v>
      </c>
      <c r="F20" s="20">
        <v>2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2</v>
      </c>
      <c r="O20" s="9">
        <f t="shared" si="0"/>
        <v>1.2</v>
      </c>
    </row>
    <row r="21" spans="1:15" ht="15.75" customHeight="1" x14ac:dyDescent="0.2">
      <c r="A21" s="93"/>
      <c r="B21" s="93"/>
      <c r="C21" s="4" t="s">
        <v>23</v>
      </c>
      <c r="D21" s="4" t="s">
        <v>36</v>
      </c>
      <c r="E21" s="20">
        <v>0</v>
      </c>
      <c r="F21" s="20">
        <v>1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1</v>
      </c>
      <c r="O21" s="5">
        <f t="shared" si="0"/>
        <v>0.2</v>
      </c>
    </row>
    <row r="22" spans="1:15" ht="15.75" customHeight="1" x14ac:dyDescent="0.2">
      <c r="A22" s="93"/>
      <c r="B22" s="93"/>
      <c r="C22" s="4" t="s">
        <v>25</v>
      </c>
      <c r="D22" s="4" t="s">
        <v>37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5">
        <f t="shared" si="0"/>
        <v>0</v>
      </c>
    </row>
    <row r="23" spans="1:15" ht="15.75" customHeight="1" x14ac:dyDescent="0.2">
      <c r="A23" s="93"/>
      <c r="B23" s="93"/>
      <c r="C23" s="4" t="s">
        <v>27</v>
      </c>
      <c r="D23" s="4" t="s">
        <v>38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5">
        <f t="shared" si="0"/>
        <v>1</v>
      </c>
    </row>
    <row r="24" spans="1:15" ht="15.75" customHeight="1" x14ac:dyDescent="0.2">
      <c r="A24" s="93"/>
      <c r="B24" s="93"/>
      <c r="C24" s="4" t="s">
        <v>14</v>
      </c>
      <c r="D24" s="4" t="s">
        <v>39</v>
      </c>
      <c r="E24" s="22">
        <v>54.685299999999998</v>
      </c>
      <c r="F24" s="22">
        <v>121.00727000000001</v>
      </c>
      <c r="G24" s="22">
        <v>55.05536</v>
      </c>
      <c r="H24" s="22">
        <v>54.185490000000001</v>
      </c>
      <c r="I24" s="22">
        <v>55.04327</v>
      </c>
      <c r="J24" s="22">
        <v>54.105409999999999</v>
      </c>
      <c r="K24" s="22">
        <v>55.106810000000003</v>
      </c>
      <c r="L24" s="22">
        <v>53.98413</v>
      </c>
      <c r="M24" s="22">
        <v>54.186889999999998</v>
      </c>
      <c r="N24" s="22">
        <v>120.92444</v>
      </c>
      <c r="O24" s="6">
        <f t="shared" si="0"/>
        <v>67.828436999999994</v>
      </c>
    </row>
    <row r="25" spans="1:15" ht="15.75" customHeight="1" x14ac:dyDescent="0.2">
      <c r="A25" s="93"/>
      <c r="B25" s="93"/>
      <c r="C25" s="4" t="s">
        <v>16</v>
      </c>
      <c r="D25" s="4" t="s">
        <v>40</v>
      </c>
      <c r="E25" s="22">
        <v>54.685299999999998</v>
      </c>
      <c r="F25" s="22">
        <v>60.503635000000003</v>
      </c>
      <c r="G25" s="22">
        <v>55.05536</v>
      </c>
      <c r="H25" s="22">
        <v>54.185490000000001</v>
      </c>
      <c r="I25" s="22">
        <v>55.04327</v>
      </c>
      <c r="J25" s="22">
        <v>54.105409999999999</v>
      </c>
      <c r="K25" s="22">
        <v>55.106810000000003</v>
      </c>
      <c r="L25" s="22">
        <v>53.98413</v>
      </c>
      <c r="M25" s="22">
        <v>54.186889999999998</v>
      </c>
      <c r="N25" s="22">
        <v>60.462220000000002</v>
      </c>
      <c r="O25" s="6">
        <f t="shared" si="0"/>
        <v>55.731851499999991</v>
      </c>
    </row>
    <row r="26" spans="1:15" ht="15.75" customHeight="1" x14ac:dyDescent="0.2">
      <c r="A26" s="93"/>
      <c r="B26" s="94"/>
      <c r="C26" s="4" t="s">
        <v>18</v>
      </c>
      <c r="D26" s="4" t="s">
        <v>41</v>
      </c>
      <c r="E26" s="22">
        <v>0</v>
      </c>
      <c r="F26" s="22">
        <v>7.3015775514644758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7.3565126772948668</v>
      </c>
      <c r="O26" s="6">
        <f t="shared" si="0"/>
        <v>1.4658090228759342</v>
      </c>
    </row>
    <row r="27" spans="1:15" ht="15.75" customHeight="1" x14ac:dyDescent="0.2">
      <c r="A27" s="94"/>
      <c r="B27" s="75" t="s">
        <v>42</v>
      </c>
      <c r="C27" s="77"/>
      <c r="D27" s="10" t="s">
        <v>43</v>
      </c>
      <c r="E27" s="11">
        <v>592.36374000000012</v>
      </c>
      <c r="F27" s="11">
        <v>658.61333000000002</v>
      </c>
      <c r="G27" s="11">
        <v>592.79147999999998</v>
      </c>
      <c r="H27" s="11">
        <v>591.78919000000019</v>
      </c>
      <c r="I27" s="11">
        <v>592.80578000000003</v>
      </c>
      <c r="J27" s="11">
        <v>591.78651000000002</v>
      </c>
      <c r="K27" s="11">
        <v>592.7915099999999</v>
      </c>
      <c r="L27" s="11">
        <v>591.74326999999994</v>
      </c>
      <c r="M27" s="11">
        <v>591.81726000000015</v>
      </c>
      <c r="N27" s="11">
        <v>658.67867999999999</v>
      </c>
      <c r="O27" s="12">
        <f t="shared" si="0"/>
        <v>605.51807499999995</v>
      </c>
    </row>
    <row r="28" spans="1:15" ht="15.75" customHeight="1" x14ac:dyDescent="0.2">
      <c r="A28" s="75" t="s">
        <v>44</v>
      </c>
      <c r="B28" s="76"/>
      <c r="C28" s="77"/>
      <c r="D28" s="10" t="s">
        <v>45</v>
      </c>
      <c r="E28" s="20">
        <f t="shared" ref="E28:N28" si="2">E7+E13+E21</f>
        <v>2</v>
      </c>
      <c r="F28" s="20">
        <f t="shared" si="2"/>
        <v>3</v>
      </c>
      <c r="G28" s="20">
        <f t="shared" si="2"/>
        <v>2</v>
      </c>
      <c r="H28" s="20">
        <f t="shared" si="2"/>
        <v>2</v>
      </c>
      <c r="I28" s="20">
        <f t="shared" si="2"/>
        <v>2</v>
      </c>
      <c r="J28" s="20">
        <f t="shared" si="2"/>
        <v>2</v>
      </c>
      <c r="K28" s="20">
        <f t="shared" si="2"/>
        <v>2</v>
      </c>
      <c r="L28" s="20">
        <f t="shared" si="2"/>
        <v>2</v>
      </c>
      <c r="M28" s="20">
        <f t="shared" si="2"/>
        <v>2</v>
      </c>
      <c r="N28" s="20">
        <f t="shared" si="2"/>
        <v>3</v>
      </c>
      <c r="O28" s="5">
        <f t="shared" si="0"/>
        <v>2.2000000000000002</v>
      </c>
    </row>
    <row r="29" spans="1:15" ht="15.75" customHeight="1" x14ac:dyDescent="0.2">
      <c r="A29" s="75" t="s">
        <v>46</v>
      </c>
      <c r="B29" s="76"/>
      <c r="C29" s="77"/>
      <c r="D29" s="10" t="s">
        <v>47</v>
      </c>
      <c r="E29" s="13">
        <f t="shared" ref="E29:N29" si="3">E28/E32</f>
        <v>9.5238095238095233E-2</v>
      </c>
      <c r="F29" s="13">
        <f t="shared" si="3"/>
        <v>0.13636363636363635</v>
      </c>
      <c r="G29" s="13">
        <f t="shared" si="3"/>
        <v>9.5238095238095233E-2</v>
      </c>
      <c r="H29" s="13">
        <f t="shared" si="3"/>
        <v>9.5238095238095233E-2</v>
      </c>
      <c r="I29" s="13">
        <f t="shared" si="3"/>
        <v>9.5238095238095233E-2</v>
      </c>
      <c r="J29" s="13">
        <f t="shared" si="3"/>
        <v>9.5238095238095233E-2</v>
      </c>
      <c r="K29" s="13">
        <f t="shared" si="3"/>
        <v>9.5238095238095233E-2</v>
      </c>
      <c r="L29" s="13">
        <f t="shared" si="3"/>
        <v>9.5238095238095233E-2</v>
      </c>
      <c r="M29" s="13">
        <f t="shared" si="3"/>
        <v>9.5238095238095233E-2</v>
      </c>
      <c r="N29" s="13">
        <f t="shared" si="3"/>
        <v>0.13636363636363635</v>
      </c>
      <c r="O29" s="14">
        <f t="shared" si="0"/>
        <v>0.10346320346320345</v>
      </c>
    </row>
    <row r="30" spans="1:15" ht="15.75" customHeight="1" x14ac:dyDescent="0.2">
      <c r="A30" s="75" t="s">
        <v>48</v>
      </c>
      <c r="B30" s="76"/>
      <c r="C30" s="77"/>
      <c r="D30" s="10" t="s">
        <v>49</v>
      </c>
      <c r="E30" s="20">
        <f t="shared" ref="E30:N30" si="4">E14+E22</f>
        <v>0</v>
      </c>
      <c r="F30" s="20">
        <f t="shared" si="4"/>
        <v>0</v>
      </c>
      <c r="G30" s="20">
        <f t="shared" si="4"/>
        <v>0</v>
      </c>
      <c r="H30" s="20">
        <f t="shared" si="4"/>
        <v>0</v>
      </c>
      <c r="I30" s="20">
        <f t="shared" si="4"/>
        <v>0</v>
      </c>
      <c r="J30" s="20">
        <f t="shared" si="4"/>
        <v>0</v>
      </c>
      <c r="K30" s="20">
        <f t="shared" si="4"/>
        <v>0</v>
      </c>
      <c r="L30" s="20">
        <f t="shared" si="4"/>
        <v>0</v>
      </c>
      <c r="M30" s="20">
        <f t="shared" si="4"/>
        <v>0</v>
      </c>
      <c r="N30" s="20">
        <f t="shared" si="4"/>
        <v>0</v>
      </c>
      <c r="O30" s="5">
        <f t="shared" si="0"/>
        <v>0</v>
      </c>
    </row>
    <row r="31" spans="1:15" ht="15.75" customHeight="1" x14ac:dyDescent="0.2">
      <c r="A31" s="75" t="s">
        <v>50</v>
      </c>
      <c r="B31" s="76"/>
      <c r="C31" s="77"/>
      <c r="D31" s="10" t="s">
        <v>51</v>
      </c>
      <c r="E31" s="13">
        <f t="shared" ref="E31:N31" si="5">E30/E33</f>
        <v>0</v>
      </c>
      <c r="F31" s="13">
        <f t="shared" si="5"/>
        <v>0</v>
      </c>
      <c r="G31" s="13">
        <f t="shared" si="5"/>
        <v>0</v>
      </c>
      <c r="H31" s="13">
        <f t="shared" si="5"/>
        <v>0</v>
      </c>
      <c r="I31" s="13">
        <f t="shared" si="5"/>
        <v>0</v>
      </c>
      <c r="J31" s="13">
        <f t="shared" si="5"/>
        <v>0</v>
      </c>
      <c r="K31" s="13">
        <f t="shared" si="5"/>
        <v>0</v>
      </c>
      <c r="L31" s="13">
        <f t="shared" si="5"/>
        <v>0</v>
      </c>
      <c r="M31" s="13">
        <f t="shared" si="5"/>
        <v>0</v>
      </c>
      <c r="N31" s="13">
        <f t="shared" si="5"/>
        <v>0</v>
      </c>
      <c r="O31" s="14">
        <f t="shared" si="0"/>
        <v>0</v>
      </c>
    </row>
    <row r="32" spans="1:15" ht="15.75" customHeight="1" x14ac:dyDescent="0.2">
      <c r="A32" s="75" t="s">
        <v>52</v>
      </c>
      <c r="B32" s="78"/>
      <c r="C32" s="68" t="s">
        <v>53</v>
      </c>
      <c r="D32" s="68" t="s">
        <v>54</v>
      </c>
      <c r="E32" s="20">
        <f t="shared" ref="E32:N32" si="6">E6+E12+E20</f>
        <v>21</v>
      </c>
      <c r="F32" s="20">
        <f t="shared" si="6"/>
        <v>22</v>
      </c>
      <c r="G32" s="20">
        <f t="shared" si="6"/>
        <v>21</v>
      </c>
      <c r="H32" s="20">
        <f t="shared" si="6"/>
        <v>21</v>
      </c>
      <c r="I32" s="20">
        <f t="shared" si="6"/>
        <v>21</v>
      </c>
      <c r="J32" s="20">
        <f t="shared" si="6"/>
        <v>21</v>
      </c>
      <c r="K32" s="20">
        <f t="shared" si="6"/>
        <v>21</v>
      </c>
      <c r="L32" s="20">
        <f t="shared" si="6"/>
        <v>21</v>
      </c>
      <c r="M32" s="20">
        <f t="shared" si="6"/>
        <v>21</v>
      </c>
      <c r="N32" s="20">
        <f t="shared" si="6"/>
        <v>22</v>
      </c>
      <c r="O32" s="5">
        <f t="shared" si="0"/>
        <v>21.2</v>
      </c>
    </row>
    <row r="33" spans="1:15" ht="15.75" customHeight="1" x14ac:dyDescent="0.2">
      <c r="A33" s="79"/>
      <c r="B33" s="80"/>
      <c r="C33" s="68" t="s">
        <v>55</v>
      </c>
      <c r="D33" s="68" t="s">
        <v>56</v>
      </c>
      <c r="E33" s="20">
        <f t="shared" ref="E33:N33" si="7">E14+E15+E22+E23</f>
        <v>1</v>
      </c>
      <c r="F33" s="20">
        <f t="shared" si="7"/>
        <v>1</v>
      </c>
      <c r="G33" s="20">
        <f t="shared" si="7"/>
        <v>1</v>
      </c>
      <c r="H33" s="20">
        <f t="shared" si="7"/>
        <v>1</v>
      </c>
      <c r="I33" s="20">
        <f t="shared" si="7"/>
        <v>1</v>
      </c>
      <c r="J33" s="20">
        <f t="shared" si="7"/>
        <v>1</v>
      </c>
      <c r="K33" s="20">
        <f t="shared" si="7"/>
        <v>1</v>
      </c>
      <c r="L33" s="20">
        <f t="shared" si="7"/>
        <v>1</v>
      </c>
      <c r="M33" s="20">
        <f t="shared" si="7"/>
        <v>1</v>
      </c>
      <c r="N33" s="20">
        <f t="shared" si="7"/>
        <v>1</v>
      </c>
      <c r="O33" s="5">
        <f t="shared" si="0"/>
        <v>1</v>
      </c>
    </row>
    <row r="34" spans="1:15" ht="15.75" customHeight="1" x14ac:dyDescent="0.2"/>
    <row r="35" spans="1:15" ht="15.75" customHeight="1" x14ac:dyDescent="0.2"/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1:C1"/>
    <mergeCell ref="D1:D4"/>
    <mergeCell ref="E1:O1"/>
    <mergeCell ref="A2:C2"/>
    <mergeCell ref="E2:O2"/>
    <mergeCell ref="A3:C3"/>
    <mergeCell ref="E3:O3"/>
    <mergeCell ref="A4:C4"/>
    <mergeCell ref="A29:C29"/>
    <mergeCell ref="A30:C30"/>
    <mergeCell ref="A31:C31"/>
    <mergeCell ref="A32:B33"/>
    <mergeCell ref="A5:A27"/>
    <mergeCell ref="B5:B10"/>
    <mergeCell ref="B11:B18"/>
    <mergeCell ref="B19:B26"/>
    <mergeCell ref="B27:C27"/>
    <mergeCell ref="A28:C2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1000"/>
  <sheetViews>
    <sheetView topLeftCell="D1" workbookViewId="0">
      <selection activeCell="O31" sqref="O31"/>
    </sheetView>
  </sheetViews>
  <sheetFormatPr baseColWidth="10" defaultColWidth="14.42578125" defaultRowHeight="15" customHeight="1" x14ac:dyDescent="0.2"/>
  <cols>
    <col min="1" max="3" width="14.42578125" style="71" customWidth="1"/>
    <col min="4" max="4" width="95.7109375" style="71" customWidth="1"/>
    <col min="5" max="8" width="14.42578125" style="71" customWidth="1"/>
    <col min="9" max="16384" width="14.42578125" style="71"/>
  </cols>
  <sheetData>
    <row r="1" spans="1:15" ht="15.75" customHeight="1" x14ac:dyDescent="0.2">
      <c r="A1" s="91" t="s">
        <v>0</v>
      </c>
      <c r="B1" s="76"/>
      <c r="C1" s="77"/>
      <c r="D1" s="92" t="s">
        <v>1</v>
      </c>
      <c r="E1" s="108">
        <v>512</v>
      </c>
      <c r="F1" s="76"/>
      <c r="G1" s="76"/>
      <c r="H1" s="76"/>
      <c r="I1" s="76"/>
      <c r="J1" s="76"/>
      <c r="K1" s="76"/>
      <c r="L1" s="76"/>
      <c r="M1" s="76"/>
      <c r="N1" s="76"/>
      <c r="O1" s="77"/>
    </row>
    <row r="2" spans="1:15" ht="15.75" customHeight="1" x14ac:dyDescent="0.2">
      <c r="A2" s="91" t="s">
        <v>2</v>
      </c>
      <c r="B2" s="76"/>
      <c r="C2" s="77"/>
      <c r="D2" s="93"/>
      <c r="E2" s="109">
        <v>52</v>
      </c>
      <c r="F2" s="76"/>
      <c r="G2" s="76"/>
      <c r="H2" s="76"/>
      <c r="I2" s="76"/>
      <c r="J2" s="76"/>
      <c r="K2" s="76"/>
      <c r="L2" s="76"/>
      <c r="M2" s="76"/>
      <c r="N2" s="76"/>
      <c r="O2" s="77"/>
    </row>
    <row r="3" spans="1:15" ht="15.75" customHeight="1" x14ac:dyDescent="0.2">
      <c r="A3" s="91" t="s">
        <v>3</v>
      </c>
      <c r="B3" s="76"/>
      <c r="C3" s="77"/>
      <c r="D3" s="93"/>
      <c r="E3" s="109">
        <v>2</v>
      </c>
      <c r="F3" s="76"/>
      <c r="G3" s="76"/>
      <c r="H3" s="76"/>
      <c r="I3" s="76"/>
      <c r="J3" s="76"/>
      <c r="K3" s="76"/>
      <c r="L3" s="76"/>
      <c r="M3" s="76"/>
      <c r="N3" s="76"/>
      <c r="O3" s="77"/>
    </row>
    <row r="4" spans="1:15" ht="15.75" customHeight="1" x14ac:dyDescent="0.2">
      <c r="A4" s="91" t="s">
        <v>4</v>
      </c>
      <c r="B4" s="76"/>
      <c r="C4" s="77"/>
      <c r="D4" s="94"/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2" t="s">
        <v>5</v>
      </c>
    </row>
    <row r="5" spans="1:15" ht="15.75" customHeight="1" x14ac:dyDescent="0.2">
      <c r="A5" s="75" t="s">
        <v>6</v>
      </c>
      <c r="B5" s="75" t="s">
        <v>7</v>
      </c>
      <c r="C5" s="68" t="s">
        <v>8</v>
      </c>
      <c r="D5" s="68" t="s">
        <v>9</v>
      </c>
      <c r="E5" s="20">
        <f>E2-E11-E19</f>
        <v>50</v>
      </c>
      <c r="F5" s="20">
        <f>E2-E11-E19</f>
        <v>50</v>
      </c>
      <c r="G5" s="20">
        <f>E2-E11-E19</f>
        <v>50</v>
      </c>
      <c r="H5" s="20">
        <f>E2-E11-E19</f>
        <v>50</v>
      </c>
      <c r="I5" s="20">
        <f>E2-E11-E19</f>
        <v>50</v>
      </c>
      <c r="J5" s="20">
        <f>E2-E11-E19</f>
        <v>50</v>
      </c>
      <c r="K5" s="20">
        <f>E2-E11-E19</f>
        <v>50</v>
      </c>
      <c r="L5" s="20">
        <f>E2-E11-E19</f>
        <v>50</v>
      </c>
      <c r="M5" s="20">
        <f>E2-E11-E19</f>
        <v>50</v>
      </c>
      <c r="N5" s="20">
        <f>E2-E11-E19</f>
        <v>50</v>
      </c>
      <c r="O5" s="3">
        <f t="shared" ref="O5:O33" si="0">AVERAGE(E5:N5)</f>
        <v>50</v>
      </c>
    </row>
    <row r="6" spans="1:15" ht="15.75" customHeight="1" x14ac:dyDescent="0.2">
      <c r="A6" s="93"/>
      <c r="B6" s="93"/>
      <c r="C6" s="4" t="s">
        <v>10</v>
      </c>
      <c r="D6" s="4" t="s">
        <v>11</v>
      </c>
      <c r="E6" s="20">
        <v>57</v>
      </c>
      <c r="F6" s="20">
        <v>50</v>
      </c>
      <c r="G6" s="20">
        <v>50</v>
      </c>
      <c r="H6" s="20">
        <v>51</v>
      </c>
      <c r="I6" s="20">
        <v>50</v>
      </c>
      <c r="J6" s="20">
        <v>50</v>
      </c>
      <c r="K6" s="20">
        <v>50</v>
      </c>
      <c r="L6" s="20">
        <v>50</v>
      </c>
      <c r="M6" s="20">
        <v>50</v>
      </c>
      <c r="N6" s="20">
        <v>51</v>
      </c>
      <c r="O6" s="5">
        <f t="shared" si="0"/>
        <v>50.9</v>
      </c>
    </row>
    <row r="7" spans="1:15" ht="15.75" customHeight="1" x14ac:dyDescent="0.2">
      <c r="A7" s="93"/>
      <c r="B7" s="93"/>
      <c r="C7" s="4" t="s">
        <v>12</v>
      </c>
      <c r="D7" s="4" t="s">
        <v>13</v>
      </c>
      <c r="E7" s="20">
        <f t="shared" ref="E7:N7" si="1">E6-E5</f>
        <v>7</v>
      </c>
      <c r="F7" s="20">
        <f t="shared" si="1"/>
        <v>0</v>
      </c>
      <c r="G7" s="20">
        <f t="shared" si="1"/>
        <v>0</v>
      </c>
      <c r="H7" s="20">
        <f t="shared" si="1"/>
        <v>1</v>
      </c>
      <c r="I7" s="20">
        <f t="shared" si="1"/>
        <v>0</v>
      </c>
      <c r="J7" s="20">
        <f t="shared" si="1"/>
        <v>0</v>
      </c>
      <c r="K7" s="20">
        <f t="shared" si="1"/>
        <v>0</v>
      </c>
      <c r="L7" s="20">
        <f t="shared" si="1"/>
        <v>0</v>
      </c>
      <c r="M7" s="20">
        <f t="shared" si="1"/>
        <v>0</v>
      </c>
      <c r="N7" s="20">
        <f t="shared" si="1"/>
        <v>1</v>
      </c>
      <c r="O7" s="5">
        <f t="shared" si="0"/>
        <v>0.9</v>
      </c>
    </row>
    <row r="8" spans="1:15" ht="15.75" customHeight="1" x14ac:dyDescent="0.2">
      <c r="A8" s="93"/>
      <c r="B8" s="93"/>
      <c r="C8" s="4" t="s">
        <v>14</v>
      </c>
      <c r="D8" s="4" t="s">
        <v>15</v>
      </c>
      <c r="E8" s="20">
        <v>1286.796270000001</v>
      </c>
      <c r="F8" s="22">
        <v>1128.6456900000001</v>
      </c>
      <c r="G8" s="22">
        <v>1128.73272</v>
      </c>
      <c r="H8" s="22">
        <v>1151.3822500000001</v>
      </c>
      <c r="I8" s="22">
        <v>1128.6040599999999</v>
      </c>
      <c r="J8" s="22">
        <v>1128.86454</v>
      </c>
      <c r="K8" s="22">
        <v>1128.6241600000001</v>
      </c>
      <c r="L8" s="22">
        <v>1128.64672</v>
      </c>
      <c r="M8" s="22">
        <v>1128.6588899999999</v>
      </c>
      <c r="N8" s="22">
        <v>1151.2559699999999</v>
      </c>
      <c r="O8" s="6">
        <f t="shared" si="0"/>
        <v>1149.0211270000002</v>
      </c>
    </row>
    <row r="9" spans="1:15" ht="15.75" customHeight="1" x14ac:dyDescent="0.2">
      <c r="A9" s="93"/>
      <c r="B9" s="93"/>
      <c r="C9" s="4" t="s">
        <v>16</v>
      </c>
      <c r="D9" s="4" t="s">
        <v>17</v>
      </c>
      <c r="E9" s="22">
        <v>22.575373157894749</v>
      </c>
      <c r="F9" s="22">
        <v>22.572913799999998</v>
      </c>
      <c r="G9" s="22">
        <v>22.5746544</v>
      </c>
      <c r="H9" s="22">
        <v>22.576122549019608</v>
      </c>
      <c r="I9" s="22">
        <v>22.5720812</v>
      </c>
      <c r="J9" s="22">
        <v>22.5772908</v>
      </c>
      <c r="K9" s="22">
        <v>22.572483200000011</v>
      </c>
      <c r="L9" s="22">
        <v>22.572934400000001</v>
      </c>
      <c r="M9" s="22">
        <v>22.5731778</v>
      </c>
      <c r="N9" s="22">
        <v>22.57364647058824</v>
      </c>
      <c r="O9" s="6">
        <f t="shared" si="0"/>
        <v>22.574067777750262</v>
      </c>
    </row>
    <row r="10" spans="1:15" ht="15.75" customHeight="1" x14ac:dyDescent="0.2">
      <c r="A10" s="93"/>
      <c r="B10" s="94"/>
      <c r="C10" s="4" t="s">
        <v>18</v>
      </c>
      <c r="D10" s="4" t="s">
        <v>19</v>
      </c>
      <c r="E10" s="7">
        <v>1.510060301041629E-2</v>
      </c>
      <c r="F10" s="7">
        <v>1.039265692296084E-2</v>
      </c>
      <c r="G10" s="7">
        <v>1.6482542299446928E-2</v>
      </c>
      <c r="H10" s="7">
        <v>2.644879277722428E-2</v>
      </c>
      <c r="I10" s="7">
        <v>9.7819307889180224E-3</v>
      </c>
      <c r="J10" s="7">
        <v>2.3836969643725951E-2</v>
      </c>
      <c r="K10" s="7">
        <v>1.0249470158530659E-2</v>
      </c>
      <c r="L10" s="7">
        <v>1.0882567629198561E-2</v>
      </c>
      <c r="M10" s="7">
        <v>1.1872718047555041E-2</v>
      </c>
      <c r="N10" s="7">
        <v>1.197527416363047E-2</v>
      </c>
      <c r="O10" s="8">
        <f t="shared" si="0"/>
        <v>1.4702352544160704E-2</v>
      </c>
    </row>
    <row r="11" spans="1:15" ht="15.75" customHeight="1" x14ac:dyDescent="0.2">
      <c r="A11" s="93"/>
      <c r="B11" s="75" t="s">
        <v>20</v>
      </c>
      <c r="C11" s="68" t="s">
        <v>8</v>
      </c>
      <c r="D11" s="68" t="s">
        <v>21</v>
      </c>
      <c r="E11" s="20">
        <f>E3-1</f>
        <v>1</v>
      </c>
      <c r="F11" s="20">
        <f>E3-1</f>
        <v>1</v>
      </c>
      <c r="G11" s="20">
        <f>E3-1</f>
        <v>1</v>
      </c>
      <c r="H11" s="20">
        <f>E3-1</f>
        <v>1</v>
      </c>
      <c r="I11" s="20">
        <f>E3-1</f>
        <v>1</v>
      </c>
      <c r="J11" s="20">
        <f>E3-1</f>
        <v>1</v>
      </c>
      <c r="K11" s="20">
        <f>E3-1</f>
        <v>1</v>
      </c>
      <c r="L11" s="20">
        <f>E3-1</f>
        <v>1</v>
      </c>
      <c r="M11" s="20">
        <f>E3-1</f>
        <v>1</v>
      </c>
      <c r="N11" s="20">
        <f>E3-1</f>
        <v>1</v>
      </c>
      <c r="O11" s="3">
        <f t="shared" si="0"/>
        <v>1</v>
      </c>
    </row>
    <row r="12" spans="1:15" ht="15.75" customHeight="1" x14ac:dyDescent="0.2">
      <c r="A12" s="93"/>
      <c r="B12" s="93"/>
      <c r="C12" s="4" t="s">
        <v>10</v>
      </c>
      <c r="D12" s="4" t="s">
        <v>22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5">
        <f t="shared" si="0"/>
        <v>1</v>
      </c>
    </row>
    <row r="13" spans="1:15" ht="15.75" customHeight="1" x14ac:dyDescent="0.2">
      <c r="A13" s="93"/>
      <c r="B13" s="93"/>
      <c r="C13" s="4" t="s">
        <v>23</v>
      </c>
      <c r="D13" s="4" t="s">
        <v>24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0</v>
      </c>
      <c r="O13" s="9">
        <f t="shared" si="0"/>
        <v>0.9</v>
      </c>
    </row>
    <row r="14" spans="1:15" ht="15.75" customHeight="1" x14ac:dyDescent="0.2">
      <c r="A14" s="93"/>
      <c r="B14" s="93"/>
      <c r="C14" s="4" t="s">
        <v>25</v>
      </c>
      <c r="D14" s="4" t="s">
        <v>26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9">
        <f t="shared" si="0"/>
        <v>0</v>
      </c>
    </row>
    <row r="15" spans="1:15" ht="15.75" customHeight="1" x14ac:dyDescent="0.2">
      <c r="A15" s="93"/>
      <c r="B15" s="93"/>
      <c r="C15" s="4" t="s">
        <v>27</v>
      </c>
      <c r="D15" s="4" t="s">
        <v>28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1</v>
      </c>
      <c r="O15" s="5">
        <f t="shared" si="0"/>
        <v>0.1</v>
      </c>
    </row>
    <row r="16" spans="1:15" ht="15.75" customHeight="1" x14ac:dyDescent="0.2">
      <c r="A16" s="93"/>
      <c r="B16" s="93"/>
      <c r="C16" s="4" t="s">
        <v>14</v>
      </c>
      <c r="D16" s="4" t="s">
        <v>29</v>
      </c>
      <c r="E16" s="22">
        <v>65.662660000000002</v>
      </c>
      <c r="F16" s="22">
        <v>65.66498</v>
      </c>
      <c r="G16" s="22">
        <v>65.663150000000002</v>
      </c>
      <c r="H16" s="22">
        <v>65.663700000000006</v>
      </c>
      <c r="I16" s="22">
        <v>65.662229999999994</v>
      </c>
      <c r="J16" s="22">
        <v>65.662229999999994</v>
      </c>
      <c r="K16" s="22">
        <v>65.662899999999993</v>
      </c>
      <c r="L16" s="22">
        <v>65.663269999999997</v>
      </c>
      <c r="M16" s="22">
        <v>65.662719999999993</v>
      </c>
      <c r="N16" s="22">
        <v>55.345399999999998</v>
      </c>
      <c r="O16" s="6">
        <f t="shared" si="0"/>
        <v>64.631324000000006</v>
      </c>
    </row>
    <row r="17" spans="1:15" ht="15.75" customHeight="1" x14ac:dyDescent="0.2">
      <c r="A17" s="93"/>
      <c r="B17" s="93"/>
      <c r="C17" s="4" t="s">
        <v>16</v>
      </c>
      <c r="D17" s="4" t="s">
        <v>30</v>
      </c>
      <c r="E17" s="22">
        <v>65.662660000000002</v>
      </c>
      <c r="F17" s="22">
        <v>65.66498</v>
      </c>
      <c r="G17" s="22">
        <v>65.663150000000002</v>
      </c>
      <c r="H17" s="22">
        <v>65.663700000000006</v>
      </c>
      <c r="I17" s="22">
        <v>65.662229999999994</v>
      </c>
      <c r="J17" s="22">
        <v>65.662229999999994</v>
      </c>
      <c r="K17" s="22">
        <v>65.662899999999993</v>
      </c>
      <c r="L17" s="22">
        <v>65.663269999999997</v>
      </c>
      <c r="M17" s="22">
        <v>65.662719999999993</v>
      </c>
      <c r="N17" s="22">
        <v>55.345399999999998</v>
      </c>
      <c r="O17" s="6">
        <f t="shared" si="0"/>
        <v>64.631324000000006</v>
      </c>
    </row>
    <row r="18" spans="1:15" ht="15.75" customHeight="1" x14ac:dyDescent="0.2">
      <c r="A18" s="93"/>
      <c r="B18" s="94"/>
      <c r="C18" s="4" t="s">
        <v>18</v>
      </c>
      <c r="D18" s="4" t="s">
        <v>31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8">
        <f t="shared" si="0"/>
        <v>0</v>
      </c>
    </row>
    <row r="19" spans="1:15" ht="15.75" customHeight="1" x14ac:dyDescent="0.2">
      <c r="A19" s="93"/>
      <c r="B19" s="75" t="s">
        <v>32</v>
      </c>
      <c r="C19" s="4" t="s">
        <v>33</v>
      </c>
      <c r="D19" s="4" t="s">
        <v>34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3">
        <f t="shared" si="0"/>
        <v>1</v>
      </c>
    </row>
    <row r="20" spans="1:15" ht="15.75" customHeight="1" x14ac:dyDescent="0.2">
      <c r="A20" s="93"/>
      <c r="B20" s="93"/>
      <c r="C20" s="4" t="s">
        <v>10</v>
      </c>
      <c r="D20" s="4" t="s">
        <v>35</v>
      </c>
      <c r="E20" s="20">
        <v>2</v>
      </c>
      <c r="F20" s="20">
        <v>1</v>
      </c>
      <c r="G20" s="20">
        <v>2</v>
      </c>
      <c r="H20" s="20">
        <v>3</v>
      </c>
      <c r="I20" s="20">
        <v>1</v>
      </c>
      <c r="J20" s="20">
        <v>1</v>
      </c>
      <c r="K20" s="20">
        <v>1</v>
      </c>
      <c r="L20" s="20">
        <v>1</v>
      </c>
      <c r="M20" s="20">
        <v>2</v>
      </c>
      <c r="N20" s="20">
        <v>1</v>
      </c>
      <c r="O20" s="9">
        <f t="shared" si="0"/>
        <v>1.5</v>
      </c>
    </row>
    <row r="21" spans="1:15" ht="15.75" customHeight="1" x14ac:dyDescent="0.2">
      <c r="A21" s="93"/>
      <c r="B21" s="93"/>
      <c r="C21" s="4" t="s">
        <v>23</v>
      </c>
      <c r="D21" s="4" t="s">
        <v>36</v>
      </c>
      <c r="E21" s="20">
        <v>0</v>
      </c>
      <c r="F21" s="20">
        <v>0</v>
      </c>
      <c r="G21" s="20">
        <v>1</v>
      </c>
      <c r="H21" s="20">
        <v>1</v>
      </c>
      <c r="I21" s="20">
        <v>0</v>
      </c>
      <c r="J21" s="20">
        <v>0</v>
      </c>
      <c r="K21" s="20">
        <v>0</v>
      </c>
      <c r="L21" s="20">
        <v>0</v>
      </c>
      <c r="M21" s="20">
        <v>1</v>
      </c>
      <c r="N21" s="20">
        <v>0</v>
      </c>
      <c r="O21" s="5">
        <f t="shared" si="0"/>
        <v>0.3</v>
      </c>
    </row>
    <row r="22" spans="1:15" ht="15.75" customHeight="1" x14ac:dyDescent="0.2">
      <c r="A22" s="93"/>
      <c r="B22" s="93"/>
      <c r="C22" s="4" t="s">
        <v>25</v>
      </c>
      <c r="D22" s="4" t="s">
        <v>37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5">
        <f t="shared" si="0"/>
        <v>0</v>
      </c>
    </row>
    <row r="23" spans="1:15" ht="15.75" customHeight="1" x14ac:dyDescent="0.2">
      <c r="A23" s="93"/>
      <c r="B23" s="93"/>
      <c r="C23" s="4" t="s">
        <v>27</v>
      </c>
      <c r="D23" s="4" t="s">
        <v>38</v>
      </c>
      <c r="E23" s="20">
        <v>2</v>
      </c>
      <c r="F23" s="20">
        <v>1</v>
      </c>
      <c r="G23" s="20">
        <v>1</v>
      </c>
      <c r="H23" s="20">
        <v>2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5">
        <f t="shared" si="0"/>
        <v>1.2</v>
      </c>
    </row>
    <row r="24" spans="1:15" ht="15.75" customHeight="1" x14ac:dyDescent="0.2">
      <c r="A24" s="93"/>
      <c r="B24" s="93"/>
      <c r="C24" s="4" t="s">
        <v>14</v>
      </c>
      <c r="D24" s="4" t="s">
        <v>39</v>
      </c>
      <c r="E24" s="22">
        <v>109.31091000000001</v>
      </c>
      <c r="F24" s="22">
        <v>54.804929999999999</v>
      </c>
      <c r="G24" s="22">
        <v>120.21241000000001</v>
      </c>
      <c r="H24" s="22">
        <v>175.17554000000001</v>
      </c>
      <c r="I24" s="22">
        <v>54.422490000000003</v>
      </c>
      <c r="J24" s="22">
        <v>55.047359999999998</v>
      </c>
      <c r="K24" s="22">
        <v>55.298220000000001</v>
      </c>
      <c r="L24" s="22">
        <v>54.367559999999997</v>
      </c>
      <c r="M24" s="22">
        <v>120.21301</v>
      </c>
      <c r="N24" s="22">
        <v>53.843870000000003</v>
      </c>
      <c r="O24" s="6">
        <f t="shared" si="0"/>
        <v>85.269630000000021</v>
      </c>
    </row>
    <row r="25" spans="1:15" ht="15.75" customHeight="1" x14ac:dyDescent="0.2">
      <c r="A25" s="93"/>
      <c r="B25" s="93"/>
      <c r="C25" s="4" t="s">
        <v>16</v>
      </c>
      <c r="D25" s="4" t="s">
        <v>40</v>
      </c>
      <c r="E25" s="22">
        <v>54.655455000000003</v>
      </c>
      <c r="F25" s="22">
        <v>54.804929999999999</v>
      </c>
      <c r="G25" s="22">
        <v>60.106205000000003</v>
      </c>
      <c r="H25" s="22">
        <v>58.391846666666659</v>
      </c>
      <c r="I25" s="22">
        <v>54.422490000000003</v>
      </c>
      <c r="J25" s="22">
        <v>55.047359999999998</v>
      </c>
      <c r="K25" s="22">
        <v>55.298220000000001</v>
      </c>
      <c r="L25" s="22">
        <v>54.367559999999997</v>
      </c>
      <c r="M25" s="22">
        <v>60.106504999999999</v>
      </c>
      <c r="N25" s="22">
        <v>53.843870000000003</v>
      </c>
      <c r="O25" s="6">
        <f t="shared" si="0"/>
        <v>56.104444166666667</v>
      </c>
    </row>
    <row r="26" spans="1:15" ht="15.75" customHeight="1" x14ac:dyDescent="0.2">
      <c r="A26" s="93"/>
      <c r="B26" s="94"/>
      <c r="C26" s="4" t="s">
        <v>18</v>
      </c>
      <c r="D26" s="4" t="s">
        <v>41</v>
      </c>
      <c r="E26" s="22">
        <v>0.42632174944518242</v>
      </c>
      <c r="F26" s="22">
        <v>0</v>
      </c>
      <c r="G26" s="22">
        <v>7.7060143460319406</v>
      </c>
      <c r="H26" s="22">
        <v>6.2105549884155522</v>
      </c>
      <c r="I26" s="22">
        <v>0</v>
      </c>
      <c r="J26" s="22">
        <v>0</v>
      </c>
      <c r="K26" s="22">
        <v>0</v>
      </c>
      <c r="L26" s="22">
        <v>0</v>
      </c>
      <c r="M26" s="22">
        <v>7.7099034333284564</v>
      </c>
      <c r="N26" s="22">
        <v>0</v>
      </c>
      <c r="O26" s="6">
        <f t="shared" si="0"/>
        <v>2.205279451722113</v>
      </c>
    </row>
    <row r="27" spans="1:15" ht="15.75" customHeight="1" x14ac:dyDescent="0.2">
      <c r="A27" s="94"/>
      <c r="B27" s="75" t="s">
        <v>42</v>
      </c>
      <c r="C27" s="77"/>
      <c r="D27" s="10" t="s">
        <v>43</v>
      </c>
      <c r="E27" s="11">
        <v>1461.7698400000011</v>
      </c>
      <c r="F27" s="11">
        <v>1249.1156000000001</v>
      </c>
      <c r="G27" s="11">
        <v>1314.6082799999999</v>
      </c>
      <c r="H27" s="11">
        <v>1392.2214899999999</v>
      </c>
      <c r="I27" s="11">
        <v>1248.68878</v>
      </c>
      <c r="J27" s="11">
        <v>1249.57413</v>
      </c>
      <c r="K27" s="11">
        <v>1249.58528</v>
      </c>
      <c r="L27" s="11">
        <v>1248.6775500000001</v>
      </c>
      <c r="M27" s="11">
        <v>1314.5346199999999</v>
      </c>
      <c r="N27" s="11">
        <v>1260.44524</v>
      </c>
      <c r="O27" s="12">
        <f t="shared" si="0"/>
        <v>1298.9220810000002</v>
      </c>
    </row>
    <row r="28" spans="1:15" ht="15.75" customHeight="1" x14ac:dyDescent="0.2">
      <c r="A28" s="75" t="s">
        <v>44</v>
      </c>
      <c r="B28" s="76"/>
      <c r="C28" s="77"/>
      <c r="D28" s="10" t="s">
        <v>45</v>
      </c>
      <c r="E28" s="20">
        <f t="shared" ref="E28:N28" si="2">E7+E13+E21</f>
        <v>8</v>
      </c>
      <c r="F28" s="20">
        <f t="shared" si="2"/>
        <v>1</v>
      </c>
      <c r="G28" s="20">
        <f t="shared" si="2"/>
        <v>2</v>
      </c>
      <c r="H28" s="20">
        <f t="shared" si="2"/>
        <v>3</v>
      </c>
      <c r="I28" s="20">
        <f t="shared" si="2"/>
        <v>1</v>
      </c>
      <c r="J28" s="20">
        <f t="shared" si="2"/>
        <v>1</v>
      </c>
      <c r="K28" s="20">
        <f t="shared" si="2"/>
        <v>1</v>
      </c>
      <c r="L28" s="20">
        <f t="shared" si="2"/>
        <v>1</v>
      </c>
      <c r="M28" s="20">
        <f t="shared" si="2"/>
        <v>2</v>
      </c>
      <c r="N28" s="20">
        <f t="shared" si="2"/>
        <v>1</v>
      </c>
      <c r="O28" s="5">
        <f t="shared" si="0"/>
        <v>2.1</v>
      </c>
    </row>
    <row r="29" spans="1:15" ht="15.75" customHeight="1" x14ac:dyDescent="0.2">
      <c r="A29" s="75" t="s">
        <v>46</v>
      </c>
      <c r="B29" s="76"/>
      <c r="C29" s="77"/>
      <c r="D29" s="10" t="s">
        <v>47</v>
      </c>
      <c r="E29" s="13">
        <f t="shared" ref="E29:N29" si="3">E28/E32</f>
        <v>0.13333333333333333</v>
      </c>
      <c r="F29" s="13">
        <f t="shared" si="3"/>
        <v>1.9230769230769232E-2</v>
      </c>
      <c r="G29" s="13">
        <f t="shared" si="3"/>
        <v>3.7735849056603772E-2</v>
      </c>
      <c r="H29" s="13">
        <f t="shared" si="3"/>
        <v>5.4545454545454543E-2</v>
      </c>
      <c r="I29" s="13">
        <f t="shared" si="3"/>
        <v>1.9230769230769232E-2</v>
      </c>
      <c r="J29" s="13">
        <f t="shared" si="3"/>
        <v>1.9230769230769232E-2</v>
      </c>
      <c r="K29" s="13">
        <f t="shared" si="3"/>
        <v>1.9230769230769232E-2</v>
      </c>
      <c r="L29" s="13">
        <f t="shared" si="3"/>
        <v>1.9230769230769232E-2</v>
      </c>
      <c r="M29" s="13">
        <f t="shared" si="3"/>
        <v>3.7735849056603772E-2</v>
      </c>
      <c r="N29" s="13">
        <f t="shared" si="3"/>
        <v>1.8867924528301886E-2</v>
      </c>
      <c r="O29" s="14">
        <f t="shared" si="0"/>
        <v>3.7837225667414341E-2</v>
      </c>
    </row>
    <row r="30" spans="1:15" ht="15.75" customHeight="1" x14ac:dyDescent="0.2">
      <c r="A30" s="75" t="s">
        <v>48</v>
      </c>
      <c r="B30" s="76"/>
      <c r="C30" s="77"/>
      <c r="D30" s="10" t="s">
        <v>49</v>
      </c>
      <c r="E30" s="20">
        <f t="shared" ref="E30:N30" si="4">E14+E22</f>
        <v>0</v>
      </c>
      <c r="F30" s="20">
        <f t="shared" si="4"/>
        <v>0</v>
      </c>
      <c r="G30" s="20">
        <f t="shared" si="4"/>
        <v>0</v>
      </c>
      <c r="H30" s="20">
        <f t="shared" si="4"/>
        <v>0</v>
      </c>
      <c r="I30" s="20">
        <f t="shared" si="4"/>
        <v>0</v>
      </c>
      <c r="J30" s="20">
        <f t="shared" si="4"/>
        <v>0</v>
      </c>
      <c r="K30" s="20">
        <f t="shared" si="4"/>
        <v>0</v>
      </c>
      <c r="L30" s="20">
        <f t="shared" si="4"/>
        <v>0</v>
      </c>
      <c r="M30" s="20">
        <f t="shared" si="4"/>
        <v>0</v>
      </c>
      <c r="N30" s="20">
        <f t="shared" si="4"/>
        <v>0</v>
      </c>
      <c r="O30" s="5">
        <f t="shared" si="0"/>
        <v>0</v>
      </c>
    </row>
    <row r="31" spans="1:15" ht="15.75" customHeight="1" x14ac:dyDescent="0.2">
      <c r="A31" s="75" t="s">
        <v>50</v>
      </c>
      <c r="B31" s="76"/>
      <c r="C31" s="77"/>
      <c r="D31" s="10" t="s">
        <v>51</v>
      </c>
      <c r="E31" s="13">
        <f t="shared" ref="E31:N31" si="5">E30/E33</f>
        <v>0</v>
      </c>
      <c r="F31" s="13">
        <f t="shared" si="5"/>
        <v>0</v>
      </c>
      <c r="G31" s="13">
        <f t="shared" si="5"/>
        <v>0</v>
      </c>
      <c r="H31" s="13">
        <f t="shared" si="5"/>
        <v>0</v>
      </c>
      <c r="I31" s="13">
        <f t="shared" si="5"/>
        <v>0</v>
      </c>
      <c r="J31" s="13">
        <f t="shared" si="5"/>
        <v>0</v>
      </c>
      <c r="K31" s="13">
        <f t="shared" si="5"/>
        <v>0</v>
      </c>
      <c r="L31" s="13">
        <f t="shared" si="5"/>
        <v>0</v>
      </c>
      <c r="M31" s="13">
        <f t="shared" si="5"/>
        <v>0</v>
      </c>
      <c r="N31" s="13">
        <f t="shared" si="5"/>
        <v>0</v>
      </c>
      <c r="O31" s="14">
        <f t="shared" si="0"/>
        <v>0</v>
      </c>
    </row>
    <row r="32" spans="1:15" ht="15.75" customHeight="1" x14ac:dyDescent="0.2">
      <c r="A32" s="75" t="s">
        <v>52</v>
      </c>
      <c r="B32" s="78"/>
      <c r="C32" s="68" t="s">
        <v>53</v>
      </c>
      <c r="D32" s="68" t="s">
        <v>54</v>
      </c>
      <c r="E32" s="20">
        <f t="shared" ref="E32:N32" si="6">E6+E12+E20</f>
        <v>60</v>
      </c>
      <c r="F32" s="20">
        <f t="shared" si="6"/>
        <v>52</v>
      </c>
      <c r="G32" s="20">
        <f t="shared" si="6"/>
        <v>53</v>
      </c>
      <c r="H32" s="20">
        <f t="shared" si="6"/>
        <v>55</v>
      </c>
      <c r="I32" s="20">
        <f t="shared" si="6"/>
        <v>52</v>
      </c>
      <c r="J32" s="20">
        <f t="shared" si="6"/>
        <v>52</v>
      </c>
      <c r="K32" s="20">
        <f t="shared" si="6"/>
        <v>52</v>
      </c>
      <c r="L32" s="20">
        <f t="shared" si="6"/>
        <v>52</v>
      </c>
      <c r="M32" s="20">
        <f t="shared" si="6"/>
        <v>53</v>
      </c>
      <c r="N32" s="20">
        <f t="shared" si="6"/>
        <v>53</v>
      </c>
      <c r="O32" s="5">
        <f t="shared" si="0"/>
        <v>53.4</v>
      </c>
    </row>
    <row r="33" spans="1:15" ht="15.75" customHeight="1" x14ac:dyDescent="0.2">
      <c r="A33" s="79"/>
      <c r="B33" s="80"/>
      <c r="C33" s="68" t="s">
        <v>55</v>
      </c>
      <c r="D33" s="68" t="s">
        <v>56</v>
      </c>
      <c r="E33" s="20">
        <f t="shared" ref="E33:N33" si="7">E14+E15+E22+E23</f>
        <v>2</v>
      </c>
      <c r="F33" s="20">
        <f t="shared" si="7"/>
        <v>1</v>
      </c>
      <c r="G33" s="20">
        <f t="shared" si="7"/>
        <v>1</v>
      </c>
      <c r="H33" s="20">
        <f t="shared" si="7"/>
        <v>2</v>
      </c>
      <c r="I33" s="20">
        <f t="shared" si="7"/>
        <v>1</v>
      </c>
      <c r="J33" s="20">
        <f t="shared" si="7"/>
        <v>1</v>
      </c>
      <c r="K33" s="20">
        <f t="shared" si="7"/>
        <v>1</v>
      </c>
      <c r="L33" s="20">
        <f t="shared" si="7"/>
        <v>1</v>
      </c>
      <c r="M33" s="20">
        <f t="shared" si="7"/>
        <v>1</v>
      </c>
      <c r="N33" s="20">
        <f t="shared" si="7"/>
        <v>2</v>
      </c>
      <c r="O33" s="5">
        <f t="shared" si="0"/>
        <v>1.3</v>
      </c>
    </row>
    <row r="34" spans="1:15" ht="15.75" customHeight="1" x14ac:dyDescent="0.2"/>
    <row r="35" spans="1:15" ht="15.75" customHeight="1" x14ac:dyDescent="0.2"/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1:C1"/>
    <mergeCell ref="D1:D4"/>
    <mergeCell ref="E1:O1"/>
    <mergeCell ref="A2:C2"/>
    <mergeCell ref="E2:O2"/>
    <mergeCell ref="A3:C3"/>
    <mergeCell ref="E3:O3"/>
    <mergeCell ref="A4:C4"/>
    <mergeCell ref="A29:C29"/>
    <mergeCell ref="A30:C30"/>
    <mergeCell ref="A31:C31"/>
    <mergeCell ref="A32:B33"/>
    <mergeCell ref="A5:A27"/>
    <mergeCell ref="B5:B10"/>
    <mergeCell ref="B11:B18"/>
    <mergeCell ref="B19:B26"/>
    <mergeCell ref="B27:C27"/>
    <mergeCell ref="A28:C28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topLeftCell="H1" workbookViewId="0">
      <selection activeCell="Y27" sqref="Y27"/>
    </sheetView>
  </sheetViews>
  <sheetFormatPr baseColWidth="10" defaultColWidth="14.42578125" defaultRowHeight="15" customHeight="1" x14ac:dyDescent="0.2"/>
  <cols>
    <col min="4" max="4" width="95.7109375" style="71" customWidth="1"/>
  </cols>
  <sheetData>
    <row r="1" spans="1:25" ht="15.75" customHeight="1" x14ac:dyDescent="0.2">
      <c r="A1" s="91" t="s">
        <v>0</v>
      </c>
      <c r="B1" s="76"/>
      <c r="C1" s="77"/>
      <c r="D1" s="92" t="s">
        <v>1</v>
      </c>
      <c r="E1" s="95">
        <v>77</v>
      </c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7"/>
    </row>
    <row r="2" spans="1:25" ht="15.75" customHeight="1" x14ac:dyDescent="0.2">
      <c r="A2" s="91" t="s">
        <v>2</v>
      </c>
      <c r="B2" s="76"/>
      <c r="C2" s="77"/>
      <c r="D2" s="93"/>
      <c r="E2" s="98">
        <v>7</v>
      </c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7"/>
    </row>
    <row r="3" spans="1:25" ht="15.75" customHeight="1" x14ac:dyDescent="0.2">
      <c r="A3" s="91" t="s">
        <v>3</v>
      </c>
      <c r="B3" s="76"/>
      <c r="C3" s="77"/>
      <c r="D3" s="93"/>
      <c r="E3" s="99">
        <v>1</v>
      </c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100"/>
    </row>
    <row r="4" spans="1:25" ht="15.75" customHeight="1" thickBot="1" x14ac:dyDescent="0.25">
      <c r="A4" s="101" t="s">
        <v>4</v>
      </c>
      <c r="B4" s="102"/>
      <c r="C4" s="78"/>
      <c r="D4" s="94"/>
      <c r="E4" s="15">
        <v>1</v>
      </c>
      <c r="F4" s="15">
        <v>2</v>
      </c>
      <c r="G4" s="15">
        <v>3</v>
      </c>
      <c r="H4" s="15">
        <v>4</v>
      </c>
      <c r="I4" s="15">
        <v>5</v>
      </c>
      <c r="J4" s="15">
        <v>6</v>
      </c>
      <c r="K4" s="15">
        <v>7</v>
      </c>
      <c r="L4" s="15">
        <v>8</v>
      </c>
      <c r="M4" s="15">
        <v>9</v>
      </c>
      <c r="N4" s="15">
        <v>10</v>
      </c>
      <c r="O4" s="15">
        <v>11</v>
      </c>
      <c r="P4" s="15">
        <v>12</v>
      </c>
      <c r="Q4" s="15">
        <v>13</v>
      </c>
      <c r="R4" s="15">
        <v>14</v>
      </c>
      <c r="S4" s="15">
        <v>15</v>
      </c>
      <c r="T4" s="15">
        <v>16</v>
      </c>
      <c r="U4" s="15">
        <v>17</v>
      </c>
      <c r="V4" s="15">
        <v>18</v>
      </c>
      <c r="W4" s="15">
        <v>19</v>
      </c>
      <c r="X4" s="15">
        <v>20</v>
      </c>
      <c r="Y4" s="16" t="s">
        <v>5</v>
      </c>
    </row>
    <row r="5" spans="1:25" ht="15.75" customHeight="1" x14ac:dyDescent="0.2">
      <c r="A5" s="81" t="s">
        <v>6</v>
      </c>
      <c r="B5" s="84" t="s">
        <v>7</v>
      </c>
      <c r="C5" s="49" t="s">
        <v>8</v>
      </c>
      <c r="D5" s="49" t="s">
        <v>9</v>
      </c>
      <c r="E5" s="50">
        <f>E2-E11-E19</f>
        <v>6</v>
      </c>
      <c r="F5" s="50">
        <f>E2-E11-E19</f>
        <v>6</v>
      </c>
      <c r="G5" s="50">
        <f>E2-E11-E19</f>
        <v>6</v>
      </c>
      <c r="H5" s="50">
        <f>E2-E11-E19</f>
        <v>6</v>
      </c>
      <c r="I5" s="50">
        <f>E2-E11-E19</f>
        <v>6</v>
      </c>
      <c r="J5" s="50">
        <f>E2-E11-E19</f>
        <v>6</v>
      </c>
      <c r="K5" s="50">
        <f>E2-E11-E19</f>
        <v>6</v>
      </c>
      <c r="L5" s="50">
        <f>E2-E11-E19</f>
        <v>6</v>
      </c>
      <c r="M5" s="50">
        <f>E2-E11-E19</f>
        <v>6</v>
      </c>
      <c r="N5" s="50">
        <f>E2-E11-E19</f>
        <v>6</v>
      </c>
      <c r="O5" s="50">
        <f>E2-E11-E19</f>
        <v>6</v>
      </c>
      <c r="P5" s="50">
        <f>E2-E11-E19</f>
        <v>6</v>
      </c>
      <c r="Q5" s="50">
        <f>E2-E11-E19</f>
        <v>6</v>
      </c>
      <c r="R5" s="50">
        <f>E2-E11-E19</f>
        <v>6</v>
      </c>
      <c r="S5" s="50">
        <f>E2-E11-E19</f>
        <v>6</v>
      </c>
      <c r="T5" s="50">
        <f>E2-E11-E19</f>
        <v>6</v>
      </c>
      <c r="U5" s="50">
        <f>E2-E11-E19</f>
        <v>6</v>
      </c>
      <c r="V5" s="50">
        <f>E2-E11-E19</f>
        <v>6</v>
      </c>
      <c r="W5" s="50">
        <f>E2-E11-E19</f>
        <v>6</v>
      </c>
      <c r="X5" s="50">
        <f>E2-E11-E19</f>
        <v>6</v>
      </c>
      <c r="Y5" s="51">
        <f t="shared" ref="Y5:Y30" si="0">AVERAGE(E5:X5)</f>
        <v>6</v>
      </c>
    </row>
    <row r="6" spans="1:25" ht="15.75" customHeight="1" x14ac:dyDescent="0.2">
      <c r="A6" s="82"/>
      <c r="B6" s="85"/>
      <c r="C6" s="4" t="s">
        <v>10</v>
      </c>
      <c r="D6" s="4" t="s">
        <v>11</v>
      </c>
      <c r="E6" s="20">
        <v>8</v>
      </c>
      <c r="F6" s="20">
        <v>6</v>
      </c>
      <c r="G6" s="20">
        <v>6</v>
      </c>
      <c r="H6" s="20">
        <v>6</v>
      </c>
      <c r="I6" s="20">
        <v>10</v>
      </c>
      <c r="J6" s="20">
        <v>7</v>
      </c>
      <c r="K6" s="20">
        <v>6</v>
      </c>
      <c r="L6" s="20">
        <v>6</v>
      </c>
      <c r="M6" s="20">
        <v>7</v>
      </c>
      <c r="N6" s="20">
        <v>7</v>
      </c>
      <c r="O6" s="20">
        <v>6</v>
      </c>
      <c r="P6" s="20">
        <v>8</v>
      </c>
      <c r="Q6" s="20">
        <v>6</v>
      </c>
      <c r="R6" s="20">
        <v>7</v>
      </c>
      <c r="S6" s="20">
        <v>6</v>
      </c>
      <c r="T6" s="20">
        <v>7</v>
      </c>
      <c r="U6" s="20">
        <v>9</v>
      </c>
      <c r="V6" s="20">
        <v>7</v>
      </c>
      <c r="W6" s="20">
        <v>8</v>
      </c>
      <c r="X6" s="20">
        <v>8</v>
      </c>
      <c r="Y6" s="52">
        <f t="shared" si="0"/>
        <v>7.05</v>
      </c>
    </row>
    <row r="7" spans="1:25" ht="15.75" customHeight="1" x14ac:dyDescent="0.2">
      <c r="A7" s="82"/>
      <c r="B7" s="85"/>
      <c r="C7" s="4" t="s">
        <v>12</v>
      </c>
      <c r="D7" s="4" t="s">
        <v>13</v>
      </c>
      <c r="E7" s="20">
        <f t="shared" ref="E7:X7" si="1">E6-E5</f>
        <v>2</v>
      </c>
      <c r="F7" s="20">
        <f t="shared" si="1"/>
        <v>0</v>
      </c>
      <c r="G7" s="20">
        <f t="shared" si="1"/>
        <v>0</v>
      </c>
      <c r="H7" s="20">
        <f t="shared" si="1"/>
        <v>0</v>
      </c>
      <c r="I7" s="20">
        <f t="shared" si="1"/>
        <v>4</v>
      </c>
      <c r="J7" s="20">
        <f t="shared" si="1"/>
        <v>1</v>
      </c>
      <c r="K7" s="20">
        <f t="shared" si="1"/>
        <v>0</v>
      </c>
      <c r="L7" s="20">
        <f t="shared" si="1"/>
        <v>0</v>
      </c>
      <c r="M7" s="20">
        <f t="shared" si="1"/>
        <v>1</v>
      </c>
      <c r="N7" s="20">
        <f t="shared" si="1"/>
        <v>1</v>
      </c>
      <c r="O7" s="20">
        <f t="shared" si="1"/>
        <v>0</v>
      </c>
      <c r="P7" s="20">
        <f t="shared" si="1"/>
        <v>2</v>
      </c>
      <c r="Q7" s="20">
        <f t="shared" si="1"/>
        <v>0</v>
      </c>
      <c r="R7" s="20">
        <f t="shared" si="1"/>
        <v>1</v>
      </c>
      <c r="S7" s="20">
        <f t="shared" si="1"/>
        <v>0</v>
      </c>
      <c r="T7" s="20">
        <f t="shared" si="1"/>
        <v>1</v>
      </c>
      <c r="U7" s="20">
        <f t="shared" si="1"/>
        <v>3</v>
      </c>
      <c r="V7" s="20">
        <f t="shared" si="1"/>
        <v>1</v>
      </c>
      <c r="W7" s="20">
        <f t="shared" si="1"/>
        <v>2</v>
      </c>
      <c r="X7" s="20">
        <f t="shared" si="1"/>
        <v>2</v>
      </c>
      <c r="Y7" s="52">
        <f t="shared" si="0"/>
        <v>1.05</v>
      </c>
    </row>
    <row r="8" spans="1:25" ht="15.75" customHeight="1" x14ac:dyDescent="0.2">
      <c r="A8" s="82"/>
      <c r="B8" s="85"/>
      <c r="C8" s="4" t="s">
        <v>14</v>
      </c>
      <c r="D8" s="4" t="s">
        <v>15</v>
      </c>
      <c r="E8" s="20">
        <v>180.56703999999999</v>
      </c>
      <c r="F8" s="22">
        <v>135.42551</v>
      </c>
      <c r="G8" s="22">
        <v>135.42169000000001</v>
      </c>
      <c r="H8" s="22">
        <v>135.42375000000001</v>
      </c>
      <c r="I8" s="22">
        <v>225.70822000000001</v>
      </c>
      <c r="J8" s="22">
        <v>157.99377999999999</v>
      </c>
      <c r="K8" s="22">
        <v>135.42385999999999</v>
      </c>
      <c r="L8" s="22">
        <v>135.48698999999999</v>
      </c>
      <c r="M8" s="22">
        <v>157.99276</v>
      </c>
      <c r="N8" s="22">
        <v>157.99476999999999</v>
      </c>
      <c r="O8" s="20">
        <v>135.42165</v>
      </c>
      <c r="P8" s="22">
        <v>180.63115999999999</v>
      </c>
      <c r="Q8" s="22">
        <v>135.42563000000001</v>
      </c>
      <c r="R8" s="22">
        <v>157.99627000000001</v>
      </c>
      <c r="S8" s="22">
        <v>135.42705000000001</v>
      </c>
      <c r="T8" s="22">
        <v>158.00512000000001</v>
      </c>
      <c r="U8" s="22">
        <v>203.14</v>
      </c>
      <c r="V8" s="22">
        <v>158.05739</v>
      </c>
      <c r="W8" s="22">
        <v>180.63323</v>
      </c>
      <c r="X8" s="22">
        <v>180.56098</v>
      </c>
      <c r="Y8" s="52">
        <f t="shared" si="0"/>
        <v>159.13684249999997</v>
      </c>
    </row>
    <row r="9" spans="1:25" ht="15.75" customHeight="1" x14ac:dyDescent="0.2">
      <c r="A9" s="82"/>
      <c r="B9" s="85"/>
      <c r="C9" s="4" t="s">
        <v>16</v>
      </c>
      <c r="D9" s="4" t="s">
        <v>17</v>
      </c>
      <c r="E9" s="22">
        <v>22.570879999999999</v>
      </c>
      <c r="F9" s="22">
        <v>22.570918333333331</v>
      </c>
      <c r="G9" s="22">
        <v>22.570281666666659</v>
      </c>
      <c r="H9" s="22">
        <v>22.570625</v>
      </c>
      <c r="I9" s="22">
        <v>22.570822</v>
      </c>
      <c r="J9" s="22">
        <v>22.570540000000001</v>
      </c>
      <c r="K9" s="22">
        <v>22.570643333333329</v>
      </c>
      <c r="L9" s="22">
        <v>22.581164999999999</v>
      </c>
      <c r="M9" s="22">
        <v>22.57039428571429</v>
      </c>
      <c r="N9" s="22">
        <v>22.570681428571429</v>
      </c>
      <c r="O9" s="22">
        <v>22.570274999999999</v>
      </c>
      <c r="P9" s="22">
        <v>22.578894999999999</v>
      </c>
      <c r="Q9" s="22">
        <v>22.570938333333331</v>
      </c>
      <c r="R9" s="22">
        <v>22.570895714285719</v>
      </c>
      <c r="S9" s="22">
        <v>22.571175</v>
      </c>
      <c r="T9" s="22">
        <v>22.57216</v>
      </c>
      <c r="U9" s="22">
        <v>22.571111111111112</v>
      </c>
      <c r="V9" s="22">
        <v>22.579627142857142</v>
      </c>
      <c r="W9" s="22">
        <v>22.57915375</v>
      </c>
      <c r="X9" s="22">
        <v>22.5701225</v>
      </c>
      <c r="Y9" s="52">
        <f t="shared" si="0"/>
        <v>22.572565229960315</v>
      </c>
    </row>
    <row r="10" spans="1:25" ht="15.75" customHeight="1" thickBot="1" x14ac:dyDescent="0.25">
      <c r="A10" s="82"/>
      <c r="B10" s="86"/>
      <c r="C10" s="53" t="s">
        <v>18</v>
      </c>
      <c r="D10" s="53" t="s">
        <v>19</v>
      </c>
      <c r="E10" s="54">
        <v>1.0818634717139179E-3</v>
      </c>
      <c r="F10" s="54">
        <v>7.2308828414366453E-4</v>
      </c>
      <c r="G10" s="54">
        <v>5.2151382212383454E-4</v>
      </c>
      <c r="H10" s="54">
        <v>8.3818255768091233E-4</v>
      </c>
      <c r="I10" s="54">
        <v>1.215344487058222E-3</v>
      </c>
      <c r="J10" s="54">
        <v>1.2974205177969679E-3</v>
      </c>
      <c r="K10" s="54">
        <v>1.6402276264799139E-3</v>
      </c>
      <c r="L10" s="54">
        <v>2.6759813713851381E-2</v>
      </c>
      <c r="M10" s="54">
        <v>8.0477444340825181E-4</v>
      </c>
      <c r="N10" s="54">
        <v>8.850692735863601E-4</v>
      </c>
      <c r="O10" s="54">
        <v>9.5206617416987286E-4</v>
      </c>
      <c r="P10" s="54">
        <v>2.3359897871596459E-2</v>
      </c>
      <c r="Q10" s="54">
        <v>7.4055159622122386E-4</v>
      </c>
      <c r="R10" s="54">
        <v>9.3802731201957546E-4</v>
      </c>
      <c r="S10" s="54">
        <v>1.960497385869054E-3</v>
      </c>
      <c r="T10" s="54">
        <v>2.9182757466244178E-3</v>
      </c>
      <c r="U10" s="54">
        <v>1.3104049416539499E-3</v>
      </c>
      <c r="V10" s="54">
        <v>2.423382327401474E-2</v>
      </c>
      <c r="W10" s="54">
        <v>2.4391243708405581E-2</v>
      </c>
      <c r="X10" s="54">
        <v>1.0168403442593001E-3</v>
      </c>
      <c r="Y10" s="55">
        <f t="shared" si="0"/>
        <v>5.8794463276338801E-3</v>
      </c>
    </row>
    <row r="11" spans="1:25" ht="15.75" customHeight="1" x14ac:dyDescent="0.2">
      <c r="A11" s="82"/>
      <c r="B11" s="84" t="s">
        <v>20</v>
      </c>
      <c r="C11" s="49" t="s">
        <v>8</v>
      </c>
      <c r="D11" s="49" t="s">
        <v>21</v>
      </c>
      <c r="E11" s="50">
        <f>E3-1</f>
        <v>0</v>
      </c>
      <c r="F11" s="50">
        <f>E3-1</f>
        <v>0</v>
      </c>
      <c r="G11" s="50">
        <f>E3-1</f>
        <v>0</v>
      </c>
      <c r="H11" s="50">
        <f>E3-1</f>
        <v>0</v>
      </c>
      <c r="I11" s="50">
        <f>E3-1</f>
        <v>0</v>
      </c>
      <c r="J11" s="50">
        <f>E3-1</f>
        <v>0</v>
      </c>
      <c r="K11" s="50">
        <f>E3-1</f>
        <v>0</v>
      </c>
      <c r="L11" s="50">
        <f>E3-1</f>
        <v>0</v>
      </c>
      <c r="M11" s="50">
        <f>E3-1</f>
        <v>0</v>
      </c>
      <c r="N11" s="50">
        <f>E3-1</f>
        <v>0</v>
      </c>
      <c r="O11" s="50">
        <f>E3-1</f>
        <v>0</v>
      </c>
      <c r="P11" s="50">
        <f>E3-1</f>
        <v>0</v>
      </c>
      <c r="Q11" s="50">
        <f>E3-1</f>
        <v>0</v>
      </c>
      <c r="R11" s="50">
        <f>E3-1</f>
        <v>0</v>
      </c>
      <c r="S11" s="50">
        <f>E3-1</f>
        <v>0</v>
      </c>
      <c r="T11" s="50">
        <f>E3-1</f>
        <v>0</v>
      </c>
      <c r="U11" s="50">
        <f>E3-1</f>
        <v>0</v>
      </c>
      <c r="V11" s="50">
        <f>E3-1</f>
        <v>0</v>
      </c>
      <c r="W11" s="50">
        <f>E3-1</f>
        <v>0</v>
      </c>
      <c r="X11" s="50">
        <f>E3-1</f>
        <v>0</v>
      </c>
      <c r="Y11" s="51">
        <f t="shared" si="0"/>
        <v>0</v>
      </c>
    </row>
    <row r="12" spans="1:25" ht="15.75" customHeight="1" x14ac:dyDescent="0.2">
      <c r="A12" s="82"/>
      <c r="B12" s="85"/>
      <c r="C12" s="4" t="s">
        <v>10</v>
      </c>
      <c r="D12" s="4" t="s">
        <v>22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52">
        <f t="shared" si="0"/>
        <v>0</v>
      </c>
    </row>
    <row r="13" spans="1:25" ht="15.75" customHeight="1" x14ac:dyDescent="0.2">
      <c r="A13" s="82"/>
      <c r="B13" s="85"/>
      <c r="C13" s="4" t="s">
        <v>23</v>
      </c>
      <c r="D13" s="4" t="s">
        <v>24</v>
      </c>
      <c r="E13" s="20">
        <v>0</v>
      </c>
      <c r="F13" s="20">
        <v>0</v>
      </c>
      <c r="G13" s="20">
        <v>0</v>
      </c>
      <c r="H13" s="20">
        <v>0</v>
      </c>
      <c r="I13" s="67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52">
        <f t="shared" si="0"/>
        <v>0</v>
      </c>
    </row>
    <row r="14" spans="1:25" ht="15.75" customHeight="1" x14ac:dyDescent="0.2">
      <c r="A14" s="82"/>
      <c r="B14" s="85"/>
      <c r="C14" s="4" t="s">
        <v>25</v>
      </c>
      <c r="D14" s="4" t="s">
        <v>26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52">
        <f t="shared" si="0"/>
        <v>0</v>
      </c>
    </row>
    <row r="15" spans="1:25" ht="15.75" customHeight="1" x14ac:dyDescent="0.2">
      <c r="A15" s="82"/>
      <c r="B15" s="85"/>
      <c r="C15" s="4" t="s">
        <v>27</v>
      </c>
      <c r="D15" s="4" t="s">
        <v>28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52">
        <f t="shared" si="0"/>
        <v>0</v>
      </c>
    </row>
    <row r="16" spans="1:25" ht="15.75" customHeight="1" x14ac:dyDescent="0.2">
      <c r="A16" s="82"/>
      <c r="B16" s="85"/>
      <c r="C16" s="4" t="s">
        <v>14</v>
      </c>
      <c r="D16" s="4" t="s">
        <v>29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52">
        <f t="shared" si="0"/>
        <v>0</v>
      </c>
    </row>
    <row r="17" spans="1:25" ht="15.75" customHeight="1" x14ac:dyDescent="0.2">
      <c r="A17" s="82"/>
      <c r="B17" s="85"/>
      <c r="C17" s="4" t="s">
        <v>16</v>
      </c>
      <c r="D17" s="4" t="s">
        <v>30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52">
        <f t="shared" si="0"/>
        <v>0</v>
      </c>
    </row>
    <row r="18" spans="1:25" ht="15.75" customHeight="1" thickBot="1" x14ac:dyDescent="0.25">
      <c r="A18" s="82"/>
      <c r="B18" s="86"/>
      <c r="C18" s="53" t="s">
        <v>18</v>
      </c>
      <c r="D18" s="53" t="s">
        <v>31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6">
        <f t="shared" si="0"/>
        <v>0</v>
      </c>
    </row>
    <row r="19" spans="1:25" ht="15.75" customHeight="1" x14ac:dyDescent="0.2">
      <c r="A19" s="82"/>
      <c r="B19" s="84" t="s">
        <v>32</v>
      </c>
      <c r="C19" s="58" t="s">
        <v>33</v>
      </c>
      <c r="D19" s="58" t="s">
        <v>34</v>
      </c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1">
        <f t="shared" si="0"/>
        <v>1</v>
      </c>
    </row>
    <row r="20" spans="1:25" ht="15.75" customHeight="1" x14ac:dyDescent="0.2">
      <c r="A20" s="82"/>
      <c r="B20" s="85"/>
      <c r="C20" s="4" t="s">
        <v>10</v>
      </c>
      <c r="D20" s="4" t="s">
        <v>35</v>
      </c>
      <c r="E20" s="20">
        <v>2</v>
      </c>
      <c r="F20" s="20">
        <v>1</v>
      </c>
      <c r="G20" s="20">
        <v>2</v>
      </c>
      <c r="H20" s="20">
        <v>1</v>
      </c>
      <c r="I20" s="20">
        <v>5</v>
      </c>
      <c r="J20" s="20">
        <v>4</v>
      </c>
      <c r="K20" s="20">
        <v>1</v>
      </c>
      <c r="L20" s="20">
        <v>1</v>
      </c>
      <c r="M20" s="20">
        <v>3</v>
      </c>
      <c r="N20" s="20">
        <v>2</v>
      </c>
      <c r="O20" s="20">
        <v>1</v>
      </c>
      <c r="P20" s="20">
        <v>3</v>
      </c>
      <c r="Q20" s="20">
        <v>2</v>
      </c>
      <c r="R20" s="20">
        <v>3</v>
      </c>
      <c r="S20" s="20">
        <v>1</v>
      </c>
      <c r="T20" s="20">
        <v>3</v>
      </c>
      <c r="U20" s="20">
        <v>8</v>
      </c>
      <c r="V20" s="20">
        <v>3</v>
      </c>
      <c r="W20" s="20">
        <v>4</v>
      </c>
      <c r="X20" s="20">
        <v>3</v>
      </c>
      <c r="Y20" s="52">
        <f t="shared" si="0"/>
        <v>2.65</v>
      </c>
    </row>
    <row r="21" spans="1:25" ht="15.75" customHeight="1" x14ac:dyDescent="0.2">
      <c r="A21" s="82"/>
      <c r="B21" s="85"/>
      <c r="C21" s="4" t="s">
        <v>23</v>
      </c>
      <c r="D21" s="4" t="s">
        <v>36</v>
      </c>
      <c r="E21" s="46">
        <v>0</v>
      </c>
      <c r="F21" s="46">
        <v>0</v>
      </c>
      <c r="G21" s="46">
        <v>1</v>
      </c>
      <c r="H21" s="46">
        <v>0</v>
      </c>
      <c r="I21" s="46">
        <v>1</v>
      </c>
      <c r="J21" s="46">
        <v>2</v>
      </c>
      <c r="K21" s="46">
        <v>0</v>
      </c>
      <c r="L21" s="46">
        <v>0</v>
      </c>
      <c r="M21" s="46">
        <v>1</v>
      </c>
      <c r="N21" s="46">
        <v>0</v>
      </c>
      <c r="O21" s="46">
        <v>0</v>
      </c>
      <c r="P21" s="46">
        <v>0</v>
      </c>
      <c r="Q21" s="46">
        <v>1</v>
      </c>
      <c r="R21" s="46">
        <v>3</v>
      </c>
      <c r="S21" s="46">
        <v>0</v>
      </c>
      <c r="T21" s="46">
        <v>3</v>
      </c>
      <c r="U21" s="46">
        <v>6</v>
      </c>
      <c r="V21" s="46">
        <v>3</v>
      </c>
      <c r="W21" s="46">
        <v>2</v>
      </c>
      <c r="X21" s="46">
        <v>1</v>
      </c>
      <c r="Y21" s="52">
        <f t="shared" si="0"/>
        <v>1.2</v>
      </c>
    </row>
    <row r="22" spans="1:25" ht="15.75" customHeight="1" x14ac:dyDescent="0.2">
      <c r="A22" s="82"/>
      <c r="B22" s="85"/>
      <c r="C22" s="4" t="s">
        <v>25</v>
      </c>
      <c r="D22" s="4" t="s">
        <v>37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52">
        <f t="shared" si="0"/>
        <v>0</v>
      </c>
    </row>
    <row r="23" spans="1:25" ht="15.75" customHeight="1" x14ac:dyDescent="0.2">
      <c r="A23" s="82"/>
      <c r="B23" s="85"/>
      <c r="C23" s="4" t="s">
        <v>27</v>
      </c>
      <c r="D23" s="4" t="s">
        <v>38</v>
      </c>
      <c r="E23" s="20">
        <v>2</v>
      </c>
      <c r="F23" s="20">
        <v>1</v>
      </c>
      <c r="G23" s="20">
        <v>1</v>
      </c>
      <c r="H23" s="20">
        <v>1</v>
      </c>
      <c r="I23" s="20">
        <v>4</v>
      </c>
      <c r="J23" s="20">
        <v>2</v>
      </c>
      <c r="K23" s="20">
        <v>1</v>
      </c>
      <c r="L23" s="20">
        <v>1</v>
      </c>
      <c r="M23" s="20">
        <v>2</v>
      </c>
      <c r="N23" s="20">
        <v>2</v>
      </c>
      <c r="O23" s="20">
        <v>1</v>
      </c>
      <c r="P23" s="20">
        <v>3</v>
      </c>
      <c r="Q23" s="20">
        <v>1</v>
      </c>
      <c r="R23" s="20">
        <v>0</v>
      </c>
      <c r="S23" s="20">
        <v>1</v>
      </c>
      <c r="T23" s="20">
        <v>0</v>
      </c>
      <c r="U23" s="20">
        <v>2</v>
      </c>
      <c r="V23" s="20">
        <v>0</v>
      </c>
      <c r="W23" s="20">
        <v>2</v>
      </c>
      <c r="X23" s="20">
        <v>2</v>
      </c>
      <c r="Y23" s="52">
        <f t="shared" si="0"/>
        <v>1.45</v>
      </c>
    </row>
    <row r="24" spans="1:25" ht="15.75" customHeight="1" x14ac:dyDescent="0.2">
      <c r="A24" s="82"/>
      <c r="B24" s="85"/>
      <c r="C24" s="4" t="s">
        <v>14</v>
      </c>
      <c r="D24" s="4" t="s">
        <v>39</v>
      </c>
      <c r="E24" s="22">
        <v>109.44166</v>
      </c>
      <c r="F24" s="22">
        <v>54.545810000000003</v>
      </c>
      <c r="G24" s="22">
        <v>120.51421000000001</v>
      </c>
      <c r="H24" s="22">
        <v>54.594929999999998</v>
      </c>
      <c r="I24" s="22">
        <v>283.39587</v>
      </c>
      <c r="J24" s="22">
        <v>241.43235999999999</v>
      </c>
      <c r="K24" s="22">
        <v>55.479559999999999</v>
      </c>
      <c r="L24" s="22">
        <v>54.445239999999998</v>
      </c>
      <c r="M24" s="22">
        <v>173.59184999999999</v>
      </c>
      <c r="N24" s="22">
        <v>110.68086</v>
      </c>
      <c r="O24" s="22">
        <v>54.505780000000001</v>
      </c>
      <c r="P24" s="22">
        <v>162.85944000000001</v>
      </c>
      <c r="Q24" s="22">
        <v>120.35455</v>
      </c>
      <c r="R24" s="22">
        <v>196.99511000000001</v>
      </c>
      <c r="S24" s="22">
        <v>54.101320000000001</v>
      </c>
      <c r="T24" s="22">
        <v>196.99055999999999</v>
      </c>
      <c r="U24" s="22">
        <v>508.20211</v>
      </c>
      <c r="V24" s="22">
        <v>196.99114</v>
      </c>
      <c r="W24" s="22">
        <v>240.84288000000001</v>
      </c>
      <c r="X24" s="22">
        <v>174.73748000000001</v>
      </c>
      <c r="Y24" s="52">
        <f t="shared" si="0"/>
        <v>158.23513600000001</v>
      </c>
    </row>
    <row r="25" spans="1:25" ht="15.75" customHeight="1" x14ac:dyDescent="0.2">
      <c r="A25" s="82"/>
      <c r="B25" s="85"/>
      <c r="C25" s="4" t="s">
        <v>16</v>
      </c>
      <c r="D25" s="4" t="s">
        <v>40</v>
      </c>
      <c r="E25" s="22">
        <v>54.720830000000007</v>
      </c>
      <c r="F25" s="22">
        <v>54.545810000000003</v>
      </c>
      <c r="G25" s="22">
        <v>60.257105000000003</v>
      </c>
      <c r="H25" s="22">
        <v>54.594929999999998</v>
      </c>
      <c r="I25" s="22">
        <v>56.679174000000003</v>
      </c>
      <c r="J25" s="22">
        <v>60.358089999999997</v>
      </c>
      <c r="K25" s="22">
        <v>55.479559999999999</v>
      </c>
      <c r="L25" s="22">
        <v>54.445239999999998</v>
      </c>
      <c r="M25" s="22">
        <v>57.863950000000003</v>
      </c>
      <c r="N25" s="22">
        <v>55.340429999999998</v>
      </c>
      <c r="O25" s="22">
        <v>54.505780000000001</v>
      </c>
      <c r="P25" s="22">
        <v>54.286479999999997</v>
      </c>
      <c r="Q25" s="22">
        <v>60.177275000000002</v>
      </c>
      <c r="R25" s="22">
        <v>65.665036666666666</v>
      </c>
      <c r="S25" s="22">
        <v>54.101320000000001</v>
      </c>
      <c r="T25" s="22">
        <v>65.663520000000005</v>
      </c>
      <c r="U25" s="22">
        <v>63.525263750000001</v>
      </c>
      <c r="V25" s="22">
        <v>65.66371333333332</v>
      </c>
      <c r="W25" s="22">
        <v>60.210720000000002</v>
      </c>
      <c r="X25" s="22">
        <v>58.245826666666673</v>
      </c>
      <c r="Y25" s="52">
        <f t="shared" si="0"/>
        <v>58.316502720833341</v>
      </c>
    </row>
    <row r="26" spans="1:25" ht="15.75" customHeight="1" thickBot="1" x14ac:dyDescent="0.25">
      <c r="A26" s="82"/>
      <c r="B26" s="86"/>
      <c r="C26" s="53" t="s">
        <v>18</v>
      </c>
      <c r="D26" s="53" t="s">
        <v>41</v>
      </c>
      <c r="E26" s="59">
        <v>1.108856569985496</v>
      </c>
      <c r="F26" s="59">
        <v>0</v>
      </c>
      <c r="G26" s="59">
        <v>7.6465325235985206</v>
      </c>
      <c r="H26" s="59">
        <v>0</v>
      </c>
      <c r="I26" s="59">
        <v>5.0250329020096984</v>
      </c>
      <c r="J26" s="59">
        <v>6.1349557502180367</v>
      </c>
      <c r="K26" s="59">
        <v>0</v>
      </c>
      <c r="L26" s="59">
        <v>0</v>
      </c>
      <c r="M26" s="59">
        <v>6.7580189941209801</v>
      </c>
      <c r="N26" s="59">
        <v>0.21637467504308669</v>
      </c>
      <c r="O26" s="59">
        <v>0</v>
      </c>
      <c r="P26" s="59">
        <v>0.15984238205182061</v>
      </c>
      <c r="Q26" s="59">
        <v>7.7610413957438711</v>
      </c>
      <c r="R26" s="59">
        <v>1.6620569585040501E-3</v>
      </c>
      <c r="S26" s="59">
        <v>0</v>
      </c>
      <c r="T26" s="59">
        <v>1.4388537104245451E-3</v>
      </c>
      <c r="U26" s="59">
        <v>4.1841722355970328</v>
      </c>
      <c r="V26" s="59">
        <v>2.2926040507090959E-3</v>
      </c>
      <c r="W26" s="59">
        <v>6.2979586454818817</v>
      </c>
      <c r="X26" s="59">
        <v>6.4260657661615408</v>
      </c>
      <c r="Y26" s="56">
        <f t="shared" si="0"/>
        <v>2.5862122677365802</v>
      </c>
    </row>
    <row r="27" spans="1:25" ht="15.75" customHeight="1" thickBot="1" x14ac:dyDescent="0.25">
      <c r="A27" s="83"/>
      <c r="B27" s="87" t="s">
        <v>42</v>
      </c>
      <c r="C27" s="88"/>
      <c r="D27" s="60" t="s">
        <v>43</v>
      </c>
      <c r="E27" s="61">
        <v>290.00869999999998</v>
      </c>
      <c r="F27" s="61">
        <v>189.97131999999999</v>
      </c>
      <c r="G27" s="61">
        <v>255.9359</v>
      </c>
      <c r="H27" s="61">
        <v>190.01867999999999</v>
      </c>
      <c r="I27" s="61">
        <v>509.10408999999999</v>
      </c>
      <c r="J27" s="61">
        <v>399.42613999999998</v>
      </c>
      <c r="K27" s="61">
        <v>190.90342000000001</v>
      </c>
      <c r="L27" s="61">
        <v>189.93223</v>
      </c>
      <c r="M27" s="61">
        <v>331.58461</v>
      </c>
      <c r="N27" s="61">
        <v>268.67563000000001</v>
      </c>
      <c r="O27" s="61">
        <v>189.92742999999999</v>
      </c>
      <c r="P27" s="61">
        <v>343.49059999999997</v>
      </c>
      <c r="Q27" s="61">
        <v>255.78018</v>
      </c>
      <c r="R27" s="61">
        <v>354.99137999999999</v>
      </c>
      <c r="S27" s="61">
        <v>189.52837</v>
      </c>
      <c r="T27" s="61">
        <v>354.99568000000011</v>
      </c>
      <c r="U27" s="61">
        <v>711.34211000000005</v>
      </c>
      <c r="V27" s="61">
        <v>355.04853000000003</v>
      </c>
      <c r="W27" s="61">
        <v>421.47611000000012</v>
      </c>
      <c r="X27" s="61">
        <v>355.29845999999998</v>
      </c>
      <c r="Y27" s="62">
        <f t="shared" si="0"/>
        <v>317.37197850000007</v>
      </c>
    </row>
    <row r="28" spans="1:25" ht="15.75" customHeight="1" x14ac:dyDescent="0.2">
      <c r="A28" s="89" t="s">
        <v>44</v>
      </c>
      <c r="B28" s="90"/>
      <c r="C28" s="80"/>
      <c r="D28" s="57" t="s">
        <v>45</v>
      </c>
      <c r="E28" s="47">
        <f t="shared" ref="E28:X28" si="2">E7+E13+E21</f>
        <v>2</v>
      </c>
      <c r="F28" s="47">
        <f t="shared" si="2"/>
        <v>0</v>
      </c>
      <c r="G28" s="47">
        <f t="shared" si="2"/>
        <v>1</v>
      </c>
      <c r="H28" s="47">
        <f t="shared" si="2"/>
        <v>0</v>
      </c>
      <c r="I28" s="47">
        <f t="shared" si="2"/>
        <v>5</v>
      </c>
      <c r="J28" s="47">
        <f t="shared" si="2"/>
        <v>3</v>
      </c>
      <c r="K28" s="47">
        <f t="shared" si="2"/>
        <v>0</v>
      </c>
      <c r="L28" s="47">
        <f t="shared" si="2"/>
        <v>0</v>
      </c>
      <c r="M28" s="47">
        <f t="shared" si="2"/>
        <v>2</v>
      </c>
      <c r="N28" s="47">
        <f t="shared" si="2"/>
        <v>1</v>
      </c>
      <c r="O28" s="47">
        <f t="shared" si="2"/>
        <v>0</v>
      </c>
      <c r="P28" s="47">
        <f t="shared" si="2"/>
        <v>2</v>
      </c>
      <c r="Q28" s="47">
        <f t="shared" si="2"/>
        <v>1</v>
      </c>
      <c r="R28" s="47">
        <f t="shared" si="2"/>
        <v>4</v>
      </c>
      <c r="S28" s="47">
        <f t="shared" si="2"/>
        <v>0</v>
      </c>
      <c r="T28" s="47">
        <f t="shared" si="2"/>
        <v>4</v>
      </c>
      <c r="U28" s="47">
        <f t="shared" si="2"/>
        <v>9</v>
      </c>
      <c r="V28" s="47">
        <f t="shared" si="2"/>
        <v>4</v>
      </c>
      <c r="W28" s="47">
        <f t="shared" si="2"/>
        <v>4</v>
      </c>
      <c r="X28" s="47">
        <f t="shared" si="2"/>
        <v>3</v>
      </c>
      <c r="Y28" s="48">
        <f t="shared" si="0"/>
        <v>2.25</v>
      </c>
    </row>
    <row r="29" spans="1:25" ht="15.75" customHeight="1" x14ac:dyDescent="0.2">
      <c r="A29" s="75" t="s">
        <v>46</v>
      </c>
      <c r="B29" s="76"/>
      <c r="C29" s="77"/>
      <c r="D29" s="10" t="s">
        <v>47</v>
      </c>
      <c r="E29" s="42">
        <f t="shared" ref="E29:X29" si="3">E28/E32</f>
        <v>0.2</v>
      </c>
      <c r="F29" s="13">
        <f t="shared" si="3"/>
        <v>0</v>
      </c>
      <c r="G29" s="13">
        <f t="shared" si="3"/>
        <v>0.125</v>
      </c>
      <c r="H29" s="13">
        <f t="shared" si="3"/>
        <v>0</v>
      </c>
      <c r="I29" s="13">
        <f t="shared" si="3"/>
        <v>0.33333333333333331</v>
      </c>
      <c r="J29" s="13">
        <f t="shared" si="3"/>
        <v>0.27272727272727271</v>
      </c>
      <c r="K29" s="13">
        <f t="shared" si="3"/>
        <v>0</v>
      </c>
      <c r="L29" s="13">
        <f t="shared" si="3"/>
        <v>0</v>
      </c>
      <c r="M29" s="13">
        <f t="shared" si="3"/>
        <v>0.2</v>
      </c>
      <c r="N29" s="13">
        <f t="shared" si="3"/>
        <v>0.1111111111111111</v>
      </c>
      <c r="O29" s="13">
        <f t="shared" si="3"/>
        <v>0</v>
      </c>
      <c r="P29" s="13">
        <f t="shared" si="3"/>
        <v>0.18181818181818182</v>
      </c>
      <c r="Q29" s="13">
        <f t="shared" si="3"/>
        <v>0.125</v>
      </c>
      <c r="R29" s="13">
        <f t="shared" si="3"/>
        <v>0.4</v>
      </c>
      <c r="S29" s="13">
        <f t="shared" si="3"/>
        <v>0</v>
      </c>
      <c r="T29" s="13">
        <f t="shared" si="3"/>
        <v>0.4</v>
      </c>
      <c r="U29" s="13">
        <f t="shared" si="3"/>
        <v>0.52941176470588236</v>
      </c>
      <c r="V29" s="13">
        <f t="shared" si="3"/>
        <v>0.4</v>
      </c>
      <c r="W29" s="13">
        <f t="shared" si="3"/>
        <v>0.33333333333333331</v>
      </c>
      <c r="X29" s="13">
        <f t="shared" si="3"/>
        <v>0.27272727272727271</v>
      </c>
      <c r="Y29" s="43">
        <f t="shared" si="0"/>
        <v>0.19422311348781934</v>
      </c>
    </row>
    <row r="30" spans="1:25" ht="15.75" customHeight="1" x14ac:dyDescent="0.2">
      <c r="A30" s="75" t="s">
        <v>48</v>
      </c>
      <c r="B30" s="76"/>
      <c r="C30" s="77"/>
      <c r="D30" s="10" t="s">
        <v>49</v>
      </c>
      <c r="E30" s="20">
        <f t="shared" ref="E30:X30" si="4">E14+E22</f>
        <v>0</v>
      </c>
      <c r="F30" s="20">
        <f t="shared" si="4"/>
        <v>0</v>
      </c>
      <c r="G30" s="20">
        <f t="shared" si="4"/>
        <v>0</v>
      </c>
      <c r="H30" s="20">
        <f t="shared" si="4"/>
        <v>0</v>
      </c>
      <c r="I30" s="20">
        <f t="shared" si="4"/>
        <v>0</v>
      </c>
      <c r="J30" s="20">
        <f t="shared" si="4"/>
        <v>0</v>
      </c>
      <c r="K30" s="20">
        <f t="shared" si="4"/>
        <v>0</v>
      </c>
      <c r="L30" s="20">
        <f t="shared" si="4"/>
        <v>0</v>
      </c>
      <c r="M30" s="20">
        <f t="shared" si="4"/>
        <v>0</v>
      </c>
      <c r="N30" s="20">
        <f t="shared" si="4"/>
        <v>0</v>
      </c>
      <c r="O30" s="20">
        <f t="shared" si="4"/>
        <v>0</v>
      </c>
      <c r="P30" s="20">
        <f t="shared" si="4"/>
        <v>0</v>
      </c>
      <c r="Q30" s="20">
        <f t="shared" si="4"/>
        <v>0</v>
      </c>
      <c r="R30" s="20">
        <f t="shared" si="4"/>
        <v>0</v>
      </c>
      <c r="S30" s="20">
        <f t="shared" si="4"/>
        <v>0</v>
      </c>
      <c r="T30" s="20">
        <f t="shared" si="4"/>
        <v>0</v>
      </c>
      <c r="U30" s="20">
        <f t="shared" si="4"/>
        <v>0</v>
      </c>
      <c r="V30" s="20">
        <f t="shared" si="4"/>
        <v>0</v>
      </c>
      <c r="W30" s="20">
        <f t="shared" si="4"/>
        <v>0</v>
      </c>
      <c r="X30" s="20">
        <f t="shared" si="4"/>
        <v>0</v>
      </c>
      <c r="Y30" s="3">
        <f t="shared" si="0"/>
        <v>0</v>
      </c>
    </row>
    <row r="31" spans="1:25" ht="15.75" customHeight="1" x14ac:dyDescent="0.2">
      <c r="A31" s="75" t="s">
        <v>50</v>
      </c>
      <c r="B31" s="76"/>
      <c r="C31" s="77"/>
      <c r="D31" s="10" t="s">
        <v>51</v>
      </c>
      <c r="E31" s="13">
        <f t="shared" ref="E31:X31" si="5">E30/E33</f>
        <v>0</v>
      </c>
      <c r="F31" s="13">
        <f t="shared" si="5"/>
        <v>0</v>
      </c>
      <c r="G31" s="13">
        <f t="shared" si="5"/>
        <v>0</v>
      </c>
      <c r="H31" s="13">
        <f t="shared" si="5"/>
        <v>0</v>
      </c>
      <c r="I31" s="13">
        <f t="shared" si="5"/>
        <v>0</v>
      </c>
      <c r="J31" s="13">
        <f t="shared" si="5"/>
        <v>0</v>
      </c>
      <c r="K31" s="13">
        <f t="shared" si="5"/>
        <v>0</v>
      </c>
      <c r="L31" s="13">
        <f t="shared" si="5"/>
        <v>0</v>
      </c>
      <c r="M31" s="13">
        <f t="shared" si="5"/>
        <v>0</v>
      </c>
      <c r="N31" s="13">
        <f t="shared" si="5"/>
        <v>0</v>
      </c>
      <c r="O31" s="13">
        <f t="shared" si="5"/>
        <v>0</v>
      </c>
      <c r="P31" s="13">
        <f t="shared" si="5"/>
        <v>0</v>
      </c>
      <c r="Q31" s="13">
        <f t="shared" si="5"/>
        <v>0</v>
      </c>
      <c r="R31" s="13" t="e">
        <f t="shared" si="5"/>
        <v>#DIV/0!</v>
      </c>
      <c r="S31" s="13">
        <f t="shared" si="5"/>
        <v>0</v>
      </c>
      <c r="T31" s="13" t="e">
        <f t="shared" si="5"/>
        <v>#DIV/0!</v>
      </c>
      <c r="U31" s="13">
        <f t="shared" si="5"/>
        <v>0</v>
      </c>
      <c r="V31" s="13" t="e">
        <f t="shared" si="5"/>
        <v>#DIV/0!</v>
      </c>
      <c r="W31" s="13">
        <f t="shared" si="5"/>
        <v>0</v>
      </c>
      <c r="X31" s="13">
        <f t="shared" si="5"/>
        <v>0</v>
      </c>
      <c r="Y31" s="14" t="e">
        <f>AVERAGE(O31:X31)</f>
        <v>#DIV/0!</v>
      </c>
    </row>
    <row r="32" spans="1:25" ht="15.75" customHeight="1" x14ac:dyDescent="0.2">
      <c r="A32" s="75" t="s">
        <v>52</v>
      </c>
      <c r="B32" s="78"/>
      <c r="C32" s="68" t="s">
        <v>53</v>
      </c>
      <c r="D32" s="68" t="s">
        <v>54</v>
      </c>
      <c r="E32" s="20">
        <f t="shared" ref="E32:X32" si="6">E6+E12+E20</f>
        <v>10</v>
      </c>
      <c r="F32" s="20">
        <f t="shared" si="6"/>
        <v>7</v>
      </c>
      <c r="G32" s="20">
        <f t="shared" si="6"/>
        <v>8</v>
      </c>
      <c r="H32" s="20">
        <f t="shared" si="6"/>
        <v>7</v>
      </c>
      <c r="I32" s="20">
        <f t="shared" si="6"/>
        <v>15</v>
      </c>
      <c r="J32" s="20">
        <f t="shared" si="6"/>
        <v>11</v>
      </c>
      <c r="K32" s="20">
        <f t="shared" si="6"/>
        <v>7</v>
      </c>
      <c r="L32" s="20">
        <f t="shared" si="6"/>
        <v>7</v>
      </c>
      <c r="M32" s="20">
        <f t="shared" si="6"/>
        <v>10</v>
      </c>
      <c r="N32" s="20">
        <f t="shared" si="6"/>
        <v>9</v>
      </c>
      <c r="O32" s="20">
        <f t="shared" si="6"/>
        <v>7</v>
      </c>
      <c r="P32" s="20">
        <f t="shared" si="6"/>
        <v>11</v>
      </c>
      <c r="Q32" s="20">
        <f t="shared" si="6"/>
        <v>8</v>
      </c>
      <c r="R32" s="20">
        <f t="shared" si="6"/>
        <v>10</v>
      </c>
      <c r="S32" s="20">
        <f t="shared" si="6"/>
        <v>7</v>
      </c>
      <c r="T32" s="20">
        <f t="shared" si="6"/>
        <v>10</v>
      </c>
      <c r="U32" s="20">
        <f t="shared" si="6"/>
        <v>17</v>
      </c>
      <c r="V32" s="20">
        <f t="shared" si="6"/>
        <v>10</v>
      </c>
      <c r="W32" s="20">
        <f t="shared" si="6"/>
        <v>12</v>
      </c>
      <c r="X32" s="20">
        <f t="shared" si="6"/>
        <v>11</v>
      </c>
      <c r="Y32" s="3">
        <f>AVERAGE(E32:X32)</f>
        <v>9.6999999999999993</v>
      </c>
    </row>
    <row r="33" spans="1:25" ht="15.75" customHeight="1" x14ac:dyDescent="0.2">
      <c r="A33" s="79"/>
      <c r="B33" s="80"/>
      <c r="C33" s="68" t="s">
        <v>55</v>
      </c>
      <c r="D33" s="68" t="s">
        <v>56</v>
      </c>
      <c r="E33" s="20">
        <f t="shared" ref="E33:X33" si="7">E14+E15+E22+E23</f>
        <v>2</v>
      </c>
      <c r="F33" s="20">
        <f t="shared" si="7"/>
        <v>1</v>
      </c>
      <c r="G33" s="20">
        <f t="shared" si="7"/>
        <v>1</v>
      </c>
      <c r="H33" s="20">
        <f t="shared" si="7"/>
        <v>1</v>
      </c>
      <c r="I33" s="20">
        <f t="shared" si="7"/>
        <v>4</v>
      </c>
      <c r="J33" s="20">
        <f t="shared" si="7"/>
        <v>2</v>
      </c>
      <c r="K33" s="20">
        <f t="shared" si="7"/>
        <v>1</v>
      </c>
      <c r="L33" s="20">
        <f t="shared" si="7"/>
        <v>1</v>
      </c>
      <c r="M33" s="20">
        <f t="shared" si="7"/>
        <v>2</v>
      </c>
      <c r="N33" s="20">
        <f t="shared" si="7"/>
        <v>2</v>
      </c>
      <c r="O33" s="20">
        <f t="shared" si="7"/>
        <v>1</v>
      </c>
      <c r="P33" s="20">
        <f t="shared" si="7"/>
        <v>3</v>
      </c>
      <c r="Q33" s="20">
        <f t="shared" si="7"/>
        <v>1</v>
      </c>
      <c r="R33" s="20">
        <f t="shared" si="7"/>
        <v>0</v>
      </c>
      <c r="S33" s="20">
        <f t="shared" si="7"/>
        <v>1</v>
      </c>
      <c r="T33" s="20">
        <f t="shared" si="7"/>
        <v>0</v>
      </c>
      <c r="U33" s="20">
        <f t="shared" si="7"/>
        <v>2</v>
      </c>
      <c r="V33" s="20">
        <f t="shared" si="7"/>
        <v>0</v>
      </c>
      <c r="W33" s="20">
        <f t="shared" si="7"/>
        <v>2</v>
      </c>
      <c r="X33" s="20">
        <f t="shared" si="7"/>
        <v>2</v>
      </c>
      <c r="Y33" s="3">
        <f>AVERAGE(E33:X33)</f>
        <v>1.45</v>
      </c>
    </row>
    <row r="34" spans="1:25" ht="15.75" customHeight="1" x14ac:dyDescent="0.2"/>
    <row r="35" spans="1:25" ht="15.75" customHeight="1" x14ac:dyDescent="0.2">
      <c r="D35" s="41"/>
    </row>
    <row r="36" spans="1:25" ht="15.75" customHeight="1" x14ac:dyDescent="0.2"/>
    <row r="37" spans="1:25" ht="15.75" customHeight="1" x14ac:dyDescent="0.2"/>
    <row r="38" spans="1:25" ht="15.75" customHeight="1" x14ac:dyDescent="0.2"/>
    <row r="39" spans="1:25" ht="15.75" customHeight="1" x14ac:dyDescent="0.2"/>
    <row r="40" spans="1:25" ht="15.75" customHeight="1" x14ac:dyDescent="0.2"/>
    <row r="41" spans="1:25" ht="15.75" customHeight="1" x14ac:dyDescent="0.2"/>
    <row r="42" spans="1:25" ht="15.75" customHeight="1" x14ac:dyDescent="0.2"/>
    <row r="43" spans="1:25" ht="15.75" customHeight="1" x14ac:dyDescent="0.2"/>
    <row r="44" spans="1:25" ht="15.75" customHeight="1" x14ac:dyDescent="0.2"/>
    <row r="45" spans="1:25" ht="15.75" customHeight="1" x14ac:dyDescent="0.2"/>
    <row r="46" spans="1:25" ht="15.75" customHeight="1" x14ac:dyDescent="0.2"/>
    <row r="47" spans="1:25" ht="15.75" customHeight="1" x14ac:dyDescent="0.2"/>
    <row r="48" spans="1:2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29:C29"/>
    <mergeCell ref="A30:C30"/>
    <mergeCell ref="A31:C31"/>
    <mergeCell ref="A32:B33"/>
    <mergeCell ref="A4:C4"/>
    <mergeCell ref="A5:A27"/>
    <mergeCell ref="B5:B10"/>
    <mergeCell ref="B11:B18"/>
    <mergeCell ref="B19:B26"/>
    <mergeCell ref="B27:C27"/>
    <mergeCell ref="A28:C28"/>
    <mergeCell ref="E1:Y1"/>
    <mergeCell ref="E2:Y2"/>
    <mergeCell ref="E3:Y3"/>
    <mergeCell ref="A1:C1"/>
    <mergeCell ref="D1:D4"/>
    <mergeCell ref="A2:C2"/>
    <mergeCell ref="A3:C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1000"/>
  <sheetViews>
    <sheetView topLeftCell="D1" workbookViewId="0">
      <selection activeCell="O31" sqref="O31"/>
    </sheetView>
  </sheetViews>
  <sheetFormatPr baseColWidth="10" defaultColWidth="14.42578125" defaultRowHeight="15" customHeight="1" x14ac:dyDescent="0.2"/>
  <cols>
    <col min="4" max="4" width="97.140625" style="71" customWidth="1"/>
  </cols>
  <sheetData>
    <row r="1" spans="1:15" ht="15.75" customHeight="1" x14ac:dyDescent="0.2">
      <c r="A1" s="91" t="s">
        <v>0</v>
      </c>
      <c r="B1" s="76"/>
      <c r="C1" s="77"/>
      <c r="D1" s="92" t="s">
        <v>1</v>
      </c>
      <c r="E1" s="108">
        <v>150</v>
      </c>
      <c r="F1" s="76"/>
      <c r="G1" s="76"/>
      <c r="H1" s="76"/>
      <c r="I1" s="76"/>
      <c r="J1" s="76"/>
      <c r="K1" s="76"/>
      <c r="L1" s="76"/>
      <c r="M1" s="76"/>
      <c r="N1" s="76"/>
      <c r="O1" s="77"/>
    </row>
    <row r="2" spans="1:15" ht="15.75" customHeight="1" x14ac:dyDescent="0.2">
      <c r="A2" s="91" t="s">
        <v>2</v>
      </c>
      <c r="B2" s="76"/>
      <c r="C2" s="77"/>
      <c r="D2" s="93"/>
      <c r="E2" s="109">
        <v>14</v>
      </c>
      <c r="F2" s="76"/>
      <c r="G2" s="76"/>
      <c r="H2" s="76"/>
      <c r="I2" s="76"/>
      <c r="J2" s="76"/>
      <c r="K2" s="76"/>
      <c r="L2" s="76"/>
      <c r="M2" s="76"/>
      <c r="N2" s="76"/>
      <c r="O2" s="77"/>
    </row>
    <row r="3" spans="1:15" ht="15.75" customHeight="1" x14ac:dyDescent="0.2">
      <c r="A3" s="91" t="s">
        <v>3</v>
      </c>
      <c r="B3" s="76"/>
      <c r="C3" s="77"/>
      <c r="D3" s="93"/>
      <c r="E3" s="109">
        <v>2</v>
      </c>
      <c r="F3" s="76"/>
      <c r="G3" s="76"/>
      <c r="H3" s="76"/>
      <c r="I3" s="76"/>
      <c r="J3" s="76"/>
      <c r="K3" s="76"/>
      <c r="L3" s="76"/>
      <c r="M3" s="76"/>
      <c r="N3" s="76"/>
      <c r="O3" s="77"/>
    </row>
    <row r="4" spans="1:15" ht="15.75" customHeight="1" x14ac:dyDescent="0.2">
      <c r="A4" s="91" t="s">
        <v>4</v>
      </c>
      <c r="B4" s="76"/>
      <c r="C4" s="77"/>
      <c r="D4" s="94"/>
      <c r="E4" s="15">
        <v>1</v>
      </c>
      <c r="F4" s="15">
        <v>2</v>
      </c>
      <c r="G4" s="15">
        <v>3</v>
      </c>
      <c r="H4" s="15">
        <v>4</v>
      </c>
      <c r="I4" s="15">
        <v>5</v>
      </c>
      <c r="J4" s="15">
        <v>6</v>
      </c>
      <c r="K4" s="15">
        <v>7</v>
      </c>
      <c r="L4" s="15">
        <v>8</v>
      </c>
      <c r="M4" s="15">
        <v>9</v>
      </c>
      <c r="N4" s="15">
        <v>10</v>
      </c>
      <c r="O4" s="16" t="s">
        <v>5</v>
      </c>
    </row>
    <row r="5" spans="1:15" ht="15.75" customHeight="1" x14ac:dyDescent="0.2">
      <c r="A5" s="103" t="s">
        <v>6</v>
      </c>
      <c r="B5" s="105" t="s">
        <v>7</v>
      </c>
      <c r="C5" s="17" t="s">
        <v>8</v>
      </c>
      <c r="D5" s="17" t="s">
        <v>9</v>
      </c>
      <c r="E5" s="18">
        <f>E2-E11-E19</f>
        <v>12</v>
      </c>
      <c r="F5" s="18">
        <f>E2-E11-E19</f>
        <v>12</v>
      </c>
      <c r="G5" s="18">
        <f>E2-E11-E19</f>
        <v>12</v>
      </c>
      <c r="H5" s="18">
        <f>E2-E11-E19</f>
        <v>12</v>
      </c>
      <c r="I5" s="18">
        <f>E2-E11-E19</f>
        <v>12</v>
      </c>
      <c r="J5" s="18">
        <f>E2-E11-E19</f>
        <v>12</v>
      </c>
      <c r="K5" s="18">
        <f>E2-E11-E19</f>
        <v>12</v>
      </c>
      <c r="L5" s="18">
        <f>E2-E11-E19</f>
        <v>12</v>
      </c>
      <c r="M5" s="18">
        <f>E2-E11-E19</f>
        <v>12</v>
      </c>
      <c r="N5" s="18">
        <f>E2-E11-E19</f>
        <v>12</v>
      </c>
      <c r="O5" s="19">
        <f t="shared" ref="O5:O33" si="0">AVERAGE(E5:N5)</f>
        <v>12</v>
      </c>
    </row>
    <row r="6" spans="1:15" ht="15.75" customHeight="1" x14ac:dyDescent="0.2">
      <c r="A6" s="104"/>
      <c r="B6" s="106"/>
      <c r="C6" s="4" t="s">
        <v>10</v>
      </c>
      <c r="D6" s="4" t="s">
        <v>11</v>
      </c>
      <c r="E6" s="20">
        <v>12</v>
      </c>
      <c r="F6" s="20">
        <v>14</v>
      </c>
      <c r="G6" s="20">
        <v>15</v>
      </c>
      <c r="H6" s="20">
        <v>13</v>
      </c>
      <c r="I6" s="20">
        <v>13</v>
      </c>
      <c r="J6" s="20">
        <v>12</v>
      </c>
      <c r="K6" s="20">
        <v>15</v>
      </c>
      <c r="L6" s="20">
        <v>12</v>
      </c>
      <c r="M6" s="20">
        <v>16</v>
      </c>
      <c r="N6" s="20">
        <v>13</v>
      </c>
      <c r="O6" s="21">
        <f t="shared" si="0"/>
        <v>13.5</v>
      </c>
    </row>
    <row r="7" spans="1:15" ht="15.75" customHeight="1" x14ac:dyDescent="0.2">
      <c r="A7" s="104"/>
      <c r="B7" s="106"/>
      <c r="C7" s="4" t="s">
        <v>12</v>
      </c>
      <c r="D7" s="4" t="s">
        <v>13</v>
      </c>
      <c r="E7" s="20">
        <f t="shared" ref="E7:N7" si="1">E6-E5</f>
        <v>0</v>
      </c>
      <c r="F7" s="20">
        <f t="shared" si="1"/>
        <v>2</v>
      </c>
      <c r="G7" s="20">
        <f t="shared" si="1"/>
        <v>3</v>
      </c>
      <c r="H7" s="20">
        <f t="shared" si="1"/>
        <v>1</v>
      </c>
      <c r="I7" s="20">
        <f t="shared" si="1"/>
        <v>1</v>
      </c>
      <c r="J7" s="20">
        <f t="shared" si="1"/>
        <v>0</v>
      </c>
      <c r="K7" s="20">
        <f t="shared" si="1"/>
        <v>3</v>
      </c>
      <c r="L7" s="20">
        <f t="shared" si="1"/>
        <v>0</v>
      </c>
      <c r="M7" s="20">
        <f t="shared" si="1"/>
        <v>4</v>
      </c>
      <c r="N7" s="20">
        <f t="shared" si="1"/>
        <v>1</v>
      </c>
      <c r="O7" s="21">
        <f t="shared" si="0"/>
        <v>1.5</v>
      </c>
    </row>
    <row r="8" spans="1:15" ht="15.75" customHeight="1" x14ac:dyDescent="0.2">
      <c r="A8" s="104"/>
      <c r="B8" s="106"/>
      <c r="C8" s="4" t="s">
        <v>14</v>
      </c>
      <c r="D8" s="4" t="s">
        <v>15</v>
      </c>
      <c r="E8" s="20">
        <v>270.84163999999998</v>
      </c>
      <c r="F8" s="22">
        <v>315.99004000000002</v>
      </c>
      <c r="G8" s="22">
        <v>338.57026000000002</v>
      </c>
      <c r="H8" s="22">
        <v>293.41694999999999</v>
      </c>
      <c r="I8" s="22">
        <v>293.47066000000001</v>
      </c>
      <c r="J8" s="22">
        <v>270.85277000000002</v>
      </c>
      <c r="K8" s="22">
        <v>338.62230000000011</v>
      </c>
      <c r="L8" s="22">
        <v>270.84850999999998</v>
      </c>
      <c r="M8" s="22">
        <v>361.13272000000012</v>
      </c>
      <c r="N8" s="22">
        <v>293.44250000000011</v>
      </c>
      <c r="O8" s="23">
        <f t="shared" si="0"/>
        <v>304.71883500000001</v>
      </c>
    </row>
    <row r="9" spans="1:15" ht="15.75" customHeight="1" x14ac:dyDescent="0.2">
      <c r="A9" s="104"/>
      <c r="B9" s="106"/>
      <c r="C9" s="4" t="s">
        <v>16</v>
      </c>
      <c r="D9" s="4" t="s">
        <v>17</v>
      </c>
      <c r="E9" s="22">
        <v>22.57013666666667</v>
      </c>
      <c r="F9" s="22">
        <v>22.570717142857141</v>
      </c>
      <c r="G9" s="22">
        <v>22.571350666666671</v>
      </c>
      <c r="H9" s="22">
        <v>22.570534615384609</v>
      </c>
      <c r="I9" s="22">
        <v>22.574666153846159</v>
      </c>
      <c r="J9" s="22">
        <v>22.571064166666659</v>
      </c>
      <c r="K9" s="22">
        <v>22.574819999999999</v>
      </c>
      <c r="L9" s="22">
        <v>22.57070916666666</v>
      </c>
      <c r="M9" s="22">
        <v>22.570795</v>
      </c>
      <c r="N9" s="22">
        <v>22.572500000000009</v>
      </c>
      <c r="O9" s="23">
        <f t="shared" si="0"/>
        <v>22.571729357875459</v>
      </c>
    </row>
    <row r="10" spans="1:15" ht="15.75" customHeight="1" x14ac:dyDescent="0.2">
      <c r="A10" s="104"/>
      <c r="B10" s="107"/>
      <c r="C10" s="24" t="s">
        <v>18</v>
      </c>
      <c r="D10" s="24" t="s">
        <v>19</v>
      </c>
      <c r="E10" s="25">
        <v>8.2148793310786678E-4</v>
      </c>
      <c r="F10" s="25">
        <v>1.3459193516320829E-3</v>
      </c>
      <c r="G10" s="25">
        <v>1.198597195931485E-3</v>
      </c>
      <c r="H10" s="25">
        <v>1.222597067616275E-3</v>
      </c>
      <c r="I10" s="25">
        <v>1.3662891066963081E-2</v>
      </c>
      <c r="J10" s="25">
        <v>1.6689379221163599E-3</v>
      </c>
      <c r="K10" s="25">
        <v>1.6336093692889159E-2</v>
      </c>
      <c r="L10" s="25">
        <v>1.075381186821192E-3</v>
      </c>
      <c r="M10" s="25">
        <v>9.6479358759610505E-4</v>
      </c>
      <c r="N10" s="25">
        <v>4.9282265234732309E-3</v>
      </c>
      <c r="O10" s="26">
        <f t="shared" si="0"/>
        <v>4.3224925528146836E-3</v>
      </c>
    </row>
    <row r="11" spans="1:15" ht="15.75" customHeight="1" x14ac:dyDescent="0.2">
      <c r="A11" s="104"/>
      <c r="B11" s="105" t="s">
        <v>20</v>
      </c>
      <c r="C11" s="17" t="s">
        <v>8</v>
      </c>
      <c r="D11" s="17" t="s">
        <v>21</v>
      </c>
      <c r="E11" s="18">
        <f>E3-1</f>
        <v>1</v>
      </c>
      <c r="F11" s="18">
        <f>E3-1</f>
        <v>1</v>
      </c>
      <c r="G11" s="18">
        <f>E3-1</f>
        <v>1</v>
      </c>
      <c r="H11" s="18">
        <f>E3-1</f>
        <v>1</v>
      </c>
      <c r="I11" s="18">
        <f>E3-1</f>
        <v>1</v>
      </c>
      <c r="J11" s="18">
        <f>E3-1</f>
        <v>1</v>
      </c>
      <c r="K11" s="18">
        <f>E3-1</f>
        <v>1</v>
      </c>
      <c r="L11" s="18">
        <f>E3-1</f>
        <v>1</v>
      </c>
      <c r="M11" s="18">
        <f>E3-1</f>
        <v>1</v>
      </c>
      <c r="N11" s="18">
        <f>E3-1</f>
        <v>1</v>
      </c>
      <c r="O11" s="19">
        <f t="shared" si="0"/>
        <v>1</v>
      </c>
    </row>
    <row r="12" spans="1:15" ht="15.75" customHeight="1" x14ac:dyDescent="0.2">
      <c r="A12" s="104"/>
      <c r="B12" s="106"/>
      <c r="C12" s="4" t="s">
        <v>10</v>
      </c>
      <c r="D12" s="4" t="s">
        <v>22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1">
        <f t="shared" si="0"/>
        <v>1</v>
      </c>
    </row>
    <row r="13" spans="1:15" ht="15.75" customHeight="1" x14ac:dyDescent="0.2">
      <c r="A13" s="104"/>
      <c r="B13" s="106"/>
      <c r="C13" s="4" t="s">
        <v>23</v>
      </c>
      <c r="D13" s="4" t="s">
        <v>24</v>
      </c>
      <c r="E13" s="20">
        <v>1</v>
      </c>
      <c r="F13" s="20">
        <v>1</v>
      </c>
      <c r="G13" s="20">
        <v>0</v>
      </c>
      <c r="H13" s="20">
        <v>0</v>
      </c>
      <c r="I13" s="20">
        <v>0</v>
      </c>
      <c r="J13" s="20">
        <v>1</v>
      </c>
      <c r="K13" s="20">
        <v>0</v>
      </c>
      <c r="L13" s="20">
        <v>1</v>
      </c>
      <c r="M13" s="20">
        <v>0</v>
      </c>
      <c r="N13" s="20">
        <v>0</v>
      </c>
      <c r="O13" s="27">
        <f t="shared" si="0"/>
        <v>0.4</v>
      </c>
    </row>
    <row r="14" spans="1:15" ht="15.75" customHeight="1" x14ac:dyDescent="0.2">
      <c r="A14" s="104"/>
      <c r="B14" s="106"/>
      <c r="C14" s="4" t="s">
        <v>25</v>
      </c>
      <c r="D14" s="4" t="s">
        <v>26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7">
        <f t="shared" si="0"/>
        <v>0</v>
      </c>
    </row>
    <row r="15" spans="1:15" ht="15.75" customHeight="1" x14ac:dyDescent="0.2">
      <c r="A15" s="104"/>
      <c r="B15" s="106"/>
      <c r="C15" s="4" t="s">
        <v>27</v>
      </c>
      <c r="D15" s="4" t="s">
        <v>28</v>
      </c>
      <c r="E15" s="20">
        <v>0</v>
      </c>
      <c r="F15" s="20">
        <v>0</v>
      </c>
      <c r="G15" s="20">
        <v>1</v>
      </c>
      <c r="H15" s="20">
        <v>1</v>
      </c>
      <c r="I15" s="20">
        <v>1</v>
      </c>
      <c r="J15" s="20">
        <v>0</v>
      </c>
      <c r="K15" s="20">
        <v>1</v>
      </c>
      <c r="L15" s="20">
        <v>0</v>
      </c>
      <c r="M15" s="20">
        <v>1</v>
      </c>
      <c r="N15" s="20">
        <v>1</v>
      </c>
      <c r="O15" s="21">
        <f t="shared" si="0"/>
        <v>0.6</v>
      </c>
    </row>
    <row r="16" spans="1:15" ht="15.75" customHeight="1" x14ac:dyDescent="0.2">
      <c r="A16" s="104"/>
      <c r="B16" s="106"/>
      <c r="C16" s="4" t="s">
        <v>14</v>
      </c>
      <c r="D16" s="4" t="s">
        <v>29</v>
      </c>
      <c r="E16" s="22">
        <v>65.661820000000006</v>
      </c>
      <c r="F16" s="22">
        <v>65.662509999999997</v>
      </c>
      <c r="G16" s="22">
        <v>54.198729999999998</v>
      </c>
      <c r="H16" s="22">
        <v>55.22983</v>
      </c>
      <c r="I16" s="22">
        <v>54.210479999999997</v>
      </c>
      <c r="J16" s="22">
        <v>65.663920000000005</v>
      </c>
      <c r="K16" s="22">
        <v>55.208750000000002</v>
      </c>
      <c r="L16" s="22">
        <v>65.663150000000002</v>
      </c>
      <c r="M16" s="22">
        <v>55.253520000000002</v>
      </c>
      <c r="N16" s="22">
        <v>54.124670000000002</v>
      </c>
      <c r="O16" s="23">
        <f t="shared" si="0"/>
        <v>59.087738000000002</v>
      </c>
    </row>
    <row r="17" spans="1:15" ht="15.75" customHeight="1" x14ac:dyDescent="0.2">
      <c r="A17" s="104"/>
      <c r="B17" s="106"/>
      <c r="C17" s="4" t="s">
        <v>16</v>
      </c>
      <c r="D17" s="4" t="s">
        <v>30</v>
      </c>
      <c r="E17" s="22">
        <v>65.661820000000006</v>
      </c>
      <c r="F17" s="22">
        <v>65.662509999999997</v>
      </c>
      <c r="G17" s="22">
        <v>54.198729999999998</v>
      </c>
      <c r="H17" s="22">
        <v>55.22983</v>
      </c>
      <c r="I17" s="22">
        <v>54.210479999999997</v>
      </c>
      <c r="J17" s="22">
        <v>65.663920000000005</v>
      </c>
      <c r="K17" s="22">
        <v>55.208750000000002</v>
      </c>
      <c r="L17" s="22">
        <v>65.663150000000002</v>
      </c>
      <c r="M17" s="22">
        <v>55.253520000000002</v>
      </c>
      <c r="N17" s="22">
        <v>54.124670000000002</v>
      </c>
      <c r="O17" s="23">
        <f t="shared" si="0"/>
        <v>59.087738000000002</v>
      </c>
    </row>
    <row r="18" spans="1:15" ht="15.75" customHeight="1" x14ac:dyDescent="0.2">
      <c r="A18" s="104"/>
      <c r="B18" s="107"/>
      <c r="C18" s="24" t="s">
        <v>18</v>
      </c>
      <c r="D18" s="24" t="s">
        <v>31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f t="shared" si="0"/>
        <v>0</v>
      </c>
    </row>
    <row r="19" spans="1:15" ht="15.75" customHeight="1" x14ac:dyDescent="0.2">
      <c r="A19" s="104"/>
      <c r="B19" s="105" t="s">
        <v>32</v>
      </c>
      <c r="C19" s="28" t="s">
        <v>33</v>
      </c>
      <c r="D19" s="28" t="s">
        <v>34</v>
      </c>
      <c r="E19" s="18">
        <v>1</v>
      </c>
      <c r="F19" s="18">
        <v>1</v>
      </c>
      <c r="G19" s="18">
        <v>1</v>
      </c>
      <c r="H19" s="18">
        <v>1</v>
      </c>
      <c r="I19" s="18">
        <v>1</v>
      </c>
      <c r="J19" s="18">
        <v>1</v>
      </c>
      <c r="K19" s="18">
        <v>1</v>
      </c>
      <c r="L19" s="18">
        <v>1</v>
      </c>
      <c r="M19" s="18">
        <v>1</v>
      </c>
      <c r="N19" s="18">
        <v>1</v>
      </c>
      <c r="O19" s="19">
        <f t="shared" si="0"/>
        <v>1</v>
      </c>
    </row>
    <row r="20" spans="1:15" ht="15.75" customHeight="1" x14ac:dyDescent="0.2">
      <c r="A20" s="104"/>
      <c r="B20" s="106"/>
      <c r="C20" s="4" t="s">
        <v>10</v>
      </c>
      <c r="D20" s="4" t="s">
        <v>35</v>
      </c>
      <c r="E20" s="20">
        <v>1</v>
      </c>
      <c r="F20" s="20">
        <v>3</v>
      </c>
      <c r="G20" s="20">
        <v>2</v>
      </c>
      <c r="H20" s="20">
        <v>1</v>
      </c>
      <c r="I20" s="20">
        <v>1</v>
      </c>
      <c r="J20" s="20">
        <v>1</v>
      </c>
      <c r="K20" s="20">
        <v>3</v>
      </c>
      <c r="L20" s="20">
        <v>1</v>
      </c>
      <c r="M20" s="20">
        <v>4</v>
      </c>
      <c r="N20" s="20">
        <v>1</v>
      </c>
      <c r="O20" s="27">
        <f t="shared" si="0"/>
        <v>1.8</v>
      </c>
    </row>
    <row r="21" spans="1:15" ht="15.75" customHeight="1" x14ac:dyDescent="0.2">
      <c r="A21" s="104"/>
      <c r="B21" s="106"/>
      <c r="C21" s="4" t="s">
        <v>23</v>
      </c>
      <c r="D21" s="4" t="s">
        <v>36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1</v>
      </c>
      <c r="L21" s="20">
        <v>0</v>
      </c>
      <c r="M21" s="20">
        <v>1</v>
      </c>
      <c r="N21" s="20">
        <v>0</v>
      </c>
      <c r="O21" s="21">
        <f t="shared" si="0"/>
        <v>0.2</v>
      </c>
    </row>
    <row r="22" spans="1:15" ht="15.75" customHeight="1" x14ac:dyDescent="0.2">
      <c r="A22" s="104"/>
      <c r="B22" s="106"/>
      <c r="C22" s="4" t="s">
        <v>25</v>
      </c>
      <c r="D22" s="4" t="s">
        <v>37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1">
        <f t="shared" si="0"/>
        <v>0</v>
      </c>
    </row>
    <row r="23" spans="1:15" ht="15.75" customHeight="1" x14ac:dyDescent="0.2">
      <c r="A23" s="104"/>
      <c r="B23" s="106"/>
      <c r="C23" s="4" t="s">
        <v>27</v>
      </c>
      <c r="D23" s="4" t="s">
        <v>38</v>
      </c>
      <c r="E23" s="20">
        <v>1</v>
      </c>
      <c r="F23" s="20">
        <v>3</v>
      </c>
      <c r="G23" s="20">
        <v>2</v>
      </c>
      <c r="H23" s="20">
        <v>1</v>
      </c>
      <c r="I23" s="20">
        <v>1</v>
      </c>
      <c r="J23" s="20">
        <v>1</v>
      </c>
      <c r="K23" s="20">
        <v>2</v>
      </c>
      <c r="L23" s="20">
        <v>1</v>
      </c>
      <c r="M23" s="20">
        <v>3</v>
      </c>
      <c r="N23" s="20">
        <v>1</v>
      </c>
      <c r="O23" s="21">
        <f t="shared" si="0"/>
        <v>1.6</v>
      </c>
    </row>
    <row r="24" spans="1:15" ht="15.75" customHeight="1" x14ac:dyDescent="0.2">
      <c r="A24" s="104"/>
      <c r="B24" s="106"/>
      <c r="C24" s="4" t="s">
        <v>14</v>
      </c>
      <c r="D24" s="4" t="s">
        <v>39</v>
      </c>
      <c r="E24" s="22">
        <v>54.407499999999999</v>
      </c>
      <c r="F24" s="22">
        <v>163.75881999999999</v>
      </c>
      <c r="G24" s="22">
        <v>109.5586</v>
      </c>
      <c r="H24" s="22">
        <v>55.037840000000003</v>
      </c>
      <c r="I24" s="22">
        <v>54.07132</v>
      </c>
      <c r="J24" s="22">
        <v>55.320219999999999</v>
      </c>
      <c r="K24" s="22">
        <v>174.46997999999999</v>
      </c>
      <c r="L24" s="22">
        <v>54.18674</v>
      </c>
      <c r="M24" s="22">
        <v>229.57973000000001</v>
      </c>
      <c r="N24" s="22">
        <v>53.996830000000003</v>
      </c>
      <c r="O24" s="23">
        <f t="shared" si="0"/>
        <v>100.43875800000001</v>
      </c>
    </row>
    <row r="25" spans="1:15" ht="15.75" customHeight="1" x14ac:dyDescent="0.2">
      <c r="A25" s="104"/>
      <c r="B25" s="106"/>
      <c r="C25" s="4" t="s">
        <v>16</v>
      </c>
      <c r="D25" s="4" t="s">
        <v>40</v>
      </c>
      <c r="E25" s="22">
        <v>54.407499999999999</v>
      </c>
      <c r="F25" s="22">
        <v>54.586273333333338</v>
      </c>
      <c r="G25" s="22">
        <v>54.779300000000013</v>
      </c>
      <c r="H25" s="22">
        <v>55.037840000000003</v>
      </c>
      <c r="I25" s="22">
        <v>54.07132</v>
      </c>
      <c r="J25" s="22">
        <v>55.320219999999999</v>
      </c>
      <c r="K25" s="22">
        <v>58.156660000000009</v>
      </c>
      <c r="L25" s="22">
        <v>54.18674</v>
      </c>
      <c r="M25" s="22">
        <v>57.394932500000003</v>
      </c>
      <c r="N25" s="22">
        <v>53.996830000000003</v>
      </c>
      <c r="O25" s="23">
        <f t="shared" si="0"/>
        <v>55.193761583333334</v>
      </c>
    </row>
    <row r="26" spans="1:15" ht="15.75" customHeight="1" x14ac:dyDescent="0.2">
      <c r="A26" s="104"/>
      <c r="B26" s="107"/>
      <c r="C26" s="24" t="s">
        <v>18</v>
      </c>
      <c r="D26" s="24" t="s">
        <v>41</v>
      </c>
      <c r="E26" s="29">
        <v>0</v>
      </c>
      <c r="F26" s="29">
        <v>0.58464785814482589</v>
      </c>
      <c r="G26" s="29">
        <v>0.5761223210395513</v>
      </c>
      <c r="H26" s="29">
        <v>0</v>
      </c>
      <c r="I26" s="29">
        <v>0</v>
      </c>
      <c r="J26" s="29">
        <v>0</v>
      </c>
      <c r="K26" s="29">
        <v>6.4848063444022737</v>
      </c>
      <c r="L26" s="29">
        <v>0</v>
      </c>
      <c r="M26" s="29">
        <v>5.5000546243249566</v>
      </c>
      <c r="N26" s="29">
        <v>0</v>
      </c>
      <c r="O26" s="30">
        <f t="shared" si="0"/>
        <v>1.3145631147911607</v>
      </c>
    </row>
    <row r="27" spans="1:15" ht="15.75" customHeight="1" x14ac:dyDescent="0.2">
      <c r="A27" s="79"/>
      <c r="B27" s="89" t="s">
        <v>42</v>
      </c>
      <c r="C27" s="80"/>
      <c r="D27" s="31" t="s">
        <v>43</v>
      </c>
      <c r="E27" s="32">
        <v>390.91095999999987</v>
      </c>
      <c r="F27" s="32">
        <v>545.41136999999992</v>
      </c>
      <c r="G27" s="32">
        <v>502.32758999999999</v>
      </c>
      <c r="H27" s="32">
        <v>403.68462</v>
      </c>
      <c r="I27" s="32">
        <v>401.75245999999999</v>
      </c>
      <c r="J27" s="32">
        <v>391.83690999999999</v>
      </c>
      <c r="K27" s="32">
        <v>568.30102999999986</v>
      </c>
      <c r="L27" s="32">
        <v>390.69839999999999</v>
      </c>
      <c r="M27" s="32">
        <v>645.96596999999997</v>
      </c>
      <c r="N27" s="32">
        <v>401.56400000000002</v>
      </c>
      <c r="O27" s="33">
        <f t="shared" si="0"/>
        <v>464.24533100000008</v>
      </c>
    </row>
    <row r="28" spans="1:15" ht="15.75" customHeight="1" x14ac:dyDescent="0.2">
      <c r="A28" s="75" t="s">
        <v>44</v>
      </c>
      <c r="B28" s="76"/>
      <c r="C28" s="77"/>
      <c r="D28" s="10" t="s">
        <v>45</v>
      </c>
      <c r="E28" s="20">
        <f t="shared" ref="E28:N28" si="2">E7+E13+E21</f>
        <v>1</v>
      </c>
      <c r="F28" s="20">
        <f t="shared" si="2"/>
        <v>3</v>
      </c>
      <c r="G28" s="20">
        <f t="shared" si="2"/>
        <v>3</v>
      </c>
      <c r="H28" s="20">
        <f t="shared" si="2"/>
        <v>1</v>
      </c>
      <c r="I28" s="20">
        <f t="shared" si="2"/>
        <v>1</v>
      </c>
      <c r="J28" s="20">
        <f t="shared" si="2"/>
        <v>1</v>
      </c>
      <c r="K28" s="20">
        <f t="shared" si="2"/>
        <v>4</v>
      </c>
      <c r="L28" s="20">
        <f t="shared" si="2"/>
        <v>1</v>
      </c>
      <c r="M28" s="20">
        <f t="shared" si="2"/>
        <v>5</v>
      </c>
      <c r="N28" s="20">
        <f t="shared" si="2"/>
        <v>1</v>
      </c>
      <c r="O28" s="5">
        <f t="shared" si="0"/>
        <v>2.1</v>
      </c>
    </row>
    <row r="29" spans="1:15" ht="15.75" customHeight="1" x14ac:dyDescent="0.2">
      <c r="A29" s="75" t="s">
        <v>46</v>
      </c>
      <c r="B29" s="76"/>
      <c r="C29" s="77"/>
      <c r="D29" s="10" t="s">
        <v>47</v>
      </c>
      <c r="E29" s="13">
        <f t="shared" ref="E29:N29" si="3">E28/E32</f>
        <v>7.1428571428571425E-2</v>
      </c>
      <c r="F29" s="13">
        <f t="shared" si="3"/>
        <v>0.16666666666666666</v>
      </c>
      <c r="G29" s="13">
        <f t="shared" si="3"/>
        <v>0.16666666666666666</v>
      </c>
      <c r="H29" s="13">
        <f t="shared" si="3"/>
        <v>6.6666666666666666E-2</v>
      </c>
      <c r="I29" s="13">
        <f t="shared" si="3"/>
        <v>6.6666666666666666E-2</v>
      </c>
      <c r="J29" s="13">
        <f t="shared" si="3"/>
        <v>7.1428571428571425E-2</v>
      </c>
      <c r="K29" s="13">
        <f t="shared" si="3"/>
        <v>0.21052631578947367</v>
      </c>
      <c r="L29" s="13">
        <f t="shared" si="3"/>
        <v>7.1428571428571425E-2</v>
      </c>
      <c r="M29" s="13">
        <f t="shared" si="3"/>
        <v>0.23809523809523808</v>
      </c>
      <c r="N29" s="13">
        <f t="shared" si="3"/>
        <v>6.6666666666666666E-2</v>
      </c>
      <c r="O29" s="14">
        <f t="shared" si="0"/>
        <v>0.11962406015037592</v>
      </c>
    </row>
    <row r="30" spans="1:15" ht="15.75" customHeight="1" x14ac:dyDescent="0.2">
      <c r="A30" s="75" t="s">
        <v>48</v>
      </c>
      <c r="B30" s="76"/>
      <c r="C30" s="77"/>
      <c r="D30" s="10" t="s">
        <v>49</v>
      </c>
      <c r="E30" s="20">
        <f t="shared" ref="E30:N30" si="4">E14+E22</f>
        <v>0</v>
      </c>
      <c r="F30" s="20">
        <f t="shared" si="4"/>
        <v>0</v>
      </c>
      <c r="G30" s="20">
        <f t="shared" si="4"/>
        <v>0</v>
      </c>
      <c r="H30" s="20">
        <f t="shared" si="4"/>
        <v>0</v>
      </c>
      <c r="I30" s="20">
        <f t="shared" si="4"/>
        <v>0</v>
      </c>
      <c r="J30" s="20">
        <f t="shared" si="4"/>
        <v>0</v>
      </c>
      <c r="K30" s="20">
        <f t="shared" si="4"/>
        <v>0</v>
      </c>
      <c r="L30" s="20">
        <f t="shared" si="4"/>
        <v>0</v>
      </c>
      <c r="M30" s="20">
        <f t="shared" si="4"/>
        <v>0</v>
      </c>
      <c r="N30" s="20">
        <f t="shared" si="4"/>
        <v>0</v>
      </c>
      <c r="O30" s="5">
        <f t="shared" si="0"/>
        <v>0</v>
      </c>
    </row>
    <row r="31" spans="1:15" ht="15.75" customHeight="1" x14ac:dyDescent="0.2">
      <c r="A31" s="75" t="s">
        <v>50</v>
      </c>
      <c r="B31" s="76"/>
      <c r="C31" s="77"/>
      <c r="D31" s="10" t="s">
        <v>51</v>
      </c>
      <c r="E31" s="13">
        <f t="shared" ref="E31:N31" si="5">E30/E33</f>
        <v>0</v>
      </c>
      <c r="F31" s="13">
        <f t="shared" si="5"/>
        <v>0</v>
      </c>
      <c r="G31" s="13">
        <f t="shared" si="5"/>
        <v>0</v>
      </c>
      <c r="H31" s="13">
        <f t="shared" si="5"/>
        <v>0</v>
      </c>
      <c r="I31" s="13">
        <f t="shared" si="5"/>
        <v>0</v>
      </c>
      <c r="J31" s="13">
        <f t="shared" si="5"/>
        <v>0</v>
      </c>
      <c r="K31" s="13">
        <f t="shared" si="5"/>
        <v>0</v>
      </c>
      <c r="L31" s="13">
        <f t="shared" si="5"/>
        <v>0</v>
      </c>
      <c r="M31" s="13">
        <f t="shared" si="5"/>
        <v>0</v>
      </c>
      <c r="N31" s="13">
        <f t="shared" si="5"/>
        <v>0</v>
      </c>
      <c r="O31" s="14">
        <f t="shared" si="0"/>
        <v>0</v>
      </c>
    </row>
    <row r="32" spans="1:15" ht="15.75" customHeight="1" x14ac:dyDescent="0.2">
      <c r="A32" s="75" t="s">
        <v>52</v>
      </c>
      <c r="B32" s="78"/>
      <c r="C32" s="68" t="s">
        <v>53</v>
      </c>
      <c r="D32" s="68" t="s">
        <v>54</v>
      </c>
      <c r="E32" s="20">
        <f t="shared" ref="E32:N32" si="6">E6+E12+E20</f>
        <v>14</v>
      </c>
      <c r="F32" s="20">
        <f t="shared" si="6"/>
        <v>18</v>
      </c>
      <c r="G32" s="20">
        <f t="shared" si="6"/>
        <v>18</v>
      </c>
      <c r="H32" s="20">
        <f t="shared" si="6"/>
        <v>15</v>
      </c>
      <c r="I32" s="20">
        <f t="shared" si="6"/>
        <v>15</v>
      </c>
      <c r="J32" s="20">
        <f t="shared" si="6"/>
        <v>14</v>
      </c>
      <c r="K32" s="20">
        <f t="shared" si="6"/>
        <v>19</v>
      </c>
      <c r="L32" s="20">
        <f t="shared" si="6"/>
        <v>14</v>
      </c>
      <c r="M32" s="20">
        <f t="shared" si="6"/>
        <v>21</v>
      </c>
      <c r="N32" s="20">
        <f t="shared" si="6"/>
        <v>15</v>
      </c>
      <c r="O32" s="5">
        <f t="shared" si="0"/>
        <v>16.3</v>
      </c>
    </row>
    <row r="33" spans="1:15" ht="15.75" customHeight="1" x14ac:dyDescent="0.2">
      <c r="A33" s="79"/>
      <c r="B33" s="80"/>
      <c r="C33" s="68" t="s">
        <v>55</v>
      </c>
      <c r="D33" s="68" t="s">
        <v>56</v>
      </c>
      <c r="E33" s="20">
        <f t="shared" ref="E33:N33" si="7">E14+E15+E22+E23</f>
        <v>1</v>
      </c>
      <c r="F33" s="20">
        <f t="shared" si="7"/>
        <v>3</v>
      </c>
      <c r="G33" s="20">
        <f t="shared" si="7"/>
        <v>3</v>
      </c>
      <c r="H33" s="20">
        <f t="shared" si="7"/>
        <v>2</v>
      </c>
      <c r="I33" s="20">
        <f t="shared" si="7"/>
        <v>2</v>
      </c>
      <c r="J33" s="20">
        <f t="shared" si="7"/>
        <v>1</v>
      </c>
      <c r="K33" s="20">
        <f t="shared" si="7"/>
        <v>3</v>
      </c>
      <c r="L33" s="20">
        <f t="shared" si="7"/>
        <v>1</v>
      </c>
      <c r="M33" s="20">
        <f t="shared" si="7"/>
        <v>4</v>
      </c>
      <c r="N33" s="20">
        <f t="shared" si="7"/>
        <v>2</v>
      </c>
      <c r="O33" s="5">
        <f t="shared" si="0"/>
        <v>2.2000000000000002</v>
      </c>
    </row>
    <row r="34" spans="1:15" ht="15.75" customHeight="1" x14ac:dyDescent="0.2"/>
    <row r="35" spans="1:15" ht="15.75" customHeight="1" x14ac:dyDescent="0.2"/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32:B33"/>
    <mergeCell ref="A5:A27"/>
    <mergeCell ref="B5:B10"/>
    <mergeCell ref="B11:B18"/>
    <mergeCell ref="B19:B26"/>
    <mergeCell ref="A29:C29"/>
    <mergeCell ref="B27:C27"/>
    <mergeCell ref="A28:C28"/>
    <mergeCell ref="A30:C30"/>
    <mergeCell ref="A31:C31"/>
    <mergeCell ref="A1:C1"/>
    <mergeCell ref="D1:D4"/>
    <mergeCell ref="E1:O1"/>
    <mergeCell ref="A2:C2"/>
    <mergeCell ref="A3:C3"/>
    <mergeCell ref="E3:O3"/>
    <mergeCell ref="A4:C4"/>
    <mergeCell ref="E2:O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1000"/>
  <sheetViews>
    <sheetView topLeftCell="D1" workbookViewId="0">
      <selection activeCell="O31" sqref="O31"/>
    </sheetView>
  </sheetViews>
  <sheetFormatPr baseColWidth="10" defaultColWidth="14.42578125" defaultRowHeight="15" customHeight="1" x14ac:dyDescent="0.2"/>
  <cols>
    <col min="4" max="4" width="95.7109375" style="71" customWidth="1"/>
  </cols>
  <sheetData>
    <row r="1" spans="1:15" ht="15.75" customHeight="1" x14ac:dyDescent="0.2">
      <c r="A1" s="91" t="s">
        <v>0</v>
      </c>
      <c r="B1" s="76"/>
      <c r="C1" s="77"/>
      <c r="D1" s="92" t="s">
        <v>1</v>
      </c>
      <c r="E1" s="108">
        <v>231</v>
      </c>
      <c r="F1" s="76"/>
      <c r="G1" s="76"/>
      <c r="H1" s="76"/>
      <c r="I1" s="76"/>
      <c r="J1" s="76"/>
      <c r="K1" s="76"/>
      <c r="L1" s="76"/>
      <c r="M1" s="76"/>
      <c r="N1" s="76"/>
      <c r="O1" s="77"/>
    </row>
    <row r="2" spans="1:15" ht="15.75" customHeight="1" x14ac:dyDescent="0.2">
      <c r="A2" s="91" t="s">
        <v>2</v>
      </c>
      <c r="B2" s="76"/>
      <c r="C2" s="77"/>
      <c r="D2" s="93"/>
      <c r="E2" s="109">
        <v>21</v>
      </c>
      <c r="F2" s="76"/>
      <c r="G2" s="76"/>
      <c r="H2" s="76"/>
      <c r="I2" s="76"/>
      <c r="J2" s="76"/>
      <c r="K2" s="76"/>
      <c r="L2" s="76"/>
      <c r="M2" s="76"/>
      <c r="N2" s="76"/>
      <c r="O2" s="77"/>
    </row>
    <row r="3" spans="1:15" ht="15.75" customHeight="1" x14ac:dyDescent="0.2">
      <c r="A3" s="91" t="s">
        <v>3</v>
      </c>
      <c r="B3" s="76"/>
      <c r="C3" s="77"/>
      <c r="D3" s="93"/>
      <c r="E3" s="109">
        <v>3</v>
      </c>
      <c r="F3" s="76"/>
      <c r="G3" s="76"/>
      <c r="H3" s="76"/>
      <c r="I3" s="76"/>
      <c r="J3" s="76"/>
      <c r="K3" s="76"/>
      <c r="L3" s="76"/>
      <c r="M3" s="76"/>
      <c r="N3" s="76"/>
      <c r="O3" s="77"/>
    </row>
    <row r="4" spans="1:15" ht="15.75" customHeight="1" x14ac:dyDescent="0.2">
      <c r="A4" s="91" t="s">
        <v>4</v>
      </c>
      <c r="B4" s="76"/>
      <c r="C4" s="77"/>
      <c r="D4" s="94"/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2" t="s">
        <v>5</v>
      </c>
    </row>
    <row r="5" spans="1:15" ht="15.75" customHeight="1" x14ac:dyDescent="0.2">
      <c r="A5" s="75" t="s">
        <v>6</v>
      </c>
      <c r="B5" s="75" t="s">
        <v>7</v>
      </c>
      <c r="C5" s="68" t="s">
        <v>8</v>
      </c>
      <c r="D5" s="68" t="s">
        <v>9</v>
      </c>
      <c r="E5" s="20">
        <f>E2-E11-E19</f>
        <v>18</v>
      </c>
      <c r="F5" s="20">
        <f>E2-E11-E19</f>
        <v>18</v>
      </c>
      <c r="G5" s="20">
        <f>E2-E11-E19</f>
        <v>18</v>
      </c>
      <c r="H5" s="20">
        <f>E2-E11-E19</f>
        <v>18</v>
      </c>
      <c r="I5" s="20">
        <f>E2-E11-E19</f>
        <v>18</v>
      </c>
      <c r="J5" s="20">
        <f>E2-E11-E19</f>
        <v>18</v>
      </c>
      <c r="K5" s="20">
        <f>E2-E11-E19</f>
        <v>18</v>
      </c>
      <c r="L5" s="20">
        <f>E2-E11-E19</f>
        <v>18</v>
      </c>
      <c r="M5" s="20">
        <f>E2-E11-E19</f>
        <v>18</v>
      </c>
      <c r="N5" s="20">
        <f>E2-E11-E19</f>
        <v>18</v>
      </c>
      <c r="O5" s="3">
        <f t="shared" ref="O5:O33" si="0">AVERAGE(E5:N5)</f>
        <v>18</v>
      </c>
    </row>
    <row r="6" spans="1:15" ht="15.75" customHeight="1" x14ac:dyDescent="0.2">
      <c r="A6" s="93"/>
      <c r="B6" s="93"/>
      <c r="C6" s="4" t="s">
        <v>10</v>
      </c>
      <c r="D6" s="4" t="s">
        <v>11</v>
      </c>
      <c r="E6" s="20">
        <v>19</v>
      </c>
      <c r="F6" s="20">
        <v>19</v>
      </c>
      <c r="G6" s="20">
        <v>18</v>
      </c>
      <c r="H6" s="20">
        <v>19</v>
      </c>
      <c r="I6" s="20">
        <v>19</v>
      </c>
      <c r="J6" s="20">
        <v>24</v>
      </c>
      <c r="K6" s="20">
        <v>19</v>
      </c>
      <c r="L6" s="20">
        <v>20</v>
      </c>
      <c r="M6" s="20">
        <v>28</v>
      </c>
      <c r="N6" s="20">
        <v>21</v>
      </c>
      <c r="O6" s="5">
        <f t="shared" si="0"/>
        <v>20.6</v>
      </c>
    </row>
    <row r="7" spans="1:15" ht="15.75" customHeight="1" x14ac:dyDescent="0.2">
      <c r="A7" s="93"/>
      <c r="B7" s="93"/>
      <c r="C7" s="4" t="s">
        <v>12</v>
      </c>
      <c r="D7" s="4" t="s">
        <v>13</v>
      </c>
      <c r="E7" s="20">
        <f t="shared" ref="E7:N7" si="1">E6-E5</f>
        <v>1</v>
      </c>
      <c r="F7" s="20">
        <f t="shared" si="1"/>
        <v>1</v>
      </c>
      <c r="G7" s="20">
        <f t="shared" si="1"/>
        <v>0</v>
      </c>
      <c r="H7" s="20">
        <f t="shared" si="1"/>
        <v>1</v>
      </c>
      <c r="I7" s="20">
        <f t="shared" si="1"/>
        <v>1</v>
      </c>
      <c r="J7" s="20">
        <f t="shared" si="1"/>
        <v>6</v>
      </c>
      <c r="K7" s="20">
        <f t="shared" si="1"/>
        <v>1</v>
      </c>
      <c r="L7" s="20">
        <f t="shared" si="1"/>
        <v>2</v>
      </c>
      <c r="M7" s="20">
        <f t="shared" si="1"/>
        <v>10</v>
      </c>
      <c r="N7" s="20">
        <f t="shared" si="1"/>
        <v>3</v>
      </c>
      <c r="O7" s="5">
        <f t="shared" si="0"/>
        <v>2.6</v>
      </c>
    </row>
    <row r="8" spans="1:15" ht="15.75" customHeight="1" x14ac:dyDescent="0.2">
      <c r="A8" s="93"/>
      <c r="B8" s="93"/>
      <c r="C8" s="4" t="s">
        <v>14</v>
      </c>
      <c r="D8" s="4" t="s">
        <v>15</v>
      </c>
      <c r="E8" s="20">
        <v>428.86506999999989</v>
      </c>
      <c r="F8" s="22">
        <v>428.85579999999999</v>
      </c>
      <c r="G8" s="22">
        <v>406.42972999999989</v>
      </c>
      <c r="H8" s="22">
        <v>428.85542000000009</v>
      </c>
      <c r="I8" s="22">
        <v>429.02988999999991</v>
      </c>
      <c r="J8" s="22">
        <v>541.85544000000004</v>
      </c>
      <c r="K8" s="22">
        <v>428.88078000000002</v>
      </c>
      <c r="L8" s="22">
        <v>451.41818999999998</v>
      </c>
      <c r="M8" s="22">
        <v>632.05091999999991</v>
      </c>
      <c r="N8" s="22">
        <v>474.05842000000001</v>
      </c>
      <c r="O8" s="6">
        <f t="shared" si="0"/>
        <v>465.02996599999994</v>
      </c>
    </row>
    <row r="9" spans="1:15" ht="15.75" customHeight="1" x14ac:dyDescent="0.2">
      <c r="A9" s="93"/>
      <c r="B9" s="93"/>
      <c r="C9" s="4" t="s">
        <v>16</v>
      </c>
      <c r="D9" s="4" t="s">
        <v>17</v>
      </c>
      <c r="E9" s="22">
        <v>22.571845789473681</v>
      </c>
      <c r="F9" s="22">
        <v>22.571357894736838</v>
      </c>
      <c r="G9" s="22">
        <v>22.57942944444444</v>
      </c>
      <c r="H9" s="22">
        <v>22.57133789473685</v>
      </c>
      <c r="I9" s="22">
        <v>22.58052052631578</v>
      </c>
      <c r="J9" s="22">
        <v>22.577310000000001</v>
      </c>
      <c r="K9" s="22">
        <v>22.57267263157895</v>
      </c>
      <c r="L9" s="22">
        <v>22.570909499999999</v>
      </c>
      <c r="M9" s="22">
        <v>22.573247142857142</v>
      </c>
      <c r="N9" s="22">
        <v>22.574210476190469</v>
      </c>
      <c r="O9" s="6">
        <f t="shared" si="0"/>
        <v>22.574284130033416</v>
      </c>
    </row>
    <row r="10" spans="1:15" ht="15.75" customHeight="1" x14ac:dyDescent="0.2">
      <c r="A10" s="93"/>
      <c r="B10" s="94"/>
      <c r="C10" s="4" t="s">
        <v>18</v>
      </c>
      <c r="D10" s="4" t="s">
        <v>19</v>
      </c>
      <c r="E10" s="7">
        <v>2.660783752099776E-3</v>
      </c>
      <c r="F10" s="7">
        <v>1.6978174844562461E-3</v>
      </c>
      <c r="G10" s="7">
        <v>2.2819721210913239E-2</v>
      </c>
      <c r="H10" s="7">
        <v>2.1861014994922871E-3</v>
      </c>
      <c r="I10" s="7">
        <v>2.464711668367536E-2</v>
      </c>
      <c r="J10" s="7">
        <v>2.215047904084981E-2</v>
      </c>
      <c r="K10" s="7">
        <v>8.2364473477516652E-3</v>
      </c>
      <c r="L10" s="7">
        <v>1.0133813902498559E-3</v>
      </c>
      <c r="M10" s="7">
        <v>1.2187181747303001E-2</v>
      </c>
      <c r="N10" s="7">
        <v>1.407253796448631E-2</v>
      </c>
      <c r="O10" s="8">
        <f t="shared" si="0"/>
        <v>1.1167156812127755E-2</v>
      </c>
    </row>
    <row r="11" spans="1:15" ht="15.75" customHeight="1" x14ac:dyDescent="0.2">
      <c r="A11" s="93"/>
      <c r="B11" s="75" t="s">
        <v>20</v>
      </c>
      <c r="C11" s="68" t="s">
        <v>8</v>
      </c>
      <c r="D11" s="68" t="s">
        <v>21</v>
      </c>
      <c r="E11" s="20">
        <f>E3-1</f>
        <v>2</v>
      </c>
      <c r="F11" s="20">
        <f>E3-1</f>
        <v>2</v>
      </c>
      <c r="G11" s="20">
        <f>E3-1</f>
        <v>2</v>
      </c>
      <c r="H11" s="20">
        <f>E3-1</f>
        <v>2</v>
      </c>
      <c r="I11" s="20">
        <f>E3-1</f>
        <v>2</v>
      </c>
      <c r="J11" s="20">
        <f>E3-1</f>
        <v>2</v>
      </c>
      <c r="K11" s="20">
        <f>E3-1</f>
        <v>2</v>
      </c>
      <c r="L11" s="20">
        <f>E3-1</f>
        <v>2</v>
      </c>
      <c r="M11" s="20">
        <f>E3-1</f>
        <v>2</v>
      </c>
      <c r="N11" s="20">
        <f>E3-1</f>
        <v>2</v>
      </c>
      <c r="O11" s="3">
        <f t="shared" si="0"/>
        <v>2</v>
      </c>
    </row>
    <row r="12" spans="1:15" ht="15.75" customHeight="1" x14ac:dyDescent="0.2">
      <c r="A12" s="93"/>
      <c r="B12" s="93"/>
      <c r="C12" s="4" t="s">
        <v>10</v>
      </c>
      <c r="D12" s="4" t="s">
        <v>22</v>
      </c>
      <c r="E12" s="20">
        <v>2</v>
      </c>
      <c r="F12" s="20">
        <v>2</v>
      </c>
      <c r="G12" s="20">
        <v>2</v>
      </c>
      <c r="H12" s="20">
        <v>2</v>
      </c>
      <c r="I12" s="20">
        <v>2</v>
      </c>
      <c r="J12" s="20">
        <v>2</v>
      </c>
      <c r="K12" s="20">
        <v>2</v>
      </c>
      <c r="L12" s="20">
        <v>2</v>
      </c>
      <c r="M12" s="20">
        <v>2</v>
      </c>
      <c r="N12" s="20">
        <v>2</v>
      </c>
      <c r="O12" s="5">
        <f t="shared" si="0"/>
        <v>2</v>
      </c>
    </row>
    <row r="13" spans="1:15" ht="15.75" customHeight="1" x14ac:dyDescent="0.2">
      <c r="A13" s="93"/>
      <c r="B13" s="93"/>
      <c r="C13" s="4" t="s">
        <v>23</v>
      </c>
      <c r="D13" s="4" t="s">
        <v>24</v>
      </c>
      <c r="E13" s="20">
        <v>2</v>
      </c>
      <c r="F13" s="20">
        <v>2</v>
      </c>
      <c r="G13" s="20">
        <v>2</v>
      </c>
      <c r="H13" s="20">
        <v>2</v>
      </c>
      <c r="I13" s="20">
        <v>1</v>
      </c>
      <c r="J13" s="20">
        <v>0</v>
      </c>
      <c r="K13" s="20">
        <v>1</v>
      </c>
      <c r="L13" s="20">
        <v>1</v>
      </c>
      <c r="M13" s="20">
        <v>1</v>
      </c>
      <c r="N13" s="20">
        <v>1</v>
      </c>
      <c r="O13" s="9">
        <f t="shared" si="0"/>
        <v>1.3</v>
      </c>
    </row>
    <row r="14" spans="1:15" ht="15.75" customHeight="1" x14ac:dyDescent="0.2">
      <c r="A14" s="93"/>
      <c r="B14" s="93"/>
      <c r="C14" s="4" t="s">
        <v>25</v>
      </c>
      <c r="D14" s="4" t="s">
        <v>26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9">
        <f t="shared" si="0"/>
        <v>0</v>
      </c>
    </row>
    <row r="15" spans="1:15" ht="15.75" customHeight="1" x14ac:dyDescent="0.2">
      <c r="A15" s="93"/>
      <c r="B15" s="93"/>
      <c r="C15" s="4" t="s">
        <v>27</v>
      </c>
      <c r="D15" s="4" t="s">
        <v>28</v>
      </c>
      <c r="E15" s="20">
        <v>0</v>
      </c>
      <c r="F15" s="20">
        <v>0</v>
      </c>
      <c r="G15" s="20">
        <v>0</v>
      </c>
      <c r="H15" s="20">
        <v>0</v>
      </c>
      <c r="I15" s="20">
        <v>1</v>
      </c>
      <c r="J15" s="20">
        <v>2</v>
      </c>
      <c r="K15" s="20">
        <v>1</v>
      </c>
      <c r="L15" s="20">
        <v>1</v>
      </c>
      <c r="M15" s="20">
        <v>1</v>
      </c>
      <c r="N15" s="20">
        <v>1</v>
      </c>
      <c r="O15" s="5">
        <f t="shared" si="0"/>
        <v>0.7</v>
      </c>
    </row>
    <row r="16" spans="1:15" ht="15.75" customHeight="1" x14ac:dyDescent="0.2">
      <c r="A16" s="93"/>
      <c r="B16" s="93"/>
      <c r="C16" s="4" t="s">
        <v>14</v>
      </c>
      <c r="D16" s="4" t="s">
        <v>29</v>
      </c>
      <c r="E16" s="22">
        <v>131.33278000000001</v>
      </c>
      <c r="F16" s="22">
        <v>131.32848999999999</v>
      </c>
      <c r="G16" s="22">
        <v>131.33187000000001</v>
      </c>
      <c r="H16" s="22">
        <v>131.32984999999999</v>
      </c>
      <c r="I16" s="22">
        <v>120.53682000000001</v>
      </c>
      <c r="J16" s="22">
        <v>108.89005</v>
      </c>
      <c r="K16" s="22">
        <v>120.49602</v>
      </c>
      <c r="L16" s="22">
        <v>119.71621</v>
      </c>
      <c r="M16" s="22">
        <v>120.66889</v>
      </c>
      <c r="N16" s="22">
        <v>120.39678000000001</v>
      </c>
      <c r="O16" s="6">
        <f t="shared" si="0"/>
        <v>123.60277600000002</v>
      </c>
    </row>
    <row r="17" spans="1:15" ht="15.75" customHeight="1" x14ac:dyDescent="0.2">
      <c r="A17" s="93"/>
      <c r="B17" s="93"/>
      <c r="C17" s="4" t="s">
        <v>16</v>
      </c>
      <c r="D17" s="4" t="s">
        <v>30</v>
      </c>
      <c r="E17" s="22">
        <v>65.666390000000007</v>
      </c>
      <c r="F17" s="22">
        <v>65.664244999999994</v>
      </c>
      <c r="G17" s="22">
        <v>65.665935000000005</v>
      </c>
      <c r="H17" s="22">
        <v>65.664924999999997</v>
      </c>
      <c r="I17" s="22">
        <v>60.268410000000003</v>
      </c>
      <c r="J17" s="22">
        <v>54.445025000000001</v>
      </c>
      <c r="K17" s="22">
        <v>60.248010000000001</v>
      </c>
      <c r="L17" s="22">
        <v>59.858104999999988</v>
      </c>
      <c r="M17" s="22">
        <v>60.334445000000002</v>
      </c>
      <c r="N17" s="22">
        <v>60.198390000000003</v>
      </c>
      <c r="O17" s="6">
        <f t="shared" si="0"/>
        <v>61.801387999999996</v>
      </c>
    </row>
    <row r="18" spans="1:15" ht="15.75" customHeight="1" x14ac:dyDescent="0.2">
      <c r="A18" s="93"/>
      <c r="B18" s="94"/>
      <c r="C18" s="4" t="s">
        <v>18</v>
      </c>
      <c r="D18" s="4" t="s">
        <v>31</v>
      </c>
      <c r="E18" s="7">
        <v>2.1071782079315031E-3</v>
      </c>
      <c r="F18" s="7">
        <v>1.902117241392655E-3</v>
      </c>
      <c r="G18" s="7">
        <v>3.033488091288495E-3</v>
      </c>
      <c r="H18" s="7">
        <v>8.9802561211060037E-4</v>
      </c>
      <c r="I18" s="7">
        <v>7.6322701798219876</v>
      </c>
      <c r="J18" s="7">
        <v>0.54865122259045129</v>
      </c>
      <c r="K18" s="7">
        <v>7.6591260953714606</v>
      </c>
      <c r="L18" s="7">
        <v>8.2101956231535684</v>
      </c>
      <c r="M18" s="7">
        <v>7.5350217842054033</v>
      </c>
      <c r="N18" s="7">
        <v>7.7272346205353424</v>
      </c>
      <c r="O18" s="8">
        <f t="shared" si="0"/>
        <v>3.9320440334830935</v>
      </c>
    </row>
    <row r="19" spans="1:15" ht="15.75" customHeight="1" x14ac:dyDescent="0.2">
      <c r="A19" s="93"/>
      <c r="B19" s="75" t="s">
        <v>32</v>
      </c>
      <c r="C19" s="4" t="s">
        <v>33</v>
      </c>
      <c r="D19" s="4" t="s">
        <v>34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3">
        <f t="shared" si="0"/>
        <v>1</v>
      </c>
    </row>
    <row r="20" spans="1:15" ht="15.75" customHeight="1" x14ac:dyDescent="0.2">
      <c r="A20" s="93"/>
      <c r="B20" s="93"/>
      <c r="C20" s="4" t="s">
        <v>10</v>
      </c>
      <c r="D20" s="4" t="s">
        <v>35</v>
      </c>
      <c r="E20" s="20">
        <v>2</v>
      </c>
      <c r="F20" s="20">
        <v>2</v>
      </c>
      <c r="G20" s="20">
        <v>1</v>
      </c>
      <c r="H20" s="20">
        <v>3</v>
      </c>
      <c r="I20" s="20">
        <v>1</v>
      </c>
      <c r="J20" s="20">
        <v>4</v>
      </c>
      <c r="K20" s="20">
        <v>1</v>
      </c>
      <c r="L20" s="20">
        <v>2</v>
      </c>
      <c r="M20" s="20">
        <v>5</v>
      </c>
      <c r="N20" s="20">
        <v>2</v>
      </c>
      <c r="O20" s="9">
        <f t="shared" si="0"/>
        <v>2.2999999999999998</v>
      </c>
    </row>
    <row r="21" spans="1:15" ht="15.75" customHeight="1" x14ac:dyDescent="0.2">
      <c r="A21" s="93"/>
      <c r="B21" s="93"/>
      <c r="C21" s="4" t="s">
        <v>23</v>
      </c>
      <c r="D21" s="4" t="s">
        <v>36</v>
      </c>
      <c r="E21" s="20">
        <v>0</v>
      </c>
      <c r="F21" s="20">
        <v>0</v>
      </c>
      <c r="G21" s="20">
        <v>0</v>
      </c>
      <c r="H21" s="20">
        <v>1</v>
      </c>
      <c r="I21" s="20">
        <v>0</v>
      </c>
      <c r="J21" s="20">
        <v>1</v>
      </c>
      <c r="K21" s="20">
        <v>0</v>
      </c>
      <c r="L21" s="20">
        <v>1</v>
      </c>
      <c r="M21" s="20">
        <v>1</v>
      </c>
      <c r="N21" s="20">
        <v>0</v>
      </c>
      <c r="O21" s="5">
        <f t="shared" si="0"/>
        <v>0.4</v>
      </c>
    </row>
    <row r="22" spans="1:15" ht="15.75" customHeight="1" x14ac:dyDescent="0.2">
      <c r="A22" s="93"/>
      <c r="B22" s="93"/>
      <c r="C22" s="4" t="s">
        <v>25</v>
      </c>
      <c r="D22" s="4" t="s">
        <v>37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5">
        <f t="shared" si="0"/>
        <v>0</v>
      </c>
    </row>
    <row r="23" spans="1:15" ht="15.75" customHeight="1" x14ac:dyDescent="0.2">
      <c r="A23" s="93"/>
      <c r="B23" s="93"/>
      <c r="C23" s="4" t="s">
        <v>27</v>
      </c>
      <c r="D23" s="4" t="s">
        <v>38</v>
      </c>
      <c r="E23" s="20">
        <v>2</v>
      </c>
      <c r="F23" s="20">
        <v>2</v>
      </c>
      <c r="G23" s="20">
        <v>1</v>
      </c>
      <c r="H23" s="20">
        <v>2</v>
      </c>
      <c r="I23" s="20">
        <v>1</v>
      </c>
      <c r="J23" s="20">
        <v>3</v>
      </c>
      <c r="K23" s="20">
        <v>1</v>
      </c>
      <c r="L23" s="20">
        <v>1</v>
      </c>
      <c r="M23" s="20">
        <v>4</v>
      </c>
      <c r="N23" s="20">
        <v>2</v>
      </c>
      <c r="O23" s="5">
        <f t="shared" si="0"/>
        <v>1.9</v>
      </c>
    </row>
    <row r="24" spans="1:15" ht="15.75" customHeight="1" x14ac:dyDescent="0.2">
      <c r="A24" s="93"/>
      <c r="B24" s="93"/>
      <c r="C24" s="4" t="s">
        <v>14</v>
      </c>
      <c r="D24" s="4" t="s">
        <v>39</v>
      </c>
      <c r="E24" s="22">
        <v>110.37201</v>
      </c>
      <c r="F24" s="22">
        <v>110.48394</v>
      </c>
      <c r="G24" s="22">
        <v>54.789119999999997</v>
      </c>
      <c r="H24" s="22">
        <v>175.14770999999999</v>
      </c>
      <c r="I24" s="22">
        <v>54.994999999999997</v>
      </c>
      <c r="J24" s="22">
        <v>228.81323</v>
      </c>
      <c r="K24" s="22">
        <v>55.08032</v>
      </c>
      <c r="L24" s="22">
        <v>120.18841999999999</v>
      </c>
      <c r="M24" s="22">
        <v>284.40600000000001</v>
      </c>
      <c r="N24" s="22">
        <v>110.48053</v>
      </c>
      <c r="O24" s="6">
        <f t="shared" si="0"/>
        <v>130.475628</v>
      </c>
    </row>
    <row r="25" spans="1:15" ht="15.75" customHeight="1" x14ac:dyDescent="0.2">
      <c r="A25" s="93"/>
      <c r="B25" s="93"/>
      <c r="C25" s="4" t="s">
        <v>16</v>
      </c>
      <c r="D25" s="4" t="s">
        <v>40</v>
      </c>
      <c r="E25" s="22">
        <v>55.186004999999987</v>
      </c>
      <c r="F25" s="22">
        <v>55.241970000000002</v>
      </c>
      <c r="G25" s="22">
        <v>54.789119999999997</v>
      </c>
      <c r="H25" s="22">
        <v>58.382569999999987</v>
      </c>
      <c r="I25" s="22">
        <v>54.994999999999997</v>
      </c>
      <c r="J25" s="22">
        <v>57.203307500000001</v>
      </c>
      <c r="K25" s="22">
        <v>55.08032</v>
      </c>
      <c r="L25" s="22">
        <v>60.094209999999997</v>
      </c>
      <c r="M25" s="22">
        <v>56.8812</v>
      </c>
      <c r="N25" s="22">
        <v>55.240265000000001</v>
      </c>
      <c r="O25" s="6">
        <f t="shared" si="0"/>
        <v>56.309396749999983</v>
      </c>
    </row>
    <row r="26" spans="1:15" ht="15.75" customHeight="1" x14ac:dyDescent="0.2">
      <c r="A26" s="93"/>
      <c r="B26" s="94"/>
      <c r="C26" s="4" t="s">
        <v>18</v>
      </c>
      <c r="D26" s="4" t="s">
        <v>41</v>
      </c>
      <c r="E26" s="22">
        <v>9.7234253480961375E-2</v>
      </c>
      <c r="F26" s="22">
        <v>6.9961144930596242E-2</v>
      </c>
      <c r="G26" s="22">
        <v>0</v>
      </c>
      <c r="H26" s="22">
        <v>6.3416661553648481</v>
      </c>
      <c r="I26" s="22">
        <v>0</v>
      </c>
      <c r="J26" s="22">
        <v>5.6441386352650564</v>
      </c>
      <c r="K26" s="22">
        <v>0</v>
      </c>
      <c r="L26" s="22">
        <v>7.876094740110732</v>
      </c>
      <c r="M26" s="22">
        <v>4.9133417238118096</v>
      </c>
      <c r="N26" s="22">
        <v>8.4548757826472629E-2</v>
      </c>
      <c r="O26" s="6">
        <f t="shared" si="0"/>
        <v>2.5026985410790479</v>
      </c>
    </row>
    <row r="27" spans="1:15" ht="15.75" customHeight="1" x14ac:dyDescent="0.2">
      <c r="A27" s="94"/>
      <c r="B27" s="75" t="s">
        <v>42</v>
      </c>
      <c r="C27" s="77"/>
      <c r="D27" s="10" t="s">
        <v>43</v>
      </c>
      <c r="E27" s="11">
        <v>670.56985999999995</v>
      </c>
      <c r="F27" s="11">
        <v>670.66823000000011</v>
      </c>
      <c r="G27" s="11">
        <v>592.55071999999996</v>
      </c>
      <c r="H27" s="11">
        <v>735.33297999999991</v>
      </c>
      <c r="I27" s="11">
        <v>604.56170999999995</v>
      </c>
      <c r="J27" s="11">
        <v>879.55872000000011</v>
      </c>
      <c r="K27" s="11">
        <v>604.45712000000003</v>
      </c>
      <c r="L27" s="11">
        <v>691.32282000000009</v>
      </c>
      <c r="M27" s="11">
        <v>1037.12581</v>
      </c>
      <c r="N27" s="11">
        <v>704.93573000000015</v>
      </c>
      <c r="O27" s="12">
        <f t="shared" si="0"/>
        <v>719.10837000000004</v>
      </c>
    </row>
    <row r="28" spans="1:15" ht="15.75" customHeight="1" x14ac:dyDescent="0.2">
      <c r="A28" s="75" t="s">
        <v>44</v>
      </c>
      <c r="B28" s="76"/>
      <c r="C28" s="77"/>
      <c r="D28" s="10" t="s">
        <v>45</v>
      </c>
      <c r="E28" s="20">
        <f t="shared" ref="E28:N28" si="2">E7+E13+E21</f>
        <v>3</v>
      </c>
      <c r="F28" s="20">
        <f t="shared" si="2"/>
        <v>3</v>
      </c>
      <c r="G28" s="20">
        <f t="shared" si="2"/>
        <v>2</v>
      </c>
      <c r="H28" s="20">
        <f t="shared" si="2"/>
        <v>4</v>
      </c>
      <c r="I28" s="20">
        <f t="shared" si="2"/>
        <v>2</v>
      </c>
      <c r="J28" s="20">
        <f t="shared" si="2"/>
        <v>7</v>
      </c>
      <c r="K28" s="20">
        <f t="shared" si="2"/>
        <v>2</v>
      </c>
      <c r="L28" s="20">
        <f t="shared" si="2"/>
        <v>4</v>
      </c>
      <c r="M28" s="20">
        <f t="shared" si="2"/>
        <v>12</v>
      </c>
      <c r="N28" s="20">
        <f t="shared" si="2"/>
        <v>4</v>
      </c>
      <c r="O28" s="5">
        <f t="shared" si="0"/>
        <v>4.3</v>
      </c>
    </row>
    <row r="29" spans="1:15" ht="15.75" customHeight="1" x14ac:dyDescent="0.2">
      <c r="A29" s="75" t="s">
        <v>46</v>
      </c>
      <c r="B29" s="76"/>
      <c r="C29" s="77"/>
      <c r="D29" s="10" t="s">
        <v>47</v>
      </c>
      <c r="E29" s="13">
        <f t="shared" ref="E29:N29" si="3">E28/E32</f>
        <v>0.13043478260869565</v>
      </c>
      <c r="F29" s="13">
        <f t="shared" si="3"/>
        <v>0.13043478260869565</v>
      </c>
      <c r="G29" s="13">
        <f t="shared" si="3"/>
        <v>9.5238095238095233E-2</v>
      </c>
      <c r="H29" s="13">
        <f t="shared" si="3"/>
        <v>0.16666666666666666</v>
      </c>
      <c r="I29" s="13">
        <f t="shared" si="3"/>
        <v>9.0909090909090912E-2</v>
      </c>
      <c r="J29" s="13">
        <f t="shared" si="3"/>
        <v>0.23333333333333334</v>
      </c>
      <c r="K29" s="13">
        <f t="shared" si="3"/>
        <v>9.0909090909090912E-2</v>
      </c>
      <c r="L29" s="13">
        <f t="shared" si="3"/>
        <v>0.16666666666666666</v>
      </c>
      <c r="M29" s="13">
        <f t="shared" si="3"/>
        <v>0.34285714285714286</v>
      </c>
      <c r="N29" s="13">
        <f t="shared" si="3"/>
        <v>0.16</v>
      </c>
      <c r="O29" s="14">
        <f t="shared" si="0"/>
        <v>0.16074496517974779</v>
      </c>
    </row>
    <row r="30" spans="1:15" ht="15.75" customHeight="1" x14ac:dyDescent="0.2">
      <c r="A30" s="75" t="s">
        <v>48</v>
      </c>
      <c r="B30" s="76"/>
      <c r="C30" s="77"/>
      <c r="D30" s="10" t="s">
        <v>49</v>
      </c>
      <c r="E30" s="20">
        <f t="shared" ref="E30:N30" si="4">E14+E22</f>
        <v>0</v>
      </c>
      <c r="F30" s="20">
        <f t="shared" si="4"/>
        <v>0</v>
      </c>
      <c r="G30" s="20">
        <f t="shared" si="4"/>
        <v>0</v>
      </c>
      <c r="H30" s="20">
        <f t="shared" si="4"/>
        <v>0</v>
      </c>
      <c r="I30" s="20">
        <f t="shared" si="4"/>
        <v>0</v>
      </c>
      <c r="J30" s="20">
        <f t="shared" si="4"/>
        <v>0</v>
      </c>
      <c r="K30" s="20">
        <f t="shared" si="4"/>
        <v>0</v>
      </c>
      <c r="L30" s="20">
        <f t="shared" si="4"/>
        <v>0</v>
      </c>
      <c r="M30" s="20">
        <f t="shared" si="4"/>
        <v>0</v>
      </c>
      <c r="N30" s="20">
        <f t="shared" si="4"/>
        <v>0</v>
      </c>
      <c r="O30" s="5">
        <f t="shared" si="0"/>
        <v>0</v>
      </c>
    </row>
    <row r="31" spans="1:15" ht="15.75" customHeight="1" x14ac:dyDescent="0.2">
      <c r="A31" s="75" t="s">
        <v>50</v>
      </c>
      <c r="B31" s="76"/>
      <c r="C31" s="77"/>
      <c r="D31" s="10" t="s">
        <v>51</v>
      </c>
      <c r="E31" s="13">
        <f t="shared" ref="E31:N31" si="5">E30/E33</f>
        <v>0</v>
      </c>
      <c r="F31" s="13">
        <f t="shared" si="5"/>
        <v>0</v>
      </c>
      <c r="G31" s="13">
        <f t="shared" si="5"/>
        <v>0</v>
      </c>
      <c r="H31" s="13">
        <f t="shared" si="5"/>
        <v>0</v>
      </c>
      <c r="I31" s="13">
        <f t="shared" si="5"/>
        <v>0</v>
      </c>
      <c r="J31" s="13">
        <f t="shared" si="5"/>
        <v>0</v>
      </c>
      <c r="K31" s="13">
        <f t="shared" si="5"/>
        <v>0</v>
      </c>
      <c r="L31" s="13">
        <f t="shared" si="5"/>
        <v>0</v>
      </c>
      <c r="M31" s="13">
        <f t="shared" si="5"/>
        <v>0</v>
      </c>
      <c r="N31" s="13">
        <f t="shared" si="5"/>
        <v>0</v>
      </c>
      <c r="O31" s="14">
        <f t="shared" si="0"/>
        <v>0</v>
      </c>
    </row>
    <row r="32" spans="1:15" ht="15.75" customHeight="1" x14ac:dyDescent="0.2">
      <c r="A32" s="75" t="s">
        <v>52</v>
      </c>
      <c r="B32" s="78"/>
      <c r="C32" s="68" t="s">
        <v>53</v>
      </c>
      <c r="D32" s="68" t="s">
        <v>54</v>
      </c>
      <c r="E32" s="20">
        <f t="shared" ref="E32:N32" si="6">E6+E12+E20</f>
        <v>23</v>
      </c>
      <c r="F32" s="20">
        <f t="shared" si="6"/>
        <v>23</v>
      </c>
      <c r="G32" s="20">
        <f t="shared" si="6"/>
        <v>21</v>
      </c>
      <c r="H32" s="20">
        <f t="shared" si="6"/>
        <v>24</v>
      </c>
      <c r="I32" s="20">
        <f t="shared" si="6"/>
        <v>22</v>
      </c>
      <c r="J32" s="20">
        <f t="shared" si="6"/>
        <v>30</v>
      </c>
      <c r="K32" s="20">
        <f t="shared" si="6"/>
        <v>22</v>
      </c>
      <c r="L32" s="20">
        <f t="shared" si="6"/>
        <v>24</v>
      </c>
      <c r="M32" s="20">
        <f t="shared" si="6"/>
        <v>35</v>
      </c>
      <c r="N32" s="20">
        <f t="shared" si="6"/>
        <v>25</v>
      </c>
      <c r="O32" s="5">
        <f t="shared" si="0"/>
        <v>24.9</v>
      </c>
    </row>
    <row r="33" spans="1:15" ht="15.75" customHeight="1" x14ac:dyDescent="0.2">
      <c r="A33" s="79"/>
      <c r="B33" s="80"/>
      <c r="C33" s="68" t="s">
        <v>55</v>
      </c>
      <c r="D33" s="68" t="s">
        <v>56</v>
      </c>
      <c r="E33" s="20">
        <f t="shared" ref="E33:N33" si="7">E14+E15+E22+E23</f>
        <v>2</v>
      </c>
      <c r="F33" s="20">
        <f t="shared" si="7"/>
        <v>2</v>
      </c>
      <c r="G33" s="20">
        <f t="shared" si="7"/>
        <v>1</v>
      </c>
      <c r="H33" s="20">
        <f t="shared" si="7"/>
        <v>2</v>
      </c>
      <c r="I33" s="20">
        <f t="shared" si="7"/>
        <v>2</v>
      </c>
      <c r="J33" s="20">
        <f t="shared" si="7"/>
        <v>5</v>
      </c>
      <c r="K33" s="20">
        <f t="shared" si="7"/>
        <v>2</v>
      </c>
      <c r="L33" s="20">
        <f t="shared" si="7"/>
        <v>2</v>
      </c>
      <c r="M33" s="20">
        <f t="shared" si="7"/>
        <v>5</v>
      </c>
      <c r="N33" s="20">
        <f t="shared" si="7"/>
        <v>3</v>
      </c>
      <c r="O33" s="5">
        <f t="shared" si="0"/>
        <v>2.6</v>
      </c>
    </row>
    <row r="34" spans="1:15" ht="15.75" customHeight="1" x14ac:dyDescent="0.2"/>
    <row r="35" spans="1:15" ht="15.75" customHeight="1" x14ac:dyDescent="0.2"/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30:C30"/>
    <mergeCell ref="A31:C31"/>
    <mergeCell ref="A32:B33"/>
    <mergeCell ref="A5:A27"/>
    <mergeCell ref="B5:B10"/>
    <mergeCell ref="B11:B18"/>
    <mergeCell ref="B19:B26"/>
    <mergeCell ref="A29:C29"/>
    <mergeCell ref="B27:C27"/>
    <mergeCell ref="A28:C28"/>
    <mergeCell ref="A1:C1"/>
    <mergeCell ref="D1:D4"/>
    <mergeCell ref="E1:O1"/>
    <mergeCell ref="A2:C2"/>
    <mergeCell ref="E2:O2"/>
    <mergeCell ref="A3:C3"/>
    <mergeCell ref="E3:O3"/>
    <mergeCell ref="A4:C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00"/>
  <sheetViews>
    <sheetView topLeftCell="D1" workbookViewId="0">
      <selection activeCell="O31" sqref="O31"/>
    </sheetView>
  </sheetViews>
  <sheetFormatPr baseColWidth="10" defaultColWidth="14.42578125" defaultRowHeight="15" customHeight="1" x14ac:dyDescent="0.2"/>
  <cols>
    <col min="4" max="4" width="95.7109375" style="71" customWidth="1"/>
  </cols>
  <sheetData>
    <row r="1" spans="1:15" ht="15.75" customHeight="1" x14ac:dyDescent="0.2">
      <c r="A1" s="91" t="s">
        <v>0</v>
      </c>
      <c r="B1" s="76"/>
      <c r="C1" s="77"/>
      <c r="D1" s="92" t="s">
        <v>1</v>
      </c>
      <c r="E1" s="108">
        <v>512</v>
      </c>
      <c r="F1" s="76"/>
      <c r="G1" s="76"/>
      <c r="H1" s="76"/>
      <c r="I1" s="76"/>
      <c r="J1" s="76"/>
      <c r="K1" s="76"/>
      <c r="L1" s="76"/>
      <c r="M1" s="76"/>
      <c r="N1" s="76"/>
      <c r="O1" s="77"/>
    </row>
    <row r="2" spans="1:15" ht="15.75" customHeight="1" x14ac:dyDescent="0.2">
      <c r="A2" s="91" t="s">
        <v>2</v>
      </c>
      <c r="B2" s="76"/>
      <c r="C2" s="77"/>
      <c r="D2" s="93"/>
      <c r="E2" s="109">
        <v>52</v>
      </c>
      <c r="F2" s="76"/>
      <c r="G2" s="76"/>
      <c r="H2" s="76"/>
      <c r="I2" s="76"/>
      <c r="J2" s="76"/>
      <c r="K2" s="76"/>
      <c r="L2" s="76"/>
      <c r="M2" s="76"/>
      <c r="N2" s="76"/>
      <c r="O2" s="77"/>
    </row>
    <row r="3" spans="1:15" ht="15.75" customHeight="1" x14ac:dyDescent="0.2">
      <c r="A3" s="91" t="s">
        <v>3</v>
      </c>
      <c r="B3" s="76"/>
      <c r="C3" s="77"/>
      <c r="D3" s="93"/>
      <c r="E3" s="109">
        <v>2</v>
      </c>
      <c r="F3" s="76"/>
      <c r="G3" s="76"/>
      <c r="H3" s="76"/>
      <c r="I3" s="76"/>
      <c r="J3" s="76"/>
      <c r="K3" s="76"/>
      <c r="L3" s="76"/>
      <c r="M3" s="76"/>
      <c r="N3" s="76"/>
      <c r="O3" s="77"/>
    </row>
    <row r="4" spans="1:15" ht="15.75" customHeight="1" x14ac:dyDescent="0.2">
      <c r="A4" s="91" t="s">
        <v>4</v>
      </c>
      <c r="B4" s="76"/>
      <c r="C4" s="77"/>
      <c r="D4" s="94"/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2" t="s">
        <v>5</v>
      </c>
    </row>
    <row r="5" spans="1:15" ht="15.75" customHeight="1" x14ac:dyDescent="0.2">
      <c r="A5" s="75" t="s">
        <v>6</v>
      </c>
      <c r="B5" s="75" t="s">
        <v>7</v>
      </c>
      <c r="C5" s="68" t="s">
        <v>8</v>
      </c>
      <c r="D5" s="68" t="s">
        <v>9</v>
      </c>
      <c r="E5" s="20">
        <f>E2-E11-E19</f>
        <v>50</v>
      </c>
      <c r="F5" s="20">
        <f>E2-E11-E19</f>
        <v>50</v>
      </c>
      <c r="G5" s="20">
        <f>E2-E11-E19</f>
        <v>50</v>
      </c>
      <c r="H5" s="20">
        <f>E2-E11-E19</f>
        <v>50</v>
      </c>
      <c r="I5" s="20">
        <f>E2-E11-E19</f>
        <v>50</v>
      </c>
      <c r="J5" s="20">
        <f>E2-E11-E19</f>
        <v>50</v>
      </c>
      <c r="K5" s="20">
        <f>E2-E11-E19</f>
        <v>50</v>
      </c>
      <c r="L5" s="20">
        <f>E2-E11-E19</f>
        <v>50</v>
      </c>
      <c r="M5" s="20">
        <f>E2-E11-E19</f>
        <v>50</v>
      </c>
      <c r="N5" s="20">
        <f>E2-E11-E19</f>
        <v>50</v>
      </c>
      <c r="O5" s="3">
        <f t="shared" ref="O5:O33" si="0">AVERAGE(E5:N5)</f>
        <v>50</v>
      </c>
    </row>
    <row r="6" spans="1:15" ht="15.75" customHeight="1" x14ac:dyDescent="0.2">
      <c r="A6" s="93"/>
      <c r="B6" s="93"/>
      <c r="C6" s="4" t="s">
        <v>10</v>
      </c>
      <c r="D6" s="4" t="s">
        <v>11</v>
      </c>
      <c r="E6" s="20">
        <v>52</v>
      </c>
      <c r="F6" s="20">
        <v>52</v>
      </c>
      <c r="G6" s="20">
        <v>58</v>
      </c>
      <c r="H6" s="20">
        <v>55</v>
      </c>
      <c r="I6" s="20">
        <v>59</v>
      </c>
      <c r="J6" s="20">
        <v>76</v>
      </c>
      <c r="K6" s="20">
        <v>58</v>
      </c>
      <c r="L6" s="20">
        <v>62</v>
      </c>
      <c r="M6" s="20">
        <v>51</v>
      </c>
      <c r="N6" s="20">
        <v>56</v>
      </c>
      <c r="O6" s="5">
        <f t="shared" si="0"/>
        <v>57.9</v>
      </c>
    </row>
    <row r="7" spans="1:15" ht="15.75" customHeight="1" x14ac:dyDescent="0.2">
      <c r="A7" s="93"/>
      <c r="B7" s="93"/>
      <c r="C7" s="4" t="s">
        <v>12</v>
      </c>
      <c r="D7" s="4" t="s">
        <v>13</v>
      </c>
      <c r="E7" s="20">
        <f t="shared" ref="E7:N7" si="1">E6-E5</f>
        <v>2</v>
      </c>
      <c r="F7" s="20">
        <f t="shared" si="1"/>
        <v>2</v>
      </c>
      <c r="G7" s="20">
        <f t="shared" si="1"/>
        <v>8</v>
      </c>
      <c r="H7" s="20">
        <f t="shared" si="1"/>
        <v>5</v>
      </c>
      <c r="I7" s="20">
        <f t="shared" si="1"/>
        <v>9</v>
      </c>
      <c r="J7" s="20">
        <f t="shared" si="1"/>
        <v>26</v>
      </c>
      <c r="K7" s="20">
        <f t="shared" si="1"/>
        <v>8</v>
      </c>
      <c r="L7" s="20">
        <f t="shared" si="1"/>
        <v>12</v>
      </c>
      <c r="M7" s="20">
        <f t="shared" si="1"/>
        <v>1</v>
      </c>
      <c r="N7" s="20">
        <f t="shared" si="1"/>
        <v>6</v>
      </c>
      <c r="O7" s="5">
        <f t="shared" si="0"/>
        <v>7.9</v>
      </c>
    </row>
    <row r="8" spans="1:15" ht="15.75" customHeight="1" x14ac:dyDescent="0.2">
      <c r="A8" s="93"/>
      <c r="B8" s="93"/>
      <c r="C8" s="4" t="s">
        <v>14</v>
      </c>
      <c r="D8" s="4" t="s">
        <v>15</v>
      </c>
      <c r="E8" s="20">
        <v>1173.74206</v>
      </c>
      <c r="F8" s="22">
        <v>1173.89699</v>
      </c>
      <c r="G8" s="22">
        <v>1309.515179999999</v>
      </c>
      <c r="H8" s="22">
        <v>1241.5018399999999</v>
      </c>
      <c r="I8" s="22">
        <v>1331.9036599999999</v>
      </c>
      <c r="J8" s="22">
        <v>1715.61034</v>
      </c>
      <c r="K8" s="22">
        <v>1309.1893600000001</v>
      </c>
      <c r="L8" s="22">
        <v>1399.6171999999999</v>
      </c>
      <c r="M8" s="22">
        <v>1151.17769</v>
      </c>
      <c r="N8" s="22">
        <v>1264.2741000000001</v>
      </c>
      <c r="O8" s="6">
        <f t="shared" si="0"/>
        <v>1307.0428420000001</v>
      </c>
    </row>
    <row r="9" spans="1:15" ht="15.75" customHeight="1" x14ac:dyDescent="0.2">
      <c r="A9" s="93"/>
      <c r="B9" s="93"/>
      <c r="C9" s="4" t="s">
        <v>16</v>
      </c>
      <c r="D9" s="4" t="s">
        <v>17</v>
      </c>
      <c r="E9" s="22">
        <v>22.5719626923077</v>
      </c>
      <c r="F9" s="22">
        <v>22.574942115384619</v>
      </c>
      <c r="G9" s="22">
        <v>22.577847931034469</v>
      </c>
      <c r="H9" s="22">
        <v>22.57276072727273</v>
      </c>
      <c r="I9" s="22">
        <v>22.574638305084751</v>
      </c>
      <c r="J9" s="22">
        <v>22.573820263157891</v>
      </c>
      <c r="K9" s="22">
        <v>22.572230344827592</v>
      </c>
      <c r="L9" s="22">
        <v>22.574470967741942</v>
      </c>
      <c r="M9" s="22">
        <v>22.572111568627459</v>
      </c>
      <c r="N9" s="22">
        <v>22.576323214285711</v>
      </c>
      <c r="O9" s="6">
        <f t="shared" si="0"/>
        <v>22.574110812972485</v>
      </c>
    </row>
    <row r="10" spans="1:15" ht="15.75" customHeight="1" x14ac:dyDescent="0.2">
      <c r="A10" s="93"/>
      <c r="B10" s="94"/>
      <c r="C10" s="4" t="s">
        <v>18</v>
      </c>
      <c r="D10" s="4" t="s">
        <v>19</v>
      </c>
      <c r="E10" s="7">
        <v>8.4828373710836534E-3</v>
      </c>
      <c r="F10" s="7">
        <v>1.6509903900688159E-2</v>
      </c>
      <c r="G10" s="7">
        <v>2.1042211190476889E-2</v>
      </c>
      <c r="H10" s="7">
        <v>9.2308245397418956E-3</v>
      </c>
      <c r="I10" s="7">
        <v>1.6872419358490761E-2</v>
      </c>
      <c r="J10" s="7">
        <v>1.537952057975662E-2</v>
      </c>
      <c r="K10" s="7">
        <v>8.726551531584208E-3</v>
      </c>
      <c r="L10" s="7">
        <v>1.7506988647598379E-2</v>
      </c>
      <c r="M10" s="7">
        <v>9.1433627014459746E-3</v>
      </c>
      <c r="N10" s="7">
        <v>1.9347762295525501E-2</v>
      </c>
      <c r="O10" s="8">
        <f t="shared" si="0"/>
        <v>1.4224238211639203E-2</v>
      </c>
    </row>
    <row r="11" spans="1:15" ht="15.75" customHeight="1" x14ac:dyDescent="0.2">
      <c r="A11" s="93"/>
      <c r="B11" s="75" t="s">
        <v>20</v>
      </c>
      <c r="C11" s="68" t="s">
        <v>8</v>
      </c>
      <c r="D11" s="68" t="s">
        <v>21</v>
      </c>
      <c r="E11" s="20">
        <f>E3-1</f>
        <v>1</v>
      </c>
      <c r="F11" s="20">
        <f>E3-1</f>
        <v>1</v>
      </c>
      <c r="G11" s="20">
        <f>E3-1</f>
        <v>1</v>
      </c>
      <c r="H11" s="20">
        <f>E3-1</f>
        <v>1</v>
      </c>
      <c r="I11" s="20">
        <f>E3-1</f>
        <v>1</v>
      </c>
      <c r="J11" s="20">
        <f>E3-1</f>
        <v>1</v>
      </c>
      <c r="K11" s="20">
        <f>E3-1</f>
        <v>1</v>
      </c>
      <c r="L11" s="20">
        <f>E3-1</f>
        <v>1</v>
      </c>
      <c r="M11" s="20">
        <f>E3-1</f>
        <v>1</v>
      </c>
      <c r="N11" s="20">
        <f>E3-1</f>
        <v>1</v>
      </c>
      <c r="O11" s="3">
        <f t="shared" si="0"/>
        <v>1</v>
      </c>
    </row>
    <row r="12" spans="1:15" ht="15.75" customHeight="1" x14ac:dyDescent="0.2">
      <c r="A12" s="93"/>
      <c r="B12" s="93"/>
      <c r="C12" s="4" t="s">
        <v>10</v>
      </c>
      <c r="D12" s="4" t="s">
        <v>22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5">
        <f t="shared" si="0"/>
        <v>1</v>
      </c>
    </row>
    <row r="13" spans="1:15" ht="15.75" customHeight="1" x14ac:dyDescent="0.2">
      <c r="A13" s="93"/>
      <c r="B13" s="93"/>
      <c r="C13" s="4" t="s">
        <v>23</v>
      </c>
      <c r="D13" s="4" t="s">
        <v>24</v>
      </c>
      <c r="E13" s="20">
        <v>0</v>
      </c>
      <c r="F13" s="20">
        <v>1</v>
      </c>
      <c r="G13" s="20">
        <v>0</v>
      </c>
      <c r="H13" s="20">
        <v>1</v>
      </c>
      <c r="I13" s="20">
        <v>0</v>
      </c>
      <c r="J13" s="20">
        <v>0</v>
      </c>
      <c r="K13" s="20">
        <v>0</v>
      </c>
      <c r="L13" s="20">
        <v>1</v>
      </c>
      <c r="M13" s="20">
        <v>1</v>
      </c>
      <c r="N13" s="20">
        <v>1</v>
      </c>
      <c r="O13" s="9">
        <f t="shared" si="0"/>
        <v>0.5</v>
      </c>
    </row>
    <row r="14" spans="1:15" ht="15.75" customHeight="1" x14ac:dyDescent="0.2">
      <c r="A14" s="93"/>
      <c r="B14" s="93"/>
      <c r="C14" s="4" t="s">
        <v>25</v>
      </c>
      <c r="D14" s="4" t="s">
        <v>26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9">
        <f t="shared" si="0"/>
        <v>0</v>
      </c>
    </row>
    <row r="15" spans="1:15" ht="15.75" customHeight="1" x14ac:dyDescent="0.2">
      <c r="A15" s="93"/>
      <c r="B15" s="93"/>
      <c r="C15" s="4" t="s">
        <v>27</v>
      </c>
      <c r="D15" s="4" t="s">
        <v>28</v>
      </c>
      <c r="E15" s="20">
        <v>1</v>
      </c>
      <c r="F15" s="20">
        <v>0</v>
      </c>
      <c r="G15" s="20">
        <v>1</v>
      </c>
      <c r="H15" s="20">
        <v>0</v>
      </c>
      <c r="I15" s="20">
        <v>1</v>
      </c>
      <c r="J15" s="20">
        <v>1</v>
      </c>
      <c r="K15" s="20">
        <v>1</v>
      </c>
      <c r="L15" s="20">
        <v>0</v>
      </c>
      <c r="M15" s="20">
        <v>0</v>
      </c>
      <c r="N15" s="20">
        <v>0</v>
      </c>
      <c r="O15" s="5">
        <f t="shared" si="0"/>
        <v>0.5</v>
      </c>
    </row>
    <row r="16" spans="1:15" ht="15.75" customHeight="1" x14ac:dyDescent="0.2">
      <c r="A16" s="93"/>
      <c r="B16" s="93"/>
      <c r="C16" s="4" t="s">
        <v>14</v>
      </c>
      <c r="D16" s="4" t="s">
        <v>29</v>
      </c>
      <c r="E16" s="22">
        <v>54.73639</v>
      </c>
      <c r="F16" s="22">
        <v>65.662170000000003</v>
      </c>
      <c r="G16" s="22">
        <v>54.106259999999999</v>
      </c>
      <c r="H16" s="22">
        <v>65.733029999999999</v>
      </c>
      <c r="I16" s="22">
        <v>55.01764</v>
      </c>
      <c r="J16" s="22">
        <v>55.116210000000002</v>
      </c>
      <c r="K16" s="22">
        <v>54.525449999999999</v>
      </c>
      <c r="L16" s="22">
        <v>65.666079999999994</v>
      </c>
      <c r="M16" s="22">
        <v>65.665099999999995</v>
      </c>
      <c r="N16" s="22">
        <v>65.662719999999993</v>
      </c>
      <c r="O16" s="6">
        <f t="shared" si="0"/>
        <v>60.189104999999998</v>
      </c>
    </row>
    <row r="17" spans="1:15" ht="15.75" customHeight="1" x14ac:dyDescent="0.2">
      <c r="A17" s="93"/>
      <c r="B17" s="93"/>
      <c r="C17" s="4" t="s">
        <v>16</v>
      </c>
      <c r="D17" s="4" t="s">
        <v>30</v>
      </c>
      <c r="E17" s="22">
        <v>54.73639</v>
      </c>
      <c r="F17" s="22">
        <v>65.662170000000003</v>
      </c>
      <c r="G17" s="22">
        <v>54.106259999999999</v>
      </c>
      <c r="H17" s="22">
        <v>65.733029999999999</v>
      </c>
      <c r="I17" s="22">
        <v>55.01764</v>
      </c>
      <c r="J17" s="22">
        <v>55.116210000000002</v>
      </c>
      <c r="K17" s="22">
        <v>54.525449999999999</v>
      </c>
      <c r="L17" s="22">
        <v>65.666079999999994</v>
      </c>
      <c r="M17" s="22">
        <v>65.665099999999995</v>
      </c>
      <c r="N17" s="22">
        <v>65.662719999999993</v>
      </c>
      <c r="O17" s="6">
        <f t="shared" si="0"/>
        <v>60.189104999999998</v>
      </c>
    </row>
    <row r="18" spans="1:15" ht="15.75" customHeight="1" x14ac:dyDescent="0.2">
      <c r="A18" s="93"/>
      <c r="B18" s="94"/>
      <c r="C18" s="4" t="s">
        <v>18</v>
      </c>
      <c r="D18" s="4" t="s">
        <v>31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8">
        <f t="shared" si="0"/>
        <v>0</v>
      </c>
    </row>
    <row r="19" spans="1:15" ht="15.75" customHeight="1" x14ac:dyDescent="0.2">
      <c r="A19" s="93"/>
      <c r="B19" s="75" t="s">
        <v>32</v>
      </c>
      <c r="C19" s="4" t="s">
        <v>33</v>
      </c>
      <c r="D19" s="4" t="s">
        <v>34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3">
        <f t="shared" si="0"/>
        <v>1</v>
      </c>
    </row>
    <row r="20" spans="1:15" ht="15.75" customHeight="1" x14ac:dyDescent="0.2">
      <c r="A20" s="93"/>
      <c r="B20" s="93"/>
      <c r="C20" s="4" t="s">
        <v>10</v>
      </c>
      <c r="D20" s="4" t="s">
        <v>35</v>
      </c>
      <c r="E20" s="20">
        <v>2</v>
      </c>
      <c r="F20" s="20">
        <v>3</v>
      </c>
      <c r="G20" s="20">
        <v>6</v>
      </c>
      <c r="H20" s="20">
        <v>4</v>
      </c>
      <c r="I20" s="20">
        <v>4</v>
      </c>
      <c r="J20" s="20">
        <v>4</v>
      </c>
      <c r="K20" s="20">
        <v>3</v>
      </c>
      <c r="L20" s="20">
        <v>14</v>
      </c>
      <c r="M20" s="20">
        <v>3</v>
      </c>
      <c r="N20" s="20">
        <v>4</v>
      </c>
      <c r="O20" s="9">
        <f t="shared" si="0"/>
        <v>4.7</v>
      </c>
    </row>
    <row r="21" spans="1:15" ht="15.75" customHeight="1" x14ac:dyDescent="0.2">
      <c r="A21" s="93"/>
      <c r="B21" s="93"/>
      <c r="C21" s="4" t="s">
        <v>23</v>
      </c>
      <c r="D21" s="4" t="s">
        <v>36</v>
      </c>
      <c r="E21" s="20">
        <v>1</v>
      </c>
      <c r="F21" s="20">
        <v>1</v>
      </c>
      <c r="G21" s="20">
        <v>2</v>
      </c>
      <c r="H21" s="20">
        <v>1</v>
      </c>
      <c r="I21" s="20">
        <v>1</v>
      </c>
      <c r="J21" s="20">
        <v>0</v>
      </c>
      <c r="K21" s="20">
        <v>1</v>
      </c>
      <c r="L21" s="20">
        <v>8</v>
      </c>
      <c r="M21" s="20">
        <v>3</v>
      </c>
      <c r="N21" s="20">
        <v>1</v>
      </c>
      <c r="O21" s="5">
        <f t="shared" si="0"/>
        <v>1.9</v>
      </c>
    </row>
    <row r="22" spans="1:15" ht="15.75" customHeight="1" x14ac:dyDescent="0.2">
      <c r="A22" s="93"/>
      <c r="B22" s="93"/>
      <c r="C22" s="4" t="s">
        <v>25</v>
      </c>
      <c r="D22" s="4" t="s">
        <v>37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5">
        <f t="shared" si="0"/>
        <v>0</v>
      </c>
    </row>
    <row r="23" spans="1:15" ht="15.75" customHeight="1" x14ac:dyDescent="0.2">
      <c r="A23" s="93"/>
      <c r="B23" s="93"/>
      <c r="C23" s="4" t="s">
        <v>27</v>
      </c>
      <c r="D23" s="4" t="s">
        <v>38</v>
      </c>
      <c r="E23" s="20">
        <v>1</v>
      </c>
      <c r="F23" s="20">
        <v>2</v>
      </c>
      <c r="G23" s="20">
        <v>4</v>
      </c>
      <c r="H23" s="20">
        <v>3</v>
      </c>
      <c r="I23" s="20">
        <v>3</v>
      </c>
      <c r="J23" s="20">
        <v>4</v>
      </c>
      <c r="K23" s="20">
        <v>2</v>
      </c>
      <c r="L23" s="20">
        <v>6</v>
      </c>
      <c r="M23" s="20">
        <v>0</v>
      </c>
      <c r="N23" s="20">
        <v>3</v>
      </c>
      <c r="O23" s="5">
        <f t="shared" si="0"/>
        <v>2.8</v>
      </c>
    </row>
    <row r="24" spans="1:15" ht="15.75" customHeight="1" x14ac:dyDescent="0.2">
      <c r="A24" s="93"/>
      <c r="B24" s="93"/>
      <c r="C24" s="4" t="s">
        <v>14</v>
      </c>
      <c r="D24" s="4" t="s">
        <v>39</v>
      </c>
      <c r="E24" s="22">
        <v>120.06701</v>
      </c>
      <c r="F24" s="22">
        <v>175.39929000000001</v>
      </c>
      <c r="G24" s="22">
        <v>349.15357</v>
      </c>
      <c r="H24" s="22">
        <v>237.85473999999999</v>
      </c>
      <c r="I24" s="22">
        <v>228.94141999999999</v>
      </c>
      <c r="J24" s="22">
        <v>223.27930000000001</v>
      </c>
      <c r="K24" s="22">
        <v>173.94385</v>
      </c>
      <c r="L24" s="22">
        <v>850.12330999999995</v>
      </c>
      <c r="M24" s="22">
        <v>196.76991000000001</v>
      </c>
      <c r="N24" s="22">
        <v>227.68298999999999</v>
      </c>
      <c r="O24" s="6">
        <f t="shared" si="0"/>
        <v>278.32153899999992</v>
      </c>
    </row>
    <row r="25" spans="1:15" ht="15.75" customHeight="1" x14ac:dyDescent="0.2">
      <c r="A25" s="93"/>
      <c r="B25" s="93"/>
      <c r="C25" s="4" t="s">
        <v>16</v>
      </c>
      <c r="D25" s="4" t="s">
        <v>40</v>
      </c>
      <c r="E25" s="22">
        <v>60.033505000000012</v>
      </c>
      <c r="F25" s="22">
        <v>58.466430000000003</v>
      </c>
      <c r="G25" s="22">
        <v>58.192261666666667</v>
      </c>
      <c r="H25" s="22">
        <v>59.463684999999998</v>
      </c>
      <c r="I25" s="22">
        <v>57.235354999999998</v>
      </c>
      <c r="J25" s="22">
        <v>55.819825000000002</v>
      </c>
      <c r="K25" s="22">
        <v>57.98128333333333</v>
      </c>
      <c r="L25" s="22">
        <v>60.723093571428571</v>
      </c>
      <c r="M25" s="22">
        <v>65.589969999999994</v>
      </c>
      <c r="N25" s="22">
        <v>56.920747499999997</v>
      </c>
      <c r="O25" s="6">
        <f t="shared" si="0"/>
        <v>59.042615607142864</v>
      </c>
    </row>
    <row r="26" spans="1:15" ht="15.75" customHeight="1" x14ac:dyDescent="0.2">
      <c r="A26" s="93"/>
      <c r="B26" s="94"/>
      <c r="C26" s="4" t="s">
        <v>18</v>
      </c>
      <c r="D26" s="4" t="s">
        <v>41</v>
      </c>
      <c r="E26" s="22">
        <v>7.9053194633771779</v>
      </c>
      <c r="F26" s="22">
        <v>6.2090487301357209</v>
      </c>
      <c r="G26" s="22">
        <v>5.7200654136519002</v>
      </c>
      <c r="H26" s="22">
        <v>5.8970534797218859</v>
      </c>
      <c r="I26" s="22">
        <v>5.5532330584054046</v>
      </c>
      <c r="J26" s="22">
        <v>3.015152421271603</v>
      </c>
      <c r="K26" s="22">
        <v>6.6146983342124814</v>
      </c>
      <c r="L26" s="22">
        <v>5.8050579118804899</v>
      </c>
      <c r="M26" s="22">
        <v>5.8144945610090967E-2</v>
      </c>
      <c r="N26" s="22">
        <v>5.7770082677592178</v>
      </c>
      <c r="O26" s="6">
        <f t="shared" si="0"/>
        <v>5.2554782026025979</v>
      </c>
    </row>
    <row r="27" spans="1:15" ht="15.75" customHeight="1" x14ac:dyDescent="0.2">
      <c r="A27" s="94"/>
      <c r="B27" s="75" t="s">
        <v>42</v>
      </c>
      <c r="C27" s="77"/>
      <c r="D27" s="10" t="s">
        <v>43</v>
      </c>
      <c r="E27" s="11">
        <v>1348.54546</v>
      </c>
      <c r="F27" s="11">
        <v>1414.9584500000001</v>
      </c>
      <c r="G27" s="11">
        <v>1712.7750099999989</v>
      </c>
      <c r="H27" s="11">
        <v>1545.08961</v>
      </c>
      <c r="I27" s="11">
        <v>1615.8627200000001</v>
      </c>
      <c r="J27" s="11">
        <v>1994.00585</v>
      </c>
      <c r="K27" s="11">
        <v>1537.6586600000001</v>
      </c>
      <c r="L27" s="11">
        <v>2315.4065900000001</v>
      </c>
      <c r="M27" s="11">
        <v>1413.6126999999999</v>
      </c>
      <c r="N27" s="11">
        <v>1557.6198099999999</v>
      </c>
      <c r="O27" s="12">
        <f t="shared" si="0"/>
        <v>1645.553486</v>
      </c>
    </row>
    <row r="28" spans="1:15" ht="15.75" customHeight="1" x14ac:dyDescent="0.2">
      <c r="A28" s="75" t="s">
        <v>44</v>
      </c>
      <c r="B28" s="76"/>
      <c r="C28" s="77"/>
      <c r="D28" s="10" t="s">
        <v>45</v>
      </c>
      <c r="E28" s="20">
        <f t="shared" ref="E28:N28" si="2">E7+E13+E21</f>
        <v>3</v>
      </c>
      <c r="F28" s="20">
        <f t="shared" si="2"/>
        <v>4</v>
      </c>
      <c r="G28" s="20">
        <f t="shared" si="2"/>
        <v>10</v>
      </c>
      <c r="H28" s="20">
        <f t="shared" si="2"/>
        <v>7</v>
      </c>
      <c r="I28" s="20">
        <f t="shared" si="2"/>
        <v>10</v>
      </c>
      <c r="J28" s="20">
        <f t="shared" si="2"/>
        <v>26</v>
      </c>
      <c r="K28" s="20">
        <f t="shared" si="2"/>
        <v>9</v>
      </c>
      <c r="L28" s="20">
        <f t="shared" si="2"/>
        <v>21</v>
      </c>
      <c r="M28" s="20">
        <f t="shared" si="2"/>
        <v>5</v>
      </c>
      <c r="N28" s="20">
        <f t="shared" si="2"/>
        <v>8</v>
      </c>
      <c r="O28" s="5">
        <f t="shared" si="0"/>
        <v>10.3</v>
      </c>
    </row>
    <row r="29" spans="1:15" ht="15.75" customHeight="1" x14ac:dyDescent="0.2">
      <c r="A29" s="75" t="s">
        <v>46</v>
      </c>
      <c r="B29" s="76"/>
      <c r="C29" s="77"/>
      <c r="D29" s="10" t="s">
        <v>47</v>
      </c>
      <c r="E29" s="13">
        <f t="shared" ref="E29:N29" si="3">E28/E32</f>
        <v>5.4545454545454543E-2</v>
      </c>
      <c r="F29" s="13">
        <f t="shared" si="3"/>
        <v>7.1428571428571425E-2</v>
      </c>
      <c r="G29" s="13">
        <f t="shared" si="3"/>
        <v>0.15384615384615385</v>
      </c>
      <c r="H29" s="13">
        <f t="shared" si="3"/>
        <v>0.11666666666666667</v>
      </c>
      <c r="I29" s="13">
        <f t="shared" si="3"/>
        <v>0.15625</v>
      </c>
      <c r="J29" s="13">
        <f t="shared" si="3"/>
        <v>0.32098765432098764</v>
      </c>
      <c r="K29" s="13">
        <f t="shared" si="3"/>
        <v>0.14516129032258066</v>
      </c>
      <c r="L29" s="13">
        <f t="shared" si="3"/>
        <v>0.27272727272727271</v>
      </c>
      <c r="M29" s="13">
        <f t="shared" si="3"/>
        <v>9.0909090909090912E-2</v>
      </c>
      <c r="N29" s="13">
        <f t="shared" si="3"/>
        <v>0.13114754098360656</v>
      </c>
      <c r="O29" s="14">
        <f t="shared" si="0"/>
        <v>0.15136696957503848</v>
      </c>
    </row>
    <row r="30" spans="1:15" ht="15.75" customHeight="1" x14ac:dyDescent="0.2">
      <c r="A30" s="75" t="s">
        <v>48</v>
      </c>
      <c r="B30" s="76"/>
      <c r="C30" s="77"/>
      <c r="D30" s="10" t="s">
        <v>49</v>
      </c>
      <c r="E30" s="20">
        <f t="shared" ref="E30:N30" si="4">E14+E22</f>
        <v>0</v>
      </c>
      <c r="F30" s="20">
        <f t="shared" si="4"/>
        <v>0</v>
      </c>
      <c r="G30" s="20">
        <f t="shared" si="4"/>
        <v>0</v>
      </c>
      <c r="H30" s="20">
        <f t="shared" si="4"/>
        <v>0</v>
      </c>
      <c r="I30" s="20">
        <f t="shared" si="4"/>
        <v>0</v>
      </c>
      <c r="J30" s="20">
        <f t="shared" si="4"/>
        <v>0</v>
      </c>
      <c r="K30" s="20">
        <f t="shared" si="4"/>
        <v>0</v>
      </c>
      <c r="L30" s="20">
        <f t="shared" si="4"/>
        <v>0</v>
      </c>
      <c r="M30" s="20">
        <f t="shared" si="4"/>
        <v>0</v>
      </c>
      <c r="N30" s="20">
        <f t="shared" si="4"/>
        <v>0</v>
      </c>
      <c r="O30" s="5">
        <f t="shared" si="0"/>
        <v>0</v>
      </c>
    </row>
    <row r="31" spans="1:15" ht="15.75" customHeight="1" x14ac:dyDescent="0.2">
      <c r="A31" s="75" t="s">
        <v>50</v>
      </c>
      <c r="B31" s="76"/>
      <c r="C31" s="77"/>
      <c r="D31" s="10" t="s">
        <v>51</v>
      </c>
      <c r="E31" s="13">
        <f t="shared" ref="E31:N31" si="5">E30/E33</f>
        <v>0</v>
      </c>
      <c r="F31" s="13">
        <f t="shared" si="5"/>
        <v>0</v>
      </c>
      <c r="G31" s="13">
        <f t="shared" si="5"/>
        <v>0</v>
      </c>
      <c r="H31" s="13">
        <f t="shared" si="5"/>
        <v>0</v>
      </c>
      <c r="I31" s="13">
        <f t="shared" si="5"/>
        <v>0</v>
      </c>
      <c r="J31" s="13">
        <f t="shared" si="5"/>
        <v>0</v>
      </c>
      <c r="K31" s="13">
        <f t="shared" si="5"/>
        <v>0</v>
      </c>
      <c r="L31" s="13">
        <f t="shared" si="5"/>
        <v>0</v>
      </c>
      <c r="M31" s="13" t="e">
        <f t="shared" si="5"/>
        <v>#DIV/0!</v>
      </c>
      <c r="N31" s="13">
        <f t="shared" si="5"/>
        <v>0</v>
      </c>
      <c r="O31" s="14" t="e">
        <f t="shared" si="0"/>
        <v>#DIV/0!</v>
      </c>
    </row>
    <row r="32" spans="1:15" ht="15.75" customHeight="1" x14ac:dyDescent="0.2">
      <c r="A32" s="75" t="s">
        <v>52</v>
      </c>
      <c r="B32" s="78"/>
      <c r="C32" s="68" t="s">
        <v>53</v>
      </c>
      <c r="D32" s="68" t="s">
        <v>54</v>
      </c>
      <c r="E32" s="20">
        <f t="shared" ref="E32:N32" si="6">E6+E12+E20</f>
        <v>55</v>
      </c>
      <c r="F32" s="20">
        <f t="shared" si="6"/>
        <v>56</v>
      </c>
      <c r="G32" s="20">
        <f t="shared" si="6"/>
        <v>65</v>
      </c>
      <c r="H32" s="20">
        <f t="shared" si="6"/>
        <v>60</v>
      </c>
      <c r="I32" s="20">
        <f t="shared" si="6"/>
        <v>64</v>
      </c>
      <c r="J32" s="20">
        <f t="shared" si="6"/>
        <v>81</v>
      </c>
      <c r="K32" s="20">
        <f t="shared" si="6"/>
        <v>62</v>
      </c>
      <c r="L32" s="20">
        <f t="shared" si="6"/>
        <v>77</v>
      </c>
      <c r="M32" s="20">
        <f t="shared" si="6"/>
        <v>55</v>
      </c>
      <c r="N32" s="20">
        <f t="shared" si="6"/>
        <v>61</v>
      </c>
      <c r="O32" s="5">
        <f t="shared" si="0"/>
        <v>63.6</v>
      </c>
    </row>
    <row r="33" spans="1:15" ht="15.75" customHeight="1" x14ac:dyDescent="0.2">
      <c r="A33" s="79"/>
      <c r="B33" s="80"/>
      <c r="C33" s="68" t="s">
        <v>55</v>
      </c>
      <c r="D33" s="68" t="s">
        <v>56</v>
      </c>
      <c r="E33" s="20">
        <f t="shared" ref="E33:N33" si="7">E14+E15+E22+E23</f>
        <v>2</v>
      </c>
      <c r="F33" s="20">
        <f t="shared" si="7"/>
        <v>2</v>
      </c>
      <c r="G33" s="20">
        <f t="shared" si="7"/>
        <v>5</v>
      </c>
      <c r="H33" s="20">
        <f t="shared" si="7"/>
        <v>3</v>
      </c>
      <c r="I33" s="20">
        <f t="shared" si="7"/>
        <v>4</v>
      </c>
      <c r="J33" s="20">
        <f t="shared" si="7"/>
        <v>5</v>
      </c>
      <c r="K33" s="20">
        <f t="shared" si="7"/>
        <v>3</v>
      </c>
      <c r="L33" s="20">
        <f t="shared" si="7"/>
        <v>6</v>
      </c>
      <c r="M33" s="20">
        <f t="shared" si="7"/>
        <v>0</v>
      </c>
      <c r="N33" s="20">
        <f t="shared" si="7"/>
        <v>3</v>
      </c>
      <c r="O33" s="5">
        <f t="shared" si="0"/>
        <v>3.3</v>
      </c>
    </row>
    <row r="34" spans="1:15" ht="15.75" customHeight="1" x14ac:dyDescent="0.2"/>
    <row r="35" spans="1:15" ht="15.75" customHeight="1" x14ac:dyDescent="0.2"/>
    <row r="36" spans="1:15" ht="15.75" customHeight="1" x14ac:dyDescent="0.2"/>
    <row r="37" spans="1:15" ht="15.75" customHeight="1" x14ac:dyDescent="0.2"/>
    <row r="38" spans="1:15" ht="15.75" customHeight="1" x14ac:dyDescent="0.2"/>
    <row r="39" spans="1:15" ht="15.75" customHeight="1" x14ac:dyDescent="0.2"/>
    <row r="40" spans="1:15" ht="15.75" customHeight="1" x14ac:dyDescent="0.2"/>
    <row r="41" spans="1:15" ht="15.75" customHeight="1" x14ac:dyDescent="0.2"/>
    <row r="42" spans="1:15" ht="15.75" customHeight="1" x14ac:dyDescent="0.2"/>
    <row r="43" spans="1:15" ht="15.75" customHeight="1" x14ac:dyDescent="0.2"/>
    <row r="44" spans="1:15" ht="15.75" customHeight="1" x14ac:dyDescent="0.2"/>
    <row r="45" spans="1:15" ht="15.75" customHeight="1" x14ac:dyDescent="0.2"/>
    <row r="46" spans="1:15" ht="15.75" customHeight="1" x14ac:dyDescent="0.2"/>
    <row r="47" spans="1:15" ht="15.75" customHeight="1" x14ac:dyDescent="0.2"/>
    <row r="48" spans="1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30:C30"/>
    <mergeCell ref="A31:C31"/>
    <mergeCell ref="A32:B33"/>
    <mergeCell ref="A4:C4"/>
    <mergeCell ref="B5:B10"/>
    <mergeCell ref="B11:B18"/>
    <mergeCell ref="B19:B26"/>
    <mergeCell ref="A29:C29"/>
    <mergeCell ref="B27:C27"/>
    <mergeCell ref="A28:C28"/>
    <mergeCell ref="A5:A27"/>
    <mergeCell ref="A1:C1"/>
    <mergeCell ref="D1:D4"/>
    <mergeCell ref="E1:O1"/>
    <mergeCell ref="A2:C2"/>
    <mergeCell ref="E2:O2"/>
    <mergeCell ref="A3:C3"/>
    <mergeCell ref="E3:O3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1000"/>
  <sheetViews>
    <sheetView topLeftCell="I1" workbookViewId="0">
      <selection activeCell="Y31" sqref="Y31"/>
    </sheetView>
  </sheetViews>
  <sheetFormatPr baseColWidth="10" defaultColWidth="14.42578125" defaultRowHeight="15" customHeight="1" x14ac:dyDescent="0.2"/>
  <cols>
    <col min="4" max="4" width="95.7109375" style="71" customWidth="1"/>
  </cols>
  <sheetData>
    <row r="1" spans="1:25" ht="15.75" customHeight="1" x14ac:dyDescent="0.2">
      <c r="A1" s="91" t="s">
        <v>0</v>
      </c>
      <c r="B1" s="76"/>
      <c r="C1" s="77"/>
      <c r="D1" s="92" t="s">
        <v>1</v>
      </c>
      <c r="E1" s="95">
        <v>77</v>
      </c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7"/>
    </row>
    <row r="2" spans="1:25" ht="15.75" customHeight="1" x14ac:dyDescent="0.2">
      <c r="A2" s="91" t="s">
        <v>2</v>
      </c>
      <c r="B2" s="76"/>
      <c r="C2" s="77"/>
      <c r="D2" s="93"/>
      <c r="E2" s="98">
        <v>7</v>
      </c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7"/>
    </row>
    <row r="3" spans="1:25" ht="15.75" customHeight="1" x14ac:dyDescent="0.2">
      <c r="A3" s="91" t="s">
        <v>3</v>
      </c>
      <c r="B3" s="76"/>
      <c r="C3" s="77"/>
      <c r="D3" s="93"/>
      <c r="E3" s="99">
        <v>1</v>
      </c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100"/>
    </row>
    <row r="4" spans="1:25" ht="15.75" customHeight="1" x14ac:dyDescent="0.2">
      <c r="A4" s="91" t="s">
        <v>4</v>
      </c>
      <c r="B4" s="76"/>
      <c r="C4" s="77"/>
      <c r="D4" s="94"/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1">
        <v>16</v>
      </c>
      <c r="U4" s="1">
        <v>17</v>
      </c>
      <c r="V4" s="1">
        <v>18</v>
      </c>
      <c r="W4" s="1">
        <v>19</v>
      </c>
      <c r="X4" s="1">
        <v>20</v>
      </c>
      <c r="Y4" s="2" t="s">
        <v>5</v>
      </c>
    </row>
    <row r="5" spans="1:25" ht="15.75" customHeight="1" x14ac:dyDescent="0.2">
      <c r="A5" s="75" t="s">
        <v>6</v>
      </c>
      <c r="B5" s="75" t="s">
        <v>7</v>
      </c>
      <c r="C5" s="68" t="s">
        <v>8</v>
      </c>
      <c r="D5" s="68" t="s">
        <v>9</v>
      </c>
      <c r="E5" s="20">
        <f t="shared" ref="E5:X5" si="0">$E$2-$E$11-$E$19</f>
        <v>6</v>
      </c>
      <c r="F5" s="20">
        <f t="shared" si="0"/>
        <v>6</v>
      </c>
      <c r="G5" s="20">
        <f t="shared" si="0"/>
        <v>6</v>
      </c>
      <c r="H5" s="20">
        <f t="shared" si="0"/>
        <v>6</v>
      </c>
      <c r="I5" s="20">
        <f t="shared" si="0"/>
        <v>6</v>
      </c>
      <c r="J5" s="20">
        <f t="shared" si="0"/>
        <v>6</v>
      </c>
      <c r="K5" s="20">
        <f t="shared" si="0"/>
        <v>6</v>
      </c>
      <c r="L5" s="20">
        <f t="shared" si="0"/>
        <v>6</v>
      </c>
      <c r="M5" s="20">
        <f t="shared" si="0"/>
        <v>6</v>
      </c>
      <c r="N5" s="20">
        <f t="shared" si="0"/>
        <v>6</v>
      </c>
      <c r="O5" s="20">
        <f t="shared" si="0"/>
        <v>6</v>
      </c>
      <c r="P5" s="20">
        <f t="shared" si="0"/>
        <v>6</v>
      </c>
      <c r="Q5" s="20">
        <f t="shared" si="0"/>
        <v>6</v>
      </c>
      <c r="R5" s="20">
        <f t="shared" si="0"/>
        <v>6</v>
      </c>
      <c r="S5" s="20">
        <f t="shared" si="0"/>
        <v>6</v>
      </c>
      <c r="T5" s="20">
        <f t="shared" si="0"/>
        <v>6</v>
      </c>
      <c r="U5" s="20">
        <f t="shared" si="0"/>
        <v>6</v>
      </c>
      <c r="V5" s="20">
        <f t="shared" si="0"/>
        <v>6</v>
      </c>
      <c r="W5" s="20">
        <f t="shared" si="0"/>
        <v>6</v>
      </c>
      <c r="X5" s="20">
        <f t="shared" si="0"/>
        <v>6</v>
      </c>
      <c r="Y5" s="3">
        <f t="shared" ref="Y5:Y33" si="1">AVERAGE(E5:X5)</f>
        <v>6</v>
      </c>
    </row>
    <row r="6" spans="1:25" ht="15.75" customHeight="1" x14ac:dyDescent="0.2">
      <c r="A6" s="93"/>
      <c r="B6" s="93"/>
      <c r="C6" s="4" t="s">
        <v>10</v>
      </c>
      <c r="D6" s="4" t="s">
        <v>11</v>
      </c>
      <c r="E6" s="20">
        <v>6</v>
      </c>
      <c r="F6" s="20">
        <v>8</v>
      </c>
      <c r="G6" s="20">
        <v>6</v>
      </c>
      <c r="H6" s="20">
        <v>7</v>
      </c>
      <c r="I6" s="20">
        <v>7</v>
      </c>
      <c r="J6" s="20">
        <v>7</v>
      </c>
      <c r="K6" s="20">
        <v>7</v>
      </c>
      <c r="L6" s="20">
        <v>6</v>
      </c>
      <c r="M6" s="20">
        <v>7</v>
      </c>
      <c r="N6" s="20">
        <v>6</v>
      </c>
      <c r="O6" s="20">
        <v>7</v>
      </c>
      <c r="P6" s="20">
        <v>9</v>
      </c>
      <c r="Q6" s="20">
        <v>7</v>
      </c>
      <c r="R6" s="20">
        <v>8</v>
      </c>
      <c r="S6" s="20">
        <v>8</v>
      </c>
      <c r="T6" s="20">
        <v>8</v>
      </c>
      <c r="U6" s="20">
        <v>8</v>
      </c>
      <c r="V6" s="20">
        <v>7</v>
      </c>
      <c r="W6" s="20">
        <v>10</v>
      </c>
      <c r="X6" s="20">
        <v>8</v>
      </c>
      <c r="Y6" s="3">
        <f t="shared" si="1"/>
        <v>7.35</v>
      </c>
    </row>
    <row r="7" spans="1:25" ht="15.75" customHeight="1" x14ac:dyDescent="0.2">
      <c r="A7" s="93"/>
      <c r="B7" s="93"/>
      <c r="C7" s="4" t="s">
        <v>12</v>
      </c>
      <c r="D7" s="4" t="s">
        <v>13</v>
      </c>
      <c r="E7" s="20">
        <f t="shared" ref="E7:X7" si="2">E6-E5</f>
        <v>0</v>
      </c>
      <c r="F7" s="20">
        <f t="shared" si="2"/>
        <v>2</v>
      </c>
      <c r="G7" s="20">
        <f t="shared" si="2"/>
        <v>0</v>
      </c>
      <c r="H7" s="20">
        <f t="shared" si="2"/>
        <v>1</v>
      </c>
      <c r="I7" s="20">
        <f t="shared" si="2"/>
        <v>1</v>
      </c>
      <c r="J7" s="20">
        <f t="shared" si="2"/>
        <v>1</v>
      </c>
      <c r="K7" s="20">
        <f t="shared" si="2"/>
        <v>1</v>
      </c>
      <c r="L7" s="20">
        <f t="shared" si="2"/>
        <v>0</v>
      </c>
      <c r="M7" s="20">
        <f t="shared" si="2"/>
        <v>1</v>
      </c>
      <c r="N7" s="20">
        <f t="shared" si="2"/>
        <v>0</v>
      </c>
      <c r="O7" s="20">
        <f t="shared" si="2"/>
        <v>1</v>
      </c>
      <c r="P7" s="20">
        <f t="shared" si="2"/>
        <v>3</v>
      </c>
      <c r="Q7" s="20">
        <f t="shared" si="2"/>
        <v>1</v>
      </c>
      <c r="R7" s="20">
        <f t="shared" si="2"/>
        <v>2</v>
      </c>
      <c r="S7" s="20">
        <f t="shared" si="2"/>
        <v>2</v>
      </c>
      <c r="T7" s="20">
        <f t="shared" si="2"/>
        <v>2</v>
      </c>
      <c r="U7" s="20">
        <f t="shared" si="2"/>
        <v>2</v>
      </c>
      <c r="V7" s="20">
        <f t="shared" si="2"/>
        <v>1</v>
      </c>
      <c r="W7" s="20">
        <f t="shared" si="2"/>
        <v>4</v>
      </c>
      <c r="X7" s="20">
        <f t="shared" si="2"/>
        <v>2</v>
      </c>
      <c r="Y7" s="3">
        <f t="shared" si="1"/>
        <v>1.35</v>
      </c>
    </row>
    <row r="8" spans="1:25" ht="15.75" customHeight="1" x14ac:dyDescent="0.2">
      <c r="A8" s="93"/>
      <c r="B8" s="93"/>
      <c r="C8" s="4" t="s">
        <v>14</v>
      </c>
      <c r="D8" s="4" t="s">
        <v>15</v>
      </c>
      <c r="E8" s="20">
        <v>135.42461</v>
      </c>
      <c r="F8" s="22">
        <v>180.56274999999999</v>
      </c>
      <c r="G8" s="22">
        <v>135.42609999999999</v>
      </c>
      <c r="H8" s="22">
        <v>158.00353000000001</v>
      </c>
      <c r="I8" s="22">
        <v>157.99699000000001</v>
      </c>
      <c r="J8" s="22">
        <v>158.03627</v>
      </c>
      <c r="K8" s="22">
        <v>158.00534999999999</v>
      </c>
      <c r="L8" s="22">
        <v>135.42420999999999</v>
      </c>
      <c r="M8" s="22">
        <v>158.06438</v>
      </c>
      <c r="N8" s="22">
        <v>135.42292</v>
      </c>
      <c r="O8" s="20">
        <v>158.08643000000001</v>
      </c>
      <c r="P8" s="22">
        <v>203.14514</v>
      </c>
      <c r="Q8" s="22">
        <v>158.01519999999999</v>
      </c>
      <c r="R8" s="22">
        <v>180.56967</v>
      </c>
      <c r="S8" s="22">
        <v>180.64721</v>
      </c>
      <c r="T8" s="22">
        <v>180.57522</v>
      </c>
      <c r="U8" s="22">
        <v>180.57363000000001</v>
      </c>
      <c r="V8" s="22">
        <v>158.07294999999999</v>
      </c>
      <c r="W8" s="22">
        <v>225.71473</v>
      </c>
      <c r="X8" s="22">
        <v>180.57490999999999</v>
      </c>
      <c r="Y8" s="3">
        <f t="shared" si="1"/>
        <v>165.91711000000001</v>
      </c>
    </row>
    <row r="9" spans="1:25" ht="15.75" customHeight="1" x14ac:dyDescent="0.2">
      <c r="A9" s="93"/>
      <c r="B9" s="93"/>
      <c r="C9" s="4" t="s">
        <v>16</v>
      </c>
      <c r="D9" s="4" t="s">
        <v>17</v>
      </c>
      <c r="E9" s="22">
        <v>22.57076833333333</v>
      </c>
      <c r="F9" s="22">
        <v>22.570343749999999</v>
      </c>
      <c r="G9" s="22">
        <v>22.571016666666669</v>
      </c>
      <c r="H9" s="22">
        <v>22.571932857142858</v>
      </c>
      <c r="I9" s="22">
        <v>22.570998571428571</v>
      </c>
      <c r="J9" s="22">
        <v>22.576609999999999</v>
      </c>
      <c r="K9" s="22">
        <v>22.572192857142859</v>
      </c>
      <c r="L9" s="22">
        <v>22.570701666666661</v>
      </c>
      <c r="M9" s="22">
        <v>22.580625714285709</v>
      </c>
      <c r="N9" s="22">
        <v>22.570486666666671</v>
      </c>
      <c r="O9" s="22">
        <v>22.583775714285711</v>
      </c>
      <c r="P9" s="22">
        <v>22.571682222222229</v>
      </c>
      <c r="Q9" s="22">
        <v>22.573599999999999</v>
      </c>
      <c r="R9" s="22">
        <v>22.57120875</v>
      </c>
      <c r="S9" s="22">
        <v>22.58090125</v>
      </c>
      <c r="T9" s="22">
        <v>22.5719025</v>
      </c>
      <c r="U9" s="22">
        <v>22.571703750000001</v>
      </c>
      <c r="V9" s="22">
        <v>22.581849999999999</v>
      </c>
      <c r="W9" s="22">
        <v>22.571473000000001</v>
      </c>
      <c r="X9" s="22">
        <v>22.571863749999999</v>
      </c>
      <c r="Y9" s="3">
        <f t="shared" si="1"/>
        <v>22.57378190099206</v>
      </c>
    </row>
    <row r="10" spans="1:25" ht="15.75" customHeight="1" thickBot="1" x14ac:dyDescent="0.25">
      <c r="A10" s="93"/>
      <c r="B10" s="94"/>
      <c r="C10" s="4" t="s">
        <v>18</v>
      </c>
      <c r="D10" s="4" t="s">
        <v>19</v>
      </c>
      <c r="E10" s="7">
        <v>7.2217495571793818E-4</v>
      </c>
      <c r="F10" s="7">
        <v>1.25398721228326E-3</v>
      </c>
      <c r="G10" s="7">
        <v>1.48218307461197E-3</v>
      </c>
      <c r="H10" s="7">
        <v>1.466125441264444E-3</v>
      </c>
      <c r="I10" s="7">
        <v>1.0102215692842191E-3</v>
      </c>
      <c r="J10" s="7">
        <v>1.3731262384307E-2</v>
      </c>
      <c r="K10" s="7">
        <v>1.934629286501968E-3</v>
      </c>
      <c r="L10" s="7">
        <v>7.8356663192483687E-4</v>
      </c>
      <c r="M10" s="7">
        <v>2.7986465691557841E-2</v>
      </c>
      <c r="N10" s="7">
        <v>3.9464752205813558E-4</v>
      </c>
      <c r="O10" s="7">
        <v>3.0516988087043909E-2</v>
      </c>
      <c r="P10" s="7">
        <v>1.3570351669890211E-3</v>
      </c>
      <c r="Q10" s="7">
        <v>3.6860095858081039E-3</v>
      </c>
      <c r="R10" s="7">
        <v>1.6393416579311669E-3</v>
      </c>
      <c r="S10" s="7">
        <v>2.4767424133613509E-2</v>
      </c>
      <c r="T10" s="7">
        <v>2.8380211919074778E-3</v>
      </c>
      <c r="U10" s="7">
        <v>1.767063241651854E-3</v>
      </c>
      <c r="V10" s="7">
        <v>2.627934994122496E-2</v>
      </c>
      <c r="W10" s="7">
        <v>1.581272694171068E-3</v>
      </c>
      <c r="X10" s="7">
        <v>1.5599353237509849E-3</v>
      </c>
      <c r="Y10" s="3">
        <f t="shared" si="1"/>
        <v>7.3378852396801834E-3</v>
      </c>
    </row>
    <row r="11" spans="1:25" ht="15.75" customHeight="1" x14ac:dyDescent="0.2">
      <c r="A11" s="93"/>
      <c r="B11" s="75" t="s">
        <v>20</v>
      </c>
      <c r="C11" s="68" t="s">
        <v>8</v>
      </c>
      <c r="D11" s="68" t="s">
        <v>21</v>
      </c>
      <c r="E11" s="50">
        <f t="shared" ref="E11:X11" si="3">$E$3-1</f>
        <v>0</v>
      </c>
      <c r="F11" s="50">
        <f t="shared" si="3"/>
        <v>0</v>
      </c>
      <c r="G11" s="50">
        <f t="shared" si="3"/>
        <v>0</v>
      </c>
      <c r="H11" s="50">
        <f t="shared" si="3"/>
        <v>0</v>
      </c>
      <c r="I11" s="50">
        <f t="shared" si="3"/>
        <v>0</v>
      </c>
      <c r="J11" s="50">
        <f t="shared" si="3"/>
        <v>0</v>
      </c>
      <c r="K11" s="50">
        <f t="shared" si="3"/>
        <v>0</v>
      </c>
      <c r="L11" s="50">
        <f t="shared" si="3"/>
        <v>0</v>
      </c>
      <c r="M11" s="50">
        <f t="shared" si="3"/>
        <v>0</v>
      </c>
      <c r="N11" s="50">
        <f t="shared" si="3"/>
        <v>0</v>
      </c>
      <c r="O11" s="50">
        <f t="shared" si="3"/>
        <v>0</v>
      </c>
      <c r="P11" s="50">
        <f t="shared" si="3"/>
        <v>0</v>
      </c>
      <c r="Q11" s="50">
        <f t="shared" si="3"/>
        <v>0</v>
      </c>
      <c r="R11" s="50">
        <f t="shared" si="3"/>
        <v>0</v>
      </c>
      <c r="S11" s="50">
        <f t="shared" si="3"/>
        <v>0</v>
      </c>
      <c r="T11" s="50">
        <f t="shared" si="3"/>
        <v>0</v>
      </c>
      <c r="U11" s="50">
        <f t="shared" si="3"/>
        <v>0</v>
      </c>
      <c r="V11" s="50">
        <f t="shared" si="3"/>
        <v>0</v>
      </c>
      <c r="W11" s="50">
        <f t="shared" si="3"/>
        <v>0</v>
      </c>
      <c r="X11" s="50">
        <f t="shared" si="3"/>
        <v>0</v>
      </c>
      <c r="Y11" s="3">
        <f t="shared" si="1"/>
        <v>0</v>
      </c>
    </row>
    <row r="12" spans="1:25" ht="15.75" customHeight="1" x14ac:dyDescent="0.2">
      <c r="A12" s="93"/>
      <c r="B12" s="93"/>
      <c r="C12" s="4" t="s">
        <v>10</v>
      </c>
      <c r="D12" s="4" t="s">
        <v>22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3">
        <f t="shared" si="1"/>
        <v>0</v>
      </c>
    </row>
    <row r="13" spans="1:25" ht="15.75" customHeight="1" x14ac:dyDescent="0.2">
      <c r="A13" s="93"/>
      <c r="B13" s="93"/>
      <c r="C13" s="4" t="s">
        <v>23</v>
      </c>
      <c r="D13" s="4" t="s">
        <v>24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3">
        <f t="shared" si="1"/>
        <v>0</v>
      </c>
    </row>
    <row r="14" spans="1:25" ht="15.75" customHeight="1" x14ac:dyDescent="0.2">
      <c r="A14" s="93"/>
      <c r="B14" s="93"/>
      <c r="C14" s="4" t="s">
        <v>25</v>
      </c>
      <c r="D14" s="4" t="s">
        <v>26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3">
        <f t="shared" si="1"/>
        <v>0</v>
      </c>
    </row>
    <row r="15" spans="1:25" ht="15.75" customHeight="1" x14ac:dyDescent="0.2">
      <c r="A15" s="93"/>
      <c r="B15" s="93"/>
      <c r="C15" s="4" t="s">
        <v>27</v>
      </c>
      <c r="D15" s="4" t="s">
        <v>28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3">
        <f t="shared" si="1"/>
        <v>0</v>
      </c>
    </row>
    <row r="16" spans="1:25" ht="15.75" customHeight="1" x14ac:dyDescent="0.2">
      <c r="A16" s="93"/>
      <c r="B16" s="93"/>
      <c r="C16" s="4" t="s">
        <v>14</v>
      </c>
      <c r="D16" s="4" t="s">
        <v>29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3">
        <f t="shared" si="1"/>
        <v>0</v>
      </c>
    </row>
    <row r="17" spans="1:25" ht="15.75" customHeight="1" x14ac:dyDescent="0.2">
      <c r="A17" s="93"/>
      <c r="B17" s="93"/>
      <c r="C17" s="4" t="s">
        <v>16</v>
      </c>
      <c r="D17" s="4" t="s">
        <v>30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3">
        <f t="shared" si="1"/>
        <v>0</v>
      </c>
    </row>
    <row r="18" spans="1:25" ht="15.75" customHeight="1" x14ac:dyDescent="0.2">
      <c r="A18" s="93"/>
      <c r="B18" s="94"/>
      <c r="C18" s="4" t="s">
        <v>18</v>
      </c>
      <c r="D18" s="4" t="s">
        <v>31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3">
        <f t="shared" si="1"/>
        <v>0</v>
      </c>
    </row>
    <row r="19" spans="1:25" ht="15.75" customHeight="1" x14ac:dyDescent="0.2">
      <c r="A19" s="93"/>
      <c r="B19" s="75" t="s">
        <v>32</v>
      </c>
      <c r="C19" s="4" t="s">
        <v>33</v>
      </c>
      <c r="D19" s="4" t="s">
        <v>34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3">
        <f t="shared" si="1"/>
        <v>1</v>
      </c>
    </row>
    <row r="20" spans="1:25" ht="15.75" customHeight="1" x14ac:dyDescent="0.2">
      <c r="A20" s="93"/>
      <c r="B20" s="93"/>
      <c r="C20" s="4" t="s">
        <v>10</v>
      </c>
      <c r="D20" s="4" t="s">
        <v>35</v>
      </c>
      <c r="E20" s="20">
        <v>1</v>
      </c>
      <c r="F20" s="20">
        <v>2</v>
      </c>
      <c r="G20" s="20">
        <v>1</v>
      </c>
      <c r="H20" s="20">
        <v>3</v>
      </c>
      <c r="I20" s="20">
        <v>3</v>
      </c>
      <c r="J20" s="20">
        <v>5</v>
      </c>
      <c r="K20" s="20">
        <v>3</v>
      </c>
      <c r="L20" s="20">
        <v>1</v>
      </c>
      <c r="M20" s="20">
        <v>3</v>
      </c>
      <c r="N20" s="20">
        <v>1</v>
      </c>
      <c r="O20" s="20">
        <v>2</v>
      </c>
      <c r="P20" s="20">
        <v>4</v>
      </c>
      <c r="Q20" s="20">
        <v>2</v>
      </c>
      <c r="R20" s="20">
        <v>3</v>
      </c>
      <c r="S20" s="20">
        <v>2</v>
      </c>
      <c r="T20" s="20">
        <v>2</v>
      </c>
      <c r="U20" s="20">
        <v>4</v>
      </c>
      <c r="V20" s="20">
        <v>2</v>
      </c>
      <c r="W20" s="20">
        <v>4</v>
      </c>
      <c r="X20" s="20">
        <v>3</v>
      </c>
      <c r="Y20" s="3">
        <f t="shared" si="1"/>
        <v>2.5499999999999998</v>
      </c>
    </row>
    <row r="21" spans="1:25" ht="15.75" customHeight="1" x14ac:dyDescent="0.2">
      <c r="A21" s="93"/>
      <c r="B21" s="93"/>
      <c r="C21" s="4" t="s">
        <v>23</v>
      </c>
      <c r="D21" s="4" t="s">
        <v>36</v>
      </c>
      <c r="E21" s="46">
        <v>0</v>
      </c>
      <c r="F21" s="46">
        <v>0</v>
      </c>
      <c r="G21" s="46">
        <v>0</v>
      </c>
      <c r="H21" s="46">
        <v>1</v>
      </c>
      <c r="I21" s="46">
        <v>1</v>
      </c>
      <c r="J21" s="46">
        <v>3</v>
      </c>
      <c r="K21" s="46">
        <v>3</v>
      </c>
      <c r="L21" s="46">
        <v>0</v>
      </c>
      <c r="M21" s="46">
        <v>1</v>
      </c>
      <c r="N21" s="46">
        <v>0</v>
      </c>
      <c r="O21" s="46">
        <v>0</v>
      </c>
      <c r="P21" s="46">
        <v>2</v>
      </c>
      <c r="Q21" s="46">
        <v>0</v>
      </c>
      <c r="R21" s="46">
        <v>1</v>
      </c>
      <c r="S21" s="46">
        <v>0</v>
      </c>
      <c r="T21" s="46">
        <v>0</v>
      </c>
      <c r="U21" s="46">
        <v>2</v>
      </c>
      <c r="V21" s="46">
        <v>0</v>
      </c>
      <c r="W21" s="46">
        <v>0</v>
      </c>
      <c r="X21" s="46">
        <v>0</v>
      </c>
      <c r="Y21" s="3">
        <f t="shared" si="1"/>
        <v>0.7</v>
      </c>
    </row>
    <row r="22" spans="1:25" ht="15.75" customHeight="1" x14ac:dyDescent="0.2">
      <c r="A22" s="93"/>
      <c r="B22" s="93"/>
      <c r="C22" s="4" t="s">
        <v>25</v>
      </c>
      <c r="D22" s="4" t="s">
        <v>37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3">
        <f t="shared" si="1"/>
        <v>0</v>
      </c>
    </row>
    <row r="23" spans="1:25" ht="15.75" customHeight="1" x14ac:dyDescent="0.2">
      <c r="A23" s="93"/>
      <c r="B23" s="93"/>
      <c r="C23" s="4" t="s">
        <v>27</v>
      </c>
      <c r="D23" s="4" t="s">
        <v>38</v>
      </c>
      <c r="E23" s="20">
        <v>1</v>
      </c>
      <c r="F23" s="20">
        <v>2</v>
      </c>
      <c r="G23" s="20">
        <v>1</v>
      </c>
      <c r="H23" s="20">
        <v>2</v>
      </c>
      <c r="I23" s="20">
        <v>2</v>
      </c>
      <c r="J23" s="20">
        <v>2</v>
      </c>
      <c r="K23" s="20">
        <v>0</v>
      </c>
      <c r="L23" s="20">
        <v>1</v>
      </c>
      <c r="M23" s="20">
        <v>2</v>
      </c>
      <c r="N23" s="20">
        <v>1</v>
      </c>
      <c r="O23" s="20">
        <v>2</v>
      </c>
      <c r="P23" s="20">
        <v>2</v>
      </c>
      <c r="Q23" s="20">
        <v>2</v>
      </c>
      <c r="R23" s="20">
        <v>2</v>
      </c>
      <c r="S23" s="20">
        <v>2</v>
      </c>
      <c r="T23" s="20">
        <v>2</v>
      </c>
      <c r="U23" s="20">
        <v>2</v>
      </c>
      <c r="V23" s="20">
        <v>2</v>
      </c>
      <c r="W23" s="20">
        <v>4</v>
      </c>
      <c r="X23" s="20">
        <v>3</v>
      </c>
      <c r="Y23" s="3">
        <f t="shared" si="1"/>
        <v>1.85</v>
      </c>
    </row>
    <row r="24" spans="1:25" ht="15.75" customHeight="1" x14ac:dyDescent="0.2">
      <c r="A24" s="93"/>
      <c r="B24" s="93"/>
      <c r="C24" s="4" t="s">
        <v>14</v>
      </c>
      <c r="D24" s="4" t="s">
        <v>39</v>
      </c>
      <c r="E24" s="22">
        <v>55.087139999999998</v>
      </c>
      <c r="F24" s="22">
        <v>108.84237</v>
      </c>
      <c r="G24" s="22">
        <v>54.350070000000002</v>
      </c>
      <c r="H24" s="22">
        <v>174.4879</v>
      </c>
      <c r="I24" s="22">
        <v>175.45531</v>
      </c>
      <c r="J24" s="22">
        <v>306.22464000000002</v>
      </c>
      <c r="K24" s="22">
        <v>196.99816000000001</v>
      </c>
      <c r="L24" s="22">
        <v>54.65352</v>
      </c>
      <c r="M24" s="22">
        <v>174.48214999999999</v>
      </c>
      <c r="N24" s="22">
        <v>54.454549999999998</v>
      </c>
      <c r="O24" s="22">
        <v>108.56310999999999</v>
      </c>
      <c r="P24" s="22">
        <v>249.14431999999999</v>
      </c>
      <c r="Q24" s="22">
        <v>110.45005999999999</v>
      </c>
      <c r="R24" s="22">
        <v>174.81370999999999</v>
      </c>
      <c r="S24" s="22">
        <v>108.72723000000001</v>
      </c>
      <c r="T24" s="22">
        <v>109.8429</v>
      </c>
      <c r="U24" s="22">
        <v>240.62110000000001</v>
      </c>
      <c r="V24" s="22">
        <v>110.41118</v>
      </c>
      <c r="W24" s="22">
        <v>225.2568</v>
      </c>
      <c r="X24" s="22">
        <v>169.57767999999999</v>
      </c>
      <c r="Y24" s="3">
        <f t="shared" si="1"/>
        <v>148.122195</v>
      </c>
    </row>
    <row r="25" spans="1:25" ht="15.75" customHeight="1" x14ac:dyDescent="0.2">
      <c r="A25" s="93"/>
      <c r="B25" s="93"/>
      <c r="C25" s="4" t="s">
        <v>16</v>
      </c>
      <c r="D25" s="4" t="s">
        <v>40</v>
      </c>
      <c r="E25" s="22">
        <v>55.087139999999998</v>
      </c>
      <c r="F25" s="22">
        <v>54.421185000000001</v>
      </c>
      <c r="G25" s="22">
        <v>54.350070000000002</v>
      </c>
      <c r="H25" s="22">
        <v>58.162633333333332</v>
      </c>
      <c r="I25" s="22">
        <v>58.485103333333328</v>
      </c>
      <c r="J25" s="22">
        <v>61.244927999999987</v>
      </c>
      <c r="K25" s="22">
        <v>65.666053333333323</v>
      </c>
      <c r="L25" s="22">
        <v>54.65352</v>
      </c>
      <c r="M25" s="22">
        <v>58.160716666666673</v>
      </c>
      <c r="N25" s="22">
        <v>54.454549999999998</v>
      </c>
      <c r="O25" s="22">
        <v>54.281554999999997</v>
      </c>
      <c r="P25" s="22">
        <v>62.286079999999998</v>
      </c>
      <c r="Q25" s="22">
        <v>55.225029999999997</v>
      </c>
      <c r="R25" s="22">
        <v>58.271236666666667</v>
      </c>
      <c r="S25" s="22">
        <v>54.363615000000003</v>
      </c>
      <c r="T25" s="22">
        <v>54.92145</v>
      </c>
      <c r="U25" s="22">
        <v>60.155275000000003</v>
      </c>
      <c r="V25" s="22">
        <v>55.205590000000001</v>
      </c>
      <c r="W25" s="22">
        <v>56.3142</v>
      </c>
      <c r="X25" s="22">
        <v>56.525893333333329</v>
      </c>
      <c r="Y25" s="3">
        <f t="shared" si="1"/>
        <v>57.111791233333335</v>
      </c>
    </row>
    <row r="26" spans="1:25" ht="15.75" customHeight="1" x14ac:dyDescent="0.2">
      <c r="A26" s="93"/>
      <c r="B26" s="94"/>
      <c r="C26" s="4" t="s">
        <v>18</v>
      </c>
      <c r="D26" s="4" t="s">
        <v>41</v>
      </c>
      <c r="E26" s="22">
        <v>0</v>
      </c>
      <c r="F26" s="22">
        <v>4.125968068223812E-2</v>
      </c>
      <c r="G26" s="22">
        <v>0</v>
      </c>
      <c r="H26" s="22">
        <v>6.500093217595678</v>
      </c>
      <c r="I26" s="22">
        <v>6.2311568645182831</v>
      </c>
      <c r="J26" s="22">
        <v>6.0533863956524367</v>
      </c>
      <c r="K26" s="22">
        <v>8.6379009796281486E-4</v>
      </c>
      <c r="L26" s="22">
        <v>0</v>
      </c>
      <c r="M26" s="22">
        <v>6.5051175504546643</v>
      </c>
      <c r="N26" s="22">
        <v>0</v>
      </c>
      <c r="O26" s="22">
        <v>0.13827473106103241</v>
      </c>
      <c r="P26" s="22">
        <v>5.123940562633412</v>
      </c>
      <c r="Q26" s="22">
        <v>8.0695025869008646E-2</v>
      </c>
      <c r="R26" s="22">
        <v>6.4041072694508614</v>
      </c>
      <c r="S26" s="22">
        <v>0.2313582677364226</v>
      </c>
      <c r="T26" s="22">
        <v>0.58896338018590022</v>
      </c>
      <c r="U26" s="22">
        <v>6.3610511965319034</v>
      </c>
      <c r="V26" s="22">
        <v>1.9671710652608618E-2</v>
      </c>
      <c r="W26" s="22">
        <v>3.2635801997295339</v>
      </c>
      <c r="X26" s="22">
        <v>3.2367863145461651</v>
      </c>
      <c r="Y26" s="3">
        <f t="shared" si="1"/>
        <v>2.5390153078699056</v>
      </c>
    </row>
    <row r="27" spans="1:25" ht="15.75" customHeight="1" x14ac:dyDescent="0.2">
      <c r="A27" s="94"/>
      <c r="B27" s="75" t="s">
        <v>42</v>
      </c>
      <c r="C27" s="77"/>
      <c r="D27" s="10" t="s">
        <v>43</v>
      </c>
      <c r="E27" s="11">
        <v>190.51175000000001</v>
      </c>
      <c r="F27" s="11">
        <v>289.40512000000001</v>
      </c>
      <c r="G27" s="11">
        <v>189.77617000000001</v>
      </c>
      <c r="H27" s="11">
        <v>332.49142999999998</v>
      </c>
      <c r="I27" s="11">
        <v>333.45229999999998</v>
      </c>
      <c r="J27" s="11">
        <v>464.26091000000002</v>
      </c>
      <c r="K27" s="11">
        <v>355.00351000000001</v>
      </c>
      <c r="L27" s="11">
        <v>190.07773</v>
      </c>
      <c r="M27" s="11">
        <v>332.54653000000002</v>
      </c>
      <c r="N27" s="11">
        <v>189.87746999999999</v>
      </c>
      <c r="O27" s="11">
        <v>266.64954</v>
      </c>
      <c r="P27" s="11">
        <v>452.28946000000002</v>
      </c>
      <c r="Q27" s="11">
        <v>268.46525999999989</v>
      </c>
      <c r="R27" s="11">
        <v>355.38337999999999</v>
      </c>
      <c r="S27" s="11">
        <v>289.37443999999999</v>
      </c>
      <c r="T27" s="11">
        <v>290.41811999999999</v>
      </c>
      <c r="U27" s="11">
        <v>421.19472999999999</v>
      </c>
      <c r="V27" s="11">
        <v>268.48412999999999</v>
      </c>
      <c r="W27" s="11">
        <v>450.97152999999997</v>
      </c>
      <c r="X27" s="11">
        <v>350.15258999999998</v>
      </c>
      <c r="Y27" s="3">
        <f t="shared" si="1"/>
        <v>314.0393049999999</v>
      </c>
    </row>
    <row r="28" spans="1:25" ht="15.75" customHeight="1" x14ac:dyDescent="0.2">
      <c r="A28" s="75" t="s">
        <v>44</v>
      </c>
      <c r="B28" s="76"/>
      <c r="C28" s="77"/>
      <c r="D28" s="10" t="s">
        <v>45</v>
      </c>
      <c r="E28" s="20">
        <f t="shared" ref="E28:X28" si="4">E7+E13+E21</f>
        <v>0</v>
      </c>
      <c r="F28" s="20">
        <f t="shared" si="4"/>
        <v>2</v>
      </c>
      <c r="G28" s="20">
        <f t="shared" si="4"/>
        <v>0</v>
      </c>
      <c r="H28" s="20">
        <f t="shared" si="4"/>
        <v>2</v>
      </c>
      <c r="I28" s="20">
        <f t="shared" si="4"/>
        <v>2</v>
      </c>
      <c r="J28" s="20">
        <f t="shared" si="4"/>
        <v>4</v>
      </c>
      <c r="K28" s="20">
        <f t="shared" si="4"/>
        <v>4</v>
      </c>
      <c r="L28" s="20">
        <f t="shared" si="4"/>
        <v>0</v>
      </c>
      <c r="M28" s="20">
        <f t="shared" si="4"/>
        <v>2</v>
      </c>
      <c r="N28" s="20">
        <f t="shared" si="4"/>
        <v>0</v>
      </c>
      <c r="O28" s="20">
        <f t="shared" si="4"/>
        <v>1</v>
      </c>
      <c r="P28" s="20">
        <f t="shared" si="4"/>
        <v>5</v>
      </c>
      <c r="Q28" s="20">
        <f t="shared" si="4"/>
        <v>1</v>
      </c>
      <c r="R28" s="20">
        <f t="shared" si="4"/>
        <v>3</v>
      </c>
      <c r="S28" s="20">
        <f t="shared" si="4"/>
        <v>2</v>
      </c>
      <c r="T28" s="20">
        <f t="shared" si="4"/>
        <v>2</v>
      </c>
      <c r="U28" s="20">
        <f t="shared" si="4"/>
        <v>4</v>
      </c>
      <c r="V28" s="20">
        <f t="shared" si="4"/>
        <v>1</v>
      </c>
      <c r="W28" s="20">
        <f t="shared" si="4"/>
        <v>4</v>
      </c>
      <c r="X28" s="20">
        <f t="shared" si="4"/>
        <v>2</v>
      </c>
      <c r="Y28" s="3">
        <f t="shared" si="1"/>
        <v>2.0499999999999998</v>
      </c>
    </row>
    <row r="29" spans="1:25" ht="15.75" customHeight="1" x14ac:dyDescent="0.2">
      <c r="A29" s="75" t="s">
        <v>46</v>
      </c>
      <c r="B29" s="76"/>
      <c r="C29" s="77"/>
      <c r="D29" s="10" t="s">
        <v>47</v>
      </c>
      <c r="E29" s="13">
        <f t="shared" ref="E29:X29" si="5">E28/E32</f>
        <v>0</v>
      </c>
      <c r="F29" s="13">
        <f t="shared" si="5"/>
        <v>0.2</v>
      </c>
      <c r="G29" s="13">
        <f t="shared" si="5"/>
        <v>0</v>
      </c>
      <c r="H29" s="13">
        <f t="shared" si="5"/>
        <v>0.2</v>
      </c>
      <c r="I29" s="13">
        <f t="shared" si="5"/>
        <v>0.2</v>
      </c>
      <c r="J29" s="13">
        <f t="shared" si="5"/>
        <v>0.33333333333333331</v>
      </c>
      <c r="K29" s="13">
        <f t="shared" si="5"/>
        <v>0.4</v>
      </c>
      <c r="L29" s="13">
        <f t="shared" si="5"/>
        <v>0</v>
      </c>
      <c r="M29" s="13">
        <f t="shared" si="5"/>
        <v>0.2</v>
      </c>
      <c r="N29" s="13">
        <f t="shared" si="5"/>
        <v>0</v>
      </c>
      <c r="O29" s="13">
        <f t="shared" si="5"/>
        <v>0.1111111111111111</v>
      </c>
      <c r="P29" s="13">
        <f t="shared" si="5"/>
        <v>0.38461538461538464</v>
      </c>
      <c r="Q29" s="13">
        <f t="shared" si="5"/>
        <v>0.1111111111111111</v>
      </c>
      <c r="R29" s="13">
        <f t="shared" si="5"/>
        <v>0.27272727272727271</v>
      </c>
      <c r="S29" s="13">
        <f t="shared" si="5"/>
        <v>0.2</v>
      </c>
      <c r="T29" s="13">
        <f t="shared" si="5"/>
        <v>0.2</v>
      </c>
      <c r="U29" s="13">
        <f t="shared" si="5"/>
        <v>0.33333333333333331</v>
      </c>
      <c r="V29" s="13">
        <f t="shared" si="5"/>
        <v>0.1111111111111111</v>
      </c>
      <c r="W29" s="13">
        <f t="shared" si="5"/>
        <v>0.2857142857142857</v>
      </c>
      <c r="X29" s="13">
        <f t="shared" si="5"/>
        <v>0.18181818181818182</v>
      </c>
      <c r="Y29" s="43">
        <f t="shared" si="1"/>
        <v>0.18624375624375628</v>
      </c>
    </row>
    <row r="30" spans="1:25" ht="15.75" customHeight="1" x14ac:dyDescent="0.2">
      <c r="A30" s="75" t="s">
        <v>48</v>
      </c>
      <c r="B30" s="76"/>
      <c r="C30" s="77"/>
      <c r="D30" s="10" t="s">
        <v>49</v>
      </c>
      <c r="E30" s="20">
        <f t="shared" ref="E30:X30" si="6">E14+E22</f>
        <v>0</v>
      </c>
      <c r="F30" s="20">
        <f t="shared" si="6"/>
        <v>0</v>
      </c>
      <c r="G30" s="20">
        <f t="shared" si="6"/>
        <v>0</v>
      </c>
      <c r="H30" s="20">
        <f t="shared" si="6"/>
        <v>0</v>
      </c>
      <c r="I30" s="20">
        <f t="shared" si="6"/>
        <v>0</v>
      </c>
      <c r="J30" s="20">
        <f t="shared" si="6"/>
        <v>0</v>
      </c>
      <c r="K30" s="20">
        <f t="shared" si="6"/>
        <v>0</v>
      </c>
      <c r="L30" s="20">
        <f t="shared" si="6"/>
        <v>0</v>
      </c>
      <c r="M30" s="20">
        <f t="shared" si="6"/>
        <v>0</v>
      </c>
      <c r="N30" s="20">
        <f t="shared" si="6"/>
        <v>0</v>
      </c>
      <c r="O30" s="20">
        <f t="shared" si="6"/>
        <v>0</v>
      </c>
      <c r="P30" s="20">
        <f t="shared" si="6"/>
        <v>0</v>
      </c>
      <c r="Q30" s="20">
        <f t="shared" si="6"/>
        <v>0</v>
      </c>
      <c r="R30" s="20">
        <f t="shared" si="6"/>
        <v>0</v>
      </c>
      <c r="S30" s="20">
        <f t="shared" si="6"/>
        <v>0</v>
      </c>
      <c r="T30" s="20">
        <f t="shared" si="6"/>
        <v>0</v>
      </c>
      <c r="U30" s="20">
        <f t="shared" si="6"/>
        <v>0</v>
      </c>
      <c r="V30" s="20">
        <f t="shared" si="6"/>
        <v>0</v>
      </c>
      <c r="W30" s="20">
        <f t="shared" si="6"/>
        <v>0</v>
      </c>
      <c r="X30" s="20">
        <f t="shared" si="6"/>
        <v>0</v>
      </c>
      <c r="Y30" s="3">
        <f t="shared" si="1"/>
        <v>0</v>
      </c>
    </row>
    <row r="31" spans="1:25" ht="15.75" customHeight="1" x14ac:dyDescent="0.2">
      <c r="A31" s="75" t="s">
        <v>50</v>
      </c>
      <c r="B31" s="76"/>
      <c r="C31" s="77"/>
      <c r="D31" s="10" t="s">
        <v>51</v>
      </c>
      <c r="E31" s="13">
        <f t="shared" ref="E31:X31" si="7">E30/E33</f>
        <v>0</v>
      </c>
      <c r="F31" s="13">
        <f t="shared" si="7"/>
        <v>0</v>
      </c>
      <c r="G31" s="13">
        <f t="shared" si="7"/>
        <v>0</v>
      </c>
      <c r="H31" s="13">
        <f t="shared" si="7"/>
        <v>0</v>
      </c>
      <c r="I31" s="13">
        <f t="shared" si="7"/>
        <v>0</v>
      </c>
      <c r="J31" s="13">
        <f t="shared" si="7"/>
        <v>0</v>
      </c>
      <c r="K31" s="13" t="e">
        <f t="shared" si="7"/>
        <v>#DIV/0!</v>
      </c>
      <c r="L31" s="13">
        <f t="shared" si="7"/>
        <v>0</v>
      </c>
      <c r="M31" s="13">
        <f t="shared" si="7"/>
        <v>0</v>
      </c>
      <c r="N31" s="13">
        <f t="shared" si="7"/>
        <v>0</v>
      </c>
      <c r="O31" s="13">
        <f t="shared" si="7"/>
        <v>0</v>
      </c>
      <c r="P31" s="13">
        <f t="shared" si="7"/>
        <v>0</v>
      </c>
      <c r="Q31" s="13">
        <f t="shared" si="7"/>
        <v>0</v>
      </c>
      <c r="R31" s="13">
        <f t="shared" si="7"/>
        <v>0</v>
      </c>
      <c r="S31" s="13">
        <f t="shared" si="7"/>
        <v>0</v>
      </c>
      <c r="T31" s="13">
        <f t="shared" si="7"/>
        <v>0</v>
      </c>
      <c r="U31" s="13">
        <f t="shared" si="7"/>
        <v>0</v>
      </c>
      <c r="V31" s="13">
        <f t="shared" si="7"/>
        <v>0</v>
      </c>
      <c r="W31" s="13">
        <f t="shared" si="7"/>
        <v>0</v>
      </c>
      <c r="X31" s="13">
        <f t="shared" si="7"/>
        <v>0</v>
      </c>
      <c r="Y31" s="43" t="e">
        <f t="shared" si="1"/>
        <v>#DIV/0!</v>
      </c>
    </row>
    <row r="32" spans="1:25" ht="15.75" customHeight="1" x14ac:dyDescent="0.2">
      <c r="A32" s="75" t="s">
        <v>52</v>
      </c>
      <c r="B32" s="78"/>
      <c r="C32" s="68" t="s">
        <v>53</v>
      </c>
      <c r="D32" s="68" t="s">
        <v>54</v>
      </c>
      <c r="E32" s="20">
        <f t="shared" ref="E32:X32" si="8">E6+E12+E20</f>
        <v>7</v>
      </c>
      <c r="F32" s="20">
        <f t="shared" si="8"/>
        <v>10</v>
      </c>
      <c r="G32" s="20">
        <f t="shared" si="8"/>
        <v>7</v>
      </c>
      <c r="H32" s="20">
        <f t="shared" si="8"/>
        <v>10</v>
      </c>
      <c r="I32" s="20">
        <f t="shared" si="8"/>
        <v>10</v>
      </c>
      <c r="J32" s="20">
        <f t="shared" si="8"/>
        <v>12</v>
      </c>
      <c r="K32" s="20">
        <f t="shared" si="8"/>
        <v>10</v>
      </c>
      <c r="L32" s="20">
        <f t="shared" si="8"/>
        <v>7</v>
      </c>
      <c r="M32" s="20">
        <f t="shared" si="8"/>
        <v>10</v>
      </c>
      <c r="N32" s="20">
        <f t="shared" si="8"/>
        <v>7</v>
      </c>
      <c r="O32" s="20">
        <f t="shared" si="8"/>
        <v>9</v>
      </c>
      <c r="P32" s="20">
        <f t="shared" si="8"/>
        <v>13</v>
      </c>
      <c r="Q32" s="20">
        <f t="shared" si="8"/>
        <v>9</v>
      </c>
      <c r="R32" s="20">
        <f t="shared" si="8"/>
        <v>11</v>
      </c>
      <c r="S32" s="20">
        <f t="shared" si="8"/>
        <v>10</v>
      </c>
      <c r="T32" s="20">
        <f t="shared" si="8"/>
        <v>10</v>
      </c>
      <c r="U32" s="20">
        <f t="shared" si="8"/>
        <v>12</v>
      </c>
      <c r="V32" s="20">
        <f t="shared" si="8"/>
        <v>9</v>
      </c>
      <c r="W32" s="20">
        <f t="shared" si="8"/>
        <v>14</v>
      </c>
      <c r="X32" s="20">
        <f t="shared" si="8"/>
        <v>11</v>
      </c>
      <c r="Y32" s="3">
        <f t="shared" si="1"/>
        <v>9.9</v>
      </c>
    </row>
    <row r="33" spans="1:25" ht="15.75" customHeight="1" x14ac:dyDescent="0.2">
      <c r="A33" s="79"/>
      <c r="B33" s="80"/>
      <c r="C33" s="68" t="s">
        <v>55</v>
      </c>
      <c r="D33" s="68" t="s">
        <v>56</v>
      </c>
      <c r="E33" s="20">
        <f t="shared" ref="E33:X33" si="9">E14+E15+E22+E23</f>
        <v>1</v>
      </c>
      <c r="F33" s="20">
        <f t="shared" si="9"/>
        <v>2</v>
      </c>
      <c r="G33" s="20">
        <f t="shared" si="9"/>
        <v>1</v>
      </c>
      <c r="H33" s="20">
        <f t="shared" si="9"/>
        <v>2</v>
      </c>
      <c r="I33" s="20">
        <f t="shared" si="9"/>
        <v>2</v>
      </c>
      <c r="J33" s="20">
        <f t="shared" si="9"/>
        <v>2</v>
      </c>
      <c r="K33" s="20">
        <f t="shared" si="9"/>
        <v>0</v>
      </c>
      <c r="L33" s="20">
        <f t="shared" si="9"/>
        <v>1</v>
      </c>
      <c r="M33" s="20">
        <f t="shared" si="9"/>
        <v>2</v>
      </c>
      <c r="N33" s="20">
        <f t="shared" si="9"/>
        <v>1</v>
      </c>
      <c r="O33" s="20">
        <f t="shared" si="9"/>
        <v>2</v>
      </c>
      <c r="P33" s="20">
        <f t="shared" si="9"/>
        <v>2</v>
      </c>
      <c r="Q33" s="20">
        <f t="shared" si="9"/>
        <v>2</v>
      </c>
      <c r="R33" s="20">
        <f t="shared" si="9"/>
        <v>2</v>
      </c>
      <c r="S33" s="20">
        <f t="shared" si="9"/>
        <v>2</v>
      </c>
      <c r="T33" s="20">
        <f t="shared" si="9"/>
        <v>2</v>
      </c>
      <c r="U33" s="20">
        <f t="shared" si="9"/>
        <v>2</v>
      </c>
      <c r="V33" s="20">
        <f t="shared" si="9"/>
        <v>2</v>
      </c>
      <c r="W33" s="20">
        <f t="shared" si="9"/>
        <v>4</v>
      </c>
      <c r="X33" s="20">
        <f t="shared" si="9"/>
        <v>3</v>
      </c>
      <c r="Y33" s="3">
        <f t="shared" si="1"/>
        <v>1.85</v>
      </c>
    </row>
    <row r="34" spans="1:25" ht="15.75" customHeight="1" x14ac:dyDescent="0.2"/>
    <row r="35" spans="1:25" ht="15.75" customHeight="1" x14ac:dyDescent="0.2"/>
    <row r="36" spans="1:25" ht="15.75" customHeight="1" x14ac:dyDescent="0.2"/>
    <row r="37" spans="1:25" ht="15.75" customHeight="1" x14ac:dyDescent="0.2"/>
    <row r="38" spans="1:25" ht="15.75" customHeight="1" x14ac:dyDescent="0.2"/>
    <row r="39" spans="1:25" ht="15.75" customHeight="1" x14ac:dyDescent="0.2"/>
    <row r="40" spans="1:25" ht="15.75" customHeight="1" x14ac:dyDescent="0.2"/>
    <row r="41" spans="1:25" ht="15.75" customHeight="1" x14ac:dyDescent="0.2"/>
    <row r="42" spans="1:25" ht="15.75" customHeight="1" x14ac:dyDescent="0.2"/>
    <row r="43" spans="1:25" ht="15.75" customHeight="1" x14ac:dyDescent="0.2"/>
    <row r="44" spans="1:25" ht="15.75" customHeight="1" x14ac:dyDescent="0.2"/>
    <row r="45" spans="1:25" ht="15.75" customHeight="1" x14ac:dyDescent="0.2"/>
    <row r="46" spans="1:25" ht="15.75" customHeight="1" x14ac:dyDescent="0.2"/>
    <row r="47" spans="1:25" ht="15.75" customHeight="1" x14ac:dyDescent="0.2"/>
    <row r="48" spans="1:2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B5:B10"/>
    <mergeCell ref="B11:B18"/>
    <mergeCell ref="B19:B26"/>
    <mergeCell ref="B27:C27"/>
    <mergeCell ref="A5:A27"/>
    <mergeCell ref="A29:C29"/>
    <mergeCell ref="A28:C28"/>
    <mergeCell ref="A30:C30"/>
    <mergeCell ref="A31:C31"/>
    <mergeCell ref="A32:B33"/>
    <mergeCell ref="E1:Y1"/>
    <mergeCell ref="E2:Y2"/>
    <mergeCell ref="E3:Y3"/>
    <mergeCell ref="A1:C1"/>
    <mergeCell ref="D1:D4"/>
    <mergeCell ref="A2:C2"/>
    <mergeCell ref="A3:C3"/>
    <mergeCell ref="A4:C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Case 77 FER 0</vt:lpstr>
      <vt:lpstr>Case 150 FER 0</vt:lpstr>
      <vt:lpstr>Case 231 FER 0</vt:lpstr>
      <vt:lpstr>Case 512 FER 0</vt:lpstr>
      <vt:lpstr>Case 77 FER 10</vt:lpstr>
      <vt:lpstr>Case 150 FER 10</vt:lpstr>
      <vt:lpstr>Case 231 FER 10</vt:lpstr>
      <vt:lpstr>Case 512 FER 10</vt:lpstr>
      <vt:lpstr>Case 77 FER 20</vt:lpstr>
      <vt:lpstr>Case 150 FER 20</vt:lpstr>
      <vt:lpstr>Case 231 FER 20</vt:lpstr>
      <vt:lpstr>Case 512 FER 20</vt:lpstr>
      <vt:lpstr>Summary</vt:lpstr>
      <vt:lpstr>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Wytus</cp:lastModifiedBy>
  <dcterms:created xsi:type="dcterms:W3CDTF">2021-04-07T16:28:00Z</dcterms:created>
  <dcterms:modified xsi:type="dcterms:W3CDTF">2021-04-21T04:00:52Z</dcterms:modified>
</cp:coreProperties>
</file>