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1" firstSheet="0" activeTab="0" autoFilterDateGrouping="1"/>
  </bookViews>
  <sheets>
    <sheet name="Case 77 FER 0" sheetId="1" state="visible" r:id="rId1"/>
    <sheet name="Case 150 FER 0" sheetId="2" state="visible" r:id="rId2"/>
    <sheet name="Case 231 FER 0" sheetId="3" state="visible" r:id="rId3"/>
    <sheet name="Case 512 FER 0" sheetId="4" state="visible" r:id="rId4"/>
    <sheet name="Case 77 FER 10" sheetId="5" state="visible" r:id="rId5"/>
    <sheet name="Case 150 FER 10" sheetId="6" state="visible" r:id="rId6"/>
    <sheet name="Case 231 FER 10" sheetId="7" state="visible" r:id="rId7"/>
    <sheet name="Case 512 FER 10" sheetId="8" state="visible" r:id="rId8"/>
    <sheet name="Case 77 FER 20" sheetId="9" state="visible" r:id="rId9"/>
    <sheet name="Case 150 FER 20" sheetId="10" state="visible" r:id="rId10"/>
    <sheet name="Case 231 FER 20" sheetId="11" state="visible" r:id="rId11"/>
    <sheet name="Case 512 FER 20" sheetId="12" state="visible" r:id="rId12"/>
    <sheet name="Summary" sheetId="13" state="visible" r:id="rId13"/>
    <sheet name="Figures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00"/>
    <numFmt numFmtId="167" formatCode="0.0000"/>
  </numFmts>
  <fonts count="17">
    <font>
      <name val="Arial"/>
      <color rgb="FF000000"/>
      <sz val="10"/>
    </font>
    <font>
      <name val="Arial"/>
      <b val="1"/>
      <color rgb="FF000000"/>
      <sz val="9"/>
    </font>
    <font>
      <name val="Arial"/>
      <b val="1"/>
      <color theme="1"/>
      <sz val="9"/>
    </font>
    <font>
      <name val="Arial"/>
      <color rgb="FF000000"/>
      <sz val="9"/>
    </font>
    <font>
      <name val="Arial"/>
      <i val="1"/>
      <color rgb="FF000000"/>
      <sz val="9"/>
    </font>
    <font>
      <name val="Arial"/>
      <b val="1"/>
      <color theme="1"/>
      <sz val="10"/>
    </font>
    <font>
      <name val="Arial"/>
      <color theme="1"/>
      <sz val="9"/>
    </font>
    <font>
      <name val="Arial"/>
      <color theme="1"/>
      <sz val="10"/>
    </font>
    <font>
      <name val="Arial"/>
      <sz val="10"/>
    </font>
    <font>
      <name val="Arial"/>
      <family val="2"/>
      <color rgb="FF000000"/>
      <sz val="10"/>
      <u val="single"/>
    </font>
    <font>
      <name val="Arial"/>
      <color rgb="FF000000"/>
      <sz val="10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  <u val="single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</fonts>
  <fills count="8">
    <fill>
      <patternFill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rgb="FF9FC5E8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10" fillId="0" borderId="19"/>
    <xf numFmtId="9" fontId="10" fillId="0" borderId="19"/>
  </cellStyleXfs>
  <cellXfs count="135">
    <xf numFmtId="0" fontId="0" fillId="0" borderId="0" pivotButton="0" quotePrefix="0" xfId="0"/>
    <xf numFmtId="0" fontId="4" fillId="0" borderId="7" applyAlignment="1" pivotButton="0" quotePrefix="0" xfId="0">
      <alignment horizontal="center" wrapText="1"/>
    </xf>
    <xf numFmtId="0" fontId="5" fillId="0" borderId="7" applyAlignment="1" pivotButton="0" quotePrefix="0" xfId="0">
      <alignment horizontal="center"/>
    </xf>
    <xf numFmtId="1" fontId="5" fillId="0" borderId="7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164" fontId="5" fillId="0" borderId="7" applyAlignment="1" pivotButton="0" quotePrefix="0" xfId="0">
      <alignment horizontal="center"/>
    </xf>
    <xf numFmtId="165" fontId="5" fillId="0" borderId="7" applyAlignment="1" pivotButton="0" quotePrefix="0" xfId="0">
      <alignment horizontal="center"/>
    </xf>
    <xf numFmtId="166" fontId="6" fillId="0" borderId="7" applyAlignment="1" pivotButton="0" quotePrefix="0" xfId="0">
      <alignment horizontal="center"/>
    </xf>
    <xf numFmtId="166" fontId="5" fillId="0" borderId="7" applyAlignment="1" pivotButton="0" quotePrefix="0" xfId="0">
      <alignment horizontal="center"/>
    </xf>
    <xf numFmtId="2" fontId="5" fillId="0" borderId="7" applyAlignment="1" pivotButton="0" quotePrefix="0" xfId="0">
      <alignment horizontal="center"/>
    </xf>
    <xf numFmtId="0" fontId="7" fillId="0" borderId="3" pivotButton="0" quotePrefix="0" xfId="0"/>
    <xf numFmtId="165" fontId="6" fillId="3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10" fontId="6" fillId="0" borderId="7" applyAlignment="1" pivotButton="0" quotePrefix="0" xfId="0">
      <alignment horizontal="center"/>
    </xf>
    <xf numFmtId="10" fontId="5" fillId="0" borderId="7" applyAlignment="1" pivotButton="0" quotePrefix="0" xfId="0">
      <alignment horizontal="center"/>
    </xf>
    <xf numFmtId="0" fontId="4" fillId="0" borderId="4" applyAlignment="1" pivotButton="0" quotePrefix="0" xfId="0">
      <alignment horizontal="center" wrapText="1"/>
    </xf>
    <xf numFmtId="0" fontId="5" fillId="0" borderId="4" applyAlignment="1" pivotButton="0" quotePrefix="0" xfId="0">
      <alignment horizontal="center"/>
    </xf>
    <xf numFmtId="0" fontId="2" fillId="2" borderId="11" applyAlignment="1" pivotButton="0" quotePrefix="0" xfId="0">
      <alignment horizontal="center" wrapText="1"/>
    </xf>
    <xf numFmtId="1" fontId="6" fillId="0" borderId="11" applyAlignment="1" pivotButton="0" quotePrefix="0" xfId="0">
      <alignment horizontal="center"/>
    </xf>
    <xf numFmtId="1" fontId="5" fillId="0" borderId="12" applyAlignment="1" pivotButton="0" quotePrefix="0" xfId="0">
      <alignment horizontal="center"/>
    </xf>
    <xf numFmtId="1" fontId="6" fillId="0" borderId="7" applyAlignment="1" pivotButton="0" quotePrefix="0" xfId="0">
      <alignment horizontal="center"/>
    </xf>
    <xf numFmtId="164" fontId="5" fillId="0" borderId="15" applyAlignment="1" pivotButton="0" quotePrefix="0" xfId="0">
      <alignment horizontal="center"/>
    </xf>
    <xf numFmtId="165" fontId="6" fillId="0" borderId="7" applyAlignment="1" pivotButton="0" quotePrefix="0" xfId="0">
      <alignment horizontal="center"/>
    </xf>
    <xf numFmtId="165" fontId="5" fillId="0" borderId="15" applyAlignment="1" pivotButton="0" quotePrefix="0" xfId="0">
      <alignment horizontal="center"/>
    </xf>
    <xf numFmtId="0" fontId="2" fillId="2" borderId="17" applyAlignment="1" pivotButton="0" quotePrefix="0" xfId="0">
      <alignment horizontal="center"/>
    </xf>
    <xf numFmtId="166" fontId="6" fillId="0" borderId="17" applyAlignment="1" pivotButton="0" quotePrefix="0" xfId="0">
      <alignment horizontal="center"/>
    </xf>
    <xf numFmtId="166" fontId="5" fillId="0" borderId="18" applyAlignment="1" pivotButton="0" quotePrefix="0" xfId="0">
      <alignment horizontal="center"/>
    </xf>
    <xf numFmtId="2" fontId="5" fillId="0" borderId="15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165" fontId="6" fillId="0" borderId="17" applyAlignment="1" pivotButton="0" quotePrefix="0" xfId="0">
      <alignment horizontal="center"/>
    </xf>
    <xf numFmtId="165" fontId="5" fillId="0" borderId="18" applyAlignment="1" pivotButton="0" quotePrefix="0" xfId="0">
      <alignment horizontal="center"/>
    </xf>
    <xf numFmtId="0" fontId="8" fillId="0" borderId="10" pivotButton="0" quotePrefix="0" xfId="0"/>
    <xf numFmtId="165" fontId="6" fillId="3" borderId="6" applyAlignment="1" pivotButton="0" quotePrefix="0" xfId="0">
      <alignment horizontal="center"/>
    </xf>
    <xf numFmtId="2" fontId="5" fillId="4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/>
    </xf>
    <xf numFmtId="1" fontId="6" fillId="0" borderId="7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164" fontId="6" fillId="0" borderId="7" applyAlignment="1" pivotButton="0" quotePrefix="0" xfId="0">
      <alignment horizontal="center" vertical="center"/>
    </xf>
    <xf numFmtId="0" fontId="7" fillId="0" borderId="0" pivotButton="0" quotePrefix="0" xfId="0"/>
    <xf numFmtId="2" fontId="6" fillId="0" borderId="7" applyAlignment="1" pivotButton="0" quotePrefix="0" xfId="0">
      <alignment horizontal="center"/>
    </xf>
    <xf numFmtId="0" fontId="9" fillId="0" borderId="0" pivotButton="0" quotePrefix="0" xfId="0"/>
    <xf numFmtId="9" fontId="6" fillId="0" borderId="7" applyAlignment="1" pivotButton="0" quotePrefix="0" xfId="1">
      <alignment horizontal="center"/>
    </xf>
    <xf numFmtId="9" fontId="5" fillId="0" borderId="7" applyAlignment="1" pivotButton="0" quotePrefix="0" xfId="0">
      <alignment horizontal="center"/>
    </xf>
    <xf numFmtId="9" fontId="6" fillId="0" borderId="7" applyAlignment="1" pivotButton="0" quotePrefix="0" xfId="0">
      <alignment horizontal="center" vertical="center"/>
    </xf>
    <xf numFmtId="9" fontId="7" fillId="0" borderId="7" applyAlignment="1" pivotButton="0" quotePrefix="0" xfId="0">
      <alignment horizontal="center" vertical="center"/>
    </xf>
    <xf numFmtId="1" fontId="6" fillId="5" borderId="7" applyAlignment="1" pivotButton="0" quotePrefix="0" xfId="0">
      <alignment horizontal="center"/>
    </xf>
    <xf numFmtId="1" fontId="6" fillId="0" borderId="6" applyAlignment="1" pivotButton="0" quotePrefix="0" xfId="0">
      <alignment horizontal="center"/>
    </xf>
    <xf numFmtId="1" fontId="5" fillId="0" borderId="6" applyAlignment="1" pivotButton="0" quotePrefix="0" xfId="0">
      <alignment horizontal="center"/>
    </xf>
    <xf numFmtId="0" fontId="2" fillId="2" borderId="28" applyAlignment="1" pivotButton="0" quotePrefix="0" xfId="0">
      <alignment horizontal="center" wrapText="1"/>
    </xf>
    <xf numFmtId="1" fontId="6" fillId="0" borderId="28" applyAlignment="1" pivotButton="0" quotePrefix="0" xfId="0">
      <alignment horizontal="center"/>
    </xf>
    <xf numFmtId="1" fontId="5" fillId="0" borderId="29" applyAlignment="1" pivotButton="0" quotePrefix="0" xfId="0">
      <alignment horizontal="center"/>
    </xf>
    <xf numFmtId="1" fontId="5" fillId="0" borderId="31" applyAlignment="1" pivotButton="0" quotePrefix="0" xfId="0">
      <alignment horizontal="center"/>
    </xf>
    <xf numFmtId="0" fontId="2" fillId="2" borderId="32" applyAlignment="1" pivotButton="0" quotePrefix="0" xfId="0">
      <alignment horizontal="center"/>
    </xf>
    <xf numFmtId="166" fontId="6" fillId="0" borderId="32" applyAlignment="1" pivotButton="0" quotePrefix="0" xfId="0">
      <alignment horizontal="center"/>
    </xf>
    <xf numFmtId="167" fontId="5" fillId="0" borderId="33" applyAlignment="1" pivotButton="0" quotePrefix="0" xfId="0">
      <alignment horizontal="center"/>
    </xf>
    <xf numFmtId="1" fontId="5" fillId="0" borderId="33" applyAlignment="1" pivotButton="0" quotePrefix="0" xfId="0">
      <alignment horizontal="center"/>
    </xf>
    <xf numFmtId="0" fontId="7" fillId="0" borderId="10" pivotButton="0" quotePrefix="0" xfId="0"/>
    <xf numFmtId="0" fontId="2" fillId="2" borderId="28" applyAlignment="1" pivotButton="0" quotePrefix="0" xfId="0">
      <alignment horizontal="center"/>
    </xf>
    <xf numFmtId="165" fontId="6" fillId="0" borderId="32" applyAlignment="1" pivotButton="0" quotePrefix="0" xfId="0">
      <alignment horizontal="center"/>
    </xf>
    <xf numFmtId="0" fontId="7" fillId="0" borderId="35" pivotButton="0" quotePrefix="0" xfId="0"/>
    <xf numFmtId="165" fontId="6" fillId="3" borderId="36" applyAlignment="1" pivotButton="0" quotePrefix="0" xfId="0">
      <alignment horizontal="center"/>
    </xf>
    <xf numFmtId="1" fontId="5" fillId="0" borderId="37" applyAlignment="1" pivotButton="0" quotePrefix="0" xfId="0">
      <alignment horizontal="center"/>
    </xf>
    <xf numFmtId="1" fontId="11" fillId="0" borderId="7" applyAlignment="1" pivotButton="0" quotePrefix="0" xfId="0">
      <alignment horizontal="center"/>
    </xf>
    <xf numFmtId="1" fontId="6" fillId="6" borderId="7" applyAlignment="1" pivotButton="0" quotePrefix="0" xfId="0">
      <alignment horizontal="center" vertical="center"/>
    </xf>
    <xf numFmtId="1" fontId="7" fillId="6" borderId="7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wrapText="1"/>
    </xf>
    <xf numFmtId="1" fontId="13" fillId="0" borderId="7" applyAlignment="1" pivotButton="0" quotePrefix="0" xfId="0">
      <alignment horizontal="center"/>
    </xf>
    <xf numFmtId="165" fontId="11" fillId="3" borderId="36" applyAlignment="1" pivotButton="0" quotePrefix="0" xfId="0">
      <alignment horizontal="center"/>
    </xf>
    <xf numFmtId="0" fontId="2" fillId="2" borderId="7" applyAlignment="1" pivotButton="0" quotePrefix="0" xfId="0">
      <alignment horizontal="center" wrapText="1"/>
    </xf>
    <xf numFmtId="0" fontId="1" fillId="2" borderId="7" applyAlignment="1" pivotButton="0" quotePrefix="0" xfId="0">
      <alignment horizontal="center" wrapText="1"/>
    </xf>
    <xf numFmtId="0" fontId="2" fillId="2" borderId="7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7" applyAlignment="1" pivotButton="0" quotePrefix="0" xfId="0">
      <alignment horizontal="center" wrapText="1"/>
    </xf>
    <xf numFmtId="0" fontId="2" fillId="2" borderId="4" applyAlignment="1" pivotButton="0" quotePrefix="0" xfId="0">
      <alignment horizontal="center" wrapText="1"/>
    </xf>
    <xf numFmtId="1" fontId="6" fillId="0" borderId="4" applyAlignment="1" pivotButton="0" quotePrefix="0" xfId="0">
      <alignment horizontal="center"/>
    </xf>
    <xf numFmtId="1" fontId="5" fillId="0" borderId="4" applyAlignment="1" pivotButton="0" quotePrefix="0" xfId="0">
      <alignment horizontal="center"/>
    </xf>
    <xf numFmtId="0" fontId="16" fillId="0" borderId="0" pivotButton="0" quotePrefix="0" xfId="0"/>
    <xf numFmtId="0" fontId="0" fillId="0" borderId="19" pivotButton="0" quotePrefix="0" xfId="0"/>
    <xf numFmtId="0" fontId="2" fillId="2" borderId="7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2" pivotButton="0" quotePrefix="0" xfId="0"/>
    <xf numFmtId="0" fontId="2" fillId="2" borderId="38" applyAlignment="1" pivotButton="0" quotePrefix="0" xfId="0">
      <alignment horizontal="center" wrapText="1"/>
    </xf>
    <xf numFmtId="0" fontId="0" fillId="0" borderId="39" pivotButton="0" quotePrefix="0" xfId="0"/>
    <xf numFmtId="0" fontId="0" fillId="0" borderId="40" pivotButton="0" quotePrefix="0" xfId="0"/>
    <xf numFmtId="0" fontId="2" fillId="2" borderId="27" applyAlignment="1" pivotButton="0" quotePrefix="0" xfId="0">
      <alignment horizontal="center" wrapText="1"/>
    </xf>
    <xf numFmtId="0" fontId="0" fillId="0" borderId="30" pivotButton="0" quotePrefix="0" xfId="0"/>
    <xf numFmtId="0" fontId="0" fillId="0" borderId="41" pivotButton="0" quotePrefix="0" xfId="0"/>
    <xf numFmtId="0" fontId="2" fillId="2" borderId="34" applyAlignment="1" pivotButton="0" quotePrefix="0" xfId="0">
      <alignment horizontal="center" wrapText="1"/>
    </xf>
    <xf numFmtId="0" fontId="0" fillId="0" borderId="35" pivotButton="0" quotePrefix="0" xfId="0"/>
    <xf numFmtId="0" fontId="2" fillId="2" borderId="6" applyAlignment="1" pivotButton="0" quotePrefix="0" xfId="0">
      <alignment horizontal="center" wrapText="1"/>
    </xf>
    <xf numFmtId="0" fontId="0" fillId="0" borderId="21" pivotButton="0" quotePrefix="0" xfId="0"/>
    <xf numFmtId="0" fontId="0" fillId="0" borderId="10" pivotButton="0" quotePrefix="0" xfId="0"/>
    <xf numFmtId="0" fontId="1" fillId="2" borderId="7" applyAlignment="1" pivotButton="0" quotePrefix="0" xfId="0">
      <alignment horizontal="center" wrapText="1"/>
    </xf>
    <xf numFmtId="0" fontId="2" fillId="2" borderId="7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1" fillId="0" borderId="24" applyAlignment="1" pivotButton="0" quotePrefix="0" xfId="0">
      <alignment horizontal="center" wrapText="1"/>
    </xf>
    <xf numFmtId="0" fontId="0" fillId="0" borderId="0" pivotButton="0" quotePrefix="0" xfId="0"/>
    <xf numFmtId="0" fontId="0" fillId="0" borderId="22" pivotButton="0" quotePrefix="0" xfId="0"/>
    <xf numFmtId="0" fontId="3" fillId="0" borderId="24" applyAlignment="1" pivotButton="0" quotePrefix="0" xfId="0">
      <alignment horizontal="center" wrapText="1"/>
    </xf>
    <xf numFmtId="0" fontId="3" fillId="0" borderId="25" applyAlignment="1" pivotButton="0" quotePrefix="0" xfId="0">
      <alignment horizontal="center" wrapText="1"/>
    </xf>
    <xf numFmtId="0" fontId="0" fillId="0" borderId="23" pivotButton="0" quotePrefix="0" xfId="0"/>
    <xf numFmtId="0" fontId="1" fillId="2" borderId="4" applyAlignment="1" pivotButton="0" quotePrefix="0" xfId="0">
      <alignment horizontal="center" wrapText="1"/>
    </xf>
    <xf numFmtId="0" fontId="0" fillId="0" borderId="26" pivotButton="0" quotePrefix="0" xfId="0"/>
    <xf numFmtId="0" fontId="0" fillId="0" borderId="9" pivotButton="0" quotePrefix="0" xfId="0"/>
    <xf numFmtId="0" fontId="2" fillId="2" borderId="1" applyAlignment="1" pivotButton="0" quotePrefix="0" xfId="0">
      <alignment horizontal="center" wrapText="1"/>
    </xf>
    <xf numFmtId="0" fontId="2" fillId="2" borderId="20" applyAlignment="1" pivotButton="0" quotePrefix="0" xfId="0">
      <alignment horizontal="center" wrapText="1"/>
    </xf>
    <xf numFmtId="0" fontId="0" fillId="0" borderId="14" pivotButton="0" quotePrefix="0" xfId="0"/>
    <xf numFmtId="0" fontId="0" fillId="0" borderId="16" pivotButton="0" quotePrefix="0" xfId="0"/>
    <xf numFmtId="0" fontId="1" fillId="0" borderId="7" applyAlignment="1" pivotButton="0" quotePrefix="0" xfId="0">
      <alignment horizontal="center" wrapText="1"/>
    </xf>
    <xf numFmtId="0" fontId="3" fillId="0" borderId="7" applyAlignment="1" pivotButton="0" quotePrefix="0" xfId="0">
      <alignment horizontal="center" wrapText="1"/>
    </xf>
    <xf numFmtId="0" fontId="3" fillId="0" borderId="7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0" fontId="1" fillId="2" borderId="19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3" borderId="7" applyAlignment="1" pivotButton="0" quotePrefix="0" xfId="0">
      <alignment horizontal="center"/>
    </xf>
    <xf numFmtId="0" fontId="2" fillId="2" borderId="47" applyAlignment="1" pivotButton="0" quotePrefix="0" xfId="0">
      <alignment horizontal="center" wrapText="1"/>
    </xf>
    <xf numFmtId="0" fontId="2" fillId="2" borderId="19" applyAlignment="1" pivotButton="0" quotePrefix="0" xfId="0">
      <alignment horizontal="center" wrapText="1"/>
    </xf>
    <xf numFmtId="0" fontId="2" fillId="2" borderId="21" applyAlignment="1" pivotButton="0" quotePrefix="0" xfId="0">
      <alignment horizontal="center" wrapText="1"/>
    </xf>
    <xf numFmtId="0" fontId="12" fillId="7" borderId="48" applyAlignment="1" pivotButton="0" quotePrefix="0" xfId="0">
      <alignment horizontal="center" wrapText="1"/>
    </xf>
    <xf numFmtId="0" fontId="12" fillId="7" borderId="35" applyAlignment="1" pivotButton="0" quotePrefix="0" xfId="0">
      <alignment horizontal="center" wrapText="1"/>
    </xf>
    <xf numFmtId="0" fontId="14" fillId="6" borderId="43" applyAlignment="1" pivotButton="0" quotePrefix="0" xfId="0">
      <alignment horizontal="center"/>
    </xf>
    <xf numFmtId="0" fontId="14" fillId="6" borderId="44" applyAlignment="1" pivotButton="0" quotePrefix="0" xfId="0">
      <alignment horizontal="center"/>
    </xf>
    <xf numFmtId="0" fontId="15" fillId="6" borderId="46" applyAlignment="1" pivotButton="0" quotePrefix="0" xfId="0">
      <alignment horizontal="center"/>
    </xf>
    <xf numFmtId="0" fontId="0" fillId="6" borderId="43" pivotButton="0" quotePrefix="0" xfId="0"/>
    <xf numFmtId="0" fontId="0" fillId="6" borderId="44" pivotButton="0" quotePrefix="0" xfId="0"/>
    <xf numFmtId="0" fontId="0" fillId="6" borderId="45" pivotButton="0" quotePrefix="0" xfId="0"/>
    <xf numFmtId="0" fontId="2" fillId="2" borderId="49" applyAlignment="1" pivotButton="0" quotePrefix="0" xfId="0">
      <alignment horizontal="center" wrapText="1"/>
    </xf>
    <xf numFmtId="0" fontId="12" fillId="7" borderId="34" applyAlignment="1" pivotButton="0" quotePrefix="0" xfId="0">
      <alignment horizontal="center" wrapText="1"/>
    </xf>
    <xf numFmtId="0" fontId="0" fillId="0" borderId="53" pivotButton="0" quotePrefix="0" xfId="0"/>
    <xf numFmtId="0" fontId="0" fillId="0" borderId="54" pivotButton="0" quotePrefix="0" xfId="0"/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0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Figures!$A$3:$A$6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Figures!$B$3:$B$6</f>
              <numCache>
                <formatCode>0.00</formatCode>
                <ptCount val="4"/>
                <pt idx="0">
                  <v>82.28798850548</v>
                </pt>
                <pt idx="1">
                  <v>216.36824043712</v>
                </pt>
                <pt idx="2">
                  <v>221.87877687735</v>
                </pt>
                <pt idx="3">
                  <v>323.58030986872</v>
                </pt>
              </numCache>
            </numRef>
          </val>
        </ser>
        <ser>
          <idx val="1"/>
          <order val="1"/>
          <tx>
            <strRef>
              <f>Figures!$C$2</f>
              <strCache>
                <ptCount val="1"/>
                <pt idx="0">
                  <v xml:space="preserve">10% UL Errors 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Figures!$C$3:$C$6</f>
              <numCache>
                <formatCode>0.00</formatCode>
                <ptCount val="4"/>
                <pt idx="0">
                  <v>317.3719785000001</v>
                </pt>
                <pt idx="1">
                  <v>464.2453310000001</v>
                </pt>
                <pt idx="2">
                  <v>719.10837</v>
                </pt>
                <pt idx="3">
                  <v>1645.553486</v>
                </pt>
              </numCache>
            </numRef>
          </val>
        </ser>
        <ser>
          <idx val="2"/>
          <order val="2"/>
          <tx>
            <strRef>
              <f>Figures!$D$2</f>
              <strCache>
                <ptCount val="1"/>
                <pt idx="0">
                  <v>20% UL Errors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Figures!$D$3:$D$6</f>
              <numCache>
                <formatCode>0.00</formatCode>
                <ptCount val="4"/>
                <pt idx="0">
                  <v>314.0393049999999</v>
                </pt>
                <pt idx="1">
                  <v>547.635174</v>
                </pt>
                <pt idx="2">
                  <v>957.361823</v>
                </pt>
                <pt idx="3">
                  <v>1777.602399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07515230"/>
        <axId val="2056228905"/>
      </barChart>
      <catAx>
        <axId val="150751523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2056228905"/>
        <crosses val="autoZero"/>
        <auto val="0"/>
        <lblAlgn val="ctr"/>
        <lblOffset val="100"/>
        <noMultiLvlLbl val="0"/>
      </catAx>
      <valAx>
        <axId val="205622890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507515230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Figures!$H$3:$H$6</f>
              <numCache>
                <formatCode>0.00</formatCode>
                <ptCount val="4"/>
                <pt idx="0">
                  <v>7</v>
                </pt>
                <pt idx="1">
                  <v>17.1</v>
                </pt>
                <pt idx="2">
                  <v>20.2</v>
                </pt>
                <pt idx="3">
                  <v>55</v>
                </pt>
              </numCache>
            </numRef>
          </val>
        </ser>
        <ser>
          <idx val="1"/>
          <order val="1"/>
          <tx>
            <strRef>
              <f>Figures!$I$2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Figures!$I$3:$I$6</f>
              <numCache>
                <formatCode>0.00</formatCode>
                <ptCount val="4"/>
                <pt idx="0">
                  <v>9.699999999999999</v>
                </pt>
                <pt idx="1">
                  <v>16.3</v>
                </pt>
                <pt idx="2">
                  <v>24.9</v>
                </pt>
                <pt idx="3">
                  <v>63.6</v>
                </pt>
              </numCache>
            </numRef>
          </val>
        </ser>
        <ser>
          <idx val="2"/>
          <order val="2"/>
          <tx>
            <strRef>
              <f>Figures!$J$2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Figures!$J$3:$J$6</f>
              <numCache>
                <formatCode>0.00</formatCode>
                <ptCount val="4"/>
                <pt idx="0">
                  <v>9.9</v>
                </pt>
                <pt idx="1">
                  <v>18.8</v>
                </pt>
                <pt idx="2">
                  <v>31.7</v>
                </pt>
                <pt idx="3">
                  <v>70.09999999999999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464748"/>
        <axId val="2036875370"/>
      </barChart>
      <catAx>
        <axId val="1546474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2036875370"/>
        <crosses val="autoZero"/>
        <auto val="0"/>
        <lblAlgn val="ctr"/>
        <lblOffset val="100"/>
        <noMultiLvlLbl val="0"/>
      </catAx>
      <valAx>
        <axId val="203687537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546474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rich>
      </tx>
      <layout>
        <manualLayout>
          <xMode val="edge"/>
          <yMode val="edge"/>
          <wMode val="factor"/>
          <hMode val="factor"/>
          <x val="0.03095652173913043"/>
          <y val="0.04719101123595506"/>
        </manualLayout>
      </layout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Figures!$N$3:$N$6</f>
              <numCache>
                <formatCode>0.00</formatCode>
                <ptCount val="4"/>
                <pt idx="0">
                  <v>1</v>
                </pt>
                <pt idx="1">
                  <v>1.4</v>
                </pt>
                <pt idx="2">
                  <v>0.9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Figures!$O$2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Figures!$O$3:$O$6</f>
              <numCache>
                <formatCode>0.00</formatCode>
                <ptCount val="4"/>
                <pt idx="0">
                  <v>1.45</v>
                </pt>
                <pt idx="1">
                  <v>2.2</v>
                </pt>
                <pt idx="2">
                  <v>2.6</v>
                </pt>
                <pt idx="3">
                  <v>3.3</v>
                </pt>
              </numCache>
            </numRef>
          </val>
        </ser>
        <ser>
          <idx val="2"/>
          <order val="2"/>
          <tx>
            <strRef>
              <f>Figures!$P$2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Figures!$P$3:$P$6</f>
              <numCache>
                <formatCode>0.00</formatCode>
                <ptCount val="4"/>
                <pt idx="0">
                  <v>1.85</v>
                </pt>
                <pt idx="1">
                  <v>2.6</v>
                </pt>
                <pt idx="2">
                  <v>4.4</v>
                </pt>
                <pt idx="3">
                  <v>4.1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33504692"/>
        <axId val="1210759008"/>
      </barChart>
      <catAx>
        <axId val="1833504692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210759008"/>
        <crosses val="autoZero"/>
        <auto val="0"/>
        <lblAlgn val="ctr"/>
        <lblOffset val="100"/>
        <noMultiLvlLbl val="0"/>
      </catAx>
      <valAx>
        <axId val="121075900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833504692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85725</rowOff>
    </from>
    <ext cx="5381625" cy="3333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6</col>
      <colOff>228600</colOff>
      <row>6</row>
      <rowOff>142875</rowOff>
    </from>
    <ext cx="5476875" cy="3390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561975</colOff>
      <row>7</row>
      <rowOff>0</rowOff>
    </from>
    <ext cx="5476875" cy="33909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6"/>
  <sheetViews>
    <sheetView tabSelected="1" workbookViewId="0">
      <selection activeCell="D36" sqref="D36"/>
    </sheetView>
  </sheetViews>
  <sheetFormatPr baseColWidth="10" defaultColWidth="14.42578125" defaultRowHeight="15" customHeight="1"/>
  <cols>
    <col width="14.42578125" customWidth="1" style="101" min="1" max="3"/>
    <col width="95.7109375" customWidth="1" style="101" min="4" max="4"/>
    <col width="14.42578125" customWidth="1" style="101" min="5" max="9"/>
    <col width="14.42578125" customWidth="1" style="101" min="10" max="25"/>
    <col width="19" bestFit="1" customWidth="1" style="101" min="26" max="26"/>
    <col width="14.42578125" customWidth="1" style="101" min="27" max="1638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00" t="n">
        <v>77</v>
      </c>
      <c r="Y1" s="102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03" t="n">
        <v>7</v>
      </c>
      <c r="Y2" s="102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04" t="n">
        <v>1</v>
      </c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105" t="n"/>
    </row>
    <row r="4" ht="15.75" customHeight="1" s="101" thickBot="1">
      <c r="A4" s="106" t="inlineStr">
        <is>
          <t>Repetition</t>
        </is>
      </c>
      <c r="B4" s="107" t="n"/>
      <c r="C4" s="82" t="n"/>
      <c r="D4" s="99" t="n"/>
      <c r="E4" s="15" t="n">
        <v>1</v>
      </c>
      <c r="F4" s="15" t="n">
        <v>2</v>
      </c>
      <c r="G4" s="15" t="n">
        <v>3</v>
      </c>
      <c r="H4" s="15" t="n">
        <v>4</v>
      </c>
      <c r="I4" s="15" t="n">
        <v>5</v>
      </c>
      <c r="J4" s="15" t="n">
        <v>6</v>
      </c>
      <c r="K4" s="15" t="n">
        <v>7</v>
      </c>
      <c r="L4" s="15" t="n">
        <v>8</v>
      </c>
      <c r="M4" s="15" t="n">
        <v>9</v>
      </c>
      <c r="N4" s="15" t="n">
        <v>10</v>
      </c>
      <c r="O4" s="15" t="n">
        <v>11</v>
      </c>
      <c r="P4" s="15" t="n">
        <v>12</v>
      </c>
      <c r="Q4" s="15" t="n">
        <v>13</v>
      </c>
      <c r="R4" s="15" t="n">
        <v>14</v>
      </c>
      <c r="S4" s="15" t="n">
        <v>15</v>
      </c>
      <c r="T4" s="15" t="n">
        <v>16</v>
      </c>
      <c r="U4" s="15" t="n">
        <v>17</v>
      </c>
      <c r="V4" s="15" t="n">
        <v>18</v>
      </c>
      <c r="W4" s="15" t="n">
        <v>19</v>
      </c>
      <c r="X4" s="15" t="n">
        <v>20</v>
      </c>
      <c r="Y4" s="16" t="inlineStr">
        <is>
          <t>Average</t>
        </is>
      </c>
      <c r="Z4" s="77" t="inlineStr">
        <is>
          <t>Average (Not aborted)</t>
        </is>
      </c>
    </row>
    <row r="5" ht="15.75" customHeight="1" s="101">
      <c r="A5" s="131" t="inlineStr">
        <is>
          <t>Transmission duration (seconds)</t>
        </is>
      </c>
      <c r="B5" s="88" t="inlineStr">
        <is>
          <t>Regular Fragments</t>
        </is>
      </c>
      <c r="C5" s="49" t="inlineStr">
        <is>
          <t>Amount</t>
        </is>
      </c>
      <c r="D5" s="49" t="inlineStr">
        <is>
          <t>How many Regular fragments are supposed to be sent (manually added-&gt; Fragments - Windows)</t>
        </is>
      </c>
      <c r="E5" s="50">
        <f>E2-E11-E19</f>
        <v/>
      </c>
      <c r="F5" s="50">
        <f>E2-E11-E19</f>
        <v/>
      </c>
      <c r="G5" s="50">
        <f>E2-E11-E19</f>
        <v/>
      </c>
      <c r="H5" s="50">
        <f>E2-E11-E19</f>
        <v/>
      </c>
      <c r="I5" s="50">
        <f>E2-E11-E19</f>
        <v/>
      </c>
      <c r="J5" s="50">
        <f>E2-E11-E19</f>
        <v/>
      </c>
      <c r="K5" s="50">
        <f>E2-E11-E19</f>
        <v/>
      </c>
      <c r="L5" s="50">
        <f>E2-E11-E19</f>
        <v/>
      </c>
      <c r="M5" s="50">
        <f>E2-E11-E19</f>
        <v/>
      </c>
      <c r="N5" s="50">
        <f>E2-E11-E19</f>
        <v/>
      </c>
      <c r="O5" s="50">
        <f>E2-E11-E19</f>
        <v/>
      </c>
      <c r="P5" s="50">
        <f>E2-E11-E19</f>
        <v/>
      </c>
      <c r="Q5" s="50">
        <f>E2-E11-E19</f>
        <v/>
      </c>
      <c r="R5" s="50">
        <f>E2-E11-E19</f>
        <v/>
      </c>
      <c r="S5" s="50">
        <f>E2-E11-E19</f>
        <v/>
      </c>
      <c r="T5" s="50">
        <f>E2-E11-E19</f>
        <v/>
      </c>
      <c r="U5" s="50">
        <f>E2-E11-E19</f>
        <v/>
      </c>
      <c r="V5" s="50">
        <f>E2-E11-E19</f>
        <v/>
      </c>
      <c r="W5" s="50">
        <f>E2-E11-E19</f>
        <v/>
      </c>
      <c r="X5" s="50">
        <f>E2-E11-E19</f>
        <v/>
      </c>
      <c r="Y5" s="51">
        <f>AVERAGE(E5:X5)</f>
        <v/>
      </c>
    </row>
    <row r="6" ht="15.75" customHeight="1" s="101">
      <c r="B6" s="89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7</v>
      </c>
      <c r="F6" s="20" t="n">
        <v>7</v>
      </c>
      <c r="G6" s="20" t="n">
        <v>6</v>
      </c>
      <c r="H6" s="20" t="n">
        <v>6</v>
      </c>
      <c r="I6" s="20" t="n">
        <v>6</v>
      </c>
      <c r="J6" s="20" t="n">
        <v>7</v>
      </c>
      <c r="K6" s="20" t="n">
        <v>6</v>
      </c>
      <c r="L6" s="20" t="n">
        <v>7</v>
      </c>
      <c r="M6" s="20" t="n">
        <v>7</v>
      </c>
      <c r="N6" s="20" t="n">
        <v>7</v>
      </c>
      <c r="O6" s="20" t="n">
        <v>7</v>
      </c>
      <c r="P6" s="20" t="n">
        <v>6</v>
      </c>
      <c r="Q6" s="20" t="n">
        <v>7</v>
      </c>
      <c r="R6" s="20" t="n">
        <v>7</v>
      </c>
      <c r="S6" s="20" t="n">
        <v>6</v>
      </c>
      <c r="T6" s="20" t="n">
        <v>7</v>
      </c>
      <c r="U6" s="20" t="n">
        <v>6</v>
      </c>
      <c r="V6" s="20" t="n">
        <v>7</v>
      </c>
      <c r="W6" s="20" t="n">
        <v>7</v>
      </c>
      <c r="X6" s="20" t="n">
        <v>6</v>
      </c>
      <c r="Y6" s="52">
        <f>AVERAGE(E6:X6)</f>
        <v/>
      </c>
    </row>
    <row r="7" ht="15.75" customHeight="1" s="101">
      <c r="B7" s="89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0">
        <f>O6-O5</f>
        <v/>
      </c>
      <c r="P7" s="20">
        <f>P6-P5</f>
        <v/>
      </c>
      <c r="Q7" s="20">
        <f>Q6-Q5</f>
        <v/>
      </c>
      <c r="R7" s="20">
        <f>R6-R5</f>
        <v/>
      </c>
      <c r="S7" s="20">
        <f>S6-S5</f>
        <v/>
      </c>
      <c r="T7" s="20">
        <f>T6-T5</f>
        <v/>
      </c>
      <c r="U7" s="20">
        <f>U6-U5</f>
        <v/>
      </c>
      <c r="V7" s="20">
        <f>V6-V5</f>
        <v/>
      </c>
      <c r="W7" s="20">
        <f>W6-W5</f>
        <v/>
      </c>
      <c r="X7" s="20">
        <f>X6-X5</f>
        <v/>
      </c>
      <c r="Y7" s="52">
        <f>AVERAGE(E7:X7)</f>
        <v/>
      </c>
    </row>
    <row r="8" ht="15.75" customHeight="1" s="101">
      <c r="B8" s="89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16.438800917</v>
      </c>
      <c r="F8" s="22" t="n">
        <v>16.5141601758</v>
      </c>
      <c r="G8" s="22" t="n">
        <v>17.43693</v>
      </c>
      <c r="H8" s="22" t="n">
        <v>16.439956</v>
      </c>
      <c r="I8" s="22" t="n">
        <v>16.437648</v>
      </c>
      <c r="J8" s="22" t="n">
        <v>16.5096841758</v>
      </c>
      <c r="K8" s="22" t="n">
        <v>17.44524</v>
      </c>
      <c r="L8" s="22" t="n">
        <v>16.4447001758</v>
      </c>
      <c r="M8" s="22" t="n">
        <v>16.4402571758</v>
      </c>
      <c r="N8" s="22" t="n">
        <v>16.5156166934</v>
      </c>
      <c r="O8" s="20" t="n">
        <v>16.4389841758</v>
      </c>
      <c r="P8" s="22" t="n">
        <v>17.44025</v>
      </c>
      <c r="Q8" s="22" t="n">
        <v>16.4401884346</v>
      </c>
      <c r="R8" s="22" t="n">
        <v>16.5103731758</v>
      </c>
      <c r="S8" s="22" t="n">
        <v>17.435818</v>
      </c>
      <c r="T8" s="22" t="n">
        <v>16.4359591758</v>
      </c>
      <c r="U8" s="22" t="n">
        <v>16.44051</v>
      </c>
      <c r="V8" s="22" t="n">
        <v>16.4404946582</v>
      </c>
      <c r="W8" s="22" t="n">
        <v>17.4383011758</v>
      </c>
      <c r="X8" s="22" t="n">
        <v>16.434638</v>
      </c>
      <c r="Y8" s="52">
        <f>AVERAGE(E8:X8)</f>
        <v/>
      </c>
    </row>
    <row r="9" ht="15.75" customHeight="1" s="101">
      <c r="B9" s="89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2.348400131</v>
      </c>
      <c r="F9" s="22" t="n">
        <v>2.3591657394</v>
      </c>
      <c r="G9" s="22" t="n">
        <v>2.906155</v>
      </c>
      <c r="H9" s="22" t="n">
        <v>2.739992666666667</v>
      </c>
      <c r="I9" s="22" t="n">
        <v>2.739608</v>
      </c>
      <c r="J9" s="22" t="n">
        <v>2.358526310828572</v>
      </c>
      <c r="K9" s="22" t="n">
        <v>2.90754</v>
      </c>
      <c r="L9" s="22" t="n">
        <v>2.349242882257143</v>
      </c>
      <c r="M9" s="22" t="n">
        <v>2.348608167971429</v>
      </c>
      <c r="N9" s="22" t="n">
        <v>2.359373813342857</v>
      </c>
      <c r="O9" s="22" t="n">
        <v>2.348426310828572</v>
      </c>
      <c r="P9" s="22" t="n">
        <v>2.906708333333333</v>
      </c>
      <c r="Q9" s="22" t="n">
        <v>2.348598347799999</v>
      </c>
      <c r="R9" s="22" t="n">
        <v>2.3586247394</v>
      </c>
      <c r="S9" s="22" t="n">
        <v>2.905969666666667</v>
      </c>
      <c r="T9" s="22" t="n">
        <v>2.347994167971428</v>
      </c>
      <c r="U9" s="22" t="n">
        <v>2.740085</v>
      </c>
      <c r="V9" s="22" t="n">
        <v>2.348642094028571</v>
      </c>
      <c r="W9" s="22" t="n">
        <v>2.491185882257143</v>
      </c>
      <c r="X9" s="22" t="n">
        <v>2.739106333333333</v>
      </c>
      <c r="Y9" s="52">
        <f>AVERAGE(E9:X9)</f>
        <v/>
      </c>
    </row>
    <row r="10" ht="15.75" customHeight="1" s="101" thickBot="1">
      <c r="B10" s="90" t="n"/>
      <c r="C10" s="53" t="inlineStr">
        <is>
          <t>St. Deviation</t>
        </is>
      </c>
      <c r="D10" s="53" t="inlineStr">
        <is>
          <t>What was the st.dev. of Regular fragments (measured from LoPy analtytics)</t>
        </is>
      </c>
      <c r="E10" s="54" t="n">
        <v>1.100227094886411</v>
      </c>
      <c r="F10" s="54" t="n">
        <v>1.103249940830577</v>
      </c>
      <c r="G10" s="54" t="n">
        <v>0.5163312667894517</v>
      </c>
      <c r="H10" s="54" t="n">
        <v>0.4084994909204498</v>
      </c>
      <c r="I10" s="54" t="n">
        <v>0.4077017629748491</v>
      </c>
      <c r="J10" s="54" t="n">
        <v>1.103397419934212</v>
      </c>
      <c r="K10" s="54" t="n">
        <v>0.5161584621187567</v>
      </c>
      <c r="L10" s="54" t="n">
        <v>1.100646058921936</v>
      </c>
      <c r="M10" s="54" t="n">
        <v>1.100433449195626</v>
      </c>
      <c r="N10" s="54" t="n">
        <v>1.114144591661465</v>
      </c>
      <c r="O10" s="54" t="n">
        <v>1.100443276829085</v>
      </c>
      <c r="P10" s="54" t="n">
        <v>0.516042006901247</v>
      </c>
      <c r="Q10" s="54" t="n">
        <v>1.100525277030481</v>
      </c>
      <c r="R10" s="54" t="n">
        <v>1.113859601934062</v>
      </c>
      <c r="S10" s="54" t="n">
        <v>0.51673800167035</v>
      </c>
      <c r="T10" s="54" t="n">
        <v>1.100328287541449</v>
      </c>
      <c r="U10" s="54" t="n">
        <v>0.4079904493695899</v>
      </c>
      <c r="V10" s="54" t="n">
        <v>1.100521330317647</v>
      </c>
      <c r="W10" s="54" t="n">
        <v>1.195220936594652</v>
      </c>
      <c r="X10" s="54" t="n">
        <v>0.4071394340295062</v>
      </c>
      <c r="Y10" s="55">
        <f>AVERAGE(E10:X10)</f>
        <v/>
      </c>
    </row>
    <row r="11" ht="15.75" customHeight="1" s="101">
      <c r="B11" s="88" t="inlineStr">
        <is>
          <t>All-0 Fragments</t>
        </is>
      </c>
      <c r="C11" s="49" t="inlineStr">
        <is>
          <t>Amount</t>
        </is>
      </c>
      <c r="D11" s="49" t="inlineStr">
        <is>
          <t>How many All-0 fragments are supposed to be sent (manually added-&gt; number of Windows -1)</t>
        </is>
      </c>
      <c r="E11" s="50">
        <f>E3-1</f>
        <v/>
      </c>
      <c r="F11" s="50">
        <f>E3-1</f>
        <v/>
      </c>
      <c r="G11" s="50">
        <f>E3-1</f>
        <v/>
      </c>
      <c r="H11" s="50">
        <f>E3-1</f>
        <v/>
      </c>
      <c r="I11" s="50">
        <f>E3-1</f>
        <v/>
      </c>
      <c r="J11" s="50">
        <f>E3-1</f>
        <v/>
      </c>
      <c r="K11" s="50">
        <f>E3-1</f>
        <v/>
      </c>
      <c r="L11" s="50">
        <f>E3-1</f>
        <v/>
      </c>
      <c r="M11" s="50">
        <f>E3-1</f>
        <v/>
      </c>
      <c r="N11" s="50">
        <f>E3-1</f>
        <v/>
      </c>
      <c r="O11" s="50">
        <f>E3-1</f>
        <v/>
      </c>
      <c r="P11" s="50">
        <f>E3-1</f>
        <v/>
      </c>
      <c r="Q11" s="50">
        <f>E3-1</f>
        <v/>
      </c>
      <c r="R11" s="50">
        <f>E3-1</f>
        <v/>
      </c>
      <c r="S11" s="50">
        <f>E3-1</f>
        <v/>
      </c>
      <c r="T11" s="50">
        <f>E3-1</f>
        <v/>
      </c>
      <c r="U11" s="50">
        <f>E3-1</f>
        <v/>
      </c>
      <c r="V11" s="50">
        <f>E3-1</f>
        <v/>
      </c>
      <c r="W11" s="50">
        <f>E3-1</f>
        <v/>
      </c>
      <c r="X11" s="50">
        <f>E3-1</f>
        <v/>
      </c>
      <c r="Y11" s="51">
        <f>AVERAGE(E11:X11)</f>
        <v/>
      </c>
    </row>
    <row r="12" ht="15.75" customHeight="1" s="101">
      <c r="B12" s="89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52">
        <f>AVERAGE(E12:X12)</f>
        <v/>
      </c>
    </row>
    <row r="13" ht="15.75" customHeight="1" s="101">
      <c r="B13" s="89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0</v>
      </c>
      <c r="F13" s="20" t="n">
        <v>0</v>
      </c>
      <c r="G13" s="20" t="n">
        <v>0</v>
      </c>
      <c r="H13" s="20" t="n">
        <v>0</v>
      </c>
      <c r="I13" s="67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52">
        <f>AVERAGE(E13:X13)</f>
        <v/>
      </c>
    </row>
    <row r="14" ht="15.75" customHeight="1" s="101">
      <c r="B14" s="89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52">
        <f>AVERAGE(E14:X14)</f>
        <v/>
      </c>
    </row>
    <row r="15" ht="15.75" customHeight="1" s="101">
      <c r="B15" s="89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52">
        <f>AVERAGE(E15:X15)</f>
        <v/>
      </c>
    </row>
    <row r="16" ht="15.75" customHeight="1" s="101">
      <c r="B16" s="89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0</v>
      </c>
      <c r="F16" s="22" t="n">
        <v>0</v>
      </c>
      <c r="G16" s="22" t="n">
        <v>0</v>
      </c>
      <c r="H16" s="22" t="n">
        <v>0</v>
      </c>
      <c r="I16" s="22" t="n">
        <v>0</v>
      </c>
      <c r="J16" s="22" t="n">
        <v>0</v>
      </c>
      <c r="K16" s="22" t="n">
        <v>0</v>
      </c>
      <c r="L16" s="22" t="n">
        <v>0</v>
      </c>
      <c r="M16" s="22" t="n">
        <v>0</v>
      </c>
      <c r="N16" s="22" t="n">
        <v>0</v>
      </c>
      <c r="O16" s="22" t="n">
        <v>0</v>
      </c>
      <c r="P16" s="22" t="n">
        <v>0</v>
      </c>
      <c r="Q16" s="22" t="n">
        <v>0</v>
      </c>
      <c r="R16" s="22" t="n">
        <v>0</v>
      </c>
      <c r="S16" s="22" t="n">
        <v>0</v>
      </c>
      <c r="T16" s="22" t="n">
        <v>0</v>
      </c>
      <c r="U16" s="22" t="n">
        <v>0</v>
      </c>
      <c r="V16" s="22" t="n">
        <v>0</v>
      </c>
      <c r="W16" s="22" t="n">
        <v>0</v>
      </c>
      <c r="X16" s="22" t="n">
        <v>0</v>
      </c>
      <c r="Y16" s="52">
        <f>AVERAGE(E16:X16)</f>
        <v/>
      </c>
    </row>
    <row r="17" ht="15.75" customHeight="1" s="101">
      <c r="B17" s="89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  <c r="L17" s="22" t="n">
        <v>0</v>
      </c>
      <c r="M17" s="22" t="n">
        <v>0</v>
      </c>
      <c r="N17" s="22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  <c r="X17" s="22" t="n">
        <v>0</v>
      </c>
      <c r="Y17" s="52">
        <f>AVERAGE(E17:X17)</f>
        <v/>
      </c>
    </row>
    <row r="18" ht="15.75" customHeight="1" s="101" thickBot="1">
      <c r="B18" s="90" t="n"/>
      <c r="C18" s="53" t="inlineStr">
        <is>
          <t>St. Deviation</t>
        </is>
      </c>
      <c r="D18" s="53" t="inlineStr">
        <is>
          <t>What was the st.dev. of all-0 fragments (measured from LoPy analtytics)</t>
        </is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6">
        <f>AVERAGE(E18:X18)</f>
        <v/>
      </c>
    </row>
    <row r="19" ht="15.75" customHeight="1" s="101">
      <c r="B19" s="88" t="inlineStr">
        <is>
          <t>All-1 Fragments</t>
        </is>
      </c>
      <c r="C19" s="58" t="inlineStr">
        <is>
          <t>Amount
(No Error)</t>
        </is>
      </c>
      <c r="D19" s="58" t="inlineStr">
        <is>
          <t>How many All-1 fragments are supposed to be sent (it is always 1)</t>
        </is>
      </c>
      <c r="E19" s="50" t="n">
        <v>1</v>
      </c>
      <c r="F19" s="50" t="n">
        <v>1</v>
      </c>
      <c r="G19" s="50" t="n">
        <v>1</v>
      </c>
      <c r="H19" s="50" t="n">
        <v>1</v>
      </c>
      <c r="I19" s="50" t="n">
        <v>1</v>
      </c>
      <c r="J19" s="50" t="n">
        <v>1</v>
      </c>
      <c r="K19" s="50" t="n">
        <v>1</v>
      </c>
      <c r="L19" s="50" t="n">
        <v>1</v>
      </c>
      <c r="M19" s="50" t="n">
        <v>1</v>
      </c>
      <c r="N19" s="50" t="n">
        <v>1</v>
      </c>
      <c r="O19" s="50" t="n">
        <v>1</v>
      </c>
      <c r="P19" s="50" t="n">
        <v>1</v>
      </c>
      <c r="Q19" s="50" t="n">
        <v>1</v>
      </c>
      <c r="R19" s="50" t="n">
        <v>1</v>
      </c>
      <c r="S19" s="50" t="n">
        <v>1</v>
      </c>
      <c r="T19" s="50" t="n">
        <v>1</v>
      </c>
      <c r="U19" s="50" t="n">
        <v>1</v>
      </c>
      <c r="V19" s="50" t="n">
        <v>1</v>
      </c>
      <c r="W19" s="50" t="n">
        <v>1</v>
      </c>
      <c r="X19" s="50" t="n">
        <v>1</v>
      </c>
      <c r="Y19" s="51">
        <f>AVERAGE(E19:X19)</f>
        <v/>
      </c>
    </row>
    <row r="20" ht="15.75" customHeight="1" s="101">
      <c r="B20" s="89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1</v>
      </c>
      <c r="F20" s="20" t="n">
        <v>3</v>
      </c>
      <c r="G20" s="20" t="n">
        <v>1</v>
      </c>
      <c r="H20" s="20" t="n">
        <v>1</v>
      </c>
      <c r="I20" s="20" t="n">
        <v>1</v>
      </c>
      <c r="J20" s="20" t="n">
        <v>3</v>
      </c>
      <c r="K20" s="20" t="n">
        <v>1</v>
      </c>
      <c r="L20" s="20" t="n">
        <v>3</v>
      </c>
      <c r="M20" s="20" t="n">
        <v>1</v>
      </c>
      <c r="N20" s="20" t="n">
        <v>1</v>
      </c>
      <c r="O20" s="20" t="n">
        <v>3</v>
      </c>
      <c r="P20" s="20" t="n">
        <v>1</v>
      </c>
      <c r="Q20" s="20" t="n">
        <v>1</v>
      </c>
      <c r="R20" s="20" t="n">
        <v>3</v>
      </c>
      <c r="S20" s="20" t="n">
        <v>1</v>
      </c>
      <c r="T20" s="20" t="n">
        <v>1</v>
      </c>
      <c r="U20" s="20" t="n">
        <v>1</v>
      </c>
      <c r="V20" s="20" t="n">
        <v>3</v>
      </c>
      <c r="W20" s="20" t="n">
        <v>1</v>
      </c>
      <c r="X20" s="20" t="n">
        <v>1</v>
      </c>
      <c r="Y20" s="52">
        <f>AVERAGE(E20:X20)</f>
        <v/>
      </c>
      <c r="Z20" s="41" t="n"/>
    </row>
    <row r="21" ht="15.75" customHeight="1" s="101">
      <c r="B21" s="89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46" t="n">
        <v>0</v>
      </c>
      <c r="F21" s="46" t="n">
        <v>3</v>
      </c>
      <c r="G21" s="46" t="n">
        <v>0</v>
      </c>
      <c r="H21" s="46" t="n">
        <v>0</v>
      </c>
      <c r="I21" s="46" t="n">
        <v>0</v>
      </c>
      <c r="J21" s="46" t="n">
        <v>3</v>
      </c>
      <c r="K21" s="46" t="n">
        <v>0</v>
      </c>
      <c r="L21" s="46" t="n">
        <v>3</v>
      </c>
      <c r="M21" s="46" t="n">
        <v>0</v>
      </c>
      <c r="N21" s="46" t="n">
        <v>0</v>
      </c>
      <c r="O21" s="46" t="n">
        <v>3</v>
      </c>
      <c r="P21" s="46" t="n">
        <v>0</v>
      </c>
      <c r="Q21" s="46" t="n">
        <v>0</v>
      </c>
      <c r="R21" s="46" t="n">
        <v>3</v>
      </c>
      <c r="S21" s="46" t="n">
        <v>0</v>
      </c>
      <c r="T21" s="46" t="n">
        <v>0</v>
      </c>
      <c r="U21" s="46" t="n">
        <v>0</v>
      </c>
      <c r="V21" s="46" t="n">
        <v>3</v>
      </c>
      <c r="W21" s="46" t="n">
        <v>0</v>
      </c>
      <c r="X21" s="46" t="n">
        <v>0</v>
      </c>
      <c r="Y21" s="52">
        <f>AVERAGE(E21:X21)</f>
        <v/>
      </c>
    </row>
    <row r="22" ht="15.75" customHeight="1" s="101">
      <c r="B22" s="89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52">
        <f>AVERAGE(E22:X22)</f>
        <v/>
      </c>
    </row>
    <row r="23" ht="15.75" customHeight="1" s="101">
      <c r="B23" s="89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0</v>
      </c>
      <c r="G23" s="20" t="n">
        <v>1</v>
      </c>
      <c r="H23" s="20" t="n">
        <v>1</v>
      </c>
      <c r="I23" s="20" t="n">
        <v>1</v>
      </c>
      <c r="J23" s="20" t="n">
        <v>0</v>
      </c>
      <c r="K23" s="20" t="n">
        <v>1</v>
      </c>
      <c r="L23" s="20" t="n">
        <v>0</v>
      </c>
      <c r="M23" s="20" t="n">
        <v>1</v>
      </c>
      <c r="N23" s="20" t="n">
        <v>1</v>
      </c>
      <c r="O23" s="20" t="n">
        <v>0</v>
      </c>
      <c r="P23" s="20" t="n">
        <v>1</v>
      </c>
      <c r="Q23" s="20" t="n">
        <v>1</v>
      </c>
      <c r="R23" s="20" t="n">
        <v>0</v>
      </c>
      <c r="S23" s="20" t="n">
        <v>1</v>
      </c>
      <c r="T23" s="20" t="n">
        <v>1</v>
      </c>
      <c r="U23" s="20" t="n">
        <v>1</v>
      </c>
      <c r="V23" s="20" t="n">
        <v>0</v>
      </c>
      <c r="W23" s="20" t="n">
        <v>1</v>
      </c>
      <c r="X23" s="20" t="n">
        <v>1</v>
      </c>
      <c r="Y23" s="52">
        <f>AVERAGE(E23:X23)</f>
        <v/>
      </c>
    </row>
    <row r="24" ht="15.75" customHeight="1" s="101">
      <c r="B24" s="89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34.90106</v>
      </c>
      <c r="F24" s="22" t="n">
        <v>136.99233</v>
      </c>
      <c r="G24" s="22" t="n">
        <v>34.30388</v>
      </c>
      <c r="H24" s="22" t="n">
        <v>35.01704</v>
      </c>
      <c r="I24" s="22" t="n">
        <v>35.02901</v>
      </c>
      <c r="J24" s="22" t="n">
        <v>137.98864</v>
      </c>
      <c r="K24" s="22" t="n">
        <v>34.57989</v>
      </c>
      <c r="L24" s="22" t="n">
        <v>137.98811</v>
      </c>
      <c r="M24" s="22" t="n">
        <v>34.6572</v>
      </c>
      <c r="N24" s="22" t="n">
        <v>34.66838</v>
      </c>
      <c r="O24" s="22" t="n">
        <v>136.98977</v>
      </c>
      <c r="P24" s="22" t="n">
        <v>34.38174</v>
      </c>
      <c r="Q24" s="22" t="n">
        <v>36.03456</v>
      </c>
      <c r="R24" s="22" t="n">
        <v>136.99488</v>
      </c>
      <c r="S24" s="22" t="n">
        <v>34.27123</v>
      </c>
      <c r="T24" s="22" t="n">
        <v>35.04709</v>
      </c>
      <c r="U24" s="22" t="n">
        <v>34.72348</v>
      </c>
      <c r="V24" s="22" t="n">
        <v>138.06458</v>
      </c>
      <c r="W24" s="22" t="n">
        <v>34.36896</v>
      </c>
      <c r="X24" s="22" t="n">
        <v>34.67943</v>
      </c>
      <c r="Y24" s="52">
        <f>AVERAGE(E24:X24)</f>
        <v/>
      </c>
    </row>
    <row r="25" ht="15.75" customHeight="1" s="101">
      <c r="B25" s="89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34.90106</v>
      </c>
      <c r="F25" s="22" t="n">
        <v>45.66410999999999</v>
      </c>
      <c r="G25" s="22" t="n">
        <v>34.30388</v>
      </c>
      <c r="H25" s="22" t="n">
        <v>35.01704</v>
      </c>
      <c r="I25" s="22" t="n">
        <v>35.02901</v>
      </c>
      <c r="J25" s="22" t="n">
        <v>45.99621333333332</v>
      </c>
      <c r="K25" s="22" t="n">
        <v>34.57989</v>
      </c>
      <c r="L25" s="22" t="n">
        <v>45.99603666666667</v>
      </c>
      <c r="M25" s="22" t="n">
        <v>34.6572</v>
      </c>
      <c r="N25" s="22" t="n">
        <v>34.66838</v>
      </c>
      <c r="O25" s="22" t="n">
        <v>45.66325666666666</v>
      </c>
      <c r="P25" s="22" t="n">
        <v>34.38174</v>
      </c>
      <c r="Q25" s="22" t="n">
        <v>36.03456</v>
      </c>
      <c r="R25" s="22" t="n">
        <v>45.66496</v>
      </c>
      <c r="S25" s="22" t="n">
        <v>34.27123</v>
      </c>
      <c r="T25" s="22" t="n">
        <v>35.04709</v>
      </c>
      <c r="U25" s="22" t="n">
        <v>34.72348</v>
      </c>
      <c r="V25" s="22" t="n">
        <v>46.02152666666666</v>
      </c>
      <c r="W25" s="22" t="n">
        <v>34.36896</v>
      </c>
      <c r="X25" s="22" t="n">
        <v>34.67943</v>
      </c>
      <c r="Y25" s="52">
        <f>AVERAGE(E25:X25)</f>
        <v/>
      </c>
    </row>
    <row r="26" ht="15.75" customHeight="1" s="101" thickBot="1">
      <c r="B26" s="90" t="n"/>
      <c r="C26" s="53" t="inlineStr">
        <is>
          <t>St. Deviation</t>
        </is>
      </c>
      <c r="D26" s="53" t="inlineStr">
        <is>
          <t>What was the st.dev. of all-1 fragments (measured from LoPy analtytics)</t>
        </is>
      </c>
      <c r="E26" s="59" t="n">
        <v>0</v>
      </c>
      <c r="F26" s="59" t="n">
        <v>0.001284211820534807</v>
      </c>
      <c r="G26" s="59" t="n">
        <v>0</v>
      </c>
      <c r="H26" s="59" t="n">
        <v>0</v>
      </c>
      <c r="I26" s="59" t="n">
        <v>0</v>
      </c>
      <c r="J26" s="59" t="n">
        <v>0.5774629678458475</v>
      </c>
      <c r="K26" s="59" t="n">
        <v>0</v>
      </c>
      <c r="L26" s="59" t="n">
        <v>0.5776333786523532</v>
      </c>
      <c r="M26" s="59" t="n">
        <v>0</v>
      </c>
      <c r="N26" s="59" t="n">
        <v>0</v>
      </c>
      <c r="O26" s="59" t="n">
        <v>0.001672851856361318</v>
      </c>
      <c r="P26" s="59" t="n">
        <v>0</v>
      </c>
      <c r="Q26" s="59" t="n">
        <v>0</v>
      </c>
      <c r="R26" s="59" t="n">
        <v>0.0008612200647914186</v>
      </c>
      <c r="S26" s="59" t="n">
        <v>0</v>
      </c>
      <c r="T26" s="59" t="n">
        <v>0</v>
      </c>
      <c r="U26" s="59" t="n">
        <v>0</v>
      </c>
      <c r="V26" s="59" t="n">
        <v>0.6197246195152596</v>
      </c>
      <c r="W26" s="59" t="n">
        <v>0</v>
      </c>
      <c r="X26" s="59" t="n">
        <v>0</v>
      </c>
      <c r="Y26" s="56">
        <f>AVERAGE(E26:X26)</f>
        <v/>
      </c>
    </row>
    <row r="27" ht="15.75" customHeight="1" s="101" thickBot="1">
      <c r="B27" s="91" t="inlineStr">
        <is>
          <t>Total Duration (Network)</t>
        </is>
      </c>
      <c r="C27" s="92" t="n"/>
      <c r="D27" s="60" t="inlineStr">
        <is>
          <t>How much time in total was needed for all the transmission(sum of messages, measured from LoPy analytics)</t>
        </is>
      </c>
      <c r="E27" s="68" t="n">
        <v>51.33986091700001</v>
      </c>
      <c r="F27" s="61" t="n">
        <v>153.5064901758</v>
      </c>
      <c r="G27" s="61" t="n">
        <v>51.74081</v>
      </c>
      <c r="H27" s="61" t="n">
        <v>51.456996</v>
      </c>
      <c r="I27" s="61" t="n">
        <v>51.466658</v>
      </c>
      <c r="J27" s="61" t="n">
        <v>154.4983241758</v>
      </c>
      <c r="K27" s="61" t="n">
        <v>52.02513</v>
      </c>
      <c r="L27" s="61" t="n">
        <v>154.4328101758</v>
      </c>
      <c r="M27" s="61" t="n">
        <v>51.09745717580001</v>
      </c>
      <c r="N27" s="61" t="n">
        <v>51.1839966934</v>
      </c>
      <c r="O27" s="61" t="n">
        <v>153.4287541758</v>
      </c>
      <c r="P27" s="61" t="n">
        <v>51.82199</v>
      </c>
      <c r="Q27" s="61" t="n">
        <v>52.4747484346</v>
      </c>
      <c r="R27" s="61" t="n">
        <v>153.5052531758</v>
      </c>
      <c r="S27" s="61" t="n">
        <v>51.707048</v>
      </c>
      <c r="T27" s="61" t="n">
        <v>51.4830491758</v>
      </c>
      <c r="U27" s="61" t="n">
        <v>51.16399</v>
      </c>
      <c r="V27" s="61" t="n">
        <v>154.5050746582</v>
      </c>
      <c r="W27" s="61" t="n">
        <v>51.8072611758</v>
      </c>
      <c r="X27" s="61" t="n">
        <v>51.114068</v>
      </c>
      <c r="Y27" s="62">
        <f>AVERAGE(E27:X27)</f>
        <v/>
      </c>
    </row>
    <row r="28" ht="15.75" customFormat="1" customHeight="1" s="78" thickBot="1">
      <c r="A28" s="94" t="n"/>
      <c r="B28" s="132" t="inlineStr">
        <is>
          <t>Total Duration (Code)</t>
        </is>
      </c>
      <c r="C28" s="92" t="n"/>
      <c r="D28" s="60" t="inlineStr">
        <is>
          <t>How much time in total was needed for all the transmission(measured from LoPy analytics)</t>
        </is>
      </c>
      <c r="E28" s="68" t="n">
        <v>52.70462</v>
      </c>
      <c r="F28" s="61" t="n">
        <v>154.9553</v>
      </c>
      <c r="G28" s="61" t="n">
        <v>52.84122</v>
      </c>
      <c r="H28" s="61" t="n">
        <v>52.57276</v>
      </c>
      <c r="I28" s="61" t="n">
        <v>52.58241</v>
      </c>
      <c r="J28" s="61" t="n">
        <v>155.9566</v>
      </c>
      <c r="K28" s="61" t="n">
        <v>53.11057</v>
      </c>
      <c r="L28" s="61" t="n">
        <v>155.8747</v>
      </c>
      <c r="M28" s="61" t="n">
        <v>52.44591</v>
      </c>
      <c r="N28" s="61" t="n">
        <v>52.55466</v>
      </c>
      <c r="O28" s="61" t="n">
        <v>154.8633</v>
      </c>
      <c r="P28" s="61" t="n">
        <v>52.93411</v>
      </c>
      <c r="Q28" s="61" t="n">
        <v>53.83399</v>
      </c>
      <c r="R28" s="61" t="n">
        <v>154.9402</v>
      </c>
      <c r="S28" s="61" t="n">
        <v>52.82245</v>
      </c>
      <c r="T28" s="61" t="n">
        <v>52.87199</v>
      </c>
      <c r="U28" s="61" t="n">
        <v>52.24199</v>
      </c>
      <c r="V28" s="61" t="n">
        <v>155.9165</v>
      </c>
      <c r="W28" s="61" t="n">
        <v>53.2379</v>
      </c>
      <c r="X28" s="61" t="n">
        <v>52.19448</v>
      </c>
      <c r="Y28" s="62" t="n"/>
    </row>
    <row r="29" ht="15.75" customHeight="1" s="101">
      <c r="A29" s="93" t="inlineStr">
        <is>
          <t>Total UL Errors</t>
        </is>
      </c>
      <c r="B29" s="94" t="n"/>
      <c r="C29" s="95" t="n"/>
      <c r="D29" s="57" t="inlineStr">
        <is>
          <t>(C7+C13+C21)</t>
        </is>
      </c>
      <c r="E29" s="47">
        <f>E7+E13+E21</f>
        <v/>
      </c>
      <c r="F29" s="47">
        <f>F7+F13+F21</f>
        <v/>
      </c>
      <c r="G29" s="47">
        <f>G7+G13+G21</f>
        <v/>
      </c>
      <c r="H29" s="47">
        <f>H7+H13+H21</f>
        <v/>
      </c>
      <c r="I29" s="47">
        <f>I7+I13+I21</f>
        <v/>
      </c>
      <c r="J29" s="47">
        <f>J7+J13+J21</f>
        <v/>
      </c>
      <c r="K29" s="47">
        <f>K7+K13+K21</f>
        <v/>
      </c>
      <c r="L29" s="47">
        <f>L7+L13+L21</f>
        <v/>
      </c>
      <c r="M29" s="47">
        <f>M7+M13+M21</f>
        <v/>
      </c>
      <c r="N29" s="47">
        <f>N7+N13+N21</f>
        <v/>
      </c>
      <c r="O29" s="47">
        <f>O7+O13+O21</f>
        <v/>
      </c>
      <c r="P29" s="47">
        <f>P7+P13+P21</f>
        <v/>
      </c>
      <c r="Q29" s="47">
        <f>Q7+Q13+Q21</f>
        <v/>
      </c>
      <c r="R29" s="47">
        <f>R7+R13+R21</f>
        <v/>
      </c>
      <c r="S29" s="47">
        <f>S7+S13+S21</f>
        <v/>
      </c>
      <c r="T29" s="47">
        <f>T7+T13+T21</f>
        <v/>
      </c>
      <c r="U29" s="47">
        <f>U7+U13+U21</f>
        <v/>
      </c>
      <c r="V29" s="47">
        <f>V7+V13+V21</f>
        <v/>
      </c>
      <c r="W29" s="47">
        <f>W7+W13+W21</f>
        <v/>
      </c>
      <c r="X29" s="47">
        <f>X7+X13+X21</f>
        <v/>
      </c>
      <c r="Y29" s="48">
        <f>AVERAGE(E29:X29)</f>
        <v/>
      </c>
    </row>
    <row r="30" ht="15.75" customHeight="1" s="101">
      <c r="A30" s="79" t="inlineStr">
        <is>
          <t>Total UL Errors %</t>
        </is>
      </c>
      <c r="B30" s="80" t="n"/>
      <c r="C30" s="81" t="n"/>
      <c r="D30" s="10" t="inlineStr">
        <is>
          <t>(C28/C32)</t>
        </is>
      </c>
      <c r="E30" s="42">
        <f>E29/E33</f>
        <v/>
      </c>
      <c r="F30" s="13">
        <f>F29/F33</f>
        <v/>
      </c>
      <c r="G30" s="13">
        <f>G29/G33</f>
        <v/>
      </c>
      <c r="H30" s="13">
        <f>H29/H33</f>
        <v/>
      </c>
      <c r="I30" s="13">
        <f>I29/I33</f>
        <v/>
      </c>
      <c r="J30" s="13">
        <f>J29/J33</f>
        <v/>
      </c>
      <c r="K30" s="13">
        <f>K29/K33</f>
        <v/>
      </c>
      <c r="L30" s="13">
        <f>L29/L33</f>
        <v/>
      </c>
      <c r="M30" s="13">
        <f>M29/M33</f>
        <v/>
      </c>
      <c r="N30" s="13">
        <f>N29/N33</f>
        <v/>
      </c>
      <c r="O30" s="13">
        <f>O29/O33</f>
        <v/>
      </c>
      <c r="P30" s="13">
        <f>P29/P33</f>
        <v/>
      </c>
      <c r="Q30" s="13">
        <f>Q29/Q33</f>
        <v/>
      </c>
      <c r="R30" s="13">
        <f>R29/R33</f>
        <v/>
      </c>
      <c r="S30" s="13">
        <f>S29/S33</f>
        <v/>
      </c>
      <c r="T30" s="13">
        <f>T29/T33</f>
        <v/>
      </c>
      <c r="U30" s="13">
        <f>U29/U33</f>
        <v/>
      </c>
      <c r="V30" s="13">
        <f>V29/V33</f>
        <v/>
      </c>
      <c r="W30" s="13">
        <f>W29/W33</f>
        <v/>
      </c>
      <c r="X30" s="13">
        <f>X29/X33</f>
        <v/>
      </c>
      <c r="Y30" s="43">
        <f>AVERAGE(E30:X30)</f>
        <v/>
      </c>
    </row>
    <row r="31" ht="15.75" customHeight="1" s="101">
      <c r="A31" s="79" t="inlineStr">
        <is>
          <t>Total DL Errors</t>
        </is>
      </c>
      <c r="B31" s="80" t="n"/>
      <c r="C31" s="81" t="n"/>
      <c r="D31" s="10" t="inlineStr">
        <is>
          <t>(C14+C22)</t>
        </is>
      </c>
      <c r="E31" s="20">
        <f>E14+E22</f>
        <v/>
      </c>
      <c r="F31" s="20">
        <f>F14+F22</f>
        <v/>
      </c>
      <c r="G31" s="20">
        <f>G14+G22</f>
        <v/>
      </c>
      <c r="H31" s="20">
        <f>H14+H22</f>
        <v/>
      </c>
      <c r="I31" s="20">
        <f>I14+I22</f>
        <v/>
      </c>
      <c r="J31" s="20">
        <f>J14+J22</f>
        <v/>
      </c>
      <c r="K31" s="20">
        <f>K14+K22</f>
        <v/>
      </c>
      <c r="L31" s="20">
        <f>L14+L22</f>
        <v/>
      </c>
      <c r="M31" s="20">
        <f>M14+M22</f>
        <v/>
      </c>
      <c r="N31" s="20">
        <f>N14+N22</f>
        <v/>
      </c>
      <c r="O31" s="20">
        <f>O14+O22</f>
        <v/>
      </c>
      <c r="P31" s="20">
        <f>P14+P22</f>
        <v/>
      </c>
      <c r="Q31" s="20">
        <f>Q14+Q22</f>
        <v/>
      </c>
      <c r="R31" s="20">
        <f>R14+R22</f>
        <v/>
      </c>
      <c r="S31" s="20">
        <f>S14+S22</f>
        <v/>
      </c>
      <c r="T31" s="20">
        <f>T14+T22</f>
        <v/>
      </c>
      <c r="U31" s="20">
        <f>U14+U22</f>
        <v/>
      </c>
      <c r="V31" s="20">
        <f>V14+V22</f>
        <v/>
      </c>
      <c r="W31" s="20">
        <f>W14+W22</f>
        <v/>
      </c>
      <c r="X31" s="20">
        <f>X14+X22</f>
        <v/>
      </c>
      <c r="Y31" s="3">
        <f>AVERAGE(E31:X31)</f>
        <v/>
      </c>
    </row>
    <row r="32" ht="15.75" customHeight="1" s="101">
      <c r="A32" s="79" t="inlineStr">
        <is>
          <t>Total DL Errors %</t>
        </is>
      </c>
      <c r="B32" s="80" t="n"/>
      <c r="C32" s="81" t="n"/>
      <c r="D32" s="10" t="inlineStr">
        <is>
          <t>(C30/C33)</t>
        </is>
      </c>
      <c r="E32" s="13">
        <f>E31/E34</f>
        <v/>
      </c>
      <c r="F32" s="13">
        <f>F31/F34</f>
        <v/>
      </c>
      <c r="G32" s="13">
        <f>G31/G34</f>
        <v/>
      </c>
      <c r="H32" s="13">
        <f>H31/H34</f>
        <v/>
      </c>
      <c r="I32" s="13">
        <f>I31/I34</f>
        <v/>
      </c>
      <c r="J32" s="13">
        <f>J31/J34</f>
        <v/>
      </c>
      <c r="K32" s="13">
        <f>K31/K34</f>
        <v/>
      </c>
      <c r="L32" s="13">
        <f>L31/L34</f>
        <v/>
      </c>
      <c r="M32" s="13">
        <f>M31/M34</f>
        <v/>
      </c>
      <c r="N32" s="13">
        <f>N31/N34</f>
        <v/>
      </c>
      <c r="O32" s="13">
        <f>O31/O34</f>
        <v/>
      </c>
      <c r="P32" s="13">
        <f>P31/P34</f>
        <v/>
      </c>
      <c r="Q32" s="13">
        <f>Q31/Q34</f>
        <v/>
      </c>
      <c r="R32" s="13">
        <f>R31/R34</f>
        <v/>
      </c>
      <c r="S32" s="13">
        <f>S31/S34</f>
        <v/>
      </c>
      <c r="T32" s="13">
        <f>T31/T34</f>
        <v/>
      </c>
      <c r="U32" s="13">
        <f>U31/U34</f>
        <v/>
      </c>
      <c r="V32" s="13">
        <f>V31/V34</f>
        <v/>
      </c>
      <c r="W32" s="13">
        <f>W31/W34</f>
        <v/>
      </c>
      <c r="X32" s="13">
        <f>X31/X34</f>
        <v/>
      </c>
      <c r="Y32" s="43">
        <f>AVERAGE(E32:X32)</f>
        <v/>
      </c>
    </row>
    <row r="33" ht="15.75" customHeight="1" s="101">
      <c r="A33" s="79" t="inlineStr">
        <is>
          <t>Network Messages Exchanged</t>
        </is>
      </c>
      <c r="B33" s="82" t="n"/>
      <c r="C33" s="79" t="inlineStr">
        <is>
          <t>UL</t>
        </is>
      </c>
      <c r="D33" s="79" t="inlineStr">
        <is>
          <t>Total Uls exhancged (C6+C12+C20)</t>
        </is>
      </c>
      <c r="E33" s="20">
        <f>E6+E12+E20</f>
        <v/>
      </c>
      <c r="F33" s="20">
        <f>F6+F12+F20</f>
        <v/>
      </c>
      <c r="G33" s="20">
        <f>G6+G12+G20</f>
        <v/>
      </c>
      <c r="H33" s="20">
        <f>H6+H12+H20</f>
        <v/>
      </c>
      <c r="I33" s="20">
        <f>I6+I12+I20</f>
        <v/>
      </c>
      <c r="J33" s="20">
        <f>J6+J12+J20</f>
        <v/>
      </c>
      <c r="K33" s="20">
        <f>K6+K12+K20</f>
        <v/>
      </c>
      <c r="L33" s="20">
        <f>L6+L12+L20</f>
        <v/>
      </c>
      <c r="M33" s="20">
        <f>M6+M12+M20</f>
        <v/>
      </c>
      <c r="N33" s="20">
        <f>N6+N12+N20</f>
        <v/>
      </c>
      <c r="O33" s="20">
        <f>O6+O12+O20</f>
        <v/>
      </c>
      <c r="P33" s="20">
        <f>P6+P12+P20</f>
        <v/>
      </c>
      <c r="Q33" s="20">
        <f>Q6+Q12+Q20</f>
        <v/>
      </c>
      <c r="R33" s="20">
        <f>R6+R12+R20</f>
        <v/>
      </c>
      <c r="S33" s="20">
        <f>S6+S12+S20</f>
        <v/>
      </c>
      <c r="T33" s="20">
        <f>T6+T12+T20</f>
        <v/>
      </c>
      <c r="U33" s="20">
        <f>U6+U12+U20</f>
        <v/>
      </c>
      <c r="V33" s="20">
        <f>V6+V12+V20</f>
        <v/>
      </c>
      <c r="W33" s="20">
        <f>W6+W12+W20</f>
        <v/>
      </c>
      <c r="X33" s="20">
        <f>X6+X12+X20</f>
        <v/>
      </c>
      <c r="Y33" s="3">
        <f>AVERAGE(E33:X33)</f>
        <v/>
      </c>
    </row>
    <row r="34" ht="15.75" customHeight="1" s="101" thickBot="1">
      <c r="A34" s="108" t="n"/>
      <c r="B34" s="95" t="n"/>
      <c r="C34" s="74" t="inlineStr">
        <is>
          <t>DL</t>
        </is>
      </c>
      <c r="D34" s="74" t="inlineStr">
        <is>
          <t>Total DLs exchanged (C14+C15+C22+C23)</t>
        </is>
      </c>
      <c r="E34" s="75">
        <f>E14+E15+E22+E23</f>
        <v/>
      </c>
      <c r="F34" s="75">
        <f>F14+F15+F22+F23</f>
        <v/>
      </c>
      <c r="G34" s="75">
        <f>G14+G15+G22+G23</f>
        <v/>
      </c>
      <c r="H34" s="75">
        <f>H14+H15+H22+H23</f>
        <v/>
      </c>
      <c r="I34" s="75">
        <f>I14+I15+I22+I23</f>
        <v/>
      </c>
      <c r="J34" s="75">
        <f>J14+J15+J22+J23</f>
        <v/>
      </c>
      <c r="K34" s="75">
        <f>K14+K15+K22+K23</f>
        <v/>
      </c>
      <c r="L34" s="75">
        <f>L14+L15+L22+L23</f>
        <v/>
      </c>
      <c r="M34" s="75">
        <f>M14+M15+M22+M23</f>
        <v/>
      </c>
      <c r="N34" s="75">
        <f>N14+N15+N22+N23</f>
        <v/>
      </c>
      <c r="O34" s="75">
        <f>O14+O15+O22+O23</f>
        <v/>
      </c>
      <c r="P34" s="75">
        <f>P14+P15+P22+P23</f>
        <v/>
      </c>
      <c r="Q34" s="75">
        <f>Q14+Q15+Q22+Q23</f>
        <v/>
      </c>
      <c r="R34" s="75">
        <f>R14+R15+R22+R23</f>
        <v/>
      </c>
      <c r="S34" s="75">
        <f>S14+S15+S22+S23</f>
        <v/>
      </c>
      <c r="T34" s="75">
        <f>T14+T15+T22+T23</f>
        <v/>
      </c>
      <c r="U34" s="75">
        <f>U14+U15+U22+U23</f>
        <v/>
      </c>
      <c r="V34" s="75">
        <f>V14+V15+V22+V23</f>
        <v/>
      </c>
      <c r="W34" s="75">
        <f>W14+W15+W22+W23</f>
        <v/>
      </c>
      <c r="X34" s="75">
        <f>X14+X15+X22+X23</f>
        <v/>
      </c>
      <c r="Y34" s="76">
        <f>AVERAGE(E34:X34)</f>
        <v/>
      </c>
    </row>
    <row r="35" ht="15.75" customHeight="1" s="101" thickBot="1">
      <c r="A35" s="125" t="inlineStr">
        <is>
          <t>Success</t>
        </is>
      </c>
      <c r="B35" s="133" t="n"/>
      <c r="C35" s="134" t="n"/>
      <c r="D35" s="127" t="inlineStr">
        <is>
          <t>If the transmission was not aborted</t>
        </is>
      </c>
      <c r="E35" s="128" t="b">
        <v>0</v>
      </c>
      <c r="F35" s="129" t="b">
        <v>0</v>
      </c>
      <c r="G35" s="129" t="b">
        <v>1</v>
      </c>
      <c r="H35" s="129" t="b">
        <v>1</v>
      </c>
      <c r="I35" s="129" t="b">
        <v>1</v>
      </c>
      <c r="J35" s="129" t="b">
        <v>0</v>
      </c>
      <c r="K35" s="129" t="b">
        <v>1</v>
      </c>
      <c r="L35" s="129" t="b">
        <v>0</v>
      </c>
      <c r="M35" s="129" t="b">
        <v>0</v>
      </c>
      <c r="N35" s="129" t="b">
        <v>0</v>
      </c>
      <c r="O35" s="129" t="b">
        <v>0</v>
      </c>
      <c r="P35" s="129" t="b">
        <v>1</v>
      </c>
      <c r="Q35" s="129" t="b">
        <v>0</v>
      </c>
      <c r="R35" s="129" t="b">
        <v>0</v>
      </c>
      <c r="S35" s="129" t="b">
        <v>1</v>
      </c>
      <c r="T35" s="129" t="b">
        <v>0</v>
      </c>
      <c r="U35" s="129" t="b">
        <v>1</v>
      </c>
      <c r="V35" s="129" t="b">
        <v>0</v>
      </c>
      <c r="W35" s="129" t="b">
        <v>0</v>
      </c>
      <c r="X35" s="130" t="b">
        <v>1</v>
      </c>
      <c r="Y35" s="78" t="n"/>
    </row>
    <row r="36" ht="15.75" customHeight="1" s="101">
      <c r="D36" s="77" t="n"/>
    </row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  <row r="1001" ht="15.75" customHeight="1" s="101"/>
  </sheetData>
  <mergeCells count="20">
    <mergeCell ref="A29:C29"/>
    <mergeCell ref="A1:C1"/>
    <mergeCell ref="D1:D4"/>
    <mergeCell ref="E1:Y1"/>
    <mergeCell ref="A2:C2"/>
    <mergeCell ref="E2:Y2"/>
    <mergeCell ref="A3:C3"/>
    <mergeCell ref="E3:Y3"/>
    <mergeCell ref="A4:C4"/>
    <mergeCell ref="A5:A28"/>
    <mergeCell ref="B28:C28"/>
    <mergeCell ref="B5:B10"/>
    <mergeCell ref="B11:B18"/>
    <mergeCell ref="B19:B26"/>
    <mergeCell ref="B27:C27"/>
    <mergeCell ref="A35:C35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J23" sqref="J23"/>
    </sheetView>
  </sheetViews>
  <sheetFormatPr baseColWidth="10" defaultColWidth="14.42578125" defaultRowHeight="15" customHeight="1"/>
  <cols>
    <col width="95.7109375" customWidth="1" style="101" min="4" max="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150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14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2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101">
      <c r="A5" s="79" t="inlineStr">
        <is>
          <t>Transmission duration (seconds)</t>
        </is>
      </c>
      <c r="B5" s="79" t="inlineStr">
        <is>
          <t>Regular Fragments</t>
        </is>
      </c>
      <c r="C5" s="79" t="inlineStr">
        <is>
          <t>Amount</t>
        </is>
      </c>
      <c r="D5" s="79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101">
      <c r="A6" s="98" t="n"/>
      <c r="B6" s="98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12</v>
      </c>
      <c r="F6" s="20" t="n">
        <v>16</v>
      </c>
      <c r="G6" s="20" t="n">
        <v>14</v>
      </c>
      <c r="H6" s="20" t="n">
        <v>14</v>
      </c>
      <c r="I6" s="20" t="n">
        <v>16</v>
      </c>
      <c r="J6" s="20" t="n">
        <v>16</v>
      </c>
      <c r="K6" s="20" t="n">
        <v>15</v>
      </c>
      <c r="L6" s="20" t="n">
        <v>16</v>
      </c>
      <c r="M6" s="20" t="n">
        <v>20</v>
      </c>
      <c r="N6" s="20" t="n">
        <v>14</v>
      </c>
      <c r="O6" s="5">
        <f>AVERAGE(E6:N6)</f>
        <v/>
      </c>
    </row>
    <row r="7" ht="15.75" customHeight="1" s="101">
      <c r="A7" s="98" t="n"/>
      <c r="B7" s="98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101">
      <c r="A8" s="98" t="n"/>
      <c r="B8" s="98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270.8502099999999</v>
      </c>
      <c r="F8" s="22" t="n">
        <v>361.2311700000001</v>
      </c>
      <c r="G8" s="22" t="n">
        <v>316.00141</v>
      </c>
      <c r="H8" s="22" t="n">
        <v>316.07526</v>
      </c>
      <c r="I8" s="22" t="n">
        <v>361.14964</v>
      </c>
      <c r="J8" s="22" t="n">
        <v>361.25215</v>
      </c>
      <c r="K8" s="22" t="n">
        <v>338.56641</v>
      </c>
      <c r="L8" s="22" t="n">
        <v>361.19134</v>
      </c>
      <c r="M8" s="22" t="n">
        <v>451.56441</v>
      </c>
      <c r="N8" s="22" t="n">
        <v>315.9969600000001</v>
      </c>
      <c r="O8" s="6">
        <f>AVERAGE(E8:N8)</f>
        <v/>
      </c>
    </row>
    <row r="9" ht="15.75" customHeight="1" s="101">
      <c r="A9" s="98" t="n"/>
      <c r="B9" s="98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22.57085083333333</v>
      </c>
      <c r="F9" s="22" t="n">
        <v>22.576948125</v>
      </c>
      <c r="G9" s="22" t="n">
        <v>22.57152928571429</v>
      </c>
      <c r="H9" s="22" t="n">
        <v>22.57680428571429</v>
      </c>
      <c r="I9" s="22" t="n">
        <v>22.5718525</v>
      </c>
      <c r="J9" s="22" t="n">
        <v>22.578259375</v>
      </c>
      <c r="K9" s="22" t="n">
        <v>22.571094</v>
      </c>
      <c r="L9" s="22" t="n">
        <v>22.57445875</v>
      </c>
      <c r="M9" s="22" t="n">
        <v>22.5782205</v>
      </c>
      <c r="N9" s="22" t="n">
        <v>22.57121142857143</v>
      </c>
      <c r="O9" s="6">
        <f>AVERAGE(E9:N9)</f>
        <v/>
      </c>
    </row>
    <row r="10" ht="15.75" customHeight="1" s="101">
      <c r="A10" s="98" t="n"/>
      <c r="B10" s="99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0.0007567208964678421</v>
      </c>
      <c r="F10" s="7" t="n">
        <v>0.01839531542494814</v>
      </c>
      <c r="G10" s="7" t="n">
        <v>0.001859145644502354</v>
      </c>
      <c r="H10" s="7" t="n">
        <v>0.01878216818576205</v>
      </c>
      <c r="I10" s="7" t="n">
        <v>0.002254836283783333</v>
      </c>
      <c r="J10" s="7" t="n">
        <v>0.02931371407578147</v>
      </c>
      <c r="K10" s="7" t="n">
        <v>0.0007693949385253502</v>
      </c>
      <c r="L10" s="7" t="n">
        <v>0.01542319632890642</v>
      </c>
      <c r="M10" s="7" t="n">
        <v>0.02319092573786015</v>
      </c>
      <c r="N10" s="7" t="n">
        <v>0.001329099505118221</v>
      </c>
      <c r="O10" s="8">
        <f>AVERAGE(E10:N10)</f>
        <v/>
      </c>
    </row>
    <row r="11" ht="15.75" customHeight="1" s="101">
      <c r="A11" s="98" t="n"/>
      <c r="B11" s="79" t="inlineStr">
        <is>
          <t>All-0 Fragments</t>
        </is>
      </c>
      <c r="C11" s="79" t="inlineStr">
        <is>
          <t>Amount</t>
        </is>
      </c>
      <c r="D11" s="79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101">
      <c r="A12" s="98" t="n"/>
      <c r="B12" s="98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5">
        <f>AVERAGE(E12:N12)</f>
        <v/>
      </c>
    </row>
    <row r="13" ht="15.75" customHeight="1" s="101">
      <c r="A13" s="98" t="n"/>
      <c r="B13" s="98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0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</v>
      </c>
      <c r="O13" s="9">
        <f>AVERAGE(E13:N13)</f>
        <v/>
      </c>
    </row>
    <row r="14" ht="15.75" customHeight="1" s="101">
      <c r="A14" s="98" t="n"/>
      <c r="B14" s="98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101">
      <c r="A15" s="98" t="n"/>
      <c r="B15" s="98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1</v>
      </c>
      <c r="G15" s="20" t="n">
        <v>0</v>
      </c>
      <c r="H15" s="20" t="n">
        <v>1</v>
      </c>
      <c r="I15" s="20" t="n">
        <v>1</v>
      </c>
      <c r="J15" s="20" t="n">
        <v>1</v>
      </c>
      <c r="K15" s="20" t="n">
        <v>1</v>
      </c>
      <c r="L15" s="20" t="n">
        <v>0</v>
      </c>
      <c r="M15" s="20" t="n">
        <v>1</v>
      </c>
      <c r="N15" s="20" t="n">
        <v>0</v>
      </c>
      <c r="O15" s="5">
        <f>AVERAGE(E15:N15)</f>
        <v/>
      </c>
    </row>
    <row r="16" ht="15.75" customHeight="1" s="101">
      <c r="A16" s="98" t="n"/>
      <c r="B16" s="98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65.66339000000001</v>
      </c>
      <c r="F16" s="22" t="n">
        <v>55.14173</v>
      </c>
      <c r="G16" s="22" t="n">
        <v>65.66513</v>
      </c>
      <c r="H16" s="22" t="n">
        <v>54.11751</v>
      </c>
      <c r="I16" s="22" t="n">
        <v>54.13501</v>
      </c>
      <c r="J16" s="22" t="n">
        <v>54.97862</v>
      </c>
      <c r="K16" s="22" t="n">
        <v>54.06276</v>
      </c>
      <c r="L16" s="22" t="n">
        <v>65.66548</v>
      </c>
      <c r="M16" s="22" t="n">
        <v>60.00647</v>
      </c>
      <c r="N16" s="22" t="n">
        <v>65.66261</v>
      </c>
      <c r="O16" s="6">
        <f>AVERAGE(E16:N16)</f>
        <v/>
      </c>
    </row>
    <row r="17" ht="15.75" customHeight="1" s="101">
      <c r="A17" s="98" t="n"/>
      <c r="B17" s="98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65.66339000000001</v>
      </c>
      <c r="F17" s="22" t="n">
        <v>55.14173</v>
      </c>
      <c r="G17" s="22" t="n">
        <v>65.66513</v>
      </c>
      <c r="H17" s="22" t="n">
        <v>54.11751</v>
      </c>
      <c r="I17" s="22" t="n">
        <v>54.13501</v>
      </c>
      <c r="J17" s="22" t="n">
        <v>54.97862</v>
      </c>
      <c r="K17" s="22" t="n">
        <v>54.06276</v>
      </c>
      <c r="L17" s="22" t="n">
        <v>65.66548</v>
      </c>
      <c r="M17" s="22" t="n">
        <v>60.00647</v>
      </c>
      <c r="N17" s="22" t="n">
        <v>65.66261</v>
      </c>
      <c r="O17" s="6">
        <f>AVERAGE(E17:N17)</f>
        <v/>
      </c>
    </row>
    <row r="18" ht="15.75" customHeight="1" s="101">
      <c r="A18" s="98" t="n"/>
      <c r="B18" s="99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8">
        <f>AVERAGE(E18:N18)</f>
        <v/>
      </c>
    </row>
    <row r="19" ht="15.75" customHeight="1" s="101">
      <c r="A19" s="98" t="n"/>
      <c r="B19" s="79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101">
      <c r="A20" s="98" t="n"/>
      <c r="B20" s="98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2</v>
      </c>
      <c r="F20" s="20" t="n">
        <v>2</v>
      </c>
      <c r="G20" s="20" t="n">
        <v>2</v>
      </c>
      <c r="H20" s="20" t="n">
        <v>2</v>
      </c>
      <c r="I20" s="20" t="n">
        <v>3</v>
      </c>
      <c r="J20" s="20" t="n">
        <v>5</v>
      </c>
      <c r="K20" s="20" t="n">
        <v>1</v>
      </c>
      <c r="L20" s="20" t="n">
        <v>3</v>
      </c>
      <c r="M20" s="20" t="n">
        <v>3</v>
      </c>
      <c r="N20" s="20" t="n">
        <v>2</v>
      </c>
      <c r="O20" s="9">
        <f>AVERAGE(E20:N20)</f>
        <v/>
      </c>
    </row>
    <row r="21" ht="15.75" customHeight="1" s="101">
      <c r="A21" s="98" t="n"/>
      <c r="B21" s="98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1</v>
      </c>
      <c r="F21" s="20" t="n">
        <v>0</v>
      </c>
      <c r="G21" s="20" t="n">
        <v>0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0</v>
      </c>
      <c r="O21" s="5">
        <f>AVERAGE(E21:N21)</f>
        <v/>
      </c>
    </row>
    <row r="22" ht="15.75" customHeight="1" s="101">
      <c r="A22" s="98" t="n"/>
      <c r="B22" s="98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63" t="n">
        <v>0</v>
      </c>
      <c r="F22" s="63" t="n">
        <v>0</v>
      </c>
      <c r="G22" s="63" t="n">
        <v>0</v>
      </c>
      <c r="H22" s="63" t="n">
        <v>0</v>
      </c>
      <c r="I22" s="63" t="n">
        <v>0</v>
      </c>
      <c r="J22" s="63" t="n">
        <v>0</v>
      </c>
      <c r="K22" s="63" t="n">
        <v>0</v>
      </c>
      <c r="L22" s="63" t="n">
        <v>0</v>
      </c>
      <c r="M22" s="63" t="n">
        <v>0</v>
      </c>
      <c r="N22" s="63" t="n">
        <v>0</v>
      </c>
      <c r="O22" s="5">
        <f>AVERAGE(E22:N22)</f>
        <v/>
      </c>
    </row>
    <row r="23" ht="15.75" customHeight="1" s="101">
      <c r="A23" s="98" t="n"/>
      <c r="B23" s="98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2</v>
      </c>
      <c r="G23" s="20" t="n">
        <v>2</v>
      </c>
      <c r="H23" s="20" t="n">
        <v>2</v>
      </c>
      <c r="I23" s="20" t="n">
        <v>2</v>
      </c>
      <c r="J23" s="20" t="n">
        <v>3</v>
      </c>
      <c r="K23" s="20" t="n">
        <v>1</v>
      </c>
      <c r="L23" s="20" t="n">
        <v>3</v>
      </c>
      <c r="M23" s="20" t="n">
        <v>2</v>
      </c>
      <c r="N23" s="20" t="n">
        <v>2</v>
      </c>
      <c r="O23" s="5">
        <f>AVERAGE(E23:N23)</f>
        <v/>
      </c>
    </row>
    <row r="24" ht="15.75" customHeight="1" s="101">
      <c r="A24" s="98" t="n"/>
      <c r="B24" s="98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120.97656</v>
      </c>
      <c r="F24" s="22" t="n">
        <v>117.78876</v>
      </c>
      <c r="G24" s="22" t="n">
        <v>109.66104</v>
      </c>
      <c r="H24" s="22" t="n">
        <v>108.12711</v>
      </c>
      <c r="I24" s="22" t="n">
        <v>175.74723</v>
      </c>
      <c r="J24" s="22" t="n">
        <v>294.58521</v>
      </c>
      <c r="K24" s="22" t="n">
        <v>54.70737</v>
      </c>
      <c r="L24" s="22" t="n">
        <v>163.21076</v>
      </c>
      <c r="M24" s="22" t="n">
        <v>172.9425</v>
      </c>
      <c r="N24" s="22" t="n">
        <v>109.62753</v>
      </c>
      <c r="O24" s="6">
        <f>AVERAGE(E24:N24)</f>
        <v/>
      </c>
    </row>
    <row r="25" ht="15.75" customHeight="1" s="101">
      <c r="A25" s="98" t="n"/>
      <c r="B25" s="98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60.48828</v>
      </c>
      <c r="F25" s="22" t="n">
        <v>58.89438</v>
      </c>
      <c r="G25" s="22" t="n">
        <v>54.83052</v>
      </c>
      <c r="H25" s="22" t="n">
        <v>54.06355499999999</v>
      </c>
      <c r="I25" s="22" t="n">
        <v>58.58241</v>
      </c>
      <c r="J25" s="22" t="n">
        <v>58.917042</v>
      </c>
      <c r="K25" s="22" t="n">
        <v>54.70737</v>
      </c>
      <c r="L25" s="22" t="n">
        <v>54.40358666666666</v>
      </c>
      <c r="M25" s="22" t="n">
        <v>57.6475</v>
      </c>
      <c r="N25" s="22" t="n">
        <v>54.813765</v>
      </c>
      <c r="O25" s="6">
        <f>AVERAGE(E25:N25)</f>
        <v/>
      </c>
    </row>
    <row r="26" ht="15.75" customHeight="1" s="101">
      <c r="A26" s="98" t="n"/>
      <c r="B26" s="99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7.241324982639573</v>
      </c>
      <c r="F26" s="22" t="n">
        <v>6.653337409811708</v>
      </c>
      <c r="G26" s="22" t="n">
        <v>0.4482208464585322</v>
      </c>
      <c r="H26" s="22" t="n">
        <v>0.1618213868745423</v>
      </c>
      <c r="I26" s="22" t="n">
        <v>6.096597543622181</v>
      </c>
      <c r="J26" s="22" t="n">
        <v>6.11157849045727</v>
      </c>
      <c r="K26" s="22" t="n">
        <v>0</v>
      </c>
      <c r="L26" s="22" t="n">
        <v>0.3608724484264957</v>
      </c>
      <c r="M26" s="22" t="n">
        <v>6.965927979738231</v>
      </c>
      <c r="N26" s="22" t="n">
        <v>0.435146442074388</v>
      </c>
      <c r="O26" s="6">
        <f>AVERAGE(E26:N26)</f>
        <v/>
      </c>
    </row>
    <row r="27" ht="15.75" customHeight="1" s="101">
      <c r="A27" s="99" t="n"/>
      <c r="B27" s="79" t="inlineStr">
        <is>
          <t>Total Duration</t>
        </is>
      </c>
      <c r="C27" s="81" t="n"/>
      <c r="D27" s="10" t="inlineStr">
        <is>
          <t>How much time in total was needed for all the transmission(measured from LoPy analytics)</t>
        </is>
      </c>
      <c r="E27" s="11" t="n">
        <v>457.4901600000001</v>
      </c>
      <c r="F27" s="11" t="n">
        <v>534.1616599999999</v>
      </c>
      <c r="G27" s="11" t="n">
        <v>491.3275800000001</v>
      </c>
      <c r="H27" s="11" t="n">
        <v>478.31988</v>
      </c>
      <c r="I27" s="11" t="n">
        <v>591.0318799999999</v>
      </c>
      <c r="J27" s="11" t="n">
        <v>710.8159799999999</v>
      </c>
      <c r="K27" s="11" t="n">
        <v>447.33654</v>
      </c>
      <c r="L27" s="11" t="n">
        <v>590.0675800000001</v>
      </c>
      <c r="M27" s="11" t="n">
        <v>684.5133800000001</v>
      </c>
      <c r="N27" s="11" t="n">
        <v>491.2871</v>
      </c>
      <c r="O27" s="12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29:C29"/>
    <mergeCell ref="A28:C28"/>
    <mergeCell ref="A30:C30"/>
    <mergeCell ref="A31:C31"/>
    <mergeCell ref="A32:B33"/>
    <mergeCell ref="B11:B18"/>
    <mergeCell ref="B19:B26"/>
    <mergeCell ref="B5:B10"/>
    <mergeCell ref="A5:A27"/>
    <mergeCell ref="A4:C4"/>
    <mergeCell ref="B27:C27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5.7109375" customWidth="1" style="101" min="4" max="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231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21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3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101">
      <c r="A5" s="79" t="inlineStr">
        <is>
          <t>Transmission duration (seconds)</t>
        </is>
      </c>
      <c r="B5" s="79" t="inlineStr">
        <is>
          <t>Regular Fragments</t>
        </is>
      </c>
      <c r="C5" s="79" t="inlineStr">
        <is>
          <t>Amount</t>
        </is>
      </c>
      <c r="D5" s="79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101">
      <c r="A6" s="98" t="n"/>
      <c r="B6" s="98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30</v>
      </c>
      <c r="F6" s="20" t="n">
        <v>27</v>
      </c>
      <c r="G6" s="20" t="n">
        <v>26</v>
      </c>
      <c r="H6" s="20" t="n">
        <v>24</v>
      </c>
      <c r="I6" s="20" t="n">
        <v>19</v>
      </c>
      <c r="J6" s="20" t="n">
        <v>34</v>
      </c>
      <c r="K6" s="20" t="n">
        <v>23</v>
      </c>
      <c r="L6" s="20" t="n">
        <v>22</v>
      </c>
      <c r="M6" s="20" t="n">
        <v>21</v>
      </c>
      <c r="N6" s="20" t="n">
        <v>24</v>
      </c>
      <c r="O6" s="5">
        <f>AVERAGE(E6:N6)</f>
        <v/>
      </c>
    </row>
    <row r="7" ht="15.75" customHeight="1" s="101">
      <c r="A7" s="98" t="n"/>
      <c r="B7" s="98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101">
      <c r="A8" s="98" t="n"/>
      <c r="B8" s="98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677.2593099999999</v>
      </c>
      <c r="F8" s="22" t="n">
        <v>609.61037</v>
      </c>
      <c r="G8" s="22" t="n">
        <v>586.8459100000001</v>
      </c>
      <c r="H8" s="22" t="n">
        <v>541.78781</v>
      </c>
      <c r="I8" s="22" t="n">
        <v>428.92093</v>
      </c>
      <c r="J8" s="22" t="n">
        <v>767.4799800000001</v>
      </c>
      <c r="K8" s="22" t="n">
        <v>519.1273000000001</v>
      </c>
      <c r="L8" s="22" t="n">
        <v>496.55655</v>
      </c>
      <c r="M8" s="22" t="n">
        <v>474.15906</v>
      </c>
      <c r="N8" s="22" t="n">
        <v>541.7582200000001</v>
      </c>
      <c r="O8" s="6">
        <f>AVERAGE(E8:N8)</f>
        <v/>
      </c>
    </row>
    <row r="9" ht="15.75" customHeight="1" s="101">
      <c r="A9" s="98" t="n"/>
      <c r="B9" s="98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22.57531033333333</v>
      </c>
      <c r="F9" s="22" t="n">
        <v>22.57816185185185</v>
      </c>
      <c r="G9" s="22" t="n">
        <v>22.57099653846154</v>
      </c>
      <c r="H9" s="22" t="n">
        <v>22.57449208333334</v>
      </c>
      <c r="I9" s="22" t="n">
        <v>22.57478578947368</v>
      </c>
      <c r="J9" s="22" t="n">
        <v>22.5729405882353</v>
      </c>
      <c r="K9" s="22" t="n">
        <v>22.57075217391305</v>
      </c>
      <c r="L9" s="22" t="n">
        <v>22.57075227272727</v>
      </c>
      <c r="M9" s="22" t="n">
        <v>22.57900285714286</v>
      </c>
      <c r="N9" s="22" t="n">
        <v>22.57325916666667</v>
      </c>
      <c r="O9" s="6">
        <f>AVERAGE(E9:N9)</f>
        <v/>
      </c>
    </row>
    <row r="10" ht="15.75" customHeight="1" s="101">
      <c r="A10" s="98" t="n"/>
      <c r="B10" s="99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0.01698580025285479</v>
      </c>
      <c r="F10" s="7" t="n">
        <v>0.02318015083196405</v>
      </c>
      <c r="G10" s="7" t="n">
        <v>0.001633996186795282</v>
      </c>
      <c r="H10" s="7" t="n">
        <v>0.0185499049520982</v>
      </c>
      <c r="I10" s="7" t="n">
        <v>0.01750660742430598</v>
      </c>
      <c r="J10" s="7" t="n">
        <v>0.01207517788090971</v>
      </c>
      <c r="K10" s="7" t="n">
        <v>0.001121212641099518</v>
      </c>
      <c r="L10" s="7" t="n">
        <v>0.0009375293357603232</v>
      </c>
      <c r="M10" s="7" t="n">
        <v>0.02085562901061917</v>
      </c>
      <c r="N10" s="7" t="n">
        <v>0.01405882421846859</v>
      </c>
      <c r="O10" s="8">
        <f>AVERAGE(E10:N10)</f>
        <v/>
      </c>
    </row>
    <row r="11" ht="15.75" customHeight="1" s="101">
      <c r="A11" s="98" t="n"/>
      <c r="B11" s="79" t="inlineStr">
        <is>
          <t>All-0 Fragments</t>
        </is>
      </c>
      <c r="C11" s="79" t="inlineStr">
        <is>
          <t>Amount</t>
        </is>
      </c>
      <c r="D11" s="79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101">
      <c r="A12" s="98" t="n"/>
      <c r="B12" s="98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2</v>
      </c>
      <c r="F12" s="20" t="n">
        <v>2</v>
      </c>
      <c r="G12" s="20" t="n">
        <v>2</v>
      </c>
      <c r="H12" s="20" t="n">
        <v>2</v>
      </c>
      <c r="I12" s="20" t="n">
        <v>2</v>
      </c>
      <c r="J12" s="20" t="n">
        <v>2</v>
      </c>
      <c r="K12" s="20" t="n">
        <v>2</v>
      </c>
      <c r="L12" s="20" t="n">
        <v>2</v>
      </c>
      <c r="M12" s="20" t="n">
        <v>2</v>
      </c>
      <c r="N12" s="20" t="n">
        <v>2</v>
      </c>
      <c r="O12" s="5">
        <f>AVERAGE(E12:N12)</f>
        <v/>
      </c>
    </row>
    <row r="13" ht="15.75" customHeight="1" s="101">
      <c r="A13" s="98" t="n"/>
      <c r="B13" s="98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2</v>
      </c>
      <c r="F13" s="20" t="n">
        <v>0</v>
      </c>
      <c r="G13" s="20" t="n">
        <v>2</v>
      </c>
      <c r="H13" s="20" t="n">
        <v>1</v>
      </c>
      <c r="I13" s="20" t="n">
        <v>1</v>
      </c>
      <c r="J13" s="20" t="n">
        <v>2</v>
      </c>
      <c r="K13" s="20" t="n">
        <v>1</v>
      </c>
      <c r="L13" s="20" t="n">
        <v>1</v>
      </c>
      <c r="M13" s="20" t="n">
        <v>0</v>
      </c>
      <c r="N13" s="20" t="n">
        <v>1</v>
      </c>
      <c r="O13" s="9">
        <f>AVERAGE(E13:N13)</f>
        <v/>
      </c>
    </row>
    <row r="14" ht="15.75" customHeight="1" s="101">
      <c r="A14" s="98" t="n"/>
      <c r="B14" s="98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101">
      <c r="A15" s="98" t="n"/>
      <c r="B15" s="98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2</v>
      </c>
      <c r="G15" s="20" t="n">
        <v>0</v>
      </c>
      <c r="H15" s="20" t="n">
        <v>1</v>
      </c>
      <c r="I15" s="20" t="n">
        <v>1</v>
      </c>
      <c r="J15" s="20" t="n">
        <v>0</v>
      </c>
      <c r="K15" s="20" t="n">
        <v>1</v>
      </c>
      <c r="L15" s="20" t="n">
        <v>1</v>
      </c>
      <c r="M15" s="20" t="n">
        <v>2</v>
      </c>
      <c r="N15" s="20" t="n">
        <v>1</v>
      </c>
      <c r="O15" s="5">
        <f>AVERAGE(E15:N15)</f>
        <v/>
      </c>
    </row>
    <row r="16" ht="15.75" customHeight="1" s="101">
      <c r="A16" s="98" t="n"/>
      <c r="B16" s="98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131.38648</v>
      </c>
      <c r="F16" s="22" t="n">
        <v>108.50665</v>
      </c>
      <c r="G16" s="22" t="n">
        <v>131.33087</v>
      </c>
      <c r="H16" s="22" t="n">
        <v>120.3605</v>
      </c>
      <c r="I16" s="22" t="n">
        <v>120.4698</v>
      </c>
      <c r="J16" s="22" t="n">
        <v>131.32666</v>
      </c>
      <c r="K16" s="22" t="n">
        <v>120.99581</v>
      </c>
      <c r="L16" s="22" t="n">
        <v>120.39283</v>
      </c>
      <c r="M16" s="22" t="n">
        <v>108.95973</v>
      </c>
      <c r="N16" s="22" t="n">
        <v>120.62505</v>
      </c>
      <c r="O16" s="6">
        <f>AVERAGE(E16:N16)</f>
        <v/>
      </c>
    </row>
    <row r="17" ht="15.75" customHeight="1" s="101">
      <c r="A17" s="98" t="n"/>
      <c r="B17" s="98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65.69324</v>
      </c>
      <c r="F17" s="22" t="n">
        <v>54.253325</v>
      </c>
      <c r="G17" s="22" t="n">
        <v>65.665435</v>
      </c>
      <c r="H17" s="22" t="n">
        <v>60.18025</v>
      </c>
      <c r="I17" s="22" t="n">
        <v>60.2349</v>
      </c>
      <c r="J17" s="22" t="n">
        <v>65.66333</v>
      </c>
      <c r="K17" s="22" t="n">
        <v>60.497905</v>
      </c>
      <c r="L17" s="22" t="n">
        <v>60.196415</v>
      </c>
      <c r="M17" s="22" t="n">
        <v>54.479865</v>
      </c>
      <c r="N17" s="22" t="n">
        <v>60.312525</v>
      </c>
      <c r="O17" s="6">
        <f>AVERAGE(E17:N17)</f>
        <v/>
      </c>
    </row>
    <row r="18" ht="15.75" customHeight="1" s="101">
      <c r="A18" s="98" t="n"/>
      <c r="B18" s="99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0.04160616300501897</v>
      </c>
      <c r="F18" s="7" t="n">
        <v>0.4362778129242838</v>
      </c>
      <c r="G18" s="7" t="n">
        <v>0.000770746391496816</v>
      </c>
      <c r="H18" s="7" t="n">
        <v>7.755405754697819</v>
      </c>
      <c r="I18" s="7" t="n">
        <v>7.675856241814324</v>
      </c>
      <c r="J18" s="7" t="n">
        <v>0.0004808326112087463</v>
      </c>
      <c r="K18" s="7" t="n">
        <v>7.30495752187855</v>
      </c>
      <c r="L18" s="7" t="n">
        <v>7.736957338776659</v>
      </c>
      <c r="M18" s="7" t="n">
        <v>0.2905148210504955</v>
      </c>
      <c r="N18" s="7" t="n">
        <v>7.570419549671608</v>
      </c>
      <c r="O18" s="8">
        <f>AVERAGE(E18:N18)</f>
        <v/>
      </c>
    </row>
    <row r="19" ht="15.75" customHeight="1" s="101">
      <c r="A19" s="98" t="n"/>
      <c r="B19" s="79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101">
      <c r="A20" s="98" t="n"/>
      <c r="B20" s="98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7</v>
      </c>
      <c r="F20" s="20" t="n">
        <v>4</v>
      </c>
      <c r="G20" s="20" t="n">
        <v>8</v>
      </c>
      <c r="H20" s="20" t="n">
        <v>5</v>
      </c>
      <c r="I20" s="20" t="n">
        <v>2</v>
      </c>
      <c r="J20" s="20" t="n">
        <v>9</v>
      </c>
      <c r="K20" s="20" t="n">
        <v>4</v>
      </c>
      <c r="L20" s="20" t="n">
        <v>2</v>
      </c>
      <c r="M20" s="20" t="n">
        <v>1</v>
      </c>
      <c r="N20" s="20" t="n">
        <v>5</v>
      </c>
      <c r="O20" s="9">
        <f>AVERAGE(E20:N20)</f>
        <v/>
      </c>
    </row>
    <row r="21" ht="15.75" customHeight="1" s="101">
      <c r="A21" s="98" t="n"/>
      <c r="B21" s="98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2</v>
      </c>
      <c r="F21" s="20" t="n">
        <v>0</v>
      </c>
      <c r="G21" s="20" t="n">
        <v>3</v>
      </c>
      <c r="H21" s="20" t="n">
        <v>1</v>
      </c>
      <c r="I21" s="20" t="n">
        <v>1</v>
      </c>
      <c r="J21" s="20" t="n">
        <v>3</v>
      </c>
      <c r="K21" s="20" t="n">
        <v>1</v>
      </c>
      <c r="L21" s="20" t="n">
        <v>0</v>
      </c>
      <c r="M21" s="20" t="n">
        <v>0</v>
      </c>
      <c r="N21" s="20" t="n">
        <v>1</v>
      </c>
      <c r="O21" s="5">
        <f>AVERAGE(E21:N21)</f>
        <v/>
      </c>
    </row>
    <row r="22" ht="15.75" customHeight="1" s="101">
      <c r="A22" s="98" t="n"/>
      <c r="B22" s="98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101">
      <c r="A23" s="98" t="n"/>
      <c r="B23" s="98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5</v>
      </c>
      <c r="F23" s="20" t="n">
        <v>4</v>
      </c>
      <c r="G23" s="20" t="n">
        <v>5</v>
      </c>
      <c r="H23" s="20" t="n">
        <v>4</v>
      </c>
      <c r="I23" s="20" t="n">
        <v>1</v>
      </c>
      <c r="J23" s="20" t="n">
        <v>6</v>
      </c>
      <c r="K23" s="20" t="n">
        <v>3</v>
      </c>
      <c r="L23" s="20" t="n">
        <v>2</v>
      </c>
      <c r="M23" s="20" t="n">
        <v>1</v>
      </c>
      <c r="N23" s="20" t="n">
        <v>4</v>
      </c>
      <c r="O23" s="5">
        <f>AVERAGE(E23:N23)</f>
        <v/>
      </c>
    </row>
    <row r="24" ht="15.75" customHeight="1" s="101">
      <c r="A24" s="98" t="n"/>
      <c r="B24" s="98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405.48286</v>
      </c>
      <c r="F24" s="22" t="n">
        <v>217.71497</v>
      </c>
      <c r="G24" s="22" t="n">
        <v>475.67817</v>
      </c>
      <c r="H24" s="22" t="n">
        <v>282.94184</v>
      </c>
      <c r="I24" s="22" t="n">
        <v>119.8653</v>
      </c>
      <c r="J24" s="22" t="n">
        <v>525.21205</v>
      </c>
      <c r="K24" s="22" t="n">
        <v>230.86059</v>
      </c>
      <c r="L24" s="22" t="n">
        <v>108.89875</v>
      </c>
      <c r="M24" s="22" t="n">
        <v>54.95935</v>
      </c>
      <c r="N24" s="22" t="n">
        <v>294.14453</v>
      </c>
      <c r="O24" s="6">
        <f>AVERAGE(E24:N24)</f>
        <v/>
      </c>
    </row>
    <row r="25" ht="15.75" customHeight="1" s="101">
      <c r="A25" s="98" t="n"/>
      <c r="B25" s="98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57.92612285714286</v>
      </c>
      <c r="F25" s="22" t="n">
        <v>54.4287425</v>
      </c>
      <c r="G25" s="22" t="n">
        <v>59.45977125</v>
      </c>
      <c r="H25" s="22" t="n">
        <v>56.588368</v>
      </c>
      <c r="I25" s="22" t="n">
        <v>59.93265</v>
      </c>
      <c r="J25" s="22" t="n">
        <v>58.35689444444444</v>
      </c>
      <c r="K25" s="22" t="n">
        <v>57.7151475</v>
      </c>
      <c r="L25" s="22" t="n">
        <v>54.449375</v>
      </c>
      <c r="M25" s="22" t="n">
        <v>54.95935</v>
      </c>
      <c r="N25" s="22" t="n">
        <v>58.828906</v>
      </c>
      <c r="O25" s="6">
        <f>AVERAGE(E25:N25)</f>
        <v/>
      </c>
    </row>
    <row r="26" ht="15.75" customHeight="1" s="101">
      <c r="A26" s="98" t="n"/>
      <c r="B26" s="99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5.321092375191755</v>
      </c>
      <c r="F26" s="22" t="n">
        <v>0.4584653927597288</v>
      </c>
      <c r="G26" s="22" t="n">
        <v>5.669768595049756</v>
      </c>
      <c r="H26" s="22" t="n">
        <v>5.103287795105232</v>
      </c>
      <c r="I26" s="22" t="n">
        <v>8.104928636638331</v>
      </c>
      <c r="J26" s="22" t="n">
        <v>5.515304168053904</v>
      </c>
      <c r="K26" s="22" t="n">
        <v>5.309237111069571</v>
      </c>
      <c r="L26" s="22" t="n">
        <v>0.5576456208471504</v>
      </c>
      <c r="M26" s="22" t="n">
        <v>0</v>
      </c>
      <c r="N26" s="22" t="n">
        <v>5.04547462012049</v>
      </c>
      <c r="O26" s="6">
        <f>AVERAGE(E26:N26)</f>
        <v/>
      </c>
    </row>
    <row r="27" ht="15.75" customHeight="1" s="101">
      <c r="A27" s="99" t="n"/>
      <c r="B27" s="79" t="inlineStr">
        <is>
          <t>Total Duration</t>
        </is>
      </c>
      <c r="C27" s="81" t="n"/>
      <c r="D27" s="10" t="inlineStr">
        <is>
          <t>How much time in total was needed for all the transmission(measured from LoPy analytics)</t>
        </is>
      </c>
      <c r="E27" s="11" t="n">
        <v>1214.12865</v>
      </c>
      <c r="F27" s="11" t="n">
        <v>935.8319899999998</v>
      </c>
      <c r="G27" s="11" t="n">
        <v>1193.85495</v>
      </c>
      <c r="H27" s="11" t="n">
        <v>945.0901500000001</v>
      </c>
      <c r="I27" s="11" t="n">
        <v>669.25603</v>
      </c>
      <c r="J27" s="11" t="n">
        <v>1424.01869</v>
      </c>
      <c r="K27" s="11" t="n">
        <v>870.9837</v>
      </c>
      <c r="L27" s="11" t="n">
        <v>725.84813</v>
      </c>
      <c r="M27" s="11" t="n">
        <v>638.0781400000001</v>
      </c>
      <c r="N27" s="11" t="n">
        <v>956.5277999999998</v>
      </c>
      <c r="O27" s="12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31:C31"/>
    <mergeCell ref="A32:B33"/>
    <mergeCell ref="B11:B18"/>
    <mergeCell ref="B19:B26"/>
    <mergeCell ref="B5:B10"/>
    <mergeCell ref="A5:A27"/>
    <mergeCell ref="A29:C29"/>
    <mergeCell ref="A28:C28"/>
    <mergeCell ref="A30:C30"/>
    <mergeCell ref="B27:C27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5.7109375" customWidth="1" style="101" min="4" max="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512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52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2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101">
      <c r="A5" s="79" t="inlineStr">
        <is>
          <t>Transmission duration (seconds)</t>
        </is>
      </c>
      <c r="B5" s="79" t="inlineStr">
        <is>
          <t>Regular Fragments</t>
        </is>
      </c>
      <c r="C5" s="79" t="inlineStr">
        <is>
          <t>Amount</t>
        </is>
      </c>
      <c r="D5" s="79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101">
      <c r="A6" s="98" t="n"/>
      <c r="B6" s="98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67</v>
      </c>
      <c r="F6" s="20" t="n">
        <v>57</v>
      </c>
      <c r="G6" s="20" t="n">
        <v>80</v>
      </c>
      <c r="H6" s="20" t="n">
        <v>57</v>
      </c>
      <c r="I6" s="20" t="n">
        <v>66</v>
      </c>
      <c r="J6" s="20" t="n">
        <v>56</v>
      </c>
      <c r="K6" s="20" t="n">
        <v>57</v>
      </c>
      <c r="L6" s="20" t="n">
        <v>79</v>
      </c>
      <c r="M6" s="20" t="n">
        <v>68</v>
      </c>
      <c r="N6" s="20" t="n">
        <v>59</v>
      </c>
      <c r="O6" s="5">
        <f>AVERAGE(E6:N6)</f>
        <v/>
      </c>
    </row>
    <row r="7" ht="15.75" customHeight="1" s="101">
      <c r="A7" s="98" t="n"/>
      <c r="B7" s="98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101">
      <c r="A8" s="98" t="n"/>
      <c r="B8" s="98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1512.5047</v>
      </c>
      <c r="F8" s="22" t="n">
        <v>1286.57676</v>
      </c>
      <c r="G8" s="22" t="n">
        <v>1805.976400000001</v>
      </c>
      <c r="H8" s="22" t="n">
        <v>1286.74227</v>
      </c>
      <c r="I8" s="22" t="n">
        <v>1489.936619999999</v>
      </c>
      <c r="J8" s="22" t="n">
        <v>1264.16602</v>
      </c>
      <c r="K8" s="22" t="n">
        <v>1286.87983</v>
      </c>
      <c r="L8" s="22" t="n">
        <v>1783.39923</v>
      </c>
      <c r="M8" s="22" t="n">
        <v>1535.08231</v>
      </c>
      <c r="N8" s="22" t="n">
        <v>1331.933849999999</v>
      </c>
      <c r="O8" s="6">
        <f>AVERAGE(E8:N8)</f>
        <v/>
      </c>
    </row>
    <row r="9" ht="15.75" customHeight="1" s="101">
      <c r="A9" s="98" t="n"/>
      <c r="B9" s="98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22.57469701492537</v>
      </c>
      <c r="F9" s="22" t="n">
        <v>22.57152210526315</v>
      </c>
      <c r="G9" s="22" t="n">
        <v>22.57470500000001</v>
      </c>
      <c r="H9" s="22" t="n">
        <v>22.57442578947368</v>
      </c>
      <c r="I9" s="22" t="n">
        <v>22.57479727272726</v>
      </c>
      <c r="J9" s="22" t="n">
        <v>22.57439321428571</v>
      </c>
      <c r="K9" s="22" t="n">
        <v>22.57683912280702</v>
      </c>
      <c r="L9" s="22" t="n">
        <v>22.57467379746836</v>
      </c>
      <c r="M9" s="22" t="n">
        <v>22.57473985294118</v>
      </c>
      <c r="N9" s="22" t="n">
        <v>22.57514999999999</v>
      </c>
      <c r="O9" s="6">
        <f>AVERAGE(E9:N9)</f>
        <v/>
      </c>
    </row>
    <row r="10" ht="15.75" customHeight="1" s="101">
      <c r="A10" s="98" t="n"/>
      <c r="B10" s="99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0.01503467719064993</v>
      </c>
      <c r="F10" s="7" t="n">
        <v>0.003922407577369964</v>
      </c>
      <c r="G10" s="7" t="n">
        <v>0.01636707508492106</v>
      </c>
      <c r="H10" s="7" t="n">
        <v>0.01409922058982691</v>
      </c>
      <c r="I10" s="7" t="n">
        <v>0.01564612623922313</v>
      </c>
      <c r="J10" s="7" t="n">
        <v>0.01389253666308165</v>
      </c>
      <c r="K10" s="7" t="n">
        <v>0.02209776736304069</v>
      </c>
      <c r="L10" s="7" t="n">
        <v>0.0167026713895773</v>
      </c>
      <c r="M10" s="7" t="n">
        <v>0.01516191502225978</v>
      </c>
      <c r="N10" s="7" t="n">
        <v>0.01822781911406768</v>
      </c>
      <c r="O10" s="8">
        <f>AVERAGE(E10:N10)</f>
        <v/>
      </c>
    </row>
    <row r="11" ht="15.75" customHeight="1" s="101">
      <c r="A11" s="98" t="n"/>
      <c r="B11" s="79" t="inlineStr">
        <is>
          <t>All-0 Fragments</t>
        </is>
      </c>
      <c r="C11" s="79" t="inlineStr">
        <is>
          <t>Amount</t>
        </is>
      </c>
      <c r="D11" s="79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101">
      <c r="A12" s="98" t="n"/>
      <c r="B12" s="98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5">
        <f>AVERAGE(E12:N12)</f>
        <v/>
      </c>
    </row>
    <row r="13" ht="15.75" customHeight="1" s="101">
      <c r="A13" s="98" t="n"/>
      <c r="B13" s="98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9">
        <f>AVERAGE(E13:N13)</f>
        <v/>
      </c>
    </row>
    <row r="14" ht="15.75" customHeight="1" s="101">
      <c r="A14" s="98" t="n"/>
      <c r="B14" s="98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101">
      <c r="A15" s="98" t="n"/>
      <c r="B15" s="98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1</v>
      </c>
      <c r="H15" s="20" t="n">
        <v>1</v>
      </c>
      <c r="I15" s="20" t="n">
        <v>1</v>
      </c>
      <c r="J15" s="20" t="n">
        <v>1</v>
      </c>
      <c r="K15" s="20" t="n">
        <v>1</v>
      </c>
      <c r="L15" s="20" t="n">
        <v>1</v>
      </c>
      <c r="M15" s="20" t="n">
        <v>1</v>
      </c>
      <c r="N15" s="20" t="n">
        <v>1</v>
      </c>
      <c r="O15" s="5">
        <f>AVERAGE(E15:N15)</f>
        <v/>
      </c>
    </row>
    <row r="16" ht="15.75" customHeight="1" s="101">
      <c r="A16" s="98" t="n"/>
      <c r="B16" s="98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65.66583</v>
      </c>
      <c r="F16" s="22" t="n">
        <v>65.732</v>
      </c>
      <c r="G16" s="22" t="n">
        <v>55.02722</v>
      </c>
      <c r="H16" s="22" t="n">
        <v>55.0766</v>
      </c>
      <c r="I16" s="22" t="n">
        <v>60.66846</v>
      </c>
      <c r="J16" s="22" t="n">
        <v>54.91028</v>
      </c>
      <c r="K16" s="22" t="n">
        <v>53.96063</v>
      </c>
      <c r="L16" s="22" t="n">
        <v>54.16724</v>
      </c>
      <c r="M16" s="22" t="n">
        <v>54.51343</v>
      </c>
      <c r="N16" s="22" t="n">
        <v>63.67084</v>
      </c>
      <c r="O16" s="6">
        <f>AVERAGE(E16:N16)</f>
        <v/>
      </c>
    </row>
    <row r="17" ht="15.75" customHeight="1" s="101">
      <c r="A17" s="98" t="n"/>
      <c r="B17" s="98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65.66583</v>
      </c>
      <c r="F17" s="22" t="n">
        <v>65.732</v>
      </c>
      <c r="G17" s="22" t="n">
        <v>55.02722</v>
      </c>
      <c r="H17" s="22" t="n">
        <v>55.0766</v>
      </c>
      <c r="I17" s="22" t="n">
        <v>60.66846</v>
      </c>
      <c r="J17" s="22" t="n">
        <v>54.91028</v>
      </c>
      <c r="K17" s="22" t="n">
        <v>53.96063</v>
      </c>
      <c r="L17" s="22" t="n">
        <v>54.16724</v>
      </c>
      <c r="M17" s="22" t="n">
        <v>54.51343</v>
      </c>
      <c r="N17" s="22" t="n">
        <v>63.67084</v>
      </c>
      <c r="O17" s="6">
        <f>AVERAGE(E17:N17)</f>
        <v/>
      </c>
    </row>
    <row r="18" ht="15.75" customHeight="1" s="101">
      <c r="A18" s="98" t="n"/>
      <c r="B18" s="99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8">
        <f>AVERAGE(E18:N18)</f>
        <v/>
      </c>
    </row>
    <row r="19" ht="15.75" customHeight="1" s="101">
      <c r="A19" s="98" t="n"/>
      <c r="B19" s="79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101">
      <c r="A20" s="98" t="n"/>
      <c r="B20" s="98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13</v>
      </c>
      <c r="F20" s="20" t="n">
        <v>2</v>
      </c>
      <c r="G20" s="20" t="n">
        <v>9</v>
      </c>
      <c r="H20" s="20" t="n">
        <v>2</v>
      </c>
      <c r="I20" s="20" t="n">
        <v>4</v>
      </c>
      <c r="J20" s="20" t="n">
        <v>2</v>
      </c>
      <c r="K20" s="20" t="n">
        <v>1</v>
      </c>
      <c r="L20" s="20" t="n">
        <v>6</v>
      </c>
      <c r="M20" s="20" t="n">
        <v>4</v>
      </c>
      <c r="N20" s="20" t="n">
        <v>2</v>
      </c>
      <c r="O20" s="9">
        <f>AVERAGE(E20:N20)</f>
        <v/>
      </c>
    </row>
    <row r="21" ht="15.75" customHeight="1" s="101">
      <c r="A21" s="98" t="n"/>
      <c r="B21" s="98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4</v>
      </c>
      <c r="F21" s="20" t="n">
        <v>0</v>
      </c>
      <c r="G21" s="20" t="n">
        <v>5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0</v>
      </c>
      <c r="O21" s="5">
        <f>AVERAGE(E21:N21)</f>
        <v/>
      </c>
    </row>
    <row r="22" ht="15.75" customHeight="1" s="101">
      <c r="A22" s="98" t="n"/>
      <c r="B22" s="98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101">
      <c r="A23" s="98" t="n"/>
      <c r="B23" s="98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9</v>
      </c>
      <c r="F23" s="20" t="n">
        <v>2</v>
      </c>
      <c r="G23" s="20" t="n">
        <v>4</v>
      </c>
      <c r="H23" s="20" t="n">
        <v>2</v>
      </c>
      <c r="I23" s="20" t="n">
        <v>3</v>
      </c>
      <c r="J23" s="20" t="n">
        <v>1</v>
      </c>
      <c r="K23" s="20" t="n">
        <v>1</v>
      </c>
      <c r="L23" s="20" t="n">
        <v>6</v>
      </c>
      <c r="M23" s="20" t="n">
        <v>3</v>
      </c>
      <c r="N23" s="20" t="n">
        <v>2</v>
      </c>
      <c r="O23" s="5">
        <f>AVERAGE(E23:N23)</f>
        <v/>
      </c>
    </row>
    <row r="24" ht="15.75" customHeight="1" s="101">
      <c r="A24" s="98" t="n"/>
      <c r="B24" s="98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776.8815900000001</v>
      </c>
      <c r="F24" s="22" t="n">
        <v>109.7367</v>
      </c>
      <c r="G24" s="22" t="n">
        <v>546.09558</v>
      </c>
      <c r="H24" s="22" t="n">
        <v>108.58972</v>
      </c>
      <c r="I24" s="22" t="n">
        <v>230.22351</v>
      </c>
      <c r="J24" s="22" t="n">
        <v>120.2666</v>
      </c>
      <c r="K24" s="22" t="n">
        <v>54.82837</v>
      </c>
      <c r="L24" s="22" t="n">
        <v>326.80932</v>
      </c>
      <c r="M24" s="22" t="n">
        <v>228.7511</v>
      </c>
      <c r="N24" s="22" t="n">
        <v>107.25098</v>
      </c>
      <c r="O24" s="6">
        <f>AVERAGE(E24:N24)</f>
        <v/>
      </c>
    </row>
    <row r="25" ht="15.75" customHeight="1" s="101">
      <c r="A25" s="98" t="n"/>
      <c r="B25" s="98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59.76012230769231</v>
      </c>
      <c r="F25" s="22" t="n">
        <v>54.86835</v>
      </c>
      <c r="G25" s="22" t="n">
        <v>60.67728666666667</v>
      </c>
      <c r="H25" s="22" t="n">
        <v>54.29486</v>
      </c>
      <c r="I25" s="22" t="n">
        <v>57.5558775</v>
      </c>
      <c r="J25" s="22" t="n">
        <v>60.1333</v>
      </c>
      <c r="K25" s="22" t="n">
        <v>54.82837</v>
      </c>
      <c r="L25" s="22" t="n">
        <v>54.46822</v>
      </c>
      <c r="M25" s="22" t="n">
        <v>57.187775</v>
      </c>
      <c r="N25" s="22" t="n">
        <v>53.62549</v>
      </c>
      <c r="O25" s="6">
        <f>AVERAGE(E25:N25)</f>
        <v/>
      </c>
    </row>
    <row r="26" ht="15.75" customHeight="1" s="101">
      <c r="A26" s="98" t="n"/>
      <c r="B26" s="99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5.010039228316404</v>
      </c>
      <c r="F26" s="22" t="n">
        <v>0.3603698999639153</v>
      </c>
      <c r="G26" s="22" t="n">
        <v>5.787078499366068</v>
      </c>
      <c r="H26" s="22" t="n">
        <v>0.162012305705458</v>
      </c>
      <c r="I26" s="22" t="n">
        <v>5.379385135579315</v>
      </c>
      <c r="J26" s="22" t="n">
        <v>7.668035640814406</v>
      </c>
      <c r="K26" s="22" t="n">
        <v>0</v>
      </c>
      <c r="L26" s="22" t="n">
        <v>0.5420504524857438</v>
      </c>
      <c r="M26" s="22" t="n">
        <v>5.59763421106036</v>
      </c>
      <c r="N26" s="22" t="n">
        <v>0.1533007501612429</v>
      </c>
      <c r="O26" s="6">
        <f>AVERAGE(E26:N26)</f>
        <v/>
      </c>
    </row>
    <row r="27" ht="15.75" customHeight="1" s="101">
      <c r="A27" s="99" t="n"/>
      <c r="B27" s="79" t="inlineStr">
        <is>
          <t>Total Duration</t>
        </is>
      </c>
      <c r="C27" s="81" t="n"/>
      <c r="D27" s="10" t="inlineStr">
        <is>
          <t>How much time in total was needed for all the transmission(measured from LoPy analytics)</t>
        </is>
      </c>
      <c r="E27" s="11" t="n">
        <v>2355.05212</v>
      </c>
      <c r="F27" s="11" t="n">
        <v>1462.04546</v>
      </c>
      <c r="G27" s="11" t="n">
        <v>2407.099200000001</v>
      </c>
      <c r="H27" s="11" t="n">
        <v>1450.40859</v>
      </c>
      <c r="I27" s="11" t="n">
        <v>1780.828589999999</v>
      </c>
      <c r="J27" s="11" t="n">
        <v>1439.3429</v>
      </c>
      <c r="K27" s="11" t="n">
        <v>1395.66883</v>
      </c>
      <c r="L27" s="11" t="n">
        <v>2164.37579</v>
      </c>
      <c r="M27" s="11" t="n">
        <v>1818.34684</v>
      </c>
      <c r="N27" s="11" t="n">
        <v>1502.85567</v>
      </c>
      <c r="O27" s="12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31:C31"/>
    <mergeCell ref="A32:B33"/>
    <mergeCell ref="B11:B18"/>
    <mergeCell ref="B19:B26"/>
    <mergeCell ref="B5:B10"/>
    <mergeCell ref="A5:A27"/>
    <mergeCell ref="A29:C29"/>
    <mergeCell ref="A28:C28"/>
    <mergeCell ref="A30:C30"/>
    <mergeCell ref="B27:C27"/>
    <mergeCell ref="A4:C4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R33"/>
  <sheetViews>
    <sheetView workbookViewId="0">
      <selection activeCell="G27" sqref="G27"/>
    </sheetView>
  </sheetViews>
  <sheetFormatPr baseColWidth="10" defaultColWidth="14.42578125" defaultRowHeight="15" customHeight="1"/>
  <cols>
    <col width="15.85546875" customWidth="1" style="101" min="3" max="3"/>
  </cols>
  <sheetData>
    <row r="1" ht="15.75" customHeight="1" s="101">
      <c r="A1" s="117" t="inlineStr">
        <is>
          <t>SCHC Packet length (bytes)</t>
        </is>
      </c>
      <c r="D1" s="118" t="n">
        <v>77</v>
      </c>
      <c r="E1" s="80" t="n"/>
      <c r="F1" s="81" t="n"/>
      <c r="G1" s="118" t="n">
        <v>150</v>
      </c>
      <c r="H1" s="80" t="n"/>
      <c r="I1" s="81" t="n"/>
      <c r="J1" s="118" t="n">
        <v>231</v>
      </c>
      <c r="K1" s="80" t="n"/>
      <c r="L1" s="81" t="n"/>
      <c r="M1" s="118" t="n">
        <v>512</v>
      </c>
      <c r="N1" s="80" t="n"/>
      <c r="O1" s="81" t="n"/>
    </row>
    <row r="2" ht="15.75" customHeight="1" s="101">
      <c r="A2" s="116" t="inlineStr">
        <is>
          <t xml:space="preserve">Fragments </t>
        </is>
      </c>
      <c r="B2" s="80" t="n"/>
      <c r="C2" s="81" t="n"/>
      <c r="D2" s="115" t="n">
        <v>7</v>
      </c>
      <c r="E2" s="80" t="n"/>
      <c r="F2" s="81" t="n"/>
      <c r="G2" s="115" t="n">
        <v>14</v>
      </c>
      <c r="H2" s="80" t="n"/>
      <c r="I2" s="81" t="n"/>
      <c r="J2" s="115" t="n">
        <v>21</v>
      </c>
      <c r="K2" s="80" t="n"/>
      <c r="L2" s="81" t="n"/>
      <c r="M2" s="115" t="n">
        <v>52</v>
      </c>
      <c r="N2" s="80" t="n"/>
      <c r="O2" s="81" t="n"/>
    </row>
    <row r="3" ht="15.75" customHeight="1" s="101">
      <c r="A3" s="116" t="inlineStr">
        <is>
          <t xml:space="preserve">Windows </t>
        </is>
      </c>
      <c r="B3" s="80" t="n"/>
      <c r="C3" s="81" t="n"/>
      <c r="D3" s="115" t="n">
        <v>1</v>
      </c>
      <c r="E3" s="80" t="n"/>
      <c r="F3" s="81" t="n"/>
      <c r="G3" s="115" t="n">
        <v>2</v>
      </c>
      <c r="H3" s="80" t="n"/>
      <c r="I3" s="81" t="n"/>
      <c r="J3" s="115" t="n">
        <v>3</v>
      </c>
      <c r="K3" s="80" t="n"/>
      <c r="L3" s="81" t="n"/>
      <c r="M3" s="115" t="n">
        <v>2</v>
      </c>
      <c r="N3" s="80" t="n"/>
      <c r="O3" s="81" t="n"/>
    </row>
    <row r="4" ht="15.75" customHeight="1" s="101">
      <c r="A4" s="116" t="inlineStr">
        <is>
          <t>Case</t>
        </is>
      </c>
      <c r="B4" s="80" t="n"/>
      <c r="C4" s="81" t="n"/>
      <c r="D4" s="34" t="inlineStr">
        <is>
          <t>No Errors</t>
        </is>
      </c>
      <c r="E4" s="34" t="inlineStr">
        <is>
          <t xml:space="preserve">10% UL Errors </t>
        </is>
      </c>
      <c r="F4" s="34" t="inlineStr">
        <is>
          <t>20% UL Errors</t>
        </is>
      </c>
      <c r="G4" s="34" t="inlineStr">
        <is>
          <t>No Errors</t>
        </is>
      </c>
      <c r="H4" s="34" t="inlineStr">
        <is>
          <t xml:space="preserve">10% UL Errors </t>
        </is>
      </c>
      <c r="I4" s="34" t="inlineStr">
        <is>
          <t>20% UL Errors</t>
        </is>
      </c>
      <c r="J4" s="34" t="inlineStr">
        <is>
          <t>No Errors</t>
        </is>
      </c>
      <c r="K4" s="34" t="inlineStr">
        <is>
          <t xml:space="preserve">10% UL Errors </t>
        </is>
      </c>
      <c r="L4" s="34" t="inlineStr">
        <is>
          <t>20% UL Errors</t>
        </is>
      </c>
      <c r="M4" s="34" t="inlineStr">
        <is>
          <t>No Errors</t>
        </is>
      </c>
      <c r="N4" s="34" t="inlineStr">
        <is>
          <t xml:space="preserve">10% UL Errors </t>
        </is>
      </c>
      <c r="O4" s="34" t="inlineStr">
        <is>
          <t>20% UL Errors</t>
        </is>
      </c>
    </row>
    <row r="5" ht="12.75" customHeight="1" s="101">
      <c r="A5" s="97" t="inlineStr">
        <is>
          <t>Transmission duration (seconds)</t>
        </is>
      </c>
      <c r="B5" s="97" t="inlineStr">
        <is>
          <t>Regular Fragments</t>
        </is>
      </c>
      <c r="C5" s="97" t="inlineStr">
        <is>
          <t>Amount</t>
        </is>
      </c>
      <c r="D5" s="35">
        <f>'Case 77 FER 0'!Y5</f>
        <v/>
      </c>
      <c r="E5" s="35">
        <f>'Case 77 FER 10'!Y5</f>
        <v/>
      </c>
      <c r="F5" s="35">
        <f>'Case 77 FER 20'!Y5</f>
        <v/>
      </c>
      <c r="G5" s="35">
        <f>'Case 150 FER 0'!O5</f>
        <v/>
      </c>
      <c r="H5" s="36">
        <f>'Case 150 FER 10'!O5</f>
        <v/>
      </c>
      <c r="I5" s="35">
        <f>'Case 150 FER 20'!O5</f>
        <v/>
      </c>
      <c r="J5" s="35">
        <f>'Case 231 FER 0'!O5</f>
        <v/>
      </c>
      <c r="K5" s="35">
        <f>'Case 231 FER 10'!O5</f>
        <v/>
      </c>
      <c r="L5" s="35">
        <f>'Case 231 FER 20'!O5</f>
        <v/>
      </c>
      <c r="M5" s="35">
        <f>'Case 512 FER 0'!O5</f>
        <v/>
      </c>
      <c r="N5" s="35">
        <f>'Case 512 FER 10'!O5</f>
        <v/>
      </c>
      <c r="O5" s="35">
        <f>'Case 512 FER 20'!O5</f>
        <v/>
      </c>
    </row>
    <row r="6" ht="33" customHeight="1" s="101">
      <c r="A6" s="98" t="n"/>
      <c r="B6" s="98" t="n"/>
      <c r="C6" s="37" t="inlineStr">
        <is>
          <t>Sent</t>
        </is>
      </c>
      <c r="D6" s="35">
        <f>'Case 77 FER 0'!Y6</f>
        <v/>
      </c>
      <c r="E6" s="35">
        <f>'Case 77 FER 10'!Y6</f>
        <v/>
      </c>
      <c r="F6" s="35">
        <f>'Case 77 FER 20'!Y6</f>
        <v/>
      </c>
      <c r="G6" s="35">
        <f>'Case 150 FER 0'!O6</f>
        <v/>
      </c>
      <c r="H6" s="36">
        <f>'Case 150 FER 10'!O6</f>
        <v/>
      </c>
      <c r="I6" s="35">
        <f>'Case 150 FER 20'!O6</f>
        <v/>
      </c>
      <c r="J6" s="35">
        <f>'Case 231 FER 0'!O6</f>
        <v/>
      </c>
      <c r="K6" s="35">
        <f>'Case 231 FER 10'!O6</f>
        <v/>
      </c>
      <c r="L6" s="35">
        <f>'Case 231 FER 20'!O6</f>
        <v/>
      </c>
      <c r="M6" s="35">
        <f>'Case 512 FER 0'!O6</f>
        <v/>
      </c>
      <c r="N6" s="35">
        <f>'Case 512 FER 10'!O6</f>
        <v/>
      </c>
      <c r="O6" s="35">
        <f>'Case 512 FER 20'!O6</f>
        <v/>
      </c>
    </row>
    <row r="7" ht="15.75" customHeight="1" s="101">
      <c r="A7" s="98" t="n"/>
      <c r="B7" s="98" t="n"/>
      <c r="C7" s="37" t="inlineStr">
        <is>
          <t>Errors</t>
        </is>
      </c>
      <c r="D7" s="35">
        <f>'Case 77 FER 0'!Y7</f>
        <v/>
      </c>
      <c r="E7" s="35">
        <f>'Case 77 FER 10'!Y7</f>
        <v/>
      </c>
      <c r="F7" s="35">
        <f>'Case 77 FER 20'!Y7</f>
        <v/>
      </c>
      <c r="G7" s="35">
        <f>'Case 150 FER 0'!O7</f>
        <v/>
      </c>
      <c r="H7" s="36">
        <f>'Case 150 FER 10'!O7</f>
        <v/>
      </c>
      <c r="I7" s="35">
        <f>'Case 150 FER 20'!O7</f>
        <v/>
      </c>
      <c r="J7" s="35">
        <f>'Case 231 FER 0'!O7</f>
        <v/>
      </c>
      <c r="K7" s="35">
        <f>'Case 231 FER 10'!O7</f>
        <v/>
      </c>
      <c r="L7" s="35">
        <f>'Case 231 FER 20'!O7</f>
        <v/>
      </c>
      <c r="M7" s="35">
        <f>'Case 512 FER 0'!O7</f>
        <v/>
      </c>
      <c r="N7" s="35">
        <f>'Case 512 FER 10'!O7</f>
        <v/>
      </c>
      <c r="O7" s="35">
        <f>'Case 512 FER 20'!O7</f>
        <v/>
      </c>
    </row>
    <row r="8" ht="15.75" customHeight="1" s="101">
      <c r="A8" s="98" t="n"/>
      <c r="B8" s="98" t="n"/>
      <c r="C8" s="37" t="inlineStr">
        <is>
          <t>Total</t>
        </is>
      </c>
      <c r="D8" s="35">
        <f>'Case 77 FER 0'!Y8</f>
        <v/>
      </c>
      <c r="E8" s="35">
        <f>'Case 77 FER 10'!Y8</f>
        <v/>
      </c>
      <c r="F8" s="35">
        <f>'Case 77 FER 20'!Y8</f>
        <v/>
      </c>
      <c r="G8" s="35">
        <f>'Case 150 FER 0'!O8</f>
        <v/>
      </c>
      <c r="H8" s="36">
        <f>'Case 150 FER 10'!O8</f>
        <v/>
      </c>
      <c r="I8" s="35">
        <f>'Case 150 FER 20'!O8</f>
        <v/>
      </c>
      <c r="J8" s="35">
        <f>'Case 231 FER 0'!O8</f>
        <v/>
      </c>
      <c r="K8" s="35">
        <f>'Case 231 FER 10'!O8</f>
        <v/>
      </c>
      <c r="L8" s="35">
        <f>'Case 231 FER 20'!O8</f>
        <v/>
      </c>
      <c r="M8" s="35">
        <f>'Case 512 FER 0'!O8</f>
        <v/>
      </c>
      <c r="N8" s="35">
        <f>'Case 512 FER 10'!O8</f>
        <v/>
      </c>
      <c r="O8" s="35">
        <f>'Case 512 FER 20'!O8</f>
        <v/>
      </c>
    </row>
    <row r="9" ht="15.75" customHeight="1" s="101">
      <c r="A9" s="98" t="n"/>
      <c r="B9" s="98" t="n"/>
      <c r="C9" s="37" t="inlineStr">
        <is>
          <t>Mean</t>
        </is>
      </c>
      <c r="D9" s="35">
        <f>'Case 77 FER 0'!Y9</f>
        <v/>
      </c>
      <c r="E9" s="35">
        <f>'Case 77 FER 10'!Y9</f>
        <v/>
      </c>
      <c r="F9" s="35">
        <f>'Case 77 FER 20'!Y9</f>
        <v/>
      </c>
      <c r="G9" s="35">
        <f>'Case 150 FER 0'!O9</f>
        <v/>
      </c>
      <c r="H9" s="36">
        <f>'Case 150 FER 10'!O9</f>
        <v/>
      </c>
      <c r="I9" s="35">
        <f>'Case 150 FER 20'!O9</f>
        <v/>
      </c>
      <c r="J9" s="35">
        <f>'Case 231 FER 0'!O9</f>
        <v/>
      </c>
      <c r="K9" s="35">
        <f>'Case 231 FER 10'!O9</f>
        <v/>
      </c>
      <c r="L9" s="35">
        <f>'Case 231 FER 20'!O9</f>
        <v/>
      </c>
      <c r="M9" s="35">
        <f>'Case 512 FER 0'!O9</f>
        <v/>
      </c>
      <c r="N9" s="35">
        <f>'Case 512 FER 10'!O9</f>
        <v/>
      </c>
      <c r="O9" s="35">
        <f>'Case 512 FER 20'!O9</f>
        <v/>
      </c>
    </row>
    <row r="10" ht="15.75" customHeight="1" s="101">
      <c r="A10" s="98" t="n"/>
      <c r="B10" s="99" t="n"/>
      <c r="C10" s="37" t="inlineStr">
        <is>
          <t>St. Deviation</t>
        </is>
      </c>
      <c r="D10" s="35">
        <f>'Case 77 FER 0'!Y10</f>
        <v/>
      </c>
      <c r="E10" s="35">
        <f>'Case 77 FER 10'!Y10</f>
        <v/>
      </c>
      <c r="F10" s="35">
        <f>'Case 77 FER 20'!Y10</f>
        <v/>
      </c>
      <c r="G10" s="35">
        <f>'Case 150 FER 0'!O10</f>
        <v/>
      </c>
      <c r="H10" s="36">
        <f>'Case 150 FER 10'!O10</f>
        <v/>
      </c>
      <c r="I10" s="35">
        <f>'Case 150 FER 20'!O10</f>
        <v/>
      </c>
      <c r="J10" s="35">
        <f>'Case 231 FER 0'!O10</f>
        <v/>
      </c>
      <c r="K10" s="35">
        <f>'Case 231 FER 10'!O10</f>
        <v/>
      </c>
      <c r="L10" s="35">
        <f>'Case 231 FER 20'!O10</f>
        <v/>
      </c>
      <c r="M10" s="35">
        <f>'Case 512 FER 0'!O10</f>
        <v/>
      </c>
      <c r="N10" s="35">
        <f>'Case 512 FER 10'!O10</f>
        <v/>
      </c>
      <c r="O10" s="35">
        <f>'Case 512 FER 20'!O10</f>
        <v/>
      </c>
    </row>
    <row r="11" ht="12.75" customHeight="1" s="101">
      <c r="A11" s="98" t="n"/>
      <c r="B11" s="97" t="inlineStr">
        <is>
          <t>All-0 Fragments</t>
        </is>
      </c>
      <c r="C11" s="97" t="inlineStr">
        <is>
          <t>Amount</t>
        </is>
      </c>
      <c r="D11" s="35">
        <f>'Case 77 FER 0'!Y11</f>
        <v/>
      </c>
      <c r="E11" s="35">
        <f>'Case 77 FER 10'!Y11</f>
        <v/>
      </c>
      <c r="F11" s="35">
        <f>'Case 77 FER 20'!Y11</f>
        <v/>
      </c>
      <c r="G11" s="35">
        <f>'Case 150 FER 0'!O11</f>
        <v/>
      </c>
      <c r="H11" s="36">
        <f>'Case 150 FER 10'!O11</f>
        <v/>
      </c>
      <c r="I11" s="35">
        <f>'Case 150 FER 20'!O11</f>
        <v/>
      </c>
      <c r="J11" s="35">
        <f>'Case 231 FER 0'!O11</f>
        <v/>
      </c>
      <c r="K11" s="35">
        <f>'Case 231 FER 10'!O11</f>
        <v/>
      </c>
      <c r="L11" s="35">
        <f>'Case 231 FER 20'!O11</f>
        <v/>
      </c>
      <c r="M11" s="35">
        <f>'Case 512 FER 0'!O11</f>
        <v/>
      </c>
      <c r="N11" s="35">
        <f>'Case 512 FER 10'!O11</f>
        <v/>
      </c>
      <c r="O11" s="35">
        <f>'Case 512 FER 20'!O11</f>
        <v/>
      </c>
    </row>
    <row r="12" ht="18.75" customHeight="1" s="101">
      <c r="A12" s="98" t="n"/>
      <c r="B12" s="98" t="n"/>
      <c r="C12" s="37" t="inlineStr">
        <is>
          <t>Sent</t>
        </is>
      </c>
      <c r="D12" s="35">
        <f>'Case 77 FER 0'!Y12</f>
        <v/>
      </c>
      <c r="E12" s="35">
        <f>'Case 77 FER 10'!Y12</f>
        <v/>
      </c>
      <c r="F12" s="35">
        <f>'Case 77 FER 20'!Y12</f>
        <v/>
      </c>
      <c r="G12" s="35">
        <f>'Case 150 FER 0'!O12</f>
        <v/>
      </c>
      <c r="H12" s="36">
        <f>'Case 150 FER 10'!O12</f>
        <v/>
      </c>
      <c r="I12" s="35">
        <f>'Case 150 FER 20'!O12</f>
        <v/>
      </c>
      <c r="J12" s="35">
        <f>'Case 231 FER 0'!O12</f>
        <v/>
      </c>
      <c r="K12" s="35">
        <f>'Case 231 FER 10'!O12</f>
        <v/>
      </c>
      <c r="L12" s="35">
        <f>'Case 231 FER 20'!O12</f>
        <v/>
      </c>
      <c r="M12" s="35">
        <f>'Case 512 FER 0'!O12</f>
        <v/>
      </c>
      <c r="N12" s="35">
        <f>'Case 512 FER 10'!O12</f>
        <v/>
      </c>
      <c r="O12" s="35">
        <f>'Case 512 FER 20'!O12</f>
        <v/>
      </c>
    </row>
    <row r="13" ht="35.25" customHeight="1" s="101">
      <c r="A13" s="98" t="n"/>
      <c r="B13" s="98" t="n"/>
      <c r="C13" s="37" t="inlineStr">
        <is>
          <t>UL Errors</t>
        </is>
      </c>
      <c r="D13" s="35">
        <f>'Case 77 FER 0'!Y13</f>
        <v/>
      </c>
      <c r="E13" s="35">
        <f>'Case 77 FER 10'!Y13</f>
        <v/>
      </c>
      <c r="F13" s="35">
        <f>'Case 77 FER 20'!Y13</f>
        <v/>
      </c>
      <c r="G13" s="35">
        <f>'Case 150 FER 0'!O13</f>
        <v/>
      </c>
      <c r="H13" s="36">
        <f>'Case 150 FER 10'!O13</f>
        <v/>
      </c>
      <c r="I13" s="35">
        <f>'Case 150 FER 20'!O13</f>
        <v/>
      </c>
      <c r="J13" s="35">
        <f>'Case 231 FER 0'!O13</f>
        <v/>
      </c>
      <c r="K13" s="35">
        <f>'Case 231 FER 10'!O13</f>
        <v/>
      </c>
      <c r="L13" s="35">
        <f>'Case 231 FER 20'!O13</f>
        <v/>
      </c>
      <c r="M13" s="35">
        <f>'Case 512 FER 0'!O13</f>
        <v/>
      </c>
      <c r="N13" s="35">
        <f>'Case 512 FER 10'!O13</f>
        <v/>
      </c>
      <c r="O13" s="35">
        <f>'Case 512 FER 20'!O13</f>
        <v/>
      </c>
    </row>
    <row r="14" ht="21" customHeight="1" s="101">
      <c r="A14" s="98" t="n"/>
      <c r="B14" s="98" t="n"/>
      <c r="C14" s="37" t="inlineStr">
        <is>
          <t>DL Errors</t>
        </is>
      </c>
      <c r="D14" s="35">
        <f>'Case 77 FER 0'!Y14</f>
        <v/>
      </c>
      <c r="E14" s="35">
        <f>'Case 77 FER 10'!Y14</f>
        <v/>
      </c>
      <c r="F14" s="35">
        <f>'Case 77 FER 20'!Y14</f>
        <v/>
      </c>
      <c r="G14" s="35">
        <f>'Case 150 FER 0'!O14</f>
        <v/>
      </c>
      <c r="H14" s="36">
        <f>'Case 150 FER 10'!O14</f>
        <v/>
      </c>
      <c r="I14" s="35">
        <f>'Case 150 FER 20'!O14</f>
        <v/>
      </c>
      <c r="J14" s="35">
        <f>'Case 231 FER 0'!O14</f>
        <v/>
      </c>
      <c r="K14" s="35">
        <f>'Case 231 FER 10'!O14</f>
        <v/>
      </c>
      <c r="L14" s="35">
        <f>'Case 231 FER 20'!O14</f>
        <v/>
      </c>
      <c r="M14" s="35">
        <f>'Case 512 FER 0'!O14</f>
        <v/>
      </c>
      <c r="N14" s="35">
        <f>'Case 512 FER 10'!O14</f>
        <v/>
      </c>
      <c r="O14" s="35">
        <f>'Case 512 FER 20'!O14</f>
        <v/>
      </c>
    </row>
    <row r="15" ht="24" customHeight="1" s="101">
      <c r="A15" s="98" t="n"/>
      <c r="B15" s="98" t="n"/>
      <c r="C15" s="37" t="inlineStr">
        <is>
          <t>DL Received</t>
        </is>
      </c>
      <c r="D15" s="35">
        <f>'Case 77 FER 0'!Y15</f>
        <v/>
      </c>
      <c r="E15" s="35">
        <f>'Case 77 FER 10'!Y15</f>
        <v/>
      </c>
      <c r="F15" s="35">
        <f>'Case 77 FER 20'!Y15</f>
        <v/>
      </c>
      <c r="G15" s="35">
        <f>'Case 150 FER 0'!O15</f>
        <v/>
      </c>
      <c r="H15" s="36">
        <f>'Case 150 FER 10'!O15</f>
        <v/>
      </c>
      <c r="I15" s="35">
        <f>'Case 150 FER 20'!O15</f>
        <v/>
      </c>
      <c r="J15" s="35">
        <f>'Case 231 FER 0'!O15</f>
        <v/>
      </c>
      <c r="K15" s="35">
        <f>'Case 231 FER 10'!O15</f>
        <v/>
      </c>
      <c r="L15" s="35">
        <f>'Case 231 FER 20'!O15</f>
        <v/>
      </c>
      <c r="M15" s="35">
        <f>'Case 512 FER 0'!O15</f>
        <v/>
      </c>
      <c r="N15" s="35">
        <f>'Case 512 FER 10'!O15</f>
        <v/>
      </c>
      <c r="O15" s="35">
        <f>'Case 512 FER 20'!O15</f>
        <v/>
      </c>
    </row>
    <row r="16" ht="15.75" customHeight="1" s="101">
      <c r="A16" s="98" t="n"/>
      <c r="B16" s="98" t="n"/>
      <c r="C16" s="37" t="inlineStr">
        <is>
          <t>Total</t>
        </is>
      </c>
      <c r="D16" s="35">
        <f>'Case 77 FER 0'!Y16</f>
        <v/>
      </c>
      <c r="E16" s="35">
        <f>'Case 77 FER 10'!Y16</f>
        <v/>
      </c>
      <c r="F16" s="35">
        <f>'Case 77 FER 20'!Y16</f>
        <v/>
      </c>
      <c r="G16" s="35">
        <f>'Case 150 FER 0'!O16</f>
        <v/>
      </c>
      <c r="H16" s="36">
        <f>'Case 150 FER 10'!O16</f>
        <v/>
      </c>
      <c r="I16" s="35">
        <f>'Case 150 FER 20'!O16</f>
        <v/>
      </c>
      <c r="J16" s="35">
        <f>'Case 231 FER 0'!O16</f>
        <v/>
      </c>
      <c r="K16" s="35">
        <f>'Case 231 FER 10'!O16</f>
        <v/>
      </c>
      <c r="L16" s="35">
        <f>'Case 231 FER 20'!O16</f>
        <v/>
      </c>
      <c r="M16" s="35">
        <f>'Case 512 FER 0'!O16</f>
        <v/>
      </c>
      <c r="N16" s="35">
        <f>'Case 512 FER 10'!O16</f>
        <v/>
      </c>
      <c r="O16" s="35">
        <f>'Case 512 FER 20'!O16</f>
        <v/>
      </c>
    </row>
    <row r="17" ht="15.75" customHeight="1" s="101">
      <c r="A17" s="98" t="n"/>
      <c r="B17" s="98" t="n"/>
      <c r="C17" s="37" t="inlineStr">
        <is>
          <t>Mean</t>
        </is>
      </c>
      <c r="D17" s="35">
        <f>'Case 77 FER 0'!Y17</f>
        <v/>
      </c>
      <c r="E17" s="35">
        <f>'Case 77 FER 10'!Y17</f>
        <v/>
      </c>
      <c r="F17" s="35">
        <f>'Case 77 FER 20'!Y17</f>
        <v/>
      </c>
      <c r="G17" s="35">
        <f>'Case 150 FER 0'!O17</f>
        <v/>
      </c>
      <c r="H17" s="36">
        <f>'Case 150 FER 10'!O17</f>
        <v/>
      </c>
      <c r="I17" s="35">
        <f>'Case 150 FER 20'!O17</f>
        <v/>
      </c>
      <c r="J17" s="35">
        <f>'Case 231 FER 0'!O17</f>
        <v/>
      </c>
      <c r="K17" s="35">
        <f>'Case 231 FER 10'!O17</f>
        <v/>
      </c>
      <c r="L17" s="35">
        <f>'Case 231 FER 20'!O17</f>
        <v/>
      </c>
      <c r="M17" s="35">
        <f>'Case 512 FER 0'!O17</f>
        <v/>
      </c>
      <c r="N17" s="35">
        <f>'Case 512 FER 10'!O17</f>
        <v/>
      </c>
      <c r="O17" s="35">
        <f>'Case 512 FER 20'!O17</f>
        <v/>
      </c>
    </row>
    <row r="18" ht="15.75" customHeight="1" s="101">
      <c r="A18" s="98" t="n"/>
      <c r="B18" s="99" t="n"/>
      <c r="C18" s="37" t="inlineStr">
        <is>
          <t>St. Deviation</t>
        </is>
      </c>
      <c r="D18" s="35">
        <f>'Case 77 FER 0'!Y18</f>
        <v/>
      </c>
      <c r="E18" s="35">
        <f>'Case 77 FER 10'!Y18</f>
        <v/>
      </c>
      <c r="F18" s="35">
        <f>'Case 77 FER 20'!Y18</f>
        <v/>
      </c>
      <c r="G18" s="35">
        <f>'Case 150 FER 0'!O18</f>
        <v/>
      </c>
      <c r="H18" s="36">
        <f>'Case 150 FER 10'!O18</f>
        <v/>
      </c>
      <c r="I18" s="35">
        <f>'Case 150 FER 20'!O18</f>
        <v/>
      </c>
      <c r="J18" s="35">
        <f>'Case 231 FER 0'!O18</f>
        <v/>
      </c>
      <c r="K18" s="35">
        <f>'Case 231 FER 10'!O18</f>
        <v/>
      </c>
      <c r="L18" s="35">
        <f>'Case 231 FER 20'!O18</f>
        <v/>
      </c>
      <c r="M18" s="35">
        <f>'Case 512 FER 0'!O18</f>
        <v/>
      </c>
      <c r="N18" s="35">
        <f>'Case 512 FER 10'!O18</f>
        <v/>
      </c>
      <c r="O18" s="35">
        <f>'Case 512 FER 20'!O18</f>
        <v/>
      </c>
    </row>
    <row r="19" ht="12.75" customHeight="1" s="101">
      <c r="A19" s="98" t="n"/>
      <c r="B19" s="97" t="inlineStr">
        <is>
          <t>All-1 Fragments</t>
        </is>
      </c>
      <c r="C19" s="37" t="inlineStr">
        <is>
          <t>Amount
(No Error)</t>
        </is>
      </c>
      <c r="D19" s="35">
        <f>'Case 77 FER 0'!Y19</f>
        <v/>
      </c>
      <c r="E19" s="35">
        <f>'Case 77 FER 10'!Y19</f>
        <v/>
      </c>
      <c r="F19" s="35">
        <f>'Case 77 FER 20'!Y19</f>
        <v/>
      </c>
      <c r="G19" s="35">
        <f>'Case 150 FER 0'!O19</f>
        <v/>
      </c>
      <c r="H19" s="36">
        <f>'Case 150 FER 10'!O19</f>
        <v/>
      </c>
      <c r="I19" s="35">
        <f>'Case 150 FER 20'!O19</f>
        <v/>
      </c>
      <c r="J19" s="35">
        <f>'Case 231 FER 0'!O19</f>
        <v/>
      </c>
      <c r="K19" s="35">
        <f>'Case 231 FER 10'!O19</f>
        <v/>
      </c>
      <c r="L19" s="35">
        <f>'Case 231 FER 20'!O19</f>
        <v/>
      </c>
      <c r="M19" s="35">
        <f>'Case 512 FER 0'!O19</f>
        <v/>
      </c>
      <c r="N19" s="35">
        <f>'Case 512 FER 10'!O19</f>
        <v/>
      </c>
      <c r="O19" s="35">
        <f>'Case 512 FER 20'!O19</f>
        <v/>
      </c>
    </row>
    <row r="20" ht="15.75" customHeight="1" s="101">
      <c r="A20" s="98" t="n"/>
      <c r="B20" s="98" t="n"/>
      <c r="C20" s="37" t="inlineStr">
        <is>
          <t>Sent</t>
        </is>
      </c>
      <c r="D20" s="35">
        <f>'Case 77 FER 0'!Y20</f>
        <v/>
      </c>
      <c r="E20" s="35">
        <f>'Case 77 FER 10'!Y20</f>
        <v/>
      </c>
      <c r="F20" s="35">
        <f>'Case 77 FER 20'!Y20</f>
        <v/>
      </c>
      <c r="G20" s="35">
        <f>'Case 150 FER 0'!O20</f>
        <v/>
      </c>
      <c r="H20" s="36">
        <f>'Case 150 FER 10'!O20</f>
        <v/>
      </c>
      <c r="I20" s="35">
        <f>'Case 150 FER 20'!O20</f>
        <v/>
      </c>
      <c r="J20" s="35">
        <f>'Case 231 FER 0'!O20</f>
        <v/>
      </c>
      <c r="K20" s="35">
        <f>'Case 231 FER 10'!O20</f>
        <v/>
      </c>
      <c r="L20" s="35">
        <f>'Case 231 FER 20'!O20</f>
        <v/>
      </c>
      <c r="M20" s="35">
        <f>'Case 512 FER 0'!O20</f>
        <v/>
      </c>
      <c r="N20" s="35">
        <f>'Case 512 FER 10'!O20</f>
        <v/>
      </c>
      <c r="O20" s="35">
        <f>'Case 512 FER 20'!O20</f>
        <v/>
      </c>
    </row>
    <row r="21" ht="15.75" customHeight="1" s="101">
      <c r="A21" s="98" t="n"/>
      <c r="B21" s="98" t="n"/>
      <c r="C21" s="37" t="inlineStr">
        <is>
          <t>UL Errors</t>
        </is>
      </c>
      <c r="D21" s="35">
        <f>'Case 77 FER 0'!Y21</f>
        <v/>
      </c>
      <c r="E21" s="35">
        <f>'Case 77 FER 10'!Y21</f>
        <v/>
      </c>
      <c r="F21" s="35">
        <f>'Case 77 FER 20'!Y21</f>
        <v/>
      </c>
      <c r="G21" s="35">
        <f>'Case 150 FER 0'!O21</f>
        <v/>
      </c>
      <c r="H21" s="36">
        <f>'Case 150 FER 10'!O21</f>
        <v/>
      </c>
      <c r="I21" s="35">
        <f>'Case 150 FER 20'!O21</f>
        <v/>
      </c>
      <c r="J21" s="35">
        <f>'Case 231 FER 0'!O21</f>
        <v/>
      </c>
      <c r="K21" s="35">
        <f>'Case 231 FER 10'!O21</f>
        <v/>
      </c>
      <c r="L21" s="35">
        <f>'Case 231 FER 20'!O21</f>
        <v/>
      </c>
      <c r="M21" s="35">
        <f>'Case 512 FER 0'!O21</f>
        <v/>
      </c>
      <c r="N21" s="35">
        <f>'Case 512 FER 10'!O21</f>
        <v/>
      </c>
      <c r="O21" s="35">
        <f>'Case 512 FER 20'!O21</f>
        <v/>
      </c>
    </row>
    <row r="22" ht="15.75" customHeight="1" s="101">
      <c r="A22" s="98" t="n"/>
      <c r="B22" s="98" t="n"/>
      <c r="C22" s="37" t="inlineStr">
        <is>
          <t>DL Errors</t>
        </is>
      </c>
      <c r="D22" s="35">
        <f>'Case 77 FER 0'!Y22</f>
        <v/>
      </c>
      <c r="E22" s="35">
        <f>'Case 77 FER 10'!Y22</f>
        <v/>
      </c>
      <c r="F22" s="35">
        <f>'Case 77 FER 20'!Y22</f>
        <v/>
      </c>
      <c r="G22" s="35">
        <f>'Case 150 FER 0'!O22</f>
        <v/>
      </c>
      <c r="H22" s="36">
        <f>'Case 150 FER 10'!O22</f>
        <v/>
      </c>
      <c r="I22" s="35">
        <f>'Case 150 FER 20'!O22</f>
        <v/>
      </c>
      <c r="J22" s="35">
        <f>'Case 231 FER 0'!O22</f>
        <v/>
      </c>
      <c r="K22" s="35">
        <f>'Case 231 FER 10'!O22</f>
        <v/>
      </c>
      <c r="L22" s="35">
        <f>'Case 231 FER 20'!O22</f>
        <v/>
      </c>
      <c r="M22" s="35">
        <f>'Case 512 FER 0'!O22</f>
        <v/>
      </c>
      <c r="N22" s="35">
        <f>'Case 512 FER 10'!O22</f>
        <v/>
      </c>
      <c r="O22" s="35">
        <f>'Case 512 FER 20'!O22</f>
        <v/>
      </c>
    </row>
    <row r="23" ht="15.75" customHeight="1" s="101">
      <c r="A23" s="98" t="n"/>
      <c r="B23" s="98" t="n"/>
      <c r="C23" s="37" t="inlineStr">
        <is>
          <t>DL Received</t>
        </is>
      </c>
      <c r="D23" s="35">
        <f>'Case 77 FER 0'!Y23</f>
        <v/>
      </c>
      <c r="E23" s="35">
        <f>'Case 77 FER 10'!Y23</f>
        <v/>
      </c>
      <c r="F23" s="35">
        <f>'Case 77 FER 20'!Y23</f>
        <v/>
      </c>
      <c r="G23" s="35">
        <f>'Case 150 FER 0'!O23</f>
        <v/>
      </c>
      <c r="H23" s="36">
        <f>'Case 150 FER 10'!O23</f>
        <v/>
      </c>
      <c r="I23" s="35">
        <f>'Case 150 FER 20'!O23</f>
        <v/>
      </c>
      <c r="J23" s="35">
        <f>'Case 231 FER 0'!O23</f>
        <v/>
      </c>
      <c r="K23" s="35">
        <f>'Case 231 FER 10'!O23</f>
        <v/>
      </c>
      <c r="L23" s="35">
        <f>'Case 231 FER 20'!O23</f>
        <v/>
      </c>
      <c r="M23" s="35">
        <f>'Case 512 FER 0'!O23</f>
        <v/>
      </c>
      <c r="N23" s="35">
        <f>'Case 512 FER 10'!O23</f>
        <v/>
      </c>
      <c r="O23" s="35">
        <f>'Case 512 FER 20'!O23</f>
        <v/>
      </c>
    </row>
    <row r="24" ht="15.75" customHeight="1" s="101">
      <c r="A24" s="98" t="n"/>
      <c r="B24" s="98" t="n"/>
      <c r="C24" s="37" t="inlineStr">
        <is>
          <t>Total</t>
        </is>
      </c>
      <c r="D24" s="35">
        <f>'Case 77 FER 0'!Y24</f>
        <v/>
      </c>
      <c r="E24" s="35">
        <f>'Case 77 FER 10'!Y24</f>
        <v/>
      </c>
      <c r="F24" s="35">
        <f>'Case 77 FER 20'!Y24</f>
        <v/>
      </c>
      <c r="G24" s="35">
        <f>'Case 150 FER 0'!O24</f>
        <v/>
      </c>
      <c r="H24" s="36">
        <f>'Case 150 FER 10'!O24</f>
        <v/>
      </c>
      <c r="I24" s="35">
        <f>'Case 150 FER 20'!O24</f>
        <v/>
      </c>
      <c r="J24" s="35">
        <f>'Case 231 FER 0'!O24</f>
        <v/>
      </c>
      <c r="K24" s="35">
        <f>'Case 231 FER 10'!O24</f>
        <v/>
      </c>
      <c r="L24" s="35">
        <f>'Case 231 FER 20'!O24</f>
        <v/>
      </c>
      <c r="M24" s="35">
        <f>'Case 512 FER 0'!O24</f>
        <v/>
      </c>
      <c r="N24" s="35">
        <f>'Case 512 FER 10'!O24</f>
        <v/>
      </c>
      <c r="O24" s="35">
        <f>'Case 512 FER 20'!O24</f>
        <v/>
      </c>
    </row>
    <row r="25" ht="15.75" customHeight="1" s="101">
      <c r="A25" s="98" t="n"/>
      <c r="B25" s="98" t="n"/>
      <c r="C25" s="37" t="inlineStr">
        <is>
          <t>Mean</t>
        </is>
      </c>
      <c r="D25" s="35">
        <f>'Case 77 FER 0'!Y25</f>
        <v/>
      </c>
      <c r="E25" s="35">
        <f>'Case 77 FER 10'!Y25</f>
        <v/>
      </c>
      <c r="F25" s="35">
        <f>'Case 77 FER 20'!Y25</f>
        <v/>
      </c>
      <c r="G25" s="35">
        <f>'Case 150 FER 0'!O25</f>
        <v/>
      </c>
      <c r="H25" s="36">
        <f>'Case 150 FER 10'!O25</f>
        <v/>
      </c>
      <c r="I25" s="35">
        <f>'Case 150 FER 20'!O25</f>
        <v/>
      </c>
      <c r="J25" s="35">
        <f>'Case 231 FER 0'!O25</f>
        <v/>
      </c>
      <c r="K25" s="35">
        <f>'Case 231 FER 10'!O25</f>
        <v/>
      </c>
      <c r="L25" s="35">
        <f>'Case 231 FER 20'!O25</f>
        <v/>
      </c>
      <c r="M25" s="35">
        <f>'Case 512 FER 0'!O25</f>
        <v/>
      </c>
      <c r="N25" s="35">
        <f>'Case 512 FER 10'!O25</f>
        <v/>
      </c>
      <c r="O25" s="35">
        <f>'Case 512 FER 20'!O25</f>
        <v/>
      </c>
    </row>
    <row r="26" ht="15.75" customHeight="1" s="101">
      <c r="A26" s="98" t="n"/>
      <c r="B26" s="99" t="n"/>
      <c r="C26" s="37" t="inlineStr">
        <is>
          <t>St. Deviation</t>
        </is>
      </c>
      <c r="D26" s="35">
        <f>'Case 77 FER 0'!Y26</f>
        <v/>
      </c>
      <c r="E26" s="35">
        <f>'Case 77 FER 10'!Y26</f>
        <v/>
      </c>
      <c r="F26" s="35">
        <f>'Case 77 FER 20'!Y26</f>
        <v/>
      </c>
      <c r="G26" s="35">
        <f>'Case 150 FER 0'!O26</f>
        <v/>
      </c>
      <c r="H26" s="36">
        <f>'Case 150 FER 10'!O26</f>
        <v/>
      </c>
      <c r="I26" s="35">
        <f>'Case 150 FER 20'!O26</f>
        <v/>
      </c>
      <c r="J26" s="35">
        <f>'Case 231 FER 0'!O26</f>
        <v/>
      </c>
      <c r="K26" s="35">
        <f>'Case 231 FER 10'!O26</f>
        <v/>
      </c>
      <c r="L26" s="35">
        <f>'Case 231 FER 20'!O26</f>
        <v/>
      </c>
      <c r="M26" s="35">
        <f>'Case 512 FER 0'!O26</f>
        <v/>
      </c>
      <c r="N26" s="35">
        <f>'Case 512 FER 10'!O26</f>
        <v/>
      </c>
      <c r="O26" s="35">
        <f>'Case 512 FER 20'!O26</f>
        <v/>
      </c>
    </row>
    <row r="27" ht="15.75" customHeight="1" s="101">
      <c r="A27" s="99" t="n"/>
      <c r="B27" s="97" t="inlineStr">
        <is>
          <t>Total Duration</t>
        </is>
      </c>
      <c r="C27" s="81" t="n"/>
      <c r="D27" s="35">
        <f>'Case 77 FER 0'!Y27</f>
        <v/>
      </c>
      <c r="E27" s="64">
        <f>'Case 77 FER 10'!Y27</f>
        <v/>
      </c>
      <c r="F27" s="64">
        <f>'Case 77 FER 20'!Y27</f>
        <v/>
      </c>
      <c r="G27" s="35">
        <f>'Case 150 FER 0'!O27</f>
        <v/>
      </c>
      <c r="H27" s="65">
        <f>'Case 150 FER 10'!O27</f>
        <v/>
      </c>
      <c r="I27" s="64">
        <f>'Case 150 FER 20'!O27</f>
        <v/>
      </c>
      <c r="J27" s="35">
        <f>'Case 231 FER 0'!O27</f>
        <v/>
      </c>
      <c r="K27" s="64">
        <f>'Case 231 FER 10'!O27</f>
        <v/>
      </c>
      <c r="L27" s="64">
        <f>'Case 231 FER 20'!O27</f>
        <v/>
      </c>
      <c r="M27" s="35">
        <f>'Case 512 FER 0'!O27</f>
        <v/>
      </c>
      <c r="N27" s="64">
        <f>'Case 512 FER 10'!O27</f>
        <v/>
      </c>
      <c r="O27" s="64">
        <f>'Case 512 FER 20'!O27</f>
        <v/>
      </c>
    </row>
    <row r="28" ht="15.75" customHeight="1" s="101">
      <c r="A28" s="97" t="inlineStr">
        <is>
          <t>Total UL Errors</t>
        </is>
      </c>
      <c r="B28" s="80" t="n"/>
      <c r="C28" s="81" t="n"/>
      <c r="D28" s="35">
        <f>'Case 77 FER 0'!Y29</f>
        <v/>
      </c>
      <c r="E28" s="35">
        <f>'Case 77 FER 10'!Y28</f>
        <v/>
      </c>
      <c r="F28" s="35">
        <f>'Case 77 FER 20'!Y28</f>
        <v/>
      </c>
      <c r="G28" s="35">
        <f>'Case 150 FER 0'!O28</f>
        <v/>
      </c>
      <c r="H28" s="36">
        <f>'Case 150 FER 10'!O28</f>
        <v/>
      </c>
      <c r="I28" s="35">
        <f>'Case 150 FER 20'!O28</f>
        <v/>
      </c>
      <c r="J28" s="35">
        <f>'Case 231 FER 0'!O28</f>
        <v/>
      </c>
      <c r="K28" s="35">
        <f>'Case 231 FER 10'!O28</f>
        <v/>
      </c>
      <c r="L28" s="35">
        <f>'Case 231 FER 20'!O28</f>
        <v/>
      </c>
      <c r="M28" s="35">
        <f>'Case 512 FER 0'!O28</f>
        <v/>
      </c>
      <c r="N28" s="35">
        <f>'Case 512 FER 10'!O28</f>
        <v/>
      </c>
      <c r="O28" s="35">
        <f>'Case 512 FER 20'!O28</f>
        <v/>
      </c>
    </row>
    <row r="29" ht="15.75" customHeight="1" s="101">
      <c r="A29" s="97" t="inlineStr">
        <is>
          <t>Total UL Errors %</t>
        </is>
      </c>
      <c r="B29" s="80" t="n"/>
      <c r="C29" s="81" t="n"/>
      <c r="D29" s="35">
        <f>'Case 77 FER 0'!Y30</f>
        <v/>
      </c>
      <c r="E29" s="44">
        <f>'Case 77 FER 10'!Y29</f>
        <v/>
      </c>
      <c r="F29" s="44">
        <f>'Case 77 FER 20'!Y29</f>
        <v/>
      </c>
      <c r="G29" s="35">
        <f>'Case 150 FER 0'!O29</f>
        <v/>
      </c>
      <c r="H29" s="45">
        <f>'Case 150 FER 10'!O29</f>
        <v/>
      </c>
      <c r="I29" s="35">
        <f>'Case 150 FER 20'!O29</f>
        <v/>
      </c>
      <c r="J29" s="35">
        <f>'Case 231 FER 0'!O29</f>
        <v/>
      </c>
      <c r="K29" s="35">
        <f>'Case 231 FER 10'!O29</f>
        <v/>
      </c>
      <c r="L29" s="35">
        <f>'Case 231 FER 20'!O29</f>
        <v/>
      </c>
      <c r="M29" s="35">
        <f>'Case 512 FER 0'!O29</f>
        <v/>
      </c>
      <c r="N29" s="35">
        <f>'Case 512 FER 10'!O29</f>
        <v/>
      </c>
      <c r="O29" s="35">
        <f>'Case 512 FER 20'!O29</f>
        <v/>
      </c>
      <c r="Q29" s="41" t="n"/>
    </row>
    <row r="30" ht="15.75" customHeight="1" s="101">
      <c r="A30" s="97" t="inlineStr">
        <is>
          <t>Total DL Errors</t>
        </is>
      </c>
      <c r="B30" s="80" t="n"/>
      <c r="C30" s="81" t="n"/>
      <c r="D30" s="35">
        <f>'Case 77 FER 0'!Y31</f>
        <v/>
      </c>
      <c r="E30" s="35">
        <f>'Case 77 FER 10'!Y30</f>
        <v/>
      </c>
      <c r="F30" s="35">
        <f>'Case 77 FER 20'!Y30</f>
        <v/>
      </c>
      <c r="G30" s="35">
        <f>'Case 150 FER 0'!O30</f>
        <v/>
      </c>
      <c r="H30" s="36">
        <f>'Case 150 FER 10'!O30</f>
        <v/>
      </c>
      <c r="I30" s="35">
        <f>'Case 150 FER 20'!O30</f>
        <v/>
      </c>
      <c r="J30" s="35">
        <f>'Case 231 FER 0'!O30</f>
        <v/>
      </c>
      <c r="K30" s="35">
        <f>'Case 231 FER 10'!O30</f>
        <v/>
      </c>
      <c r="L30" s="35">
        <f>'Case 231 FER 20'!O30</f>
        <v/>
      </c>
      <c r="M30" s="35">
        <f>'Case 512 FER 0'!O30</f>
        <v/>
      </c>
      <c r="N30" s="35">
        <f>'Case 512 FER 10'!O30</f>
        <v/>
      </c>
      <c r="O30" s="35">
        <f>'Case 512 FER 20'!O30</f>
        <v/>
      </c>
      <c r="R30" s="41" t="n"/>
    </row>
    <row r="31" ht="15.75" customHeight="1" s="101">
      <c r="A31" s="97" t="inlineStr">
        <is>
          <t>Total DL Errors %</t>
        </is>
      </c>
      <c r="B31" s="80" t="n"/>
      <c r="C31" s="81" t="n"/>
      <c r="D31" s="35">
        <f>'Case 77 FER 0'!Y32</f>
        <v/>
      </c>
      <c r="E31" s="44">
        <f>'Case 77 FER 10'!Y31</f>
        <v/>
      </c>
      <c r="F31" s="44">
        <f>'Case 77 FER 20'!Y31</f>
        <v/>
      </c>
      <c r="G31" s="35">
        <f>'Case 150 FER 0'!O31</f>
        <v/>
      </c>
      <c r="H31" s="45">
        <f>'Case 150 FER 10'!O31</f>
        <v/>
      </c>
      <c r="I31" s="35">
        <f>'Case 150 FER 20'!O31</f>
        <v/>
      </c>
      <c r="J31" s="35">
        <f>'Case 231 FER 0'!O31</f>
        <v/>
      </c>
      <c r="K31" s="35">
        <f>'Case 231 FER 10'!O31</f>
        <v/>
      </c>
      <c r="L31" s="35">
        <f>'Case 231 FER 20'!O31</f>
        <v/>
      </c>
      <c r="M31" s="35">
        <f>'Case 512 FER 0'!O31</f>
        <v/>
      </c>
      <c r="N31" s="35">
        <f>'Case 512 FER 10'!O31</f>
        <v/>
      </c>
      <c r="O31" s="35">
        <f>'Case 512 FER 20'!O31</f>
        <v/>
      </c>
    </row>
    <row r="32" ht="15.75" customHeight="1" s="101">
      <c r="A32" s="97" t="inlineStr">
        <is>
          <t>Network Messages Exchanged</t>
        </is>
      </c>
      <c r="B32" s="82" t="n"/>
      <c r="C32" s="97" t="inlineStr">
        <is>
          <t>UL</t>
        </is>
      </c>
      <c r="D32" s="38">
        <f>D5+D11+D19</f>
        <v/>
      </c>
      <c r="E32" s="35">
        <f>'Case 77 FER 10'!Y32</f>
        <v/>
      </c>
      <c r="F32" s="35">
        <f>'Case 77 FER 20'!Y32</f>
        <v/>
      </c>
      <c r="G32" s="35">
        <f>'Case 150 FER 0'!O32</f>
        <v/>
      </c>
      <c r="H32" s="36">
        <f>'Case 150 FER 10'!O32</f>
        <v/>
      </c>
      <c r="I32" s="35">
        <f>'Case 150 FER 20'!O32</f>
        <v/>
      </c>
      <c r="J32" s="35">
        <f>'Case 231 FER 0'!O32</f>
        <v/>
      </c>
      <c r="K32" s="35">
        <f>'Case 231 FER 10'!O32</f>
        <v/>
      </c>
      <c r="L32" s="35">
        <f>'Case 231 FER 20'!O32</f>
        <v/>
      </c>
      <c r="M32" s="35">
        <f>'Case 512 FER 0'!O32</f>
        <v/>
      </c>
      <c r="N32" s="35">
        <f>'Case 512 FER 10'!O32</f>
        <v/>
      </c>
      <c r="O32" s="35">
        <f>'Case 512 FER 20'!O32</f>
        <v/>
      </c>
    </row>
    <row r="33" ht="15.75" customHeight="1" s="101">
      <c r="A33" s="108" t="n"/>
      <c r="B33" s="95" t="n"/>
      <c r="C33" s="97" t="inlineStr">
        <is>
          <t>DL</t>
        </is>
      </c>
      <c r="D33" s="38">
        <f>D11+D19</f>
        <v/>
      </c>
      <c r="E33" s="35">
        <f>'Case 77 FER 10'!Y33</f>
        <v/>
      </c>
      <c r="F33" s="35">
        <f>'Case 77 FER 20'!Y33</f>
        <v/>
      </c>
      <c r="G33" s="35">
        <f>'Case 150 FER 0'!O33</f>
        <v/>
      </c>
      <c r="H33" s="36">
        <f>'Case 150 FER 10'!O33</f>
        <v/>
      </c>
      <c r="I33" s="35">
        <f>'Case 150 FER 20'!O33</f>
        <v/>
      </c>
      <c r="J33" s="35">
        <f>'Case 231 FER 0'!O33</f>
        <v/>
      </c>
      <c r="K33" s="35">
        <f>'Case 231 FER 10'!O33</f>
        <v/>
      </c>
      <c r="L33" s="35">
        <f>'Case 231 FER 20'!O33</f>
        <v/>
      </c>
      <c r="M33" s="35">
        <f>'Case 512 FER 0'!O33</f>
        <v/>
      </c>
      <c r="N33" s="35">
        <f>'Case 512 FER 10'!O33</f>
        <v/>
      </c>
      <c r="O33" s="35">
        <f>'Case 512 FER 20'!O33</f>
        <v/>
      </c>
    </row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26">
    <mergeCell ref="A5:A27"/>
    <mergeCell ref="B5:B10"/>
    <mergeCell ref="B11:B18"/>
    <mergeCell ref="B19:B26"/>
    <mergeCell ref="B27:C27"/>
    <mergeCell ref="A28:C28"/>
    <mergeCell ref="A29:C29"/>
    <mergeCell ref="A30:C30"/>
    <mergeCell ref="A31:C31"/>
    <mergeCell ref="A32:B33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  <mergeCell ref="J3:L3"/>
  </mergeCells>
  <pageMargins left="0.7" right="0.7" top="0.75" bottom="0.75" header="0" footer="0"/>
  <pageSetup orientation="landscape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Q31"/>
  <sheetViews>
    <sheetView topLeftCell="A10" workbookViewId="0">
      <selection activeCell="Q31" sqref="M31:Q31"/>
    </sheetView>
  </sheetViews>
  <sheetFormatPr baseColWidth="10" defaultColWidth="14.42578125" defaultRowHeight="15" customHeight="1"/>
  <sheetData>
    <row r="1" ht="12.75" customHeight="1" s="101">
      <c r="A1" s="119" t="inlineStr">
        <is>
          <t>Transmission Duration</t>
        </is>
      </c>
      <c r="B1" s="80" t="n"/>
      <c r="C1" s="80" t="n"/>
      <c r="D1" s="81" t="n"/>
      <c r="E1" s="39" t="n"/>
      <c r="G1" s="119" t="inlineStr">
        <is>
          <t>UL Messages</t>
        </is>
      </c>
      <c r="H1" s="80" t="n"/>
      <c r="I1" s="80" t="n"/>
      <c r="J1" s="81" t="n"/>
      <c r="K1" s="39" t="n"/>
      <c r="M1" s="119" t="inlineStr">
        <is>
          <t>DL Messages</t>
        </is>
      </c>
      <c r="N1" s="80" t="n"/>
      <c r="O1" s="80" t="n"/>
      <c r="P1" s="81" t="n"/>
    </row>
    <row r="2" ht="24" customHeight="1" s="101">
      <c r="A2" s="96" t="inlineStr">
        <is>
          <t>SCHC Packet length (bytes)</t>
        </is>
      </c>
      <c r="B2" s="79" t="inlineStr">
        <is>
          <t>No Errors</t>
        </is>
      </c>
      <c r="C2" s="66" t="inlineStr">
        <is>
          <t xml:space="preserve">10% UL Errors </t>
        </is>
      </c>
      <c r="D2" s="66" t="inlineStr">
        <is>
          <t>20% UL Errors</t>
        </is>
      </c>
      <c r="E2" s="39" t="n"/>
      <c r="G2" s="96" t="inlineStr">
        <is>
          <t>SCHC Packet length (bytes)</t>
        </is>
      </c>
      <c r="H2" s="79" t="inlineStr">
        <is>
          <t>No Errors</t>
        </is>
      </c>
      <c r="I2" s="66" t="inlineStr">
        <is>
          <t xml:space="preserve">10% UL Errors </t>
        </is>
      </c>
      <c r="J2" s="66" t="inlineStr">
        <is>
          <t>20% UL Errors</t>
        </is>
      </c>
      <c r="K2" s="39" t="n"/>
      <c r="M2" s="96" t="inlineStr">
        <is>
          <t>SCHC Packet length (bytes)</t>
        </is>
      </c>
      <c r="N2" s="79" t="inlineStr">
        <is>
          <t>No Errors</t>
        </is>
      </c>
      <c r="O2" s="66" t="inlineStr">
        <is>
          <t xml:space="preserve">10% UL Errors </t>
        </is>
      </c>
      <c r="P2" s="66" t="inlineStr">
        <is>
          <t>20% UL Errors</t>
        </is>
      </c>
    </row>
    <row r="3" ht="15.75" customHeight="1" s="101">
      <c r="A3" s="113" t="n">
        <v>77</v>
      </c>
      <c r="B3" s="40">
        <f>Summary!D27</f>
        <v/>
      </c>
      <c r="C3" s="40">
        <f>Summary!E27</f>
        <v/>
      </c>
      <c r="D3" s="40">
        <f>Summary!F27</f>
        <v/>
      </c>
      <c r="E3" s="39" t="n"/>
      <c r="G3" s="113" t="n">
        <v>77</v>
      </c>
      <c r="H3" s="40">
        <f>Summary!D32</f>
        <v/>
      </c>
      <c r="I3" s="40">
        <f>Summary!E32</f>
        <v/>
      </c>
      <c r="J3" s="40">
        <f>Summary!F32</f>
        <v/>
      </c>
      <c r="K3" s="39" t="n"/>
      <c r="M3" s="113" t="n">
        <v>77</v>
      </c>
      <c r="N3" s="40">
        <f>Summary!D33</f>
        <v/>
      </c>
      <c r="O3" s="40">
        <f>Summary!E33</f>
        <v/>
      </c>
      <c r="P3" s="40">
        <f>Summary!F33</f>
        <v/>
      </c>
    </row>
    <row r="4" ht="15.75" customHeight="1" s="101">
      <c r="A4" s="113" t="n">
        <v>150</v>
      </c>
      <c r="B4" s="40">
        <f>Summary!G27</f>
        <v/>
      </c>
      <c r="C4" s="40">
        <f>Summary!H27</f>
        <v/>
      </c>
      <c r="D4" s="40">
        <f>Summary!I27</f>
        <v/>
      </c>
      <c r="E4" s="39" t="n"/>
      <c r="G4" s="113" t="n">
        <v>150</v>
      </c>
      <c r="H4" s="40">
        <f>Summary!G32</f>
        <v/>
      </c>
      <c r="I4" s="40">
        <f>Summary!H32</f>
        <v/>
      </c>
      <c r="J4" s="40">
        <f>Summary!I32</f>
        <v/>
      </c>
      <c r="K4" s="39" t="n"/>
      <c r="M4" s="113" t="n">
        <v>150</v>
      </c>
      <c r="N4" s="40">
        <f>Summary!G33</f>
        <v/>
      </c>
      <c r="O4" s="40">
        <f>Summary!H33</f>
        <v/>
      </c>
      <c r="P4" s="40">
        <f>Summary!I33</f>
        <v/>
      </c>
    </row>
    <row r="5" ht="15.75" customHeight="1" s="101">
      <c r="A5" s="113" t="n">
        <v>231</v>
      </c>
      <c r="B5" s="40">
        <f>Summary!J27</f>
        <v/>
      </c>
      <c r="C5" s="40">
        <f>Summary!K27</f>
        <v/>
      </c>
      <c r="D5" s="40">
        <f>Summary!L27</f>
        <v/>
      </c>
      <c r="E5" s="39" t="n"/>
      <c r="G5" s="113" t="n">
        <v>231</v>
      </c>
      <c r="H5" s="40">
        <f>Summary!J32</f>
        <v/>
      </c>
      <c r="I5" s="40">
        <f>Summary!K32</f>
        <v/>
      </c>
      <c r="J5" s="40">
        <f>Summary!L32</f>
        <v/>
      </c>
      <c r="K5" s="39" t="n"/>
      <c r="M5" s="113" t="n">
        <v>231</v>
      </c>
      <c r="N5" s="40">
        <f>Summary!J33</f>
        <v/>
      </c>
      <c r="O5" s="40">
        <f>Summary!K33</f>
        <v/>
      </c>
      <c r="P5" s="40">
        <f>Summary!L33</f>
        <v/>
      </c>
    </row>
    <row r="6" ht="15.75" customHeight="1" s="101">
      <c r="A6" s="113" t="n">
        <v>512</v>
      </c>
      <c r="B6" s="40">
        <f>Summary!M27</f>
        <v/>
      </c>
      <c r="C6" s="40">
        <f>Summary!N27</f>
        <v/>
      </c>
      <c r="D6" s="40">
        <f>Summary!O27</f>
        <v/>
      </c>
      <c r="E6" s="39" t="n"/>
      <c r="G6" s="113" t="n">
        <v>512</v>
      </c>
      <c r="H6" s="40">
        <f>Summary!M32</f>
        <v/>
      </c>
      <c r="I6" s="40">
        <f>Summary!N32</f>
        <v/>
      </c>
      <c r="J6" s="40">
        <f>Summary!O32</f>
        <v/>
      </c>
      <c r="K6" s="39" t="n"/>
      <c r="M6" s="113" t="n">
        <v>512</v>
      </c>
      <c r="N6" s="40">
        <f>Summary!M33</f>
        <v/>
      </c>
      <c r="O6" s="40">
        <f>Summary!N33</f>
        <v/>
      </c>
      <c r="P6" s="40">
        <f>Summary!O33</f>
        <v/>
      </c>
    </row>
    <row r="7" ht="15.75" customHeight="1" s="101"/>
    <row r="8" ht="15.75" customHeight="1" s="101"/>
    <row r="9" ht="15.75" customHeight="1" s="101"/>
    <row r="10" ht="15.75" customHeight="1" s="101"/>
    <row r="11" ht="15.75" customHeight="1" s="101"/>
    <row r="12" ht="15.75" customHeight="1" s="101"/>
    <row r="13" ht="15.75" customHeight="1" s="101"/>
    <row r="14" ht="15.75" customHeight="1" s="101"/>
    <row r="15" ht="15.75" customHeight="1" s="101"/>
    <row r="16" ht="15.75" customHeight="1" s="101"/>
    <row r="17" ht="15.75" customHeight="1" s="101"/>
    <row r="18" ht="15.75" customHeight="1" s="101"/>
    <row r="19" ht="15.75" customHeight="1" s="101"/>
    <row r="20" ht="15.75" customHeight="1" s="101"/>
    <row r="21" ht="15.75" customHeight="1" s="101"/>
    <row r="22" ht="15.75" customHeight="1" s="101"/>
    <row r="23" ht="15.75" customHeight="1" s="101"/>
    <row r="24" ht="15.75" customHeight="1" s="101"/>
    <row r="25" ht="15.75" customHeight="1" s="101"/>
    <row r="26" ht="15.75" customHeight="1" s="101"/>
    <row r="27" ht="15.75" customHeight="1" s="101"/>
    <row r="28" ht="15.75" customHeight="1" s="101"/>
    <row r="29" ht="15.75" customHeight="1" s="101"/>
    <row r="30" ht="15.75" customHeight="1" s="101"/>
    <row r="31" ht="15.75" customHeight="1" s="101">
      <c r="M31">
        <f>(30+30+(20+2)*7)*20</f>
        <v/>
      </c>
      <c r="N31">
        <f>(30+30+(20+2)*14)*10</f>
        <v/>
      </c>
      <c r="O31">
        <f>(30+30+(20+2)*21)*10</f>
        <v/>
      </c>
      <c r="P31">
        <f>(30+30+(20+2)*52)*10</f>
        <v/>
      </c>
      <c r="Q31">
        <f>SUM(M31:P31)*4/3600</f>
        <v/>
      </c>
    </row>
    <row r="32" ht="15.75" customHeight="1" s="101"/>
    <row r="33" ht="15.75" customHeight="1" s="101"/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35"/>
  <sheetViews>
    <sheetView topLeftCell="D1" workbookViewId="0">
      <selection activeCell="E33" sqref="E33"/>
    </sheetView>
  </sheetViews>
  <sheetFormatPr baseColWidth="10" defaultColWidth="14.42578125" defaultRowHeight="15" customHeight="1"/>
  <cols>
    <col width="14.42578125" customWidth="1" style="101" min="1" max="3"/>
    <col width="97.140625" customWidth="1" style="101" min="4" max="4"/>
    <col width="14.42578125" customWidth="1" style="101" min="5" max="9"/>
    <col width="14.42578125" customWidth="1" style="101" min="10" max="1638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150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14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2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 thickBot="1">
      <c r="A4" s="96" t="inlineStr">
        <is>
          <t>Repetition</t>
        </is>
      </c>
      <c r="B4" s="80" t="n"/>
      <c r="C4" s="81" t="n"/>
      <c r="D4" s="99" t="n"/>
      <c r="E4" s="15" t="n">
        <v>1</v>
      </c>
      <c r="F4" s="15" t="n">
        <v>2</v>
      </c>
      <c r="G4" s="15" t="n">
        <v>3</v>
      </c>
      <c r="H4" s="15" t="n">
        <v>4</v>
      </c>
      <c r="I4" s="15" t="n">
        <v>5</v>
      </c>
      <c r="J4" s="15" t="n">
        <v>6</v>
      </c>
      <c r="K4" s="15" t="n">
        <v>7</v>
      </c>
      <c r="L4" s="15" t="n">
        <v>8</v>
      </c>
      <c r="M4" s="15" t="n">
        <v>9</v>
      </c>
      <c r="N4" s="15" t="n">
        <v>10</v>
      </c>
      <c r="O4" s="16" t="inlineStr">
        <is>
          <t>Average</t>
        </is>
      </c>
    </row>
    <row r="5" ht="15.75" customHeight="1" s="101" thickBot="1">
      <c r="A5" s="109" t="inlineStr">
        <is>
          <t>Transmission duration (seconds)</t>
        </is>
      </c>
      <c r="B5" s="110" t="inlineStr">
        <is>
          <t>Regular Fragments</t>
        </is>
      </c>
      <c r="C5" s="17" t="inlineStr">
        <is>
          <t>Amount</t>
        </is>
      </c>
      <c r="D5" s="17" t="inlineStr">
        <is>
          <t>How many Regular fragments are supposed to be sent (manually added-&gt; Fragments - Windows)</t>
        </is>
      </c>
      <c r="E5" s="18">
        <f>E2-E11-E19</f>
        <v/>
      </c>
      <c r="F5" s="18">
        <f>E2-E11-E19</f>
        <v/>
      </c>
      <c r="G5" s="18">
        <f>E2-E11-E19</f>
        <v/>
      </c>
      <c r="H5" s="18">
        <f>E2-E11-E19</f>
        <v/>
      </c>
      <c r="I5" s="18">
        <f>E2-E11-E19</f>
        <v/>
      </c>
      <c r="J5" s="18">
        <f>E2-E11-E19</f>
        <v/>
      </c>
      <c r="K5" s="18">
        <f>E2-E11-E19</f>
        <v/>
      </c>
      <c r="L5" s="18">
        <f>E2-E11-E19</f>
        <v/>
      </c>
      <c r="M5" s="18">
        <f>E2-E11-E19</f>
        <v/>
      </c>
      <c r="N5" s="18">
        <f>E2-E11-E19</f>
        <v/>
      </c>
      <c r="O5" s="19">
        <f>AVERAGE(E5:N5)</f>
        <v/>
      </c>
    </row>
    <row r="6" ht="15.75" customHeight="1" s="101">
      <c r="A6" s="83" t="n"/>
      <c r="B6" s="111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13</v>
      </c>
      <c r="F6" s="20" t="n">
        <v>12</v>
      </c>
      <c r="G6" s="20" t="n">
        <v>13</v>
      </c>
      <c r="H6" s="20" t="n">
        <v>12</v>
      </c>
      <c r="I6" s="20" t="n">
        <v>13</v>
      </c>
      <c r="J6" s="20" t="n">
        <v>13</v>
      </c>
      <c r="K6" s="20" t="n">
        <v>13</v>
      </c>
      <c r="L6" s="20" t="n">
        <v>13</v>
      </c>
      <c r="M6" s="20" t="n">
        <v>13</v>
      </c>
      <c r="N6" s="20" t="n">
        <v>13</v>
      </c>
      <c r="O6" s="21">
        <f>AVERAGE(E6:N6)</f>
        <v/>
      </c>
    </row>
    <row r="7" ht="15.75" customHeight="1" s="101">
      <c r="A7" s="83" t="n"/>
      <c r="B7" s="111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1">
        <f>AVERAGE(E7:N7)</f>
        <v/>
      </c>
    </row>
    <row r="8" ht="15.75" customHeight="1" s="101">
      <c r="A8" s="83" t="n"/>
      <c r="B8" s="111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33.8956091758</v>
      </c>
      <c r="F8" s="22" t="n">
        <v>33.885772</v>
      </c>
      <c r="G8" s="22" t="n">
        <v>33.8742551758</v>
      </c>
      <c r="H8" s="22" t="n">
        <v>33.95732199999999</v>
      </c>
      <c r="I8" s="22" t="n">
        <v>33.8765491758</v>
      </c>
      <c r="J8" s="22" t="n">
        <v>34.88003417580001</v>
      </c>
      <c r="K8" s="22" t="n">
        <v>34.8820761758</v>
      </c>
      <c r="L8" s="22" t="n">
        <v>34.8820751406</v>
      </c>
      <c r="M8" s="22" t="n">
        <v>34.8789821758</v>
      </c>
      <c r="N8" s="22" t="n">
        <v>34.8736491758</v>
      </c>
      <c r="O8" s="23">
        <f>AVERAGE(E8:N8)</f>
        <v/>
      </c>
    </row>
    <row r="9" ht="15.75" customHeight="1" s="101">
      <c r="A9" s="83" t="n"/>
      <c r="B9" s="111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2.607354551984615</v>
      </c>
      <c r="F9" s="22" t="n">
        <v>2.823814333333333</v>
      </c>
      <c r="G9" s="22" t="n">
        <v>2.6057119366</v>
      </c>
      <c r="H9" s="22" t="n">
        <v>2.829776833333332</v>
      </c>
      <c r="I9" s="22" t="n">
        <v>2.605888398138462</v>
      </c>
      <c r="J9" s="22" t="n">
        <v>2.683079551984616</v>
      </c>
      <c r="K9" s="22" t="n">
        <v>2.683236628907693</v>
      </c>
      <c r="L9" s="22" t="n">
        <v>2.683236549276923</v>
      </c>
      <c r="M9" s="22" t="n">
        <v>2.682998628907692</v>
      </c>
      <c r="N9" s="22" t="n">
        <v>2.682588398138462</v>
      </c>
      <c r="O9" s="23">
        <f>AVERAGE(E9:N9)</f>
        <v/>
      </c>
    </row>
    <row r="10" ht="15.75" customHeight="1" s="101" thickBot="1">
      <c r="A10" s="83" t="n"/>
      <c r="B10" s="112" t="n"/>
      <c r="C10" s="24" t="inlineStr">
        <is>
          <t>St. Deviation</t>
        </is>
      </c>
      <c r="D10" s="24" t="inlineStr">
        <is>
          <t>What was the st.dev. of Regular fragments (measured from LoPy analtytics)</t>
        </is>
      </c>
      <c r="E10" s="25" t="n">
        <v>0.8951278602532455</v>
      </c>
      <c r="F10" s="25" t="n">
        <v>0.4522663719744922</v>
      </c>
      <c r="G10" s="25" t="n">
        <v>0.8948418192065137</v>
      </c>
      <c r="H10" s="25" t="n">
        <v>0.4488795018817479</v>
      </c>
      <c r="I10" s="25" t="n">
        <v>0.8946291685557015</v>
      </c>
      <c r="J10" s="25" t="n">
        <v>0.9336488716328591</v>
      </c>
      <c r="K10" s="25" t="n">
        <v>0.9340893699876167</v>
      </c>
      <c r="L10" s="25" t="n">
        <v>0.9340666021781561</v>
      </c>
      <c r="M10" s="25" t="n">
        <v>0.9340686251239801</v>
      </c>
      <c r="N10" s="25" t="n">
        <v>0.9337398591828754</v>
      </c>
      <c r="O10" s="26">
        <f>AVERAGE(E10:N10)</f>
        <v/>
      </c>
    </row>
    <row r="11" ht="15.75" customHeight="1" s="101" thickBot="1">
      <c r="A11" s="83" t="n"/>
      <c r="B11" s="110" t="inlineStr">
        <is>
          <t>All-0 Fragments</t>
        </is>
      </c>
      <c r="C11" s="17" t="inlineStr">
        <is>
          <t>Amount</t>
        </is>
      </c>
      <c r="D11" s="17" t="inlineStr">
        <is>
          <t>How many All-0 fragments are supposed to be sent (manually added-&gt; number of Windows -1)</t>
        </is>
      </c>
      <c r="E11" s="18">
        <f>E3-1</f>
        <v/>
      </c>
      <c r="F11" s="18">
        <f>E3-1</f>
        <v/>
      </c>
      <c r="G11" s="18">
        <f>E3-1</f>
        <v/>
      </c>
      <c r="H11" s="18">
        <f>E3-1</f>
        <v/>
      </c>
      <c r="I11" s="18">
        <f>E3-1</f>
        <v/>
      </c>
      <c r="J11" s="18">
        <f>E3-1</f>
        <v/>
      </c>
      <c r="K11" s="18">
        <f>E3-1</f>
        <v/>
      </c>
      <c r="L11" s="18">
        <f>E3-1</f>
        <v/>
      </c>
      <c r="M11" s="18">
        <f>E3-1</f>
        <v/>
      </c>
      <c r="N11" s="18">
        <f>E3-1</f>
        <v/>
      </c>
      <c r="O11" s="19">
        <f>AVERAGE(E11:N11)</f>
        <v/>
      </c>
    </row>
    <row r="12" ht="15.75" customHeight="1" s="101">
      <c r="A12" s="83" t="n"/>
      <c r="B12" s="111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21">
        <f>AVERAGE(E12:N12)</f>
        <v/>
      </c>
    </row>
    <row r="13" ht="15.75" customHeight="1" s="101">
      <c r="A13" s="83" t="n"/>
      <c r="B13" s="111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  <c r="N13" s="20" t="n">
        <v>1</v>
      </c>
      <c r="O13" s="27">
        <f>AVERAGE(E13:N13)</f>
        <v/>
      </c>
    </row>
    <row r="14" ht="15.75" customHeight="1" s="101">
      <c r="A14" s="83" t="n"/>
      <c r="B14" s="111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7">
        <f>AVERAGE(E14:N14)</f>
        <v/>
      </c>
    </row>
    <row r="15" ht="15.75" customHeight="1" s="101">
      <c r="A15" s="83" t="n"/>
      <c r="B15" s="111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1">
        <f>AVERAGE(E15:N15)</f>
        <v/>
      </c>
    </row>
    <row r="16" ht="15.75" customHeight="1" s="101">
      <c r="A16" s="83" t="n"/>
      <c r="B16" s="111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45.66415</v>
      </c>
      <c r="F16" s="22" t="n">
        <v>45.66237</v>
      </c>
      <c r="G16" s="22" t="n">
        <v>45.66516</v>
      </c>
      <c r="H16" s="22" t="n">
        <v>45.66292</v>
      </c>
      <c r="I16" s="22" t="n">
        <v>45.66364</v>
      </c>
      <c r="J16" s="22" t="n">
        <v>45.66411</v>
      </c>
      <c r="K16" s="22" t="n">
        <v>45.6617</v>
      </c>
      <c r="L16" s="22" t="n">
        <v>45.66246</v>
      </c>
      <c r="M16" s="22" t="n">
        <v>45.66358</v>
      </c>
      <c r="N16" s="22" t="n">
        <v>45.66415</v>
      </c>
      <c r="O16" s="23">
        <f>AVERAGE(E16:N16)</f>
        <v/>
      </c>
    </row>
    <row r="17" ht="15.75" customHeight="1" s="101">
      <c r="A17" s="83" t="n"/>
      <c r="B17" s="111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45.66415</v>
      </c>
      <c r="F17" s="22" t="n">
        <v>45.66237</v>
      </c>
      <c r="G17" s="22" t="n">
        <v>45.66516</v>
      </c>
      <c r="H17" s="22" t="n">
        <v>45.66292</v>
      </c>
      <c r="I17" s="22" t="n">
        <v>45.66364</v>
      </c>
      <c r="J17" s="22" t="n">
        <v>45.66411</v>
      </c>
      <c r="K17" s="22" t="n">
        <v>45.6617</v>
      </c>
      <c r="L17" s="22" t="n">
        <v>45.66246</v>
      </c>
      <c r="M17" s="22" t="n">
        <v>45.66358</v>
      </c>
      <c r="N17" s="22" t="n">
        <v>45.66415</v>
      </c>
      <c r="O17" s="23">
        <f>AVERAGE(E17:N17)</f>
        <v/>
      </c>
    </row>
    <row r="18" ht="15.75" customHeight="1" s="101" thickBot="1">
      <c r="A18" s="83" t="n"/>
      <c r="B18" s="112" t="n"/>
      <c r="C18" s="24" t="inlineStr">
        <is>
          <t>St. Deviation</t>
        </is>
      </c>
      <c r="D18" s="24" t="inlineStr">
        <is>
          <t>What was the st.dev. of all-0 fragments (measured from LoPy analtytics)</t>
        </is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0</v>
      </c>
      <c r="O18" s="26">
        <f>AVERAGE(E18:N18)</f>
        <v/>
      </c>
    </row>
    <row r="19" ht="15.75" customHeight="1" s="101" thickBot="1">
      <c r="A19" s="83" t="n"/>
      <c r="B19" s="110" t="inlineStr">
        <is>
          <t>All-1 Fragments</t>
        </is>
      </c>
      <c r="C19" s="28" t="inlineStr">
        <is>
          <t>Amount
(No Error)</t>
        </is>
      </c>
      <c r="D19" s="28" t="inlineStr">
        <is>
          <t>How many All-1 fragments are supposed to be sent (it is always 1)</t>
        </is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v>1</v>
      </c>
      <c r="J19" s="18" t="n">
        <v>1</v>
      </c>
      <c r="K19" s="18" t="n">
        <v>1</v>
      </c>
      <c r="L19" s="18" t="n">
        <v>1</v>
      </c>
      <c r="M19" s="18" t="n">
        <v>1</v>
      </c>
      <c r="N19" s="18" t="n">
        <v>1</v>
      </c>
      <c r="O19" s="19">
        <f>AVERAGE(E19:N19)</f>
        <v/>
      </c>
    </row>
    <row r="20" ht="15.75" customHeight="1" s="101">
      <c r="A20" s="83" t="n"/>
      <c r="B20" s="111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3</v>
      </c>
      <c r="F20" s="20" t="n">
        <v>3</v>
      </c>
      <c r="G20" s="20" t="n">
        <v>3</v>
      </c>
      <c r="H20" s="20" t="n">
        <v>5</v>
      </c>
      <c r="I20" s="20" t="n">
        <v>4</v>
      </c>
      <c r="J20" s="20" t="n">
        <v>3</v>
      </c>
      <c r="K20" s="20" t="n">
        <v>3</v>
      </c>
      <c r="L20" s="20" t="n">
        <v>3</v>
      </c>
      <c r="M20" s="20" t="n">
        <v>3</v>
      </c>
      <c r="N20" s="20" t="n">
        <v>3</v>
      </c>
      <c r="O20" s="27">
        <f>AVERAGE(E20:N20)</f>
        <v/>
      </c>
    </row>
    <row r="21" ht="15.75" customHeight="1" s="101">
      <c r="A21" s="83" t="n"/>
      <c r="B21" s="111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2</v>
      </c>
      <c r="F21" s="20" t="n">
        <v>1</v>
      </c>
      <c r="G21" s="20" t="n">
        <v>3</v>
      </c>
      <c r="H21" s="20" t="n">
        <v>3</v>
      </c>
      <c r="I21" s="20" t="n">
        <v>2</v>
      </c>
      <c r="J21" s="20" t="n">
        <v>1</v>
      </c>
      <c r="K21" s="20" t="n">
        <v>1</v>
      </c>
      <c r="L21" s="20" t="n">
        <v>3</v>
      </c>
      <c r="M21" s="20" t="n">
        <v>0</v>
      </c>
      <c r="N21" s="20" t="n">
        <v>3</v>
      </c>
      <c r="O21" s="21">
        <f>AVERAGE(E21:N21)</f>
        <v/>
      </c>
    </row>
    <row r="22" ht="15.75" customHeight="1" s="101">
      <c r="A22" s="83" t="n"/>
      <c r="B22" s="111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1">
        <f>AVERAGE(E22:N22)</f>
        <v/>
      </c>
    </row>
    <row r="23" ht="15.75" customHeight="1" s="101">
      <c r="A23" s="83" t="n"/>
      <c r="B23" s="111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2</v>
      </c>
      <c r="G23" s="20" t="n">
        <v>0</v>
      </c>
      <c r="H23" s="20" t="n">
        <v>2</v>
      </c>
      <c r="I23" s="20" t="n">
        <v>2</v>
      </c>
      <c r="J23" s="20" t="n">
        <v>2</v>
      </c>
      <c r="K23" s="20" t="n">
        <v>2</v>
      </c>
      <c r="L23" s="20" t="n">
        <v>0</v>
      </c>
      <c r="M23" s="20" t="n">
        <v>3</v>
      </c>
      <c r="N23" s="20" t="n">
        <v>0</v>
      </c>
      <c r="O23" s="21">
        <f>AVERAGE(E23:N23)</f>
        <v/>
      </c>
    </row>
    <row r="24" ht="15.75" customHeight="1" s="101">
      <c r="A24" s="83" t="n"/>
      <c r="B24" s="111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126.23279</v>
      </c>
      <c r="F24" s="22" t="n">
        <v>116.02289</v>
      </c>
      <c r="G24" s="22" t="n">
        <v>136.82987</v>
      </c>
      <c r="H24" s="22" t="n">
        <v>216.34281</v>
      </c>
      <c r="I24" s="22" t="n">
        <v>160.55201</v>
      </c>
      <c r="J24" s="22" t="n">
        <v>113.50433</v>
      </c>
      <c r="K24" s="22" t="n">
        <v>116.16913</v>
      </c>
      <c r="L24" s="22" t="n">
        <v>136.83069</v>
      </c>
      <c r="M24" s="22" t="n">
        <v>103.84254</v>
      </c>
      <c r="N24" s="22" t="n">
        <v>136.83478</v>
      </c>
      <c r="O24" s="23">
        <f>AVERAGE(E24:N24)</f>
        <v/>
      </c>
    </row>
    <row r="25" ht="15.75" customHeight="1" s="101">
      <c r="A25" s="83" t="n"/>
      <c r="B25" s="111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42.07759666666666</v>
      </c>
      <c r="F25" s="22" t="n">
        <v>38.67429666666666</v>
      </c>
      <c r="G25" s="22" t="n">
        <v>45.60995666666667</v>
      </c>
      <c r="H25" s="22" t="n">
        <v>43.268562</v>
      </c>
      <c r="I25" s="22" t="n">
        <v>40.1380025</v>
      </c>
      <c r="J25" s="22" t="n">
        <v>37.83477666666666</v>
      </c>
      <c r="K25" s="22" t="n">
        <v>38.72304333333333</v>
      </c>
      <c r="L25" s="22" t="n">
        <v>45.61023</v>
      </c>
      <c r="M25" s="22" t="n">
        <v>34.61418</v>
      </c>
      <c r="N25" s="22" t="n">
        <v>45.61159333333333</v>
      </c>
      <c r="O25" s="23">
        <f>AVERAGE(E25:N25)</f>
        <v/>
      </c>
    </row>
    <row r="26" ht="15.75" customHeight="1" s="101" thickBot="1">
      <c r="A26" s="83" t="n"/>
      <c r="B26" s="112" t="n"/>
      <c r="C26" s="24" t="inlineStr">
        <is>
          <t>St. Deviation</t>
        </is>
      </c>
      <c r="D26" s="24" t="inlineStr">
        <is>
          <t>What was the st.dev. of all-1 fragments (measured from LoPy analtytics)</t>
        </is>
      </c>
      <c r="E26" s="29" t="n">
        <v>6.117436125120828</v>
      </c>
      <c r="F26" s="29" t="n">
        <v>6.886506660392722</v>
      </c>
      <c r="G26" s="29" t="n">
        <v>0.001772126782521455</v>
      </c>
      <c r="H26" s="29" t="n">
        <v>5.010816661799749</v>
      </c>
      <c r="I26" s="29" t="n">
        <v>6.3230026008871</v>
      </c>
      <c r="J26" s="29" t="n">
        <v>6.736847774162138</v>
      </c>
      <c r="K26" s="29" t="n">
        <v>5.965642150551214</v>
      </c>
      <c r="L26" s="29" t="n">
        <v>0.001967256973556265</v>
      </c>
      <c r="M26" s="29" t="n">
        <v>0.474517706624317</v>
      </c>
      <c r="N26" s="29" t="n">
        <v>0.001571793031327003</v>
      </c>
      <c r="O26" s="30">
        <f>AVERAGE(E26:N26)</f>
        <v/>
      </c>
    </row>
    <row r="27" ht="15.75" customHeight="1" s="101">
      <c r="A27" s="108" t="n"/>
      <c r="B27" s="93" t="inlineStr">
        <is>
          <t>Total Duration</t>
        </is>
      </c>
      <c r="C27" s="95" t="n"/>
      <c r="D27" s="31" t="inlineStr">
        <is>
          <t>How much time in total was needed for all the transmission(measured from LoPy analytics)</t>
        </is>
      </c>
      <c r="E27" s="32" t="n">
        <v>205.7925491758</v>
      </c>
      <c r="F27" s="32" t="n">
        <v>195.571032</v>
      </c>
      <c r="G27" s="32" t="n">
        <v>216.3692851758</v>
      </c>
      <c r="H27" s="32" t="n">
        <v>295.9630519999999</v>
      </c>
      <c r="I27" s="32" t="n">
        <v>240.0921991758</v>
      </c>
      <c r="J27" s="32" t="n">
        <v>194.0484741758</v>
      </c>
      <c r="K27" s="32" t="n">
        <v>196.7129061758</v>
      </c>
      <c r="L27" s="32" t="n">
        <v>217.3752251406</v>
      </c>
      <c r="M27" s="32" t="n">
        <v>184.3851021758</v>
      </c>
      <c r="N27" s="32" t="n">
        <v>217.3725791758</v>
      </c>
      <c r="O27" s="33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 t="n">
        <v>208.4537</v>
      </c>
      <c r="F28" s="20" t="n">
        <v>200.7214</v>
      </c>
      <c r="G28" s="20" t="n">
        <v>218.9054</v>
      </c>
      <c r="H28" s="20" t="n">
        <v>301.3088</v>
      </c>
      <c r="I28" s="20" t="n">
        <v>249.3967</v>
      </c>
      <c r="J28" s="20" t="n">
        <v>203.1139</v>
      </c>
      <c r="K28" s="20" t="n">
        <v>202.1201</v>
      </c>
      <c r="L28" s="20" t="n">
        <v>219.9863</v>
      </c>
      <c r="M28" s="20" t="n">
        <v>196.3192</v>
      </c>
      <c r="N28" s="20" t="n">
        <v>219.8851</v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>
      <c r="E35" t="b">
        <v>0</v>
      </c>
      <c r="F35" t="b">
        <v>1</v>
      </c>
      <c r="G35" t="b">
        <v>0</v>
      </c>
      <c r="H35" t="b">
        <v>1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</row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O35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14.42578125" customWidth="1" style="101" min="1" max="3"/>
    <col width="95.7109375" customWidth="1" style="101" min="4" max="4"/>
    <col width="14.42578125" customWidth="1" style="101" min="5" max="9"/>
    <col width="14.42578125" customWidth="1" style="101" min="10" max="1638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231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21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3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101">
      <c r="A5" s="79" t="inlineStr">
        <is>
          <t>Transmission duration (seconds)</t>
        </is>
      </c>
      <c r="B5" s="79" t="inlineStr">
        <is>
          <t>Regular Fragments</t>
        </is>
      </c>
      <c r="C5" s="79" t="inlineStr">
        <is>
          <t>Amount</t>
        </is>
      </c>
      <c r="D5" s="79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101">
      <c r="A6" s="98" t="n"/>
      <c r="B6" s="98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12</v>
      </c>
      <c r="F6" s="20" t="n">
        <v>12</v>
      </c>
      <c r="G6" s="20" t="n">
        <v>19</v>
      </c>
      <c r="H6" s="20" t="n">
        <v>12</v>
      </c>
      <c r="I6" s="20" t="n">
        <v>12</v>
      </c>
      <c r="J6" s="20" t="n">
        <v>19</v>
      </c>
      <c r="K6" s="20" t="n">
        <v>19</v>
      </c>
      <c r="L6" s="20" t="n">
        <v>19</v>
      </c>
      <c r="M6" s="20" t="n">
        <v>18</v>
      </c>
      <c r="N6" s="20" t="n">
        <v>19</v>
      </c>
      <c r="O6" s="5">
        <f>AVERAGE(E6:N6)</f>
        <v/>
      </c>
    </row>
    <row r="7" ht="15.75" customHeight="1" s="101">
      <c r="A7" s="98" t="n"/>
      <c r="B7" s="98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101">
      <c r="A8" s="98" t="n"/>
      <c r="B8" s="98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33.87855800000001</v>
      </c>
      <c r="F8" s="22" t="n">
        <v>34.880035</v>
      </c>
      <c r="G8" s="22" t="n">
        <v>51.3187971055</v>
      </c>
      <c r="H8" s="22" t="n">
        <v>32.878646</v>
      </c>
      <c r="I8" s="22" t="n">
        <v>33.94353799999999</v>
      </c>
      <c r="J8" s="22" t="n">
        <v>50.3085221406</v>
      </c>
      <c r="K8" s="22" t="n">
        <v>49.3847091758</v>
      </c>
      <c r="L8" s="22" t="n">
        <v>51.31542617579999</v>
      </c>
      <c r="M8" s="22" t="n">
        <v>50.310764</v>
      </c>
      <c r="N8" s="22" t="n">
        <v>51.3804431758</v>
      </c>
      <c r="O8" s="6">
        <f>AVERAGE(E8:N8)</f>
        <v/>
      </c>
    </row>
    <row r="9" ht="15.75" customHeight="1" s="101">
      <c r="A9" s="98" t="n"/>
      <c r="B9" s="98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2.823213166666667</v>
      </c>
      <c r="F9" s="22" t="n">
        <v>2.906669583333333</v>
      </c>
      <c r="G9" s="22" t="n">
        <v>2.700989321342105</v>
      </c>
      <c r="H9" s="22" t="n">
        <v>2.739887166666667</v>
      </c>
      <c r="I9" s="22" t="n">
        <v>2.828628166666666</v>
      </c>
      <c r="J9" s="22" t="n">
        <v>2.647816954768421</v>
      </c>
      <c r="K9" s="22" t="n">
        <v>2.599195219778947</v>
      </c>
      <c r="L9" s="22" t="n">
        <v>2.700811903989473</v>
      </c>
      <c r="M9" s="22" t="n">
        <v>2.795042444444444</v>
      </c>
      <c r="N9" s="22" t="n">
        <v>2.704233851357895</v>
      </c>
      <c r="O9" s="6">
        <f>AVERAGE(E9:N9)</f>
        <v/>
      </c>
    </row>
    <row r="10" ht="15.75" customHeight="1" s="101">
      <c r="A10" s="98" t="n"/>
      <c r="B10" s="99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0.4522512937586064</v>
      </c>
      <c r="F10" s="7" t="n">
        <v>0.4923530710419577</v>
      </c>
      <c r="G10" s="7" t="n">
        <v>0.7926825166667361</v>
      </c>
      <c r="H10" s="7" t="n">
        <v>0.3899123888331916</v>
      </c>
      <c r="I10" s="7" t="n">
        <v>0.4639251623401486</v>
      </c>
      <c r="J10" s="7" t="n">
        <v>0.7643384762332956</v>
      </c>
      <c r="K10" s="7" t="n">
        <v>0.7361428932930447</v>
      </c>
      <c r="L10" s="7" t="n">
        <v>0.7928581186629517</v>
      </c>
      <c r="M10" s="7" t="n">
        <v>0.4277285003783457</v>
      </c>
      <c r="N10" s="7" t="n">
        <v>0.7920503320701971</v>
      </c>
      <c r="O10" s="8">
        <f>AVERAGE(E10:N10)</f>
        <v/>
      </c>
    </row>
    <row r="11" ht="15.75" customHeight="1" s="101">
      <c r="A11" s="98" t="n"/>
      <c r="B11" s="79" t="inlineStr">
        <is>
          <t>All-0 Fragments</t>
        </is>
      </c>
      <c r="C11" s="79" t="inlineStr">
        <is>
          <t>Amount</t>
        </is>
      </c>
      <c r="D11" s="79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101">
      <c r="A12" s="98" t="n"/>
      <c r="B12" s="98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2</v>
      </c>
      <c r="F12" s="20" t="n">
        <v>2</v>
      </c>
      <c r="G12" s="20" t="n">
        <v>2</v>
      </c>
      <c r="H12" s="20" t="n">
        <v>2</v>
      </c>
      <c r="I12" s="20" t="n">
        <v>2</v>
      </c>
      <c r="J12" s="20" t="n">
        <v>2</v>
      </c>
      <c r="K12" s="20" t="n">
        <v>2</v>
      </c>
      <c r="L12" s="20" t="n">
        <v>2</v>
      </c>
      <c r="M12" s="20" t="n">
        <v>2</v>
      </c>
      <c r="N12" s="20" t="n">
        <v>2</v>
      </c>
      <c r="O12" s="5">
        <f>AVERAGE(E12:N12)</f>
        <v/>
      </c>
    </row>
    <row r="13" ht="15.75" customHeight="1" s="101">
      <c r="A13" s="98" t="n"/>
      <c r="B13" s="98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2</v>
      </c>
      <c r="H13" s="20" t="n">
        <v>1</v>
      </c>
      <c r="I13" s="20" t="n">
        <v>1</v>
      </c>
      <c r="J13" s="20" t="n">
        <v>2</v>
      </c>
      <c r="K13" s="20" t="n">
        <v>2</v>
      </c>
      <c r="L13" s="20" t="n">
        <v>2</v>
      </c>
      <c r="M13" s="20" t="n">
        <v>2</v>
      </c>
      <c r="N13" s="20" t="n">
        <v>2</v>
      </c>
      <c r="O13" s="9">
        <f>AVERAGE(E13:N13)</f>
        <v/>
      </c>
    </row>
    <row r="14" ht="15.75" customHeight="1" s="101">
      <c r="A14" s="98" t="n"/>
      <c r="B14" s="98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101">
      <c r="A15" s="98" t="n"/>
      <c r="B15" s="98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1</v>
      </c>
      <c r="F15" s="20" t="n">
        <v>1</v>
      </c>
      <c r="G15" s="20" t="n">
        <v>0</v>
      </c>
      <c r="H15" s="20" t="n">
        <v>1</v>
      </c>
      <c r="I15" s="20" t="n">
        <v>1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5">
        <f>AVERAGE(E15:N15)</f>
        <v/>
      </c>
    </row>
    <row r="16" ht="15.75" customHeight="1" s="101">
      <c r="A16" s="98" t="n"/>
      <c r="B16" s="98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81.80708</v>
      </c>
      <c r="F16" s="22" t="n">
        <v>79.94201</v>
      </c>
      <c r="G16" s="22" t="n">
        <v>91.32574</v>
      </c>
      <c r="H16" s="22" t="n">
        <v>81.46162000000001</v>
      </c>
      <c r="I16" s="22" t="n">
        <v>80.04732999999999</v>
      </c>
      <c r="J16" s="22" t="n">
        <v>91.32706999999999</v>
      </c>
      <c r="K16" s="22" t="n">
        <v>92.32829000000001</v>
      </c>
      <c r="L16" s="22" t="n">
        <v>91.32795999999999</v>
      </c>
      <c r="M16" s="22" t="n">
        <v>91.32947</v>
      </c>
      <c r="N16" s="22" t="n">
        <v>91.32855000000001</v>
      </c>
      <c r="O16" s="6">
        <f>AVERAGE(E16:N16)</f>
        <v/>
      </c>
    </row>
    <row r="17" ht="15.75" customHeight="1" s="101">
      <c r="A17" s="98" t="n"/>
      <c r="B17" s="98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40.90354</v>
      </c>
      <c r="F17" s="22" t="n">
        <v>39.971005</v>
      </c>
      <c r="G17" s="22" t="n">
        <v>45.66287</v>
      </c>
      <c r="H17" s="22" t="n">
        <v>40.73081000000001</v>
      </c>
      <c r="I17" s="22" t="n">
        <v>40.02366499999999</v>
      </c>
      <c r="J17" s="22" t="n">
        <v>45.663535</v>
      </c>
      <c r="K17" s="22" t="n">
        <v>46.164145</v>
      </c>
      <c r="L17" s="22" t="n">
        <v>45.66398</v>
      </c>
      <c r="M17" s="22" t="n">
        <v>45.664735</v>
      </c>
      <c r="N17" s="22" t="n">
        <v>45.664275</v>
      </c>
      <c r="O17" s="6">
        <f>AVERAGE(E17:N17)</f>
        <v/>
      </c>
    </row>
    <row r="18" ht="15.75" customHeight="1" s="101">
      <c r="A18" s="98" t="n"/>
      <c r="B18" s="99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6.731981826015278</v>
      </c>
      <c r="F18" s="7" t="n">
        <v>8.049413683247369</v>
      </c>
      <c r="G18" s="7" t="n">
        <v>0.001640487732350977</v>
      </c>
      <c r="H18" s="7" t="n">
        <v>8.38956740033716</v>
      </c>
      <c r="I18" s="7" t="n">
        <v>7.973357277862944</v>
      </c>
      <c r="J18" s="7" t="n">
        <v>0.002340523445731815</v>
      </c>
      <c r="K18" s="7" t="n">
        <v>0.7055440752001266</v>
      </c>
      <c r="L18" s="7" t="n">
        <v>0.001414213562374823</v>
      </c>
      <c r="M18" s="7" t="n">
        <v>0.002807213921307317</v>
      </c>
      <c r="N18" s="7" t="n">
        <v>0.0009545941545983583</v>
      </c>
      <c r="O18" s="8">
        <f>AVERAGE(E18:N18)</f>
        <v/>
      </c>
    </row>
    <row r="19" ht="15.75" customHeight="1" s="101">
      <c r="A19" s="98" t="n"/>
      <c r="B19" s="79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101">
      <c r="A20" s="98" t="n"/>
      <c r="B20" s="98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0</v>
      </c>
      <c r="F20" s="20" t="n">
        <v>0</v>
      </c>
      <c r="G20" s="20" t="n">
        <v>4</v>
      </c>
      <c r="H20" s="20" t="n">
        <v>0</v>
      </c>
      <c r="I20" s="20" t="n">
        <v>0</v>
      </c>
      <c r="J20" s="20" t="n">
        <v>3</v>
      </c>
      <c r="K20" s="20" t="n">
        <v>3</v>
      </c>
      <c r="L20" s="20" t="n">
        <v>5</v>
      </c>
      <c r="M20" s="20" t="n">
        <v>4</v>
      </c>
      <c r="N20" s="20" t="n">
        <v>2</v>
      </c>
      <c r="O20" s="9">
        <f>AVERAGE(E20:N20)</f>
        <v/>
      </c>
    </row>
    <row r="21" ht="15.75" customHeight="1" s="101">
      <c r="A21" s="98" t="n"/>
      <c r="B21" s="98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0</v>
      </c>
      <c r="F21" s="20" t="n">
        <v>0</v>
      </c>
      <c r="G21" s="20" t="n">
        <v>3</v>
      </c>
      <c r="H21" s="20" t="n">
        <v>0</v>
      </c>
      <c r="I21" s="20" t="n">
        <v>0</v>
      </c>
      <c r="J21" s="20" t="n">
        <v>3</v>
      </c>
      <c r="K21" s="20" t="n">
        <v>3</v>
      </c>
      <c r="L21" s="20" t="n">
        <v>4</v>
      </c>
      <c r="M21" s="20" t="n">
        <v>2</v>
      </c>
      <c r="N21" s="20" t="n">
        <v>1</v>
      </c>
      <c r="O21" s="5">
        <f>AVERAGE(E21:N21)</f>
        <v/>
      </c>
    </row>
    <row r="22" ht="15.75" customHeight="1" s="101">
      <c r="A22" s="98" t="n"/>
      <c r="B22" s="98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101">
      <c r="A23" s="98" t="n"/>
      <c r="B23" s="98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2</v>
      </c>
      <c r="N23" s="20" t="n">
        <v>1</v>
      </c>
      <c r="O23" s="5">
        <f>AVERAGE(E23:N23)</f>
        <v/>
      </c>
    </row>
    <row r="24" ht="15.75" customHeight="1" s="101">
      <c r="A24" s="98" t="n"/>
      <c r="B24" s="98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0</v>
      </c>
      <c r="F24" s="22" t="n">
        <v>0</v>
      </c>
      <c r="G24" s="22" t="n">
        <v>172.18677</v>
      </c>
      <c r="H24" s="22" t="n">
        <v>0</v>
      </c>
      <c r="I24" s="22" t="n">
        <v>0</v>
      </c>
      <c r="J24" s="22" t="n">
        <v>137.98901</v>
      </c>
      <c r="K24" s="22" t="n">
        <v>136.98822</v>
      </c>
      <c r="L24" s="22" t="n">
        <v>217.95526</v>
      </c>
      <c r="M24" s="22" t="n">
        <v>160.16804</v>
      </c>
      <c r="N24" s="22" t="n">
        <v>81.67591</v>
      </c>
      <c r="O24" s="6">
        <f>AVERAGE(E24:N24)</f>
        <v/>
      </c>
    </row>
    <row r="25" ht="15.75" customHeight="1" s="101">
      <c r="A25" s="98" t="n"/>
      <c r="B25" s="98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/>
      </c>
      <c r="F25" s="22" t="n">
        <v/>
      </c>
      <c r="G25" s="22" t="n">
        <v>43.0466925</v>
      </c>
      <c r="H25" s="22" t="n">
        <v/>
      </c>
      <c r="I25" s="22" t="n">
        <v/>
      </c>
      <c r="J25" s="22" t="n">
        <v>45.99633666666667</v>
      </c>
      <c r="K25" s="22" t="n">
        <v>45.66273999999999</v>
      </c>
      <c r="L25" s="22" t="n">
        <v>43.591052</v>
      </c>
      <c r="M25" s="22" t="n">
        <v>40.04201</v>
      </c>
      <c r="N25" s="22" t="n">
        <v>40.837955</v>
      </c>
      <c r="O25" s="6">
        <f>AVERAGE(E25:N25)</f>
        <v/>
      </c>
    </row>
    <row r="26" ht="15.75" customHeight="1" s="101">
      <c r="A26" s="98" t="n"/>
      <c r="B26" s="99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0</v>
      </c>
      <c r="F26" s="22" t="n">
        <v>0</v>
      </c>
      <c r="G26" s="22" t="n">
        <v>5.91785921412113</v>
      </c>
      <c r="H26" s="22" t="n">
        <v>0</v>
      </c>
      <c r="I26" s="22" t="n">
        <v>0</v>
      </c>
      <c r="J26" s="22" t="n">
        <v>0.5768975970077665</v>
      </c>
      <c r="K26" s="22" t="n">
        <v>0.002290916847031654</v>
      </c>
      <c r="L26" s="22" t="n">
        <v>4.632971920287236</v>
      </c>
      <c r="M26" s="22" t="n">
        <v>6.495267613460332</v>
      </c>
      <c r="N26" s="22" t="n">
        <v>8.237122249381153</v>
      </c>
      <c r="O26" s="6">
        <f>AVERAGE(E26:N26)</f>
        <v/>
      </c>
    </row>
    <row r="27" ht="15.75" customHeight="1" s="101">
      <c r="A27" s="99" t="n"/>
      <c r="B27" s="79" t="inlineStr">
        <is>
          <t>Total Duration</t>
        </is>
      </c>
      <c r="C27" s="81" t="n"/>
      <c r="D27" s="10" t="inlineStr">
        <is>
          <t>How much time in total was needed for all the transmission(measured from LoPy analytics)</t>
        </is>
      </c>
      <c r="E27" s="11" t="n">
        <v>115.685638</v>
      </c>
      <c r="F27" s="11" t="n">
        <v>114.822045</v>
      </c>
      <c r="G27" s="11" t="n">
        <v>314.8313071054999</v>
      </c>
      <c r="H27" s="11" t="n">
        <v>114.340266</v>
      </c>
      <c r="I27" s="11" t="n">
        <v>113.990868</v>
      </c>
      <c r="J27" s="11" t="n">
        <v>279.6246021406</v>
      </c>
      <c r="K27" s="11" t="n">
        <v>278.7012191758001</v>
      </c>
      <c r="L27" s="11" t="n">
        <v>360.5986461758</v>
      </c>
      <c r="M27" s="11" t="n">
        <v>301.808274</v>
      </c>
      <c r="N27" s="11" t="n">
        <v>224.3849031758</v>
      </c>
      <c r="O27" s="12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 t="n">
        <v>117.8344</v>
      </c>
      <c r="F28" s="20" t="n">
        <v>116.9911</v>
      </c>
      <c r="G28" s="20" t="n">
        <v>339.3715</v>
      </c>
      <c r="H28" s="20" t="n">
        <v>116.5182</v>
      </c>
      <c r="I28" s="20" t="n">
        <v>116.1034</v>
      </c>
      <c r="J28" s="20" t="n">
        <v>283.3157</v>
      </c>
      <c r="K28" s="20" t="n">
        <v>282.3592</v>
      </c>
      <c r="L28" s="20" t="n">
        <v>372.6752</v>
      </c>
      <c r="M28" s="20" t="n">
        <v>308.1993</v>
      </c>
      <c r="N28" s="20" t="n">
        <v>228.1742</v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</row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O35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14.42578125" customWidth="1" style="101" min="1" max="3"/>
    <col width="95.7109375" customWidth="1" style="101" min="4" max="4"/>
    <col width="14.42578125" customWidth="1" style="101" min="5" max="9"/>
    <col width="14.42578125" customWidth="1" style="101" min="10" max="1638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512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52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2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101">
      <c r="A5" s="79" t="inlineStr">
        <is>
          <t>Transmission duration (seconds)</t>
        </is>
      </c>
      <c r="B5" s="79" t="inlineStr">
        <is>
          <t>Regular Fragments</t>
        </is>
      </c>
      <c r="C5" s="79" t="inlineStr">
        <is>
          <t>Amount</t>
        </is>
      </c>
      <c r="D5" s="79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101">
      <c r="A6" s="98" t="n"/>
      <c r="B6" s="98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51</v>
      </c>
      <c r="F6" s="20" t="n">
        <v>51</v>
      </c>
      <c r="G6" s="20" t="n">
        <v>51</v>
      </c>
      <c r="H6" s="20" t="n">
        <v>51</v>
      </c>
      <c r="I6" s="20" t="n">
        <v>51</v>
      </c>
      <c r="J6" s="20" t="n">
        <v>51</v>
      </c>
      <c r="K6" s="20" t="n">
        <v>51</v>
      </c>
      <c r="L6" s="20" t="n">
        <v>51</v>
      </c>
      <c r="M6" s="20" t="n">
        <v>51</v>
      </c>
      <c r="N6" s="20" t="n">
        <v>51</v>
      </c>
      <c r="O6" s="5">
        <f>AVERAGE(E6:N6)</f>
        <v/>
      </c>
    </row>
    <row r="7" ht="15.75" customHeight="1" s="101">
      <c r="A7" s="98" t="n"/>
      <c r="B7" s="98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101">
      <c r="A8" s="98" t="n"/>
      <c r="B8" s="98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141.7335832109</v>
      </c>
      <c r="F8" s="22" t="n">
        <v>139.7877542108999</v>
      </c>
      <c r="G8" s="22" t="n">
        <v>140.7142541406</v>
      </c>
      <c r="H8" s="22" t="n">
        <v>140.7876142109</v>
      </c>
      <c r="I8" s="22" t="n">
        <v>139.7156161406</v>
      </c>
      <c r="J8" s="22" t="n">
        <v>141.7133181405999</v>
      </c>
      <c r="K8" s="22" t="n">
        <v>140.7877661406</v>
      </c>
      <c r="L8" s="22" t="n">
        <v>139.7117351406</v>
      </c>
      <c r="M8" s="22" t="n">
        <v>140.7938912109</v>
      </c>
      <c r="N8" s="22" t="n">
        <v>141.6494861406</v>
      </c>
      <c r="O8" s="6">
        <f>AVERAGE(E8:N8)</f>
        <v/>
      </c>
    </row>
    <row r="9" ht="15.75" customHeight="1" s="101">
      <c r="A9" s="98" t="n"/>
      <c r="B9" s="98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2.779089866880392</v>
      </c>
      <c r="F9" s="22" t="n">
        <v>2.740936357076469</v>
      </c>
      <c r="G9" s="22" t="n">
        <v>2.759103022364706</v>
      </c>
      <c r="H9" s="22" t="n">
        <v>2.760541455115685</v>
      </c>
      <c r="I9" s="22" t="n">
        <v>2.739521885109804</v>
      </c>
      <c r="J9" s="22" t="n">
        <v>2.778692512560783</v>
      </c>
      <c r="K9" s="22" t="n">
        <v>2.760544434129411</v>
      </c>
      <c r="L9" s="22" t="n">
        <v>2.739445787070588</v>
      </c>
      <c r="M9" s="22" t="n">
        <v>2.760664533547059</v>
      </c>
      <c r="N9" s="22" t="n">
        <v>2.777440904717646</v>
      </c>
      <c r="O9" s="6">
        <f>AVERAGE(E9:N9)</f>
        <v/>
      </c>
    </row>
    <row r="10" ht="15.75" customHeight="1" s="101">
      <c r="A10" s="98" t="n"/>
      <c r="B10" s="99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0.5935187788156387</v>
      </c>
      <c r="F10" s="7" t="n">
        <v>0.5715091771313059</v>
      </c>
      <c r="G10" s="7" t="n">
        <v>0.5830504469683878</v>
      </c>
      <c r="H10" s="7" t="n">
        <v>0.5801257026268473</v>
      </c>
      <c r="I10" s="7" t="n">
        <v>0.5694366708843465</v>
      </c>
      <c r="J10" s="7" t="n">
        <v>0.5910968409122324</v>
      </c>
      <c r="K10" s="7" t="n">
        <v>0.5801263141357414</v>
      </c>
      <c r="L10" s="7" t="n">
        <v>0.5691085539799433</v>
      </c>
      <c r="M10" s="7" t="n">
        <v>0.580294937590202</v>
      </c>
      <c r="N10" s="7" t="n">
        <v>0.5912944668047683</v>
      </c>
      <c r="O10" s="8">
        <f>AVERAGE(E10:N10)</f>
        <v/>
      </c>
    </row>
    <row r="11" ht="15.75" customHeight="1" s="101">
      <c r="A11" s="98" t="n"/>
      <c r="B11" s="79" t="inlineStr">
        <is>
          <t>All-0 Fragments</t>
        </is>
      </c>
      <c r="C11" s="79" t="inlineStr">
        <is>
          <t>Amount</t>
        </is>
      </c>
      <c r="D11" s="79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101">
      <c r="A12" s="98" t="n"/>
      <c r="B12" s="98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5">
        <f>AVERAGE(E12:N12)</f>
        <v/>
      </c>
    </row>
    <row r="13" ht="15.75" customHeight="1" s="101">
      <c r="A13" s="98" t="n"/>
      <c r="B13" s="98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  <c r="N13" s="20" t="n">
        <v>1</v>
      </c>
      <c r="O13" s="9">
        <f>AVERAGE(E13:N13)</f>
        <v/>
      </c>
    </row>
    <row r="14" ht="15.75" customHeight="1" s="101">
      <c r="A14" s="98" t="n"/>
      <c r="B14" s="98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101">
      <c r="A15" s="98" t="n"/>
      <c r="B15" s="98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5">
        <f>AVERAGE(E15:N15)</f>
        <v/>
      </c>
    </row>
    <row r="16" ht="15.75" customHeight="1" s="101">
      <c r="A16" s="98" t="n"/>
      <c r="B16" s="98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45.66223</v>
      </c>
      <c r="F16" s="22" t="n">
        <v>46.66486</v>
      </c>
      <c r="G16" s="22" t="n">
        <v>45.66327</v>
      </c>
      <c r="H16" s="22" t="n">
        <v>45.66107</v>
      </c>
      <c r="I16" s="22" t="n">
        <v>46.66351</v>
      </c>
      <c r="J16" s="22" t="n">
        <v>45.66431</v>
      </c>
      <c r="K16" s="22" t="n">
        <v>45.66437</v>
      </c>
      <c r="L16" s="22" t="n">
        <v>46.66559</v>
      </c>
      <c r="M16" s="22" t="n">
        <v>45.66247</v>
      </c>
      <c r="N16" s="22" t="n">
        <v>45.73621</v>
      </c>
      <c r="O16" s="6">
        <f>AVERAGE(E16:N16)</f>
        <v/>
      </c>
    </row>
    <row r="17" ht="15.75" customHeight="1" s="101">
      <c r="A17" s="98" t="n"/>
      <c r="B17" s="98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45.66223</v>
      </c>
      <c r="F17" s="22" t="n">
        <v>46.66486</v>
      </c>
      <c r="G17" s="22" t="n">
        <v>45.66327</v>
      </c>
      <c r="H17" s="22" t="n">
        <v>45.66107</v>
      </c>
      <c r="I17" s="22" t="n">
        <v>46.66351</v>
      </c>
      <c r="J17" s="22" t="n">
        <v>45.66431</v>
      </c>
      <c r="K17" s="22" t="n">
        <v>45.66437</v>
      </c>
      <c r="L17" s="22" t="n">
        <v>46.66559</v>
      </c>
      <c r="M17" s="22" t="n">
        <v>45.66247</v>
      </c>
      <c r="N17" s="22" t="n">
        <v>45.73621</v>
      </c>
      <c r="O17" s="6">
        <f>AVERAGE(E17:N17)</f>
        <v/>
      </c>
    </row>
    <row r="18" ht="15.75" customHeight="1" s="101">
      <c r="A18" s="98" t="n"/>
      <c r="B18" s="99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8">
        <f>AVERAGE(E18:N18)</f>
        <v/>
      </c>
    </row>
    <row r="19" ht="15.75" customHeight="1" s="101">
      <c r="A19" s="98" t="n"/>
      <c r="B19" s="79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101">
      <c r="A20" s="98" t="n"/>
      <c r="B20" s="98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3</v>
      </c>
      <c r="F20" s="20" t="n">
        <v>3</v>
      </c>
      <c r="G20" s="20" t="n">
        <v>3</v>
      </c>
      <c r="H20" s="20" t="n">
        <v>3</v>
      </c>
      <c r="I20" s="20" t="n">
        <v>3</v>
      </c>
      <c r="J20" s="20" t="n">
        <v>3</v>
      </c>
      <c r="K20" s="20" t="n">
        <v>3</v>
      </c>
      <c r="L20" s="20" t="n">
        <v>3</v>
      </c>
      <c r="M20" s="20" t="n">
        <v>3</v>
      </c>
      <c r="N20" s="20" t="n">
        <v>3</v>
      </c>
      <c r="O20" s="9">
        <f>AVERAGE(E20:N20)</f>
        <v/>
      </c>
    </row>
    <row r="21" ht="15.75" customHeight="1" s="101">
      <c r="A21" s="98" t="n"/>
      <c r="B21" s="98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3</v>
      </c>
      <c r="F21" s="20" t="n">
        <v>3</v>
      </c>
      <c r="G21" s="20" t="n">
        <v>3</v>
      </c>
      <c r="H21" s="20" t="n">
        <v>3</v>
      </c>
      <c r="I21" s="20" t="n">
        <v>3</v>
      </c>
      <c r="J21" s="20" t="n">
        <v>3</v>
      </c>
      <c r="K21" s="20" t="n">
        <v>3</v>
      </c>
      <c r="L21" s="20" t="n">
        <v>3</v>
      </c>
      <c r="M21" s="20" t="n">
        <v>3</v>
      </c>
      <c r="N21" s="20" t="n">
        <v>3</v>
      </c>
      <c r="O21" s="5">
        <f>AVERAGE(E21:N21)</f>
        <v/>
      </c>
    </row>
    <row r="22" ht="15.75" customHeight="1" s="101">
      <c r="A22" s="98" t="n"/>
      <c r="B22" s="98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101">
      <c r="A23" s="98" t="n"/>
      <c r="B23" s="98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  <c r="O23" s="5">
        <f>AVERAGE(E23:N23)</f>
        <v/>
      </c>
    </row>
    <row r="24" ht="15.75" customHeight="1" s="101">
      <c r="A24" s="98" t="n"/>
      <c r="B24" s="98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136.67431</v>
      </c>
      <c r="F24" s="22" t="n">
        <v>136.66565</v>
      </c>
      <c r="G24" s="22" t="n">
        <v>136.67396</v>
      </c>
      <c r="H24" s="22" t="n">
        <v>137.66516</v>
      </c>
      <c r="I24" s="22" t="n">
        <v>136.67004</v>
      </c>
      <c r="J24" s="22" t="n">
        <v>136.6709</v>
      </c>
      <c r="K24" s="22" t="n">
        <v>137.66943</v>
      </c>
      <c r="L24" s="22" t="n">
        <v>136.67419</v>
      </c>
      <c r="M24" s="22" t="n">
        <v>136.67053</v>
      </c>
      <c r="N24" s="22" t="n">
        <v>136.66602</v>
      </c>
      <c r="O24" s="6">
        <f>AVERAGE(E24:N24)</f>
        <v/>
      </c>
    </row>
    <row r="25" ht="15.75" customHeight="1" s="101">
      <c r="A25" s="98" t="n"/>
      <c r="B25" s="98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45.55810333333334</v>
      </c>
      <c r="F25" s="22" t="n">
        <v>45.55521666666667</v>
      </c>
      <c r="G25" s="22" t="n">
        <v>45.55798666666667</v>
      </c>
      <c r="H25" s="22" t="n">
        <v>45.88838666666667</v>
      </c>
      <c r="I25" s="22" t="n">
        <v>45.55668</v>
      </c>
      <c r="J25" s="22" t="n">
        <v>45.55696666666667</v>
      </c>
      <c r="K25" s="22" t="n">
        <v>45.88981</v>
      </c>
      <c r="L25" s="22" t="n">
        <v>45.55806333333333</v>
      </c>
      <c r="M25" s="22" t="n">
        <v>45.55684333333333</v>
      </c>
      <c r="N25" s="22" t="n">
        <v>45.55534</v>
      </c>
      <c r="O25" s="6">
        <f>AVERAGE(E25:N25)</f>
        <v/>
      </c>
    </row>
    <row r="26" ht="15.75" customHeight="1" s="101">
      <c r="A26" s="98" t="n"/>
      <c r="B26" s="99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0.0008550048732782847</v>
      </c>
      <c r="F26" s="22" t="n">
        <v>0.0009776672917379142</v>
      </c>
      <c r="G26" s="22" t="n">
        <v>0.002377758047685487</v>
      </c>
      <c r="H26" s="22" t="n">
        <v>0.5772435399667388</v>
      </c>
      <c r="I26" s="22" t="n">
        <v>0.002201090638753511</v>
      </c>
      <c r="J26" s="22" t="n">
        <v>0.001960110541102859</v>
      </c>
      <c r="K26" s="22" t="n">
        <v>0.5768595339421875</v>
      </c>
      <c r="L26" s="22" t="n">
        <v>0.000920072460914741</v>
      </c>
      <c r="M26" s="22" t="n">
        <v>0.0009930424630054829</v>
      </c>
      <c r="N26" s="22" t="n">
        <v>0.001132210227829459</v>
      </c>
      <c r="O26" s="6">
        <f>AVERAGE(E26:N26)</f>
        <v/>
      </c>
    </row>
    <row r="27" ht="15.75" customHeight="1" s="101">
      <c r="A27" s="99" t="n"/>
      <c r="B27" s="79" t="inlineStr">
        <is>
          <t>Total Duration</t>
        </is>
      </c>
      <c r="C27" s="81" t="n"/>
      <c r="D27" s="10" t="inlineStr">
        <is>
          <t>How much time in total was needed for all the transmission(measured from LoPy analytics)</t>
        </is>
      </c>
      <c r="E27" s="11" t="n">
        <v>324.0701232109</v>
      </c>
      <c r="F27" s="11" t="n">
        <v>323.1182642109</v>
      </c>
      <c r="G27" s="11" t="n">
        <v>323.0514841406001</v>
      </c>
      <c r="H27" s="11" t="n">
        <v>324.1138442109</v>
      </c>
      <c r="I27" s="11" t="n">
        <v>323.0491661406</v>
      </c>
      <c r="J27" s="11" t="n">
        <v>324.0485281406001</v>
      </c>
      <c r="K27" s="11" t="n">
        <v>324.1215661406</v>
      </c>
      <c r="L27" s="11" t="n">
        <v>323.0515151406</v>
      </c>
      <c r="M27" s="11" t="n">
        <v>323.1268912108999</v>
      </c>
      <c r="N27" s="11" t="n">
        <v>324.0517161406001</v>
      </c>
      <c r="O27" s="12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 t="n">
        <v>333.7645</v>
      </c>
      <c r="F28" s="20" t="n">
        <v>332.7328</v>
      </c>
      <c r="G28" s="20" t="n">
        <v>332.7084</v>
      </c>
      <c r="H28" s="20" t="n">
        <v>333.7264</v>
      </c>
      <c r="I28" s="20" t="n">
        <v>332.7577</v>
      </c>
      <c r="J28" s="20" t="n">
        <v>333.7197</v>
      </c>
      <c r="K28" s="20" t="n">
        <v>333.7057</v>
      </c>
      <c r="L28" s="20" t="n">
        <v>332.6382</v>
      </c>
      <c r="M28" s="20" t="n">
        <v>332.7303</v>
      </c>
      <c r="N28" s="20" t="n">
        <v>333.6476</v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</row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Y35"/>
  <sheetViews>
    <sheetView topLeftCell="H1" workbookViewId="0">
      <selection activeCell="Y27" sqref="Y27"/>
    </sheetView>
  </sheetViews>
  <sheetFormatPr baseColWidth="10" defaultColWidth="14.42578125" defaultRowHeight="15" customHeight="1"/>
  <cols>
    <col width="95.7109375" customWidth="1" style="101" min="4" max="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00" t="n">
        <v>77</v>
      </c>
      <c r="Y1" s="102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03" t="n">
        <v>7</v>
      </c>
      <c r="Y2" s="102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04" t="n">
        <v>1</v>
      </c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105" t="n"/>
    </row>
    <row r="4" ht="15.75" customHeight="1" s="101" thickBot="1">
      <c r="A4" s="106" t="inlineStr">
        <is>
          <t>Repetition</t>
        </is>
      </c>
      <c r="B4" s="107" t="n"/>
      <c r="C4" s="82" t="n"/>
      <c r="D4" s="99" t="n"/>
      <c r="E4" s="15" t="n">
        <v>1</v>
      </c>
      <c r="F4" s="15" t="n">
        <v>2</v>
      </c>
      <c r="G4" s="15" t="n">
        <v>3</v>
      </c>
      <c r="H4" s="15" t="n">
        <v>4</v>
      </c>
      <c r="I4" s="15" t="n">
        <v>5</v>
      </c>
      <c r="J4" s="15" t="n">
        <v>6</v>
      </c>
      <c r="K4" s="15" t="n">
        <v>7</v>
      </c>
      <c r="L4" s="15" t="n">
        <v>8</v>
      </c>
      <c r="M4" s="15" t="n">
        <v>9</v>
      </c>
      <c r="N4" s="15" t="n">
        <v>10</v>
      </c>
      <c r="O4" s="15" t="n">
        <v>11</v>
      </c>
      <c r="P4" s="15" t="n">
        <v>12</v>
      </c>
      <c r="Q4" s="15" t="n">
        <v>13</v>
      </c>
      <c r="R4" s="15" t="n">
        <v>14</v>
      </c>
      <c r="S4" s="15" t="n">
        <v>15</v>
      </c>
      <c r="T4" s="15" t="n">
        <v>16</v>
      </c>
      <c r="U4" s="15" t="n">
        <v>17</v>
      </c>
      <c r="V4" s="15" t="n">
        <v>18</v>
      </c>
      <c r="W4" s="15" t="n">
        <v>19</v>
      </c>
      <c r="X4" s="15" t="n">
        <v>20</v>
      </c>
      <c r="Y4" s="16" t="inlineStr">
        <is>
          <t>Average</t>
        </is>
      </c>
    </row>
    <row r="5" ht="15.75" customHeight="1" s="101">
      <c r="A5" s="85" t="inlineStr">
        <is>
          <t>Transmission duration (seconds)</t>
        </is>
      </c>
      <c r="B5" s="88" t="inlineStr">
        <is>
          <t>Regular Fragments</t>
        </is>
      </c>
      <c r="C5" s="49" t="inlineStr">
        <is>
          <t>Amount</t>
        </is>
      </c>
      <c r="D5" s="49" t="inlineStr">
        <is>
          <t>How many Regular fragments are supposed to be sent (manually added-&gt; Fragments - Windows)</t>
        </is>
      </c>
      <c r="E5" s="50">
        <f>E2-E11-E19</f>
        <v/>
      </c>
      <c r="F5" s="50">
        <f>E2-E11-E19</f>
        <v/>
      </c>
      <c r="G5" s="50">
        <f>E2-E11-E19</f>
        <v/>
      </c>
      <c r="H5" s="50">
        <f>E2-E11-E19</f>
        <v/>
      </c>
      <c r="I5" s="50">
        <f>E2-E11-E19</f>
        <v/>
      </c>
      <c r="J5" s="50">
        <f>E2-E11-E19</f>
        <v/>
      </c>
      <c r="K5" s="50">
        <f>E2-E11-E19</f>
        <v/>
      </c>
      <c r="L5" s="50">
        <f>E2-E11-E19</f>
        <v/>
      </c>
      <c r="M5" s="50">
        <f>E2-E11-E19</f>
        <v/>
      </c>
      <c r="N5" s="50">
        <f>E2-E11-E19</f>
        <v/>
      </c>
      <c r="O5" s="50">
        <f>E2-E11-E19</f>
        <v/>
      </c>
      <c r="P5" s="50">
        <f>E2-E11-E19</f>
        <v/>
      </c>
      <c r="Q5" s="50">
        <f>E2-E11-E19</f>
        <v/>
      </c>
      <c r="R5" s="50">
        <f>E2-E11-E19</f>
        <v/>
      </c>
      <c r="S5" s="50">
        <f>E2-E11-E19</f>
        <v/>
      </c>
      <c r="T5" s="50">
        <f>E2-E11-E19</f>
        <v/>
      </c>
      <c r="U5" s="50">
        <f>E2-E11-E19</f>
        <v/>
      </c>
      <c r="V5" s="50">
        <f>E2-E11-E19</f>
        <v/>
      </c>
      <c r="W5" s="50">
        <f>E2-E11-E19</f>
        <v/>
      </c>
      <c r="X5" s="50">
        <f>E2-E11-E19</f>
        <v/>
      </c>
      <c r="Y5" s="51">
        <f>AVERAGE(E5:X5)</f>
        <v/>
      </c>
    </row>
    <row r="6" ht="15.75" customHeight="1" s="101">
      <c r="A6" s="86" t="n"/>
      <c r="B6" s="89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8</v>
      </c>
      <c r="F6" s="20" t="n">
        <v>6</v>
      </c>
      <c r="G6" s="20" t="n">
        <v>6</v>
      </c>
      <c r="H6" s="20" t="n">
        <v>6</v>
      </c>
      <c r="I6" s="20" t="n">
        <v>10</v>
      </c>
      <c r="J6" s="20" t="n">
        <v>7</v>
      </c>
      <c r="K6" s="20" t="n">
        <v>6</v>
      </c>
      <c r="L6" s="20" t="n">
        <v>6</v>
      </c>
      <c r="M6" s="20" t="n">
        <v>7</v>
      </c>
      <c r="N6" s="20" t="n">
        <v>7</v>
      </c>
      <c r="O6" s="20" t="n">
        <v>6</v>
      </c>
      <c r="P6" s="20" t="n">
        <v>8</v>
      </c>
      <c r="Q6" s="20" t="n">
        <v>6</v>
      </c>
      <c r="R6" s="20" t="n">
        <v>7</v>
      </c>
      <c r="S6" s="20" t="n">
        <v>6</v>
      </c>
      <c r="T6" s="20" t="n">
        <v>7</v>
      </c>
      <c r="U6" s="20" t="n">
        <v>9</v>
      </c>
      <c r="V6" s="20" t="n">
        <v>7</v>
      </c>
      <c r="W6" s="20" t="n">
        <v>8</v>
      </c>
      <c r="X6" s="20" t="n">
        <v>8</v>
      </c>
      <c r="Y6" s="52">
        <f>AVERAGE(E6:X6)</f>
        <v/>
      </c>
    </row>
    <row r="7" ht="15.75" customHeight="1" s="101">
      <c r="A7" s="86" t="n"/>
      <c r="B7" s="89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0">
        <f>O6-O5</f>
        <v/>
      </c>
      <c r="P7" s="20">
        <f>P6-P5</f>
        <v/>
      </c>
      <c r="Q7" s="20">
        <f>Q6-Q5</f>
        <v/>
      </c>
      <c r="R7" s="20">
        <f>R6-R5</f>
        <v/>
      </c>
      <c r="S7" s="20">
        <f>S6-S5</f>
        <v/>
      </c>
      <c r="T7" s="20">
        <f>T6-T5</f>
        <v/>
      </c>
      <c r="U7" s="20">
        <f>U6-U5</f>
        <v/>
      </c>
      <c r="V7" s="20">
        <f>V6-V5</f>
        <v/>
      </c>
      <c r="W7" s="20">
        <f>W6-W5</f>
        <v/>
      </c>
      <c r="X7" s="20">
        <f>X6-X5</f>
        <v/>
      </c>
      <c r="Y7" s="52">
        <f>AVERAGE(E7:X7)</f>
        <v/>
      </c>
    </row>
    <row r="8" ht="15.75" customHeight="1" s="101">
      <c r="A8" s="86" t="n"/>
      <c r="B8" s="89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180.56704</v>
      </c>
      <c r="F8" s="22" t="n">
        <v>135.42551</v>
      </c>
      <c r="G8" s="22" t="n">
        <v>135.42169</v>
      </c>
      <c r="H8" s="22" t="n">
        <v>135.42375</v>
      </c>
      <c r="I8" s="22" t="n">
        <v>225.70822</v>
      </c>
      <c r="J8" s="22" t="n">
        <v>157.99378</v>
      </c>
      <c r="K8" s="22" t="n">
        <v>135.42386</v>
      </c>
      <c r="L8" s="22" t="n">
        <v>135.48699</v>
      </c>
      <c r="M8" s="22" t="n">
        <v>157.99276</v>
      </c>
      <c r="N8" s="22" t="n">
        <v>157.99477</v>
      </c>
      <c r="O8" s="20" t="n">
        <v>135.42165</v>
      </c>
      <c r="P8" s="22" t="n">
        <v>180.63116</v>
      </c>
      <c r="Q8" s="22" t="n">
        <v>135.42563</v>
      </c>
      <c r="R8" s="22" t="n">
        <v>157.99627</v>
      </c>
      <c r="S8" s="22" t="n">
        <v>135.42705</v>
      </c>
      <c r="T8" s="22" t="n">
        <v>158.00512</v>
      </c>
      <c r="U8" s="22" t="n">
        <v>203.14</v>
      </c>
      <c r="V8" s="22" t="n">
        <v>158.05739</v>
      </c>
      <c r="W8" s="22" t="n">
        <v>180.63323</v>
      </c>
      <c r="X8" s="22" t="n">
        <v>180.56098</v>
      </c>
      <c r="Y8" s="52">
        <f>AVERAGE(E8:X8)</f>
        <v/>
      </c>
    </row>
    <row r="9" ht="15.75" customHeight="1" s="101">
      <c r="A9" s="86" t="n"/>
      <c r="B9" s="89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22.57088</v>
      </c>
      <c r="F9" s="22" t="n">
        <v>22.57091833333333</v>
      </c>
      <c r="G9" s="22" t="n">
        <v>22.57028166666666</v>
      </c>
      <c r="H9" s="22" t="n">
        <v>22.570625</v>
      </c>
      <c r="I9" s="22" t="n">
        <v>22.570822</v>
      </c>
      <c r="J9" s="22" t="n">
        <v>22.57054</v>
      </c>
      <c r="K9" s="22" t="n">
        <v>22.57064333333333</v>
      </c>
      <c r="L9" s="22" t="n">
        <v>22.581165</v>
      </c>
      <c r="M9" s="22" t="n">
        <v>22.57039428571429</v>
      </c>
      <c r="N9" s="22" t="n">
        <v>22.57068142857143</v>
      </c>
      <c r="O9" s="22" t="n">
        <v>22.570275</v>
      </c>
      <c r="P9" s="22" t="n">
        <v>22.578895</v>
      </c>
      <c r="Q9" s="22" t="n">
        <v>22.57093833333333</v>
      </c>
      <c r="R9" s="22" t="n">
        <v>22.57089571428572</v>
      </c>
      <c r="S9" s="22" t="n">
        <v>22.571175</v>
      </c>
      <c r="T9" s="22" t="n">
        <v>22.57216</v>
      </c>
      <c r="U9" s="22" t="n">
        <v>22.57111111111111</v>
      </c>
      <c r="V9" s="22" t="n">
        <v>22.57962714285714</v>
      </c>
      <c r="W9" s="22" t="n">
        <v>22.57915375</v>
      </c>
      <c r="X9" s="22" t="n">
        <v>22.5701225</v>
      </c>
      <c r="Y9" s="52">
        <f>AVERAGE(E9:X9)</f>
        <v/>
      </c>
    </row>
    <row r="10" ht="15.75" customHeight="1" s="101" thickBot="1">
      <c r="A10" s="86" t="n"/>
      <c r="B10" s="90" t="n"/>
      <c r="C10" s="53" t="inlineStr">
        <is>
          <t>St. Deviation</t>
        </is>
      </c>
      <c r="D10" s="53" t="inlineStr">
        <is>
          <t>What was the st.dev. of Regular fragments (measured from LoPy analtytics)</t>
        </is>
      </c>
      <c r="E10" s="54" t="n">
        <v>0.001081863471713918</v>
      </c>
      <c r="F10" s="54" t="n">
        <v>0.0007230882841436645</v>
      </c>
      <c r="G10" s="54" t="n">
        <v>0.0005215138221238345</v>
      </c>
      <c r="H10" s="54" t="n">
        <v>0.0008381825576809123</v>
      </c>
      <c r="I10" s="54" t="n">
        <v>0.001215344487058222</v>
      </c>
      <c r="J10" s="54" t="n">
        <v>0.001297420517796968</v>
      </c>
      <c r="K10" s="54" t="n">
        <v>0.001640227626479914</v>
      </c>
      <c r="L10" s="54" t="n">
        <v>0.02675981371385138</v>
      </c>
      <c r="M10" s="54" t="n">
        <v>0.0008047744434082518</v>
      </c>
      <c r="N10" s="54" t="n">
        <v>0.0008850692735863601</v>
      </c>
      <c r="O10" s="54" t="n">
        <v>0.0009520661741698729</v>
      </c>
      <c r="P10" s="54" t="n">
        <v>0.02335989787159646</v>
      </c>
      <c r="Q10" s="54" t="n">
        <v>0.0007405515962212239</v>
      </c>
      <c r="R10" s="54" t="n">
        <v>0.0009380273120195755</v>
      </c>
      <c r="S10" s="54" t="n">
        <v>0.001960497385869054</v>
      </c>
      <c r="T10" s="54" t="n">
        <v>0.002918275746624418</v>
      </c>
      <c r="U10" s="54" t="n">
        <v>0.00131040494165395</v>
      </c>
      <c r="V10" s="54" t="n">
        <v>0.02423382327401474</v>
      </c>
      <c r="W10" s="54" t="n">
        <v>0.02439124370840558</v>
      </c>
      <c r="X10" s="54" t="n">
        <v>0.0010168403442593</v>
      </c>
      <c r="Y10" s="55">
        <f>AVERAGE(E10:X10)</f>
        <v/>
      </c>
    </row>
    <row r="11" ht="15.75" customHeight="1" s="101">
      <c r="A11" s="86" t="n"/>
      <c r="B11" s="88" t="inlineStr">
        <is>
          <t>All-0 Fragments</t>
        </is>
      </c>
      <c r="C11" s="49" t="inlineStr">
        <is>
          <t>Amount</t>
        </is>
      </c>
      <c r="D11" s="49" t="inlineStr">
        <is>
          <t>How many All-0 fragments are supposed to be sent (manually added-&gt; number of Windows -1)</t>
        </is>
      </c>
      <c r="E11" s="50">
        <f>E3-1</f>
        <v/>
      </c>
      <c r="F11" s="50">
        <f>E3-1</f>
        <v/>
      </c>
      <c r="G11" s="50">
        <f>E3-1</f>
        <v/>
      </c>
      <c r="H11" s="50">
        <f>E3-1</f>
        <v/>
      </c>
      <c r="I11" s="50">
        <f>E3-1</f>
        <v/>
      </c>
      <c r="J11" s="50">
        <f>E3-1</f>
        <v/>
      </c>
      <c r="K11" s="50">
        <f>E3-1</f>
        <v/>
      </c>
      <c r="L11" s="50">
        <f>E3-1</f>
        <v/>
      </c>
      <c r="M11" s="50">
        <f>E3-1</f>
        <v/>
      </c>
      <c r="N11" s="50">
        <f>E3-1</f>
        <v/>
      </c>
      <c r="O11" s="50">
        <f>E3-1</f>
        <v/>
      </c>
      <c r="P11" s="50">
        <f>E3-1</f>
        <v/>
      </c>
      <c r="Q11" s="50">
        <f>E3-1</f>
        <v/>
      </c>
      <c r="R11" s="50">
        <f>E3-1</f>
        <v/>
      </c>
      <c r="S11" s="50">
        <f>E3-1</f>
        <v/>
      </c>
      <c r="T11" s="50">
        <f>E3-1</f>
        <v/>
      </c>
      <c r="U11" s="50">
        <f>E3-1</f>
        <v/>
      </c>
      <c r="V11" s="50">
        <f>E3-1</f>
        <v/>
      </c>
      <c r="W11" s="50">
        <f>E3-1</f>
        <v/>
      </c>
      <c r="X11" s="50">
        <f>E3-1</f>
        <v/>
      </c>
      <c r="Y11" s="51">
        <f>AVERAGE(E11:X11)</f>
        <v/>
      </c>
    </row>
    <row r="12" ht="15.75" customHeight="1" s="101">
      <c r="A12" s="86" t="n"/>
      <c r="B12" s="89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52">
        <f>AVERAGE(E12:X12)</f>
        <v/>
      </c>
    </row>
    <row r="13" ht="15.75" customHeight="1" s="101">
      <c r="A13" s="86" t="n"/>
      <c r="B13" s="89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0</v>
      </c>
      <c r="F13" s="20" t="n">
        <v>0</v>
      </c>
      <c r="G13" s="20" t="n">
        <v>0</v>
      </c>
      <c r="H13" s="20" t="n">
        <v>0</v>
      </c>
      <c r="I13" s="67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52">
        <f>AVERAGE(E13:X13)</f>
        <v/>
      </c>
    </row>
    <row r="14" ht="15.75" customHeight="1" s="101">
      <c r="A14" s="86" t="n"/>
      <c r="B14" s="89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52">
        <f>AVERAGE(E14:X14)</f>
        <v/>
      </c>
    </row>
    <row r="15" ht="15.75" customHeight="1" s="101">
      <c r="A15" s="86" t="n"/>
      <c r="B15" s="89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52">
        <f>AVERAGE(E15:X15)</f>
        <v/>
      </c>
    </row>
    <row r="16" ht="15.75" customHeight="1" s="101">
      <c r="A16" s="86" t="n"/>
      <c r="B16" s="89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0</v>
      </c>
      <c r="F16" s="22" t="n">
        <v>0</v>
      </c>
      <c r="G16" s="22" t="n">
        <v>0</v>
      </c>
      <c r="H16" s="22" t="n">
        <v>0</v>
      </c>
      <c r="I16" s="22" t="n">
        <v>0</v>
      </c>
      <c r="J16" s="22" t="n">
        <v>0</v>
      </c>
      <c r="K16" s="22" t="n">
        <v>0</v>
      </c>
      <c r="L16" s="22" t="n">
        <v>0</v>
      </c>
      <c r="M16" s="22" t="n">
        <v>0</v>
      </c>
      <c r="N16" s="22" t="n">
        <v>0</v>
      </c>
      <c r="O16" s="22" t="n">
        <v>0</v>
      </c>
      <c r="P16" s="22" t="n">
        <v>0</v>
      </c>
      <c r="Q16" s="22" t="n">
        <v>0</v>
      </c>
      <c r="R16" s="22" t="n">
        <v>0</v>
      </c>
      <c r="S16" s="22" t="n">
        <v>0</v>
      </c>
      <c r="T16" s="22" t="n">
        <v>0</v>
      </c>
      <c r="U16" s="22" t="n">
        <v>0</v>
      </c>
      <c r="V16" s="22" t="n">
        <v>0</v>
      </c>
      <c r="W16" s="22" t="n">
        <v>0</v>
      </c>
      <c r="X16" s="22" t="n">
        <v>0</v>
      </c>
      <c r="Y16" s="52">
        <f>AVERAGE(E16:X16)</f>
        <v/>
      </c>
    </row>
    <row r="17" ht="15.75" customHeight="1" s="101">
      <c r="A17" s="86" t="n"/>
      <c r="B17" s="89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  <c r="L17" s="22" t="n">
        <v>0</v>
      </c>
      <c r="M17" s="22" t="n">
        <v>0</v>
      </c>
      <c r="N17" s="22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  <c r="X17" s="22" t="n">
        <v>0</v>
      </c>
      <c r="Y17" s="52">
        <f>AVERAGE(E17:X17)</f>
        <v/>
      </c>
    </row>
    <row r="18" ht="15.75" customHeight="1" s="101" thickBot="1">
      <c r="A18" s="86" t="n"/>
      <c r="B18" s="90" t="n"/>
      <c r="C18" s="53" t="inlineStr">
        <is>
          <t>St. Deviation</t>
        </is>
      </c>
      <c r="D18" s="53" t="inlineStr">
        <is>
          <t>What was the st.dev. of all-0 fragments (measured from LoPy analtytics)</t>
        </is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6">
        <f>AVERAGE(E18:X18)</f>
        <v/>
      </c>
    </row>
    <row r="19" ht="15.75" customHeight="1" s="101">
      <c r="A19" s="86" t="n"/>
      <c r="B19" s="88" t="inlineStr">
        <is>
          <t>All-1 Fragments</t>
        </is>
      </c>
      <c r="C19" s="58" t="inlineStr">
        <is>
          <t>Amount
(No Error)</t>
        </is>
      </c>
      <c r="D19" s="58" t="inlineStr">
        <is>
          <t>How many All-1 fragments are supposed to be sent (it is always 1)</t>
        </is>
      </c>
      <c r="E19" s="50" t="n">
        <v>1</v>
      </c>
      <c r="F19" s="50" t="n">
        <v>1</v>
      </c>
      <c r="G19" s="50" t="n">
        <v>1</v>
      </c>
      <c r="H19" s="50" t="n">
        <v>1</v>
      </c>
      <c r="I19" s="50" t="n">
        <v>1</v>
      </c>
      <c r="J19" s="50" t="n">
        <v>1</v>
      </c>
      <c r="K19" s="50" t="n">
        <v>1</v>
      </c>
      <c r="L19" s="50" t="n">
        <v>1</v>
      </c>
      <c r="M19" s="50" t="n">
        <v>1</v>
      </c>
      <c r="N19" s="50" t="n">
        <v>1</v>
      </c>
      <c r="O19" s="50" t="n">
        <v>1</v>
      </c>
      <c r="P19" s="50" t="n">
        <v>1</v>
      </c>
      <c r="Q19" s="50" t="n">
        <v>1</v>
      </c>
      <c r="R19" s="50" t="n">
        <v>1</v>
      </c>
      <c r="S19" s="50" t="n">
        <v>1</v>
      </c>
      <c r="T19" s="50" t="n">
        <v>1</v>
      </c>
      <c r="U19" s="50" t="n">
        <v>1</v>
      </c>
      <c r="V19" s="50" t="n">
        <v>1</v>
      </c>
      <c r="W19" s="50" t="n">
        <v>1</v>
      </c>
      <c r="X19" s="50" t="n">
        <v>1</v>
      </c>
      <c r="Y19" s="51">
        <f>AVERAGE(E19:X19)</f>
        <v/>
      </c>
    </row>
    <row r="20" ht="15.75" customHeight="1" s="101">
      <c r="A20" s="86" t="n"/>
      <c r="B20" s="89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2</v>
      </c>
      <c r="F20" s="20" t="n">
        <v>1</v>
      </c>
      <c r="G20" s="20" t="n">
        <v>2</v>
      </c>
      <c r="H20" s="20" t="n">
        <v>1</v>
      </c>
      <c r="I20" s="20" t="n">
        <v>5</v>
      </c>
      <c r="J20" s="20" t="n">
        <v>4</v>
      </c>
      <c r="K20" s="20" t="n">
        <v>1</v>
      </c>
      <c r="L20" s="20" t="n">
        <v>1</v>
      </c>
      <c r="M20" s="20" t="n">
        <v>3</v>
      </c>
      <c r="N20" s="20" t="n">
        <v>2</v>
      </c>
      <c r="O20" s="20" t="n">
        <v>1</v>
      </c>
      <c r="P20" s="20" t="n">
        <v>3</v>
      </c>
      <c r="Q20" s="20" t="n">
        <v>2</v>
      </c>
      <c r="R20" s="20" t="n">
        <v>3</v>
      </c>
      <c r="S20" s="20" t="n">
        <v>1</v>
      </c>
      <c r="T20" s="20" t="n">
        <v>3</v>
      </c>
      <c r="U20" s="20" t="n">
        <v>8</v>
      </c>
      <c r="V20" s="20" t="n">
        <v>3</v>
      </c>
      <c r="W20" s="20" t="n">
        <v>4</v>
      </c>
      <c r="X20" s="20" t="n">
        <v>3</v>
      </c>
      <c r="Y20" s="52">
        <f>AVERAGE(E20:X20)</f>
        <v/>
      </c>
    </row>
    <row r="21" ht="15.75" customHeight="1" s="101">
      <c r="A21" s="86" t="n"/>
      <c r="B21" s="89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46" t="n">
        <v>0</v>
      </c>
      <c r="F21" s="46" t="n">
        <v>0</v>
      </c>
      <c r="G21" s="46" t="n">
        <v>1</v>
      </c>
      <c r="H21" s="46" t="n">
        <v>0</v>
      </c>
      <c r="I21" s="46" t="n">
        <v>1</v>
      </c>
      <c r="J21" s="46" t="n">
        <v>2</v>
      </c>
      <c r="K21" s="46" t="n">
        <v>0</v>
      </c>
      <c r="L21" s="46" t="n">
        <v>0</v>
      </c>
      <c r="M21" s="46" t="n">
        <v>1</v>
      </c>
      <c r="N21" s="46" t="n">
        <v>0</v>
      </c>
      <c r="O21" s="46" t="n">
        <v>0</v>
      </c>
      <c r="P21" s="46" t="n">
        <v>0</v>
      </c>
      <c r="Q21" s="46" t="n">
        <v>1</v>
      </c>
      <c r="R21" s="46" t="n">
        <v>3</v>
      </c>
      <c r="S21" s="46" t="n">
        <v>0</v>
      </c>
      <c r="T21" s="46" t="n">
        <v>3</v>
      </c>
      <c r="U21" s="46" t="n">
        <v>6</v>
      </c>
      <c r="V21" s="46" t="n">
        <v>3</v>
      </c>
      <c r="W21" s="46" t="n">
        <v>2</v>
      </c>
      <c r="X21" s="46" t="n">
        <v>1</v>
      </c>
      <c r="Y21" s="52">
        <f>AVERAGE(E21:X21)</f>
        <v/>
      </c>
    </row>
    <row r="22" ht="15.75" customHeight="1" s="101">
      <c r="A22" s="86" t="n"/>
      <c r="B22" s="89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52">
        <f>AVERAGE(E22:X22)</f>
        <v/>
      </c>
    </row>
    <row r="23" ht="15.75" customHeight="1" s="101">
      <c r="A23" s="86" t="n"/>
      <c r="B23" s="89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2</v>
      </c>
      <c r="F23" s="20" t="n">
        <v>1</v>
      </c>
      <c r="G23" s="20" t="n">
        <v>1</v>
      </c>
      <c r="H23" s="20" t="n">
        <v>1</v>
      </c>
      <c r="I23" s="20" t="n">
        <v>4</v>
      </c>
      <c r="J23" s="20" t="n">
        <v>2</v>
      </c>
      <c r="K23" s="20" t="n">
        <v>1</v>
      </c>
      <c r="L23" s="20" t="n">
        <v>1</v>
      </c>
      <c r="M23" s="20" t="n">
        <v>2</v>
      </c>
      <c r="N23" s="20" t="n">
        <v>2</v>
      </c>
      <c r="O23" s="20" t="n">
        <v>1</v>
      </c>
      <c r="P23" s="20" t="n">
        <v>3</v>
      </c>
      <c r="Q23" s="20" t="n">
        <v>1</v>
      </c>
      <c r="R23" s="20" t="n">
        <v>0</v>
      </c>
      <c r="S23" s="20" t="n">
        <v>1</v>
      </c>
      <c r="T23" s="20" t="n">
        <v>0</v>
      </c>
      <c r="U23" s="20" t="n">
        <v>2</v>
      </c>
      <c r="V23" s="20" t="n">
        <v>0</v>
      </c>
      <c r="W23" s="20" t="n">
        <v>2</v>
      </c>
      <c r="X23" s="20" t="n">
        <v>2</v>
      </c>
      <c r="Y23" s="52">
        <f>AVERAGE(E23:X23)</f>
        <v/>
      </c>
    </row>
    <row r="24" ht="15.75" customHeight="1" s="101">
      <c r="A24" s="86" t="n"/>
      <c r="B24" s="89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109.44166</v>
      </c>
      <c r="F24" s="22" t="n">
        <v>54.54581</v>
      </c>
      <c r="G24" s="22" t="n">
        <v>120.51421</v>
      </c>
      <c r="H24" s="22" t="n">
        <v>54.59493</v>
      </c>
      <c r="I24" s="22" t="n">
        <v>283.39587</v>
      </c>
      <c r="J24" s="22" t="n">
        <v>241.43236</v>
      </c>
      <c r="K24" s="22" t="n">
        <v>55.47956</v>
      </c>
      <c r="L24" s="22" t="n">
        <v>54.44524</v>
      </c>
      <c r="M24" s="22" t="n">
        <v>173.59185</v>
      </c>
      <c r="N24" s="22" t="n">
        <v>110.68086</v>
      </c>
      <c r="O24" s="22" t="n">
        <v>54.50578</v>
      </c>
      <c r="P24" s="22" t="n">
        <v>162.85944</v>
      </c>
      <c r="Q24" s="22" t="n">
        <v>120.35455</v>
      </c>
      <c r="R24" s="22" t="n">
        <v>196.99511</v>
      </c>
      <c r="S24" s="22" t="n">
        <v>54.10132</v>
      </c>
      <c r="T24" s="22" t="n">
        <v>196.99056</v>
      </c>
      <c r="U24" s="22" t="n">
        <v>508.20211</v>
      </c>
      <c r="V24" s="22" t="n">
        <v>196.99114</v>
      </c>
      <c r="W24" s="22" t="n">
        <v>240.84288</v>
      </c>
      <c r="X24" s="22" t="n">
        <v>174.73748</v>
      </c>
      <c r="Y24" s="52">
        <f>AVERAGE(E24:X24)</f>
        <v/>
      </c>
    </row>
    <row r="25" ht="15.75" customHeight="1" s="101">
      <c r="A25" s="86" t="n"/>
      <c r="B25" s="89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54.72083000000001</v>
      </c>
      <c r="F25" s="22" t="n">
        <v>54.54581</v>
      </c>
      <c r="G25" s="22" t="n">
        <v>60.257105</v>
      </c>
      <c r="H25" s="22" t="n">
        <v>54.59493</v>
      </c>
      <c r="I25" s="22" t="n">
        <v>56.679174</v>
      </c>
      <c r="J25" s="22" t="n">
        <v>60.35809</v>
      </c>
      <c r="K25" s="22" t="n">
        <v>55.47956</v>
      </c>
      <c r="L25" s="22" t="n">
        <v>54.44524</v>
      </c>
      <c r="M25" s="22" t="n">
        <v>57.86395</v>
      </c>
      <c r="N25" s="22" t="n">
        <v>55.34043</v>
      </c>
      <c r="O25" s="22" t="n">
        <v>54.50578</v>
      </c>
      <c r="P25" s="22" t="n">
        <v>54.28648</v>
      </c>
      <c r="Q25" s="22" t="n">
        <v>60.177275</v>
      </c>
      <c r="R25" s="22" t="n">
        <v>65.66503666666667</v>
      </c>
      <c r="S25" s="22" t="n">
        <v>54.10132</v>
      </c>
      <c r="T25" s="22" t="n">
        <v>65.66352000000001</v>
      </c>
      <c r="U25" s="22" t="n">
        <v>63.52526375</v>
      </c>
      <c r="V25" s="22" t="n">
        <v>65.66371333333332</v>
      </c>
      <c r="W25" s="22" t="n">
        <v>60.21072</v>
      </c>
      <c r="X25" s="22" t="n">
        <v>58.24582666666667</v>
      </c>
      <c r="Y25" s="52">
        <f>AVERAGE(E25:X25)</f>
        <v/>
      </c>
    </row>
    <row r="26" ht="15.75" customHeight="1" s="101" thickBot="1">
      <c r="A26" s="86" t="n"/>
      <c r="B26" s="90" t="n"/>
      <c r="C26" s="53" t="inlineStr">
        <is>
          <t>St. Deviation</t>
        </is>
      </c>
      <c r="D26" s="53" t="inlineStr">
        <is>
          <t>What was the st.dev. of all-1 fragments (measured from LoPy analtytics)</t>
        </is>
      </c>
      <c r="E26" s="59" t="n">
        <v>1.108856569985496</v>
      </c>
      <c r="F26" s="59" t="n">
        <v>0</v>
      </c>
      <c r="G26" s="59" t="n">
        <v>7.646532523598521</v>
      </c>
      <c r="H26" s="59" t="n">
        <v>0</v>
      </c>
      <c r="I26" s="59" t="n">
        <v>5.025032902009698</v>
      </c>
      <c r="J26" s="59" t="n">
        <v>6.134955750218037</v>
      </c>
      <c r="K26" s="59" t="n">
        <v>0</v>
      </c>
      <c r="L26" s="59" t="n">
        <v>0</v>
      </c>
      <c r="M26" s="59" t="n">
        <v>6.75801899412098</v>
      </c>
      <c r="N26" s="59" t="n">
        <v>0.2163746750430867</v>
      </c>
      <c r="O26" s="59" t="n">
        <v>0</v>
      </c>
      <c r="P26" s="59" t="n">
        <v>0.1598423820518206</v>
      </c>
      <c r="Q26" s="59" t="n">
        <v>7.761041395743871</v>
      </c>
      <c r="R26" s="59" t="n">
        <v>0.00166205695850405</v>
      </c>
      <c r="S26" s="59" t="n">
        <v>0</v>
      </c>
      <c r="T26" s="59" t="n">
        <v>0.001438853710424545</v>
      </c>
      <c r="U26" s="59" t="n">
        <v>4.184172235597033</v>
      </c>
      <c r="V26" s="59" t="n">
        <v>0.002292604050709096</v>
      </c>
      <c r="W26" s="59" t="n">
        <v>6.297958645481882</v>
      </c>
      <c r="X26" s="59" t="n">
        <v>6.426065766161541</v>
      </c>
      <c r="Y26" s="56">
        <f>AVERAGE(E26:X26)</f>
        <v/>
      </c>
    </row>
    <row r="27" ht="15.75" customHeight="1" s="101" thickBot="1">
      <c r="A27" s="87" t="n"/>
      <c r="B27" s="91" t="inlineStr">
        <is>
          <t>Total Duration</t>
        </is>
      </c>
      <c r="C27" s="92" t="n"/>
      <c r="D27" s="60" t="inlineStr">
        <is>
          <t>How much time in total was needed for all the transmission(measured from LoPy analytics)</t>
        </is>
      </c>
      <c r="E27" s="61" t="n">
        <v>290.0087</v>
      </c>
      <c r="F27" s="61" t="n">
        <v>189.97132</v>
      </c>
      <c r="G27" s="61" t="n">
        <v>255.9359</v>
      </c>
      <c r="H27" s="61" t="n">
        <v>190.01868</v>
      </c>
      <c r="I27" s="61" t="n">
        <v>509.10409</v>
      </c>
      <c r="J27" s="61" t="n">
        <v>399.42614</v>
      </c>
      <c r="K27" s="61" t="n">
        <v>190.90342</v>
      </c>
      <c r="L27" s="61" t="n">
        <v>189.93223</v>
      </c>
      <c r="M27" s="61" t="n">
        <v>331.58461</v>
      </c>
      <c r="N27" s="61" t="n">
        <v>268.67563</v>
      </c>
      <c r="O27" s="61" t="n">
        <v>189.92743</v>
      </c>
      <c r="P27" s="61" t="n">
        <v>343.4906</v>
      </c>
      <c r="Q27" s="61" t="n">
        <v>255.78018</v>
      </c>
      <c r="R27" s="61" t="n">
        <v>354.99138</v>
      </c>
      <c r="S27" s="61" t="n">
        <v>189.52837</v>
      </c>
      <c r="T27" s="61" t="n">
        <v>354.9956800000001</v>
      </c>
      <c r="U27" s="61" t="n">
        <v>711.34211</v>
      </c>
      <c r="V27" s="61" t="n">
        <v>355.04853</v>
      </c>
      <c r="W27" s="61" t="n">
        <v>421.4761100000001</v>
      </c>
      <c r="X27" s="61" t="n">
        <v>355.29846</v>
      </c>
      <c r="Y27" s="62">
        <f>AVERAGE(E27:X27)</f>
        <v/>
      </c>
    </row>
    <row r="28" ht="15.75" customHeight="1" s="101">
      <c r="A28" s="93" t="inlineStr">
        <is>
          <t>Total UL Errors</t>
        </is>
      </c>
      <c r="B28" s="94" t="n"/>
      <c r="C28" s="95" t="n"/>
      <c r="D28" s="57" t="inlineStr">
        <is>
          <t>(C7+C13+C21)</t>
        </is>
      </c>
      <c r="E28" s="47">
        <f>E7+E13+E21</f>
        <v/>
      </c>
      <c r="F28" s="47">
        <f>F7+F13+F21</f>
        <v/>
      </c>
      <c r="G28" s="47">
        <f>G7+G13+G21</f>
        <v/>
      </c>
      <c r="H28" s="47">
        <f>H7+H13+H21</f>
        <v/>
      </c>
      <c r="I28" s="47">
        <f>I7+I13+I21</f>
        <v/>
      </c>
      <c r="J28" s="47">
        <f>J7+J13+J21</f>
        <v/>
      </c>
      <c r="K28" s="47">
        <f>K7+K13+K21</f>
        <v/>
      </c>
      <c r="L28" s="47">
        <f>L7+L13+L21</f>
        <v/>
      </c>
      <c r="M28" s="47">
        <f>M7+M13+M21</f>
        <v/>
      </c>
      <c r="N28" s="47">
        <f>N7+N13+N21</f>
        <v/>
      </c>
      <c r="O28" s="47">
        <f>O7+O13+O21</f>
        <v/>
      </c>
      <c r="P28" s="47">
        <f>P7+P13+P21</f>
        <v/>
      </c>
      <c r="Q28" s="47">
        <f>Q7+Q13+Q21</f>
        <v/>
      </c>
      <c r="R28" s="47">
        <f>R7+R13+R21</f>
        <v/>
      </c>
      <c r="S28" s="47">
        <f>S7+S13+S21</f>
        <v/>
      </c>
      <c r="T28" s="47">
        <f>T7+T13+T21</f>
        <v/>
      </c>
      <c r="U28" s="47">
        <f>U7+U13+U21</f>
        <v/>
      </c>
      <c r="V28" s="47">
        <f>V7+V13+V21</f>
        <v/>
      </c>
      <c r="W28" s="47">
        <f>W7+W13+W21</f>
        <v/>
      </c>
      <c r="X28" s="47">
        <f>X7+X13+X21</f>
        <v/>
      </c>
      <c r="Y28" s="48">
        <f>AVERAGE(E28:X28)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42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3">
        <f>O28/O32</f>
        <v/>
      </c>
      <c r="P29" s="13">
        <f>P28/P32</f>
        <v/>
      </c>
      <c r="Q29" s="13">
        <f>Q28/Q32</f>
        <v/>
      </c>
      <c r="R29" s="13">
        <f>R28/R32</f>
        <v/>
      </c>
      <c r="S29" s="13">
        <f>S28/S32</f>
        <v/>
      </c>
      <c r="T29" s="13">
        <f>T28/T32</f>
        <v/>
      </c>
      <c r="U29" s="13">
        <f>U28/U32</f>
        <v/>
      </c>
      <c r="V29" s="13">
        <f>V28/V32</f>
        <v/>
      </c>
      <c r="W29" s="13">
        <f>W28/W32</f>
        <v/>
      </c>
      <c r="X29" s="13">
        <f>X28/X32</f>
        <v/>
      </c>
      <c r="Y29" s="43">
        <f>AVERAGE(E29:X29)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20">
        <f>O14+O22</f>
        <v/>
      </c>
      <c r="P30" s="20">
        <f>P14+P22</f>
        <v/>
      </c>
      <c r="Q30" s="20">
        <f>Q14+Q22</f>
        <v/>
      </c>
      <c r="R30" s="20">
        <f>R14+R22</f>
        <v/>
      </c>
      <c r="S30" s="20">
        <f>S14+S22</f>
        <v/>
      </c>
      <c r="T30" s="20">
        <f>T14+T22</f>
        <v/>
      </c>
      <c r="U30" s="20">
        <f>U14+U22</f>
        <v/>
      </c>
      <c r="V30" s="20">
        <f>V14+V22</f>
        <v/>
      </c>
      <c r="W30" s="20">
        <f>W14+W22</f>
        <v/>
      </c>
      <c r="X30" s="20">
        <f>X14+X22</f>
        <v/>
      </c>
      <c r="Y30" s="3">
        <f>AVERAGE(E30:X30)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3">
        <f>O30/O33</f>
        <v/>
      </c>
      <c r="P31" s="13">
        <f>P30/P33</f>
        <v/>
      </c>
      <c r="Q31" s="13">
        <f>Q30/Q33</f>
        <v/>
      </c>
      <c r="R31" s="13">
        <f>R30/R33</f>
        <v/>
      </c>
      <c r="S31" s="13">
        <f>S30/S33</f>
        <v/>
      </c>
      <c r="T31" s="13">
        <f>T30/T33</f>
        <v/>
      </c>
      <c r="U31" s="13">
        <f>U30/U33</f>
        <v/>
      </c>
      <c r="V31" s="13">
        <f>V30/V33</f>
        <v/>
      </c>
      <c r="W31" s="13">
        <f>W30/W33</f>
        <v/>
      </c>
      <c r="X31" s="13">
        <f>X30/X33</f>
        <v/>
      </c>
      <c r="Y31" s="14">
        <f>AVERAGE(O31:X31)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20">
        <f>O6+O12+O20</f>
        <v/>
      </c>
      <c r="P32" s="20">
        <f>P6+P12+P20</f>
        <v/>
      </c>
      <c r="Q32" s="20">
        <f>Q6+Q12+Q20</f>
        <v/>
      </c>
      <c r="R32" s="20">
        <f>R6+R12+R20</f>
        <v/>
      </c>
      <c r="S32" s="20">
        <f>S6+S12+S20</f>
        <v/>
      </c>
      <c r="T32" s="20">
        <f>T6+T12+T20</f>
        <v/>
      </c>
      <c r="U32" s="20">
        <f>U6+U12+U20</f>
        <v/>
      </c>
      <c r="V32" s="20">
        <f>V6+V12+V20</f>
        <v/>
      </c>
      <c r="W32" s="20">
        <f>W6+W12+W20</f>
        <v/>
      </c>
      <c r="X32" s="20">
        <f>X6+X12+X20</f>
        <v/>
      </c>
      <c r="Y32" s="3">
        <f>AVERAGE(E32:X32)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20">
        <f>O14+O15+O22+O23</f>
        <v/>
      </c>
      <c r="P33" s="20">
        <f>P14+P15+P22+P23</f>
        <v/>
      </c>
      <c r="Q33" s="20">
        <f>Q14+Q15+Q22+Q23</f>
        <v/>
      </c>
      <c r="R33" s="20">
        <f>R14+R15+R22+R23</f>
        <v/>
      </c>
      <c r="S33" s="20">
        <f>S14+S15+S22+S23</f>
        <v/>
      </c>
      <c r="T33" s="20">
        <f>T14+T15+T22+T23</f>
        <v/>
      </c>
      <c r="U33" s="20">
        <f>U14+U15+U22+U23</f>
        <v/>
      </c>
      <c r="V33" s="20">
        <f>V14+V15+V22+V23</f>
        <v/>
      </c>
      <c r="W33" s="20">
        <f>W14+W15+W22+W23</f>
        <v/>
      </c>
      <c r="X33" s="20">
        <f>X14+X15+X22+X23</f>
        <v/>
      </c>
      <c r="Y33" s="3">
        <f>AVERAGE(E33:X33)</f>
        <v/>
      </c>
    </row>
    <row r="34" ht="15.75" customHeight="1" s="101"/>
    <row r="35" ht="15.75" customHeight="1" s="101">
      <c r="D35" s="41" t="n"/>
    </row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29:C29"/>
    <mergeCell ref="A30:C30"/>
    <mergeCell ref="A31:C31"/>
    <mergeCell ref="A32:B33"/>
    <mergeCell ref="A4:C4"/>
    <mergeCell ref="A5:A27"/>
    <mergeCell ref="B5:B10"/>
    <mergeCell ref="B11:B18"/>
    <mergeCell ref="B19:B26"/>
    <mergeCell ref="B27:C27"/>
    <mergeCell ref="A28:C28"/>
    <mergeCell ref="E1:Y1"/>
    <mergeCell ref="E2:Y2"/>
    <mergeCell ref="E3:Y3"/>
    <mergeCell ref="A1:C1"/>
    <mergeCell ref="D1:D4"/>
    <mergeCell ref="A2:C2"/>
    <mergeCell ref="A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7.140625" customWidth="1" style="101" min="4" max="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150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14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2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5" t="n">
        <v>1</v>
      </c>
      <c r="F4" s="15" t="n">
        <v>2</v>
      </c>
      <c r="G4" s="15" t="n">
        <v>3</v>
      </c>
      <c r="H4" s="15" t="n">
        <v>4</v>
      </c>
      <c r="I4" s="15" t="n">
        <v>5</v>
      </c>
      <c r="J4" s="15" t="n">
        <v>6</v>
      </c>
      <c r="K4" s="15" t="n">
        <v>7</v>
      </c>
      <c r="L4" s="15" t="n">
        <v>8</v>
      </c>
      <c r="M4" s="15" t="n">
        <v>9</v>
      </c>
      <c r="N4" s="15" t="n">
        <v>10</v>
      </c>
      <c r="O4" s="16" t="inlineStr">
        <is>
          <t>Average</t>
        </is>
      </c>
    </row>
    <row r="5" ht="15.75" customHeight="1" s="101">
      <c r="A5" s="109" t="inlineStr">
        <is>
          <t>Transmission duration (seconds)</t>
        </is>
      </c>
      <c r="B5" s="110" t="inlineStr">
        <is>
          <t>Regular Fragments</t>
        </is>
      </c>
      <c r="C5" s="17" t="inlineStr">
        <is>
          <t>Amount</t>
        </is>
      </c>
      <c r="D5" s="17" t="inlineStr">
        <is>
          <t>How many Regular fragments are supposed to be sent (manually added-&gt; Fragments - Windows)</t>
        </is>
      </c>
      <c r="E5" s="18">
        <f>E2-E11-E19</f>
        <v/>
      </c>
      <c r="F5" s="18">
        <f>E2-E11-E19</f>
        <v/>
      </c>
      <c r="G5" s="18">
        <f>E2-E11-E19</f>
        <v/>
      </c>
      <c r="H5" s="18">
        <f>E2-E11-E19</f>
        <v/>
      </c>
      <c r="I5" s="18">
        <f>E2-E11-E19</f>
        <v/>
      </c>
      <c r="J5" s="18">
        <f>E2-E11-E19</f>
        <v/>
      </c>
      <c r="K5" s="18">
        <f>E2-E11-E19</f>
        <v/>
      </c>
      <c r="L5" s="18">
        <f>E2-E11-E19</f>
        <v/>
      </c>
      <c r="M5" s="18">
        <f>E2-E11-E19</f>
        <v/>
      </c>
      <c r="N5" s="18">
        <f>E2-E11-E19</f>
        <v/>
      </c>
      <c r="O5" s="19">
        <f>AVERAGE(E5:N5)</f>
        <v/>
      </c>
    </row>
    <row r="6" ht="15.75" customHeight="1" s="101">
      <c r="A6" s="83" t="n"/>
      <c r="B6" s="111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12</v>
      </c>
      <c r="F6" s="20" t="n">
        <v>14</v>
      </c>
      <c r="G6" s="20" t="n">
        <v>15</v>
      </c>
      <c r="H6" s="20" t="n">
        <v>13</v>
      </c>
      <c r="I6" s="20" t="n">
        <v>13</v>
      </c>
      <c r="J6" s="20" t="n">
        <v>12</v>
      </c>
      <c r="K6" s="20" t="n">
        <v>15</v>
      </c>
      <c r="L6" s="20" t="n">
        <v>12</v>
      </c>
      <c r="M6" s="20" t="n">
        <v>16</v>
      </c>
      <c r="N6" s="20" t="n">
        <v>13</v>
      </c>
      <c r="O6" s="21">
        <f>AVERAGE(E6:N6)</f>
        <v/>
      </c>
    </row>
    <row r="7" ht="15.75" customHeight="1" s="101">
      <c r="A7" s="83" t="n"/>
      <c r="B7" s="111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1">
        <f>AVERAGE(E7:N7)</f>
        <v/>
      </c>
    </row>
    <row r="8" ht="15.75" customHeight="1" s="101">
      <c r="A8" s="83" t="n"/>
      <c r="B8" s="111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270.84164</v>
      </c>
      <c r="F8" s="22" t="n">
        <v>315.99004</v>
      </c>
      <c r="G8" s="22" t="n">
        <v>338.57026</v>
      </c>
      <c r="H8" s="22" t="n">
        <v>293.41695</v>
      </c>
      <c r="I8" s="22" t="n">
        <v>293.47066</v>
      </c>
      <c r="J8" s="22" t="n">
        <v>270.85277</v>
      </c>
      <c r="K8" s="22" t="n">
        <v>338.6223000000001</v>
      </c>
      <c r="L8" s="22" t="n">
        <v>270.84851</v>
      </c>
      <c r="M8" s="22" t="n">
        <v>361.1327200000001</v>
      </c>
      <c r="N8" s="22" t="n">
        <v>293.4425000000001</v>
      </c>
      <c r="O8" s="23">
        <f>AVERAGE(E8:N8)</f>
        <v/>
      </c>
    </row>
    <row r="9" ht="15.75" customHeight="1" s="101">
      <c r="A9" s="83" t="n"/>
      <c r="B9" s="111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22.57013666666667</v>
      </c>
      <c r="F9" s="22" t="n">
        <v>22.57071714285714</v>
      </c>
      <c r="G9" s="22" t="n">
        <v>22.57135066666667</v>
      </c>
      <c r="H9" s="22" t="n">
        <v>22.57053461538461</v>
      </c>
      <c r="I9" s="22" t="n">
        <v>22.57466615384616</v>
      </c>
      <c r="J9" s="22" t="n">
        <v>22.57106416666666</v>
      </c>
      <c r="K9" s="22" t="n">
        <v>22.57482</v>
      </c>
      <c r="L9" s="22" t="n">
        <v>22.57070916666666</v>
      </c>
      <c r="M9" s="22" t="n">
        <v>22.570795</v>
      </c>
      <c r="N9" s="22" t="n">
        <v>22.57250000000001</v>
      </c>
      <c r="O9" s="23">
        <f>AVERAGE(E9:N9)</f>
        <v/>
      </c>
    </row>
    <row r="10" ht="15.75" customHeight="1" s="101">
      <c r="A10" s="83" t="n"/>
      <c r="B10" s="112" t="n"/>
      <c r="C10" s="24" t="inlineStr">
        <is>
          <t>St. Deviation</t>
        </is>
      </c>
      <c r="D10" s="24" t="inlineStr">
        <is>
          <t>What was the st.dev. of Regular fragments (measured from LoPy analtytics)</t>
        </is>
      </c>
      <c r="E10" s="25" t="n">
        <v>0.0008214879331078668</v>
      </c>
      <c r="F10" s="25" t="n">
        <v>0.001345919351632083</v>
      </c>
      <c r="G10" s="25" t="n">
        <v>0.001198597195931485</v>
      </c>
      <c r="H10" s="25" t="n">
        <v>0.001222597067616275</v>
      </c>
      <c r="I10" s="25" t="n">
        <v>0.01366289106696308</v>
      </c>
      <c r="J10" s="25" t="n">
        <v>0.00166893792211636</v>
      </c>
      <c r="K10" s="25" t="n">
        <v>0.01633609369288916</v>
      </c>
      <c r="L10" s="25" t="n">
        <v>0.001075381186821192</v>
      </c>
      <c r="M10" s="25" t="n">
        <v>0.0009647935875961051</v>
      </c>
      <c r="N10" s="25" t="n">
        <v>0.004928226523473231</v>
      </c>
      <c r="O10" s="26">
        <f>AVERAGE(E10:N10)</f>
        <v/>
      </c>
    </row>
    <row r="11" ht="15.75" customHeight="1" s="101">
      <c r="A11" s="83" t="n"/>
      <c r="B11" s="110" t="inlineStr">
        <is>
          <t>All-0 Fragments</t>
        </is>
      </c>
      <c r="C11" s="17" t="inlineStr">
        <is>
          <t>Amount</t>
        </is>
      </c>
      <c r="D11" s="17" t="inlineStr">
        <is>
          <t>How many All-0 fragments are supposed to be sent (manually added-&gt; number of Windows -1)</t>
        </is>
      </c>
      <c r="E11" s="18">
        <f>E3-1</f>
        <v/>
      </c>
      <c r="F11" s="18">
        <f>E3-1</f>
        <v/>
      </c>
      <c r="G11" s="18">
        <f>E3-1</f>
        <v/>
      </c>
      <c r="H11" s="18">
        <f>E3-1</f>
        <v/>
      </c>
      <c r="I11" s="18">
        <f>E3-1</f>
        <v/>
      </c>
      <c r="J11" s="18">
        <f>E3-1</f>
        <v/>
      </c>
      <c r="K11" s="18">
        <f>E3-1</f>
        <v/>
      </c>
      <c r="L11" s="18">
        <f>E3-1</f>
        <v/>
      </c>
      <c r="M11" s="18">
        <f>E3-1</f>
        <v/>
      </c>
      <c r="N11" s="18">
        <f>E3-1</f>
        <v/>
      </c>
      <c r="O11" s="19">
        <f>AVERAGE(E11:N11)</f>
        <v/>
      </c>
    </row>
    <row r="12" ht="15.75" customHeight="1" s="101">
      <c r="A12" s="83" t="n"/>
      <c r="B12" s="111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21">
        <f>AVERAGE(E12:N12)</f>
        <v/>
      </c>
    </row>
    <row r="13" ht="15.75" customHeight="1" s="101">
      <c r="A13" s="83" t="n"/>
      <c r="B13" s="111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1</v>
      </c>
      <c r="M13" s="20" t="n">
        <v>0</v>
      </c>
      <c r="N13" s="20" t="n">
        <v>0</v>
      </c>
      <c r="O13" s="27">
        <f>AVERAGE(E13:N13)</f>
        <v/>
      </c>
    </row>
    <row r="14" ht="15.75" customHeight="1" s="101">
      <c r="A14" s="83" t="n"/>
      <c r="B14" s="111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7">
        <f>AVERAGE(E14:N14)</f>
        <v/>
      </c>
    </row>
    <row r="15" ht="15.75" customHeight="1" s="101">
      <c r="A15" s="83" t="n"/>
      <c r="B15" s="111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1</v>
      </c>
      <c r="H15" s="20" t="n">
        <v>1</v>
      </c>
      <c r="I15" s="20" t="n">
        <v>1</v>
      </c>
      <c r="J15" s="20" t="n">
        <v>0</v>
      </c>
      <c r="K15" s="20" t="n">
        <v>1</v>
      </c>
      <c r="L15" s="20" t="n">
        <v>0</v>
      </c>
      <c r="M15" s="20" t="n">
        <v>1</v>
      </c>
      <c r="N15" s="20" t="n">
        <v>1</v>
      </c>
      <c r="O15" s="21">
        <f>AVERAGE(E15:N15)</f>
        <v/>
      </c>
    </row>
    <row r="16" ht="15.75" customHeight="1" s="101">
      <c r="A16" s="83" t="n"/>
      <c r="B16" s="111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65.66182000000001</v>
      </c>
      <c r="F16" s="22" t="n">
        <v>65.66251</v>
      </c>
      <c r="G16" s="22" t="n">
        <v>54.19873</v>
      </c>
      <c r="H16" s="22" t="n">
        <v>55.22983</v>
      </c>
      <c r="I16" s="22" t="n">
        <v>54.21048</v>
      </c>
      <c r="J16" s="22" t="n">
        <v>65.66392</v>
      </c>
      <c r="K16" s="22" t="n">
        <v>55.20875</v>
      </c>
      <c r="L16" s="22" t="n">
        <v>65.66315</v>
      </c>
      <c r="M16" s="22" t="n">
        <v>55.25352</v>
      </c>
      <c r="N16" s="22" t="n">
        <v>54.12467</v>
      </c>
      <c r="O16" s="23">
        <f>AVERAGE(E16:N16)</f>
        <v/>
      </c>
    </row>
    <row r="17" ht="15.75" customHeight="1" s="101">
      <c r="A17" s="83" t="n"/>
      <c r="B17" s="111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65.66182000000001</v>
      </c>
      <c r="F17" s="22" t="n">
        <v>65.66251</v>
      </c>
      <c r="G17" s="22" t="n">
        <v>54.19873</v>
      </c>
      <c r="H17" s="22" t="n">
        <v>55.22983</v>
      </c>
      <c r="I17" s="22" t="n">
        <v>54.21048</v>
      </c>
      <c r="J17" s="22" t="n">
        <v>65.66392</v>
      </c>
      <c r="K17" s="22" t="n">
        <v>55.20875</v>
      </c>
      <c r="L17" s="22" t="n">
        <v>65.66315</v>
      </c>
      <c r="M17" s="22" t="n">
        <v>55.25352</v>
      </c>
      <c r="N17" s="22" t="n">
        <v>54.12467</v>
      </c>
      <c r="O17" s="23">
        <f>AVERAGE(E17:N17)</f>
        <v/>
      </c>
    </row>
    <row r="18" ht="15.75" customHeight="1" s="101">
      <c r="A18" s="83" t="n"/>
      <c r="B18" s="112" t="n"/>
      <c r="C18" s="24" t="inlineStr">
        <is>
          <t>St. Deviation</t>
        </is>
      </c>
      <c r="D18" s="24" t="inlineStr">
        <is>
          <t>What was the st.dev. of all-0 fragments (measured from LoPy analtytics)</t>
        </is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0</v>
      </c>
      <c r="O18" s="26">
        <f>AVERAGE(E18:N18)</f>
        <v/>
      </c>
    </row>
    <row r="19" ht="15.75" customHeight="1" s="101">
      <c r="A19" s="83" t="n"/>
      <c r="B19" s="110" t="inlineStr">
        <is>
          <t>All-1 Fragments</t>
        </is>
      </c>
      <c r="C19" s="28" t="inlineStr">
        <is>
          <t>Amount
(No Error)</t>
        </is>
      </c>
      <c r="D19" s="28" t="inlineStr">
        <is>
          <t>How many All-1 fragments are supposed to be sent (it is always 1)</t>
        </is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v>1</v>
      </c>
      <c r="J19" s="18" t="n">
        <v>1</v>
      </c>
      <c r="K19" s="18" t="n">
        <v>1</v>
      </c>
      <c r="L19" s="18" t="n">
        <v>1</v>
      </c>
      <c r="M19" s="18" t="n">
        <v>1</v>
      </c>
      <c r="N19" s="18" t="n">
        <v>1</v>
      </c>
      <c r="O19" s="19">
        <f>AVERAGE(E19:N19)</f>
        <v/>
      </c>
    </row>
    <row r="20" ht="15.75" customHeight="1" s="101">
      <c r="A20" s="83" t="n"/>
      <c r="B20" s="111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1</v>
      </c>
      <c r="F20" s="20" t="n">
        <v>3</v>
      </c>
      <c r="G20" s="20" t="n">
        <v>2</v>
      </c>
      <c r="H20" s="20" t="n">
        <v>1</v>
      </c>
      <c r="I20" s="20" t="n">
        <v>1</v>
      </c>
      <c r="J20" s="20" t="n">
        <v>1</v>
      </c>
      <c r="K20" s="20" t="n">
        <v>3</v>
      </c>
      <c r="L20" s="20" t="n">
        <v>1</v>
      </c>
      <c r="M20" s="20" t="n">
        <v>4</v>
      </c>
      <c r="N20" s="20" t="n">
        <v>1</v>
      </c>
      <c r="O20" s="27">
        <f>AVERAGE(E20:N20)</f>
        <v/>
      </c>
    </row>
    <row r="21" ht="15.75" customHeight="1" s="101">
      <c r="A21" s="83" t="n"/>
      <c r="B21" s="111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1</v>
      </c>
      <c r="N21" s="20" t="n">
        <v>0</v>
      </c>
      <c r="O21" s="21">
        <f>AVERAGE(E21:N21)</f>
        <v/>
      </c>
    </row>
    <row r="22" ht="15.75" customHeight="1" s="101">
      <c r="A22" s="83" t="n"/>
      <c r="B22" s="111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1">
        <f>AVERAGE(E22:N22)</f>
        <v/>
      </c>
    </row>
    <row r="23" ht="15.75" customHeight="1" s="101">
      <c r="A23" s="83" t="n"/>
      <c r="B23" s="111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3</v>
      </c>
      <c r="G23" s="20" t="n">
        <v>2</v>
      </c>
      <c r="H23" s="20" t="n">
        <v>1</v>
      </c>
      <c r="I23" s="20" t="n">
        <v>1</v>
      </c>
      <c r="J23" s="20" t="n">
        <v>1</v>
      </c>
      <c r="K23" s="20" t="n">
        <v>2</v>
      </c>
      <c r="L23" s="20" t="n">
        <v>1</v>
      </c>
      <c r="M23" s="20" t="n">
        <v>3</v>
      </c>
      <c r="N23" s="20" t="n">
        <v>1</v>
      </c>
      <c r="O23" s="21">
        <f>AVERAGE(E23:N23)</f>
        <v/>
      </c>
    </row>
    <row r="24" ht="15.75" customHeight="1" s="101">
      <c r="A24" s="83" t="n"/>
      <c r="B24" s="111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54.4075</v>
      </c>
      <c r="F24" s="22" t="n">
        <v>163.75882</v>
      </c>
      <c r="G24" s="22" t="n">
        <v>109.5586</v>
      </c>
      <c r="H24" s="22" t="n">
        <v>55.03784</v>
      </c>
      <c r="I24" s="22" t="n">
        <v>54.07132</v>
      </c>
      <c r="J24" s="22" t="n">
        <v>55.32022</v>
      </c>
      <c r="K24" s="22" t="n">
        <v>174.46998</v>
      </c>
      <c r="L24" s="22" t="n">
        <v>54.18674</v>
      </c>
      <c r="M24" s="22" t="n">
        <v>229.57973</v>
      </c>
      <c r="N24" s="22" t="n">
        <v>53.99683</v>
      </c>
      <c r="O24" s="23">
        <f>AVERAGE(E24:N24)</f>
        <v/>
      </c>
    </row>
    <row r="25" ht="15.75" customHeight="1" s="101">
      <c r="A25" s="83" t="n"/>
      <c r="B25" s="111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54.4075</v>
      </c>
      <c r="F25" s="22" t="n">
        <v>54.58627333333334</v>
      </c>
      <c r="G25" s="22" t="n">
        <v>54.77930000000001</v>
      </c>
      <c r="H25" s="22" t="n">
        <v>55.03784</v>
      </c>
      <c r="I25" s="22" t="n">
        <v>54.07132</v>
      </c>
      <c r="J25" s="22" t="n">
        <v>55.32022</v>
      </c>
      <c r="K25" s="22" t="n">
        <v>58.15666000000001</v>
      </c>
      <c r="L25" s="22" t="n">
        <v>54.18674</v>
      </c>
      <c r="M25" s="22" t="n">
        <v>57.3949325</v>
      </c>
      <c r="N25" s="22" t="n">
        <v>53.99683</v>
      </c>
      <c r="O25" s="23">
        <f>AVERAGE(E25:N25)</f>
        <v/>
      </c>
    </row>
    <row r="26" ht="15.75" customHeight="1" s="101">
      <c r="A26" s="83" t="n"/>
      <c r="B26" s="112" t="n"/>
      <c r="C26" s="24" t="inlineStr">
        <is>
          <t>St. Deviation</t>
        </is>
      </c>
      <c r="D26" s="24" t="inlineStr">
        <is>
          <t>What was the st.dev. of all-1 fragments (measured from LoPy analtytics)</t>
        </is>
      </c>
      <c r="E26" s="29" t="n">
        <v>0</v>
      </c>
      <c r="F26" s="29" t="n">
        <v>0.5846478581448259</v>
      </c>
      <c r="G26" s="29" t="n">
        <v>0.5761223210395513</v>
      </c>
      <c r="H26" s="29" t="n">
        <v>0</v>
      </c>
      <c r="I26" s="29" t="n">
        <v>0</v>
      </c>
      <c r="J26" s="29" t="n">
        <v>0</v>
      </c>
      <c r="K26" s="29" t="n">
        <v>6.484806344402274</v>
      </c>
      <c r="L26" s="29" t="n">
        <v>0</v>
      </c>
      <c r="M26" s="29" t="n">
        <v>5.500054624324957</v>
      </c>
      <c r="N26" s="29" t="n">
        <v>0</v>
      </c>
      <c r="O26" s="30">
        <f>AVERAGE(E26:N26)</f>
        <v/>
      </c>
    </row>
    <row r="27" ht="15.75" customHeight="1" s="101">
      <c r="A27" s="108" t="n"/>
      <c r="B27" s="93" t="inlineStr">
        <is>
          <t>Total Duration</t>
        </is>
      </c>
      <c r="C27" s="95" t="n"/>
      <c r="D27" s="31" t="inlineStr">
        <is>
          <t>How much time in total was needed for all the transmission(measured from LoPy analytics)</t>
        </is>
      </c>
      <c r="E27" s="32" t="n">
        <v>390.9109599999999</v>
      </c>
      <c r="F27" s="32" t="n">
        <v>545.4113699999999</v>
      </c>
      <c r="G27" s="32" t="n">
        <v>502.32759</v>
      </c>
      <c r="H27" s="32" t="n">
        <v>403.68462</v>
      </c>
      <c r="I27" s="32" t="n">
        <v>401.75246</v>
      </c>
      <c r="J27" s="32" t="n">
        <v>391.83691</v>
      </c>
      <c r="K27" s="32" t="n">
        <v>568.3010299999999</v>
      </c>
      <c r="L27" s="32" t="n">
        <v>390.6984</v>
      </c>
      <c r="M27" s="32" t="n">
        <v>645.96597</v>
      </c>
      <c r="N27" s="32" t="n">
        <v>401.564</v>
      </c>
      <c r="O27" s="33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32:B33"/>
    <mergeCell ref="A5:A27"/>
    <mergeCell ref="B5:B10"/>
    <mergeCell ref="B11:B18"/>
    <mergeCell ref="B19:B26"/>
    <mergeCell ref="A29:C29"/>
    <mergeCell ref="B27:C27"/>
    <mergeCell ref="A28:C28"/>
    <mergeCell ref="A30:C30"/>
    <mergeCell ref="A31:C31"/>
    <mergeCell ref="A1:C1"/>
    <mergeCell ref="D1:D4"/>
    <mergeCell ref="E1:O1"/>
    <mergeCell ref="A2:C2"/>
    <mergeCell ref="A3:C3"/>
    <mergeCell ref="E3:O3"/>
    <mergeCell ref="A4:C4"/>
    <mergeCell ref="E2:O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5.7109375" customWidth="1" style="101" min="4" max="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231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21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3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101">
      <c r="A5" s="79" t="inlineStr">
        <is>
          <t>Transmission duration (seconds)</t>
        </is>
      </c>
      <c r="B5" s="79" t="inlineStr">
        <is>
          <t>Regular Fragments</t>
        </is>
      </c>
      <c r="C5" s="79" t="inlineStr">
        <is>
          <t>Amount</t>
        </is>
      </c>
      <c r="D5" s="79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101">
      <c r="A6" s="98" t="n"/>
      <c r="B6" s="98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19</v>
      </c>
      <c r="F6" s="20" t="n">
        <v>19</v>
      </c>
      <c r="G6" s="20" t="n">
        <v>18</v>
      </c>
      <c r="H6" s="20" t="n">
        <v>19</v>
      </c>
      <c r="I6" s="20" t="n">
        <v>19</v>
      </c>
      <c r="J6" s="20" t="n">
        <v>24</v>
      </c>
      <c r="K6" s="20" t="n">
        <v>19</v>
      </c>
      <c r="L6" s="20" t="n">
        <v>20</v>
      </c>
      <c r="M6" s="20" t="n">
        <v>28</v>
      </c>
      <c r="N6" s="20" t="n">
        <v>21</v>
      </c>
      <c r="O6" s="5">
        <f>AVERAGE(E6:N6)</f>
        <v/>
      </c>
    </row>
    <row r="7" ht="15.75" customHeight="1" s="101">
      <c r="A7" s="98" t="n"/>
      <c r="B7" s="98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101">
      <c r="A8" s="98" t="n"/>
      <c r="B8" s="98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428.8650699999999</v>
      </c>
      <c r="F8" s="22" t="n">
        <v>428.8558</v>
      </c>
      <c r="G8" s="22" t="n">
        <v>406.4297299999999</v>
      </c>
      <c r="H8" s="22" t="n">
        <v>428.8554200000001</v>
      </c>
      <c r="I8" s="22" t="n">
        <v>429.0298899999999</v>
      </c>
      <c r="J8" s="22" t="n">
        <v>541.85544</v>
      </c>
      <c r="K8" s="22" t="n">
        <v>428.88078</v>
      </c>
      <c r="L8" s="22" t="n">
        <v>451.41819</v>
      </c>
      <c r="M8" s="22" t="n">
        <v>632.0509199999999</v>
      </c>
      <c r="N8" s="22" t="n">
        <v>474.05842</v>
      </c>
      <c r="O8" s="6">
        <f>AVERAGE(E8:N8)</f>
        <v/>
      </c>
    </row>
    <row r="9" ht="15.75" customHeight="1" s="101">
      <c r="A9" s="98" t="n"/>
      <c r="B9" s="98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22.57184578947368</v>
      </c>
      <c r="F9" s="22" t="n">
        <v>22.57135789473684</v>
      </c>
      <c r="G9" s="22" t="n">
        <v>22.57942944444444</v>
      </c>
      <c r="H9" s="22" t="n">
        <v>22.57133789473685</v>
      </c>
      <c r="I9" s="22" t="n">
        <v>22.58052052631578</v>
      </c>
      <c r="J9" s="22" t="n">
        <v>22.57731</v>
      </c>
      <c r="K9" s="22" t="n">
        <v>22.57267263157895</v>
      </c>
      <c r="L9" s="22" t="n">
        <v>22.5709095</v>
      </c>
      <c r="M9" s="22" t="n">
        <v>22.57324714285714</v>
      </c>
      <c r="N9" s="22" t="n">
        <v>22.57421047619047</v>
      </c>
      <c r="O9" s="6">
        <f>AVERAGE(E9:N9)</f>
        <v/>
      </c>
    </row>
    <row r="10" ht="15.75" customHeight="1" s="101">
      <c r="A10" s="98" t="n"/>
      <c r="B10" s="99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0.002660783752099776</v>
      </c>
      <c r="F10" s="7" t="n">
        <v>0.001697817484456246</v>
      </c>
      <c r="G10" s="7" t="n">
        <v>0.02281972121091324</v>
      </c>
      <c r="H10" s="7" t="n">
        <v>0.002186101499492287</v>
      </c>
      <c r="I10" s="7" t="n">
        <v>0.02464711668367536</v>
      </c>
      <c r="J10" s="7" t="n">
        <v>0.02215047904084981</v>
      </c>
      <c r="K10" s="7" t="n">
        <v>0.008236447347751665</v>
      </c>
      <c r="L10" s="7" t="n">
        <v>0.001013381390249856</v>
      </c>
      <c r="M10" s="7" t="n">
        <v>0.012187181747303</v>
      </c>
      <c r="N10" s="7" t="n">
        <v>0.01407253796448631</v>
      </c>
      <c r="O10" s="8">
        <f>AVERAGE(E10:N10)</f>
        <v/>
      </c>
    </row>
    <row r="11" ht="15.75" customHeight="1" s="101">
      <c r="A11" s="98" t="n"/>
      <c r="B11" s="79" t="inlineStr">
        <is>
          <t>All-0 Fragments</t>
        </is>
      </c>
      <c r="C11" s="79" t="inlineStr">
        <is>
          <t>Amount</t>
        </is>
      </c>
      <c r="D11" s="79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101">
      <c r="A12" s="98" t="n"/>
      <c r="B12" s="98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2</v>
      </c>
      <c r="F12" s="20" t="n">
        <v>2</v>
      </c>
      <c r="G12" s="20" t="n">
        <v>2</v>
      </c>
      <c r="H12" s="20" t="n">
        <v>2</v>
      </c>
      <c r="I12" s="20" t="n">
        <v>2</v>
      </c>
      <c r="J12" s="20" t="n">
        <v>2</v>
      </c>
      <c r="K12" s="20" t="n">
        <v>2</v>
      </c>
      <c r="L12" s="20" t="n">
        <v>2</v>
      </c>
      <c r="M12" s="20" t="n">
        <v>2</v>
      </c>
      <c r="N12" s="20" t="n">
        <v>2</v>
      </c>
      <c r="O12" s="5">
        <f>AVERAGE(E12:N12)</f>
        <v/>
      </c>
    </row>
    <row r="13" ht="15.75" customHeight="1" s="101">
      <c r="A13" s="98" t="n"/>
      <c r="B13" s="98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2</v>
      </c>
      <c r="F13" s="20" t="n">
        <v>2</v>
      </c>
      <c r="G13" s="20" t="n">
        <v>2</v>
      </c>
      <c r="H13" s="20" t="n">
        <v>2</v>
      </c>
      <c r="I13" s="20" t="n">
        <v>1</v>
      </c>
      <c r="J13" s="20" t="n">
        <v>0</v>
      </c>
      <c r="K13" s="20" t="n">
        <v>1</v>
      </c>
      <c r="L13" s="20" t="n">
        <v>1</v>
      </c>
      <c r="M13" s="20" t="n">
        <v>1</v>
      </c>
      <c r="N13" s="20" t="n">
        <v>1</v>
      </c>
      <c r="O13" s="9">
        <f>AVERAGE(E13:N13)</f>
        <v/>
      </c>
    </row>
    <row r="14" ht="15.75" customHeight="1" s="101">
      <c r="A14" s="98" t="n"/>
      <c r="B14" s="98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101">
      <c r="A15" s="98" t="n"/>
      <c r="B15" s="98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1</v>
      </c>
      <c r="J15" s="20" t="n">
        <v>2</v>
      </c>
      <c r="K15" s="20" t="n">
        <v>1</v>
      </c>
      <c r="L15" s="20" t="n">
        <v>1</v>
      </c>
      <c r="M15" s="20" t="n">
        <v>1</v>
      </c>
      <c r="N15" s="20" t="n">
        <v>1</v>
      </c>
      <c r="O15" s="5">
        <f>AVERAGE(E15:N15)</f>
        <v/>
      </c>
    </row>
    <row r="16" ht="15.75" customHeight="1" s="101">
      <c r="A16" s="98" t="n"/>
      <c r="B16" s="98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131.33278</v>
      </c>
      <c r="F16" s="22" t="n">
        <v>131.32849</v>
      </c>
      <c r="G16" s="22" t="n">
        <v>131.33187</v>
      </c>
      <c r="H16" s="22" t="n">
        <v>131.32985</v>
      </c>
      <c r="I16" s="22" t="n">
        <v>120.53682</v>
      </c>
      <c r="J16" s="22" t="n">
        <v>108.89005</v>
      </c>
      <c r="K16" s="22" t="n">
        <v>120.49602</v>
      </c>
      <c r="L16" s="22" t="n">
        <v>119.71621</v>
      </c>
      <c r="M16" s="22" t="n">
        <v>120.66889</v>
      </c>
      <c r="N16" s="22" t="n">
        <v>120.39678</v>
      </c>
      <c r="O16" s="6">
        <f>AVERAGE(E16:N16)</f>
        <v/>
      </c>
    </row>
    <row r="17" ht="15.75" customHeight="1" s="101">
      <c r="A17" s="98" t="n"/>
      <c r="B17" s="98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65.66639000000001</v>
      </c>
      <c r="F17" s="22" t="n">
        <v>65.66424499999999</v>
      </c>
      <c r="G17" s="22" t="n">
        <v>65.665935</v>
      </c>
      <c r="H17" s="22" t="n">
        <v>65.664925</v>
      </c>
      <c r="I17" s="22" t="n">
        <v>60.26841</v>
      </c>
      <c r="J17" s="22" t="n">
        <v>54.445025</v>
      </c>
      <c r="K17" s="22" t="n">
        <v>60.24801</v>
      </c>
      <c r="L17" s="22" t="n">
        <v>59.85810499999999</v>
      </c>
      <c r="M17" s="22" t="n">
        <v>60.334445</v>
      </c>
      <c r="N17" s="22" t="n">
        <v>60.19839</v>
      </c>
      <c r="O17" s="6">
        <f>AVERAGE(E17:N17)</f>
        <v/>
      </c>
    </row>
    <row r="18" ht="15.75" customHeight="1" s="101">
      <c r="A18" s="98" t="n"/>
      <c r="B18" s="99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0.002107178207931503</v>
      </c>
      <c r="F18" s="7" t="n">
        <v>0.001902117241392655</v>
      </c>
      <c r="G18" s="7" t="n">
        <v>0.003033488091288495</v>
      </c>
      <c r="H18" s="7" t="n">
        <v>0.0008980256121106004</v>
      </c>
      <c r="I18" s="7" t="n">
        <v>7.632270179821988</v>
      </c>
      <c r="J18" s="7" t="n">
        <v>0.5486512225904513</v>
      </c>
      <c r="K18" s="7" t="n">
        <v>7.659126095371461</v>
      </c>
      <c r="L18" s="7" t="n">
        <v>8.210195623153568</v>
      </c>
      <c r="M18" s="7" t="n">
        <v>7.535021784205403</v>
      </c>
      <c r="N18" s="7" t="n">
        <v>7.727234620535342</v>
      </c>
      <c r="O18" s="8">
        <f>AVERAGE(E18:N18)</f>
        <v/>
      </c>
    </row>
    <row r="19" ht="15.75" customHeight="1" s="101">
      <c r="A19" s="98" t="n"/>
      <c r="B19" s="79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101">
      <c r="A20" s="98" t="n"/>
      <c r="B20" s="98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2</v>
      </c>
      <c r="F20" s="20" t="n">
        <v>2</v>
      </c>
      <c r="G20" s="20" t="n">
        <v>1</v>
      </c>
      <c r="H20" s="20" t="n">
        <v>3</v>
      </c>
      <c r="I20" s="20" t="n">
        <v>1</v>
      </c>
      <c r="J20" s="20" t="n">
        <v>4</v>
      </c>
      <c r="K20" s="20" t="n">
        <v>1</v>
      </c>
      <c r="L20" s="20" t="n">
        <v>2</v>
      </c>
      <c r="M20" s="20" t="n">
        <v>5</v>
      </c>
      <c r="N20" s="20" t="n">
        <v>2</v>
      </c>
      <c r="O20" s="9">
        <f>AVERAGE(E20:N20)</f>
        <v/>
      </c>
    </row>
    <row r="21" ht="15.75" customHeight="1" s="101">
      <c r="A21" s="98" t="n"/>
      <c r="B21" s="98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0</v>
      </c>
      <c r="F21" s="20" t="n">
        <v>0</v>
      </c>
      <c r="G21" s="20" t="n">
        <v>0</v>
      </c>
      <c r="H21" s="20" t="n">
        <v>1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1</v>
      </c>
      <c r="N21" s="20" t="n">
        <v>0</v>
      </c>
      <c r="O21" s="5">
        <f>AVERAGE(E21:N21)</f>
        <v/>
      </c>
    </row>
    <row r="22" ht="15.75" customHeight="1" s="101">
      <c r="A22" s="98" t="n"/>
      <c r="B22" s="98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101">
      <c r="A23" s="98" t="n"/>
      <c r="B23" s="98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2</v>
      </c>
      <c r="F23" s="20" t="n">
        <v>2</v>
      </c>
      <c r="G23" s="20" t="n">
        <v>1</v>
      </c>
      <c r="H23" s="20" t="n">
        <v>2</v>
      </c>
      <c r="I23" s="20" t="n">
        <v>1</v>
      </c>
      <c r="J23" s="20" t="n">
        <v>3</v>
      </c>
      <c r="K23" s="20" t="n">
        <v>1</v>
      </c>
      <c r="L23" s="20" t="n">
        <v>1</v>
      </c>
      <c r="M23" s="20" t="n">
        <v>4</v>
      </c>
      <c r="N23" s="20" t="n">
        <v>2</v>
      </c>
      <c r="O23" s="5">
        <f>AVERAGE(E23:N23)</f>
        <v/>
      </c>
    </row>
    <row r="24" ht="15.75" customHeight="1" s="101">
      <c r="A24" s="98" t="n"/>
      <c r="B24" s="98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110.37201</v>
      </c>
      <c r="F24" s="22" t="n">
        <v>110.48394</v>
      </c>
      <c r="G24" s="22" t="n">
        <v>54.78912</v>
      </c>
      <c r="H24" s="22" t="n">
        <v>175.14771</v>
      </c>
      <c r="I24" s="22" t="n">
        <v>54.995</v>
      </c>
      <c r="J24" s="22" t="n">
        <v>228.81323</v>
      </c>
      <c r="K24" s="22" t="n">
        <v>55.08032</v>
      </c>
      <c r="L24" s="22" t="n">
        <v>120.18842</v>
      </c>
      <c r="M24" s="22" t="n">
        <v>284.406</v>
      </c>
      <c r="N24" s="22" t="n">
        <v>110.48053</v>
      </c>
      <c r="O24" s="6">
        <f>AVERAGE(E24:N24)</f>
        <v/>
      </c>
    </row>
    <row r="25" ht="15.75" customHeight="1" s="101">
      <c r="A25" s="98" t="n"/>
      <c r="B25" s="98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55.18600499999999</v>
      </c>
      <c r="F25" s="22" t="n">
        <v>55.24197</v>
      </c>
      <c r="G25" s="22" t="n">
        <v>54.78912</v>
      </c>
      <c r="H25" s="22" t="n">
        <v>58.38256999999999</v>
      </c>
      <c r="I25" s="22" t="n">
        <v>54.995</v>
      </c>
      <c r="J25" s="22" t="n">
        <v>57.2033075</v>
      </c>
      <c r="K25" s="22" t="n">
        <v>55.08032</v>
      </c>
      <c r="L25" s="22" t="n">
        <v>60.09421</v>
      </c>
      <c r="M25" s="22" t="n">
        <v>56.8812</v>
      </c>
      <c r="N25" s="22" t="n">
        <v>55.240265</v>
      </c>
      <c r="O25" s="6">
        <f>AVERAGE(E25:N25)</f>
        <v/>
      </c>
    </row>
    <row r="26" ht="15.75" customHeight="1" s="101">
      <c r="A26" s="98" t="n"/>
      <c r="B26" s="99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0.09723425348096137</v>
      </c>
      <c r="F26" s="22" t="n">
        <v>0.06996114493059624</v>
      </c>
      <c r="G26" s="22" t="n">
        <v>0</v>
      </c>
      <c r="H26" s="22" t="n">
        <v>6.341666155364848</v>
      </c>
      <c r="I26" s="22" t="n">
        <v>0</v>
      </c>
      <c r="J26" s="22" t="n">
        <v>5.644138635265056</v>
      </c>
      <c r="K26" s="22" t="n">
        <v>0</v>
      </c>
      <c r="L26" s="22" t="n">
        <v>7.876094740110732</v>
      </c>
      <c r="M26" s="22" t="n">
        <v>4.91334172381181</v>
      </c>
      <c r="N26" s="22" t="n">
        <v>0.08454875782647263</v>
      </c>
      <c r="O26" s="6">
        <f>AVERAGE(E26:N26)</f>
        <v/>
      </c>
    </row>
    <row r="27" ht="15.75" customHeight="1" s="101">
      <c r="A27" s="99" t="n"/>
      <c r="B27" s="79" t="inlineStr">
        <is>
          <t>Total Duration</t>
        </is>
      </c>
      <c r="C27" s="81" t="n"/>
      <c r="D27" s="10" t="inlineStr">
        <is>
          <t>How much time in total was needed for all the transmission(measured from LoPy analytics)</t>
        </is>
      </c>
      <c r="E27" s="11" t="n">
        <v>670.5698599999999</v>
      </c>
      <c r="F27" s="11" t="n">
        <v>670.6682300000001</v>
      </c>
      <c r="G27" s="11" t="n">
        <v>592.55072</v>
      </c>
      <c r="H27" s="11" t="n">
        <v>735.3329799999999</v>
      </c>
      <c r="I27" s="11" t="n">
        <v>604.5617099999999</v>
      </c>
      <c r="J27" s="11" t="n">
        <v>879.5587200000001</v>
      </c>
      <c r="K27" s="11" t="n">
        <v>604.45712</v>
      </c>
      <c r="L27" s="11" t="n">
        <v>691.3228200000001</v>
      </c>
      <c r="M27" s="11" t="n">
        <v>1037.12581</v>
      </c>
      <c r="N27" s="11" t="n">
        <v>704.9357300000001</v>
      </c>
      <c r="O27" s="12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30:C30"/>
    <mergeCell ref="A31:C31"/>
    <mergeCell ref="A32:B33"/>
    <mergeCell ref="A5:A27"/>
    <mergeCell ref="B5:B10"/>
    <mergeCell ref="B11:B18"/>
    <mergeCell ref="B19:B26"/>
    <mergeCell ref="A29:C29"/>
    <mergeCell ref="B27:C27"/>
    <mergeCell ref="A28:C28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5.7109375" customWidth="1" style="101" min="4" max="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13" t="n">
        <v>512</v>
      </c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1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14" t="n">
        <v>52</v>
      </c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1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14" t="n">
        <v>2</v>
      </c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1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101">
      <c r="A5" s="79" t="inlineStr">
        <is>
          <t>Transmission duration (seconds)</t>
        </is>
      </c>
      <c r="B5" s="79" t="inlineStr">
        <is>
          <t>Regular Fragments</t>
        </is>
      </c>
      <c r="C5" s="79" t="inlineStr">
        <is>
          <t>Amount</t>
        </is>
      </c>
      <c r="D5" s="79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101">
      <c r="A6" s="98" t="n"/>
      <c r="B6" s="98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52</v>
      </c>
      <c r="F6" s="20" t="n">
        <v>52</v>
      </c>
      <c r="G6" s="20" t="n">
        <v>58</v>
      </c>
      <c r="H6" s="20" t="n">
        <v>55</v>
      </c>
      <c r="I6" s="20" t="n">
        <v>59</v>
      </c>
      <c r="J6" s="20" t="n">
        <v>76</v>
      </c>
      <c r="K6" s="20" t="n">
        <v>58</v>
      </c>
      <c r="L6" s="20" t="n">
        <v>62</v>
      </c>
      <c r="M6" s="20" t="n">
        <v>51</v>
      </c>
      <c r="N6" s="20" t="n">
        <v>56</v>
      </c>
      <c r="O6" s="5">
        <f>AVERAGE(E6:N6)</f>
        <v/>
      </c>
    </row>
    <row r="7" ht="15.75" customHeight="1" s="101">
      <c r="A7" s="98" t="n"/>
      <c r="B7" s="98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101">
      <c r="A8" s="98" t="n"/>
      <c r="B8" s="98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1173.74206</v>
      </c>
      <c r="F8" s="22" t="n">
        <v>1173.89699</v>
      </c>
      <c r="G8" s="22" t="n">
        <v>1309.515179999999</v>
      </c>
      <c r="H8" s="22" t="n">
        <v>1241.50184</v>
      </c>
      <c r="I8" s="22" t="n">
        <v>1331.90366</v>
      </c>
      <c r="J8" s="22" t="n">
        <v>1715.61034</v>
      </c>
      <c r="K8" s="22" t="n">
        <v>1309.18936</v>
      </c>
      <c r="L8" s="22" t="n">
        <v>1399.6172</v>
      </c>
      <c r="M8" s="22" t="n">
        <v>1151.17769</v>
      </c>
      <c r="N8" s="22" t="n">
        <v>1264.2741</v>
      </c>
      <c r="O8" s="6">
        <f>AVERAGE(E8:N8)</f>
        <v/>
      </c>
    </row>
    <row r="9" ht="15.75" customHeight="1" s="101">
      <c r="A9" s="98" t="n"/>
      <c r="B9" s="98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22.5719626923077</v>
      </c>
      <c r="F9" s="22" t="n">
        <v>22.57494211538462</v>
      </c>
      <c r="G9" s="22" t="n">
        <v>22.57784793103447</v>
      </c>
      <c r="H9" s="22" t="n">
        <v>22.57276072727273</v>
      </c>
      <c r="I9" s="22" t="n">
        <v>22.57463830508475</v>
      </c>
      <c r="J9" s="22" t="n">
        <v>22.57382026315789</v>
      </c>
      <c r="K9" s="22" t="n">
        <v>22.57223034482759</v>
      </c>
      <c r="L9" s="22" t="n">
        <v>22.57447096774194</v>
      </c>
      <c r="M9" s="22" t="n">
        <v>22.57211156862746</v>
      </c>
      <c r="N9" s="22" t="n">
        <v>22.57632321428571</v>
      </c>
      <c r="O9" s="6">
        <f>AVERAGE(E9:N9)</f>
        <v/>
      </c>
    </row>
    <row r="10" ht="15.75" customHeight="1" s="101">
      <c r="A10" s="98" t="n"/>
      <c r="B10" s="99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0.008482837371083653</v>
      </c>
      <c r="F10" s="7" t="n">
        <v>0.01650990390068816</v>
      </c>
      <c r="G10" s="7" t="n">
        <v>0.02104221119047689</v>
      </c>
      <c r="H10" s="7" t="n">
        <v>0.009230824539741896</v>
      </c>
      <c r="I10" s="7" t="n">
        <v>0.01687241935849076</v>
      </c>
      <c r="J10" s="7" t="n">
        <v>0.01537952057975662</v>
      </c>
      <c r="K10" s="7" t="n">
        <v>0.008726551531584208</v>
      </c>
      <c r="L10" s="7" t="n">
        <v>0.01750698864759838</v>
      </c>
      <c r="M10" s="7" t="n">
        <v>0.009143362701445975</v>
      </c>
      <c r="N10" s="7" t="n">
        <v>0.0193477622955255</v>
      </c>
      <c r="O10" s="8">
        <f>AVERAGE(E10:N10)</f>
        <v/>
      </c>
    </row>
    <row r="11" ht="15.75" customHeight="1" s="101">
      <c r="A11" s="98" t="n"/>
      <c r="B11" s="79" t="inlineStr">
        <is>
          <t>All-0 Fragments</t>
        </is>
      </c>
      <c r="C11" s="79" t="inlineStr">
        <is>
          <t>Amount</t>
        </is>
      </c>
      <c r="D11" s="79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101">
      <c r="A12" s="98" t="n"/>
      <c r="B12" s="98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5">
        <f>AVERAGE(E12:N12)</f>
        <v/>
      </c>
    </row>
    <row r="13" ht="15.75" customHeight="1" s="101">
      <c r="A13" s="98" t="n"/>
      <c r="B13" s="98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0</v>
      </c>
      <c r="F13" s="20" t="n">
        <v>1</v>
      </c>
      <c r="G13" s="20" t="n">
        <v>0</v>
      </c>
      <c r="H13" s="20" t="n">
        <v>1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1</v>
      </c>
      <c r="N13" s="20" t="n">
        <v>1</v>
      </c>
      <c r="O13" s="9">
        <f>AVERAGE(E13:N13)</f>
        <v/>
      </c>
    </row>
    <row r="14" ht="15.75" customHeight="1" s="101">
      <c r="A14" s="98" t="n"/>
      <c r="B14" s="98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101">
      <c r="A15" s="98" t="n"/>
      <c r="B15" s="98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1</v>
      </c>
      <c r="F15" s="20" t="n">
        <v>0</v>
      </c>
      <c r="G15" s="20" t="n">
        <v>1</v>
      </c>
      <c r="H15" s="20" t="n">
        <v>0</v>
      </c>
      <c r="I15" s="20" t="n">
        <v>1</v>
      </c>
      <c r="J15" s="20" t="n">
        <v>1</v>
      </c>
      <c r="K15" s="20" t="n">
        <v>1</v>
      </c>
      <c r="L15" s="20" t="n">
        <v>0</v>
      </c>
      <c r="M15" s="20" t="n">
        <v>0</v>
      </c>
      <c r="N15" s="20" t="n">
        <v>0</v>
      </c>
      <c r="O15" s="5">
        <f>AVERAGE(E15:N15)</f>
        <v/>
      </c>
    </row>
    <row r="16" ht="15.75" customHeight="1" s="101">
      <c r="A16" s="98" t="n"/>
      <c r="B16" s="98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54.73639</v>
      </c>
      <c r="F16" s="22" t="n">
        <v>65.66217</v>
      </c>
      <c r="G16" s="22" t="n">
        <v>54.10626</v>
      </c>
      <c r="H16" s="22" t="n">
        <v>65.73303</v>
      </c>
      <c r="I16" s="22" t="n">
        <v>55.01764</v>
      </c>
      <c r="J16" s="22" t="n">
        <v>55.11621</v>
      </c>
      <c r="K16" s="22" t="n">
        <v>54.52545</v>
      </c>
      <c r="L16" s="22" t="n">
        <v>65.66607999999999</v>
      </c>
      <c r="M16" s="22" t="n">
        <v>65.6651</v>
      </c>
      <c r="N16" s="22" t="n">
        <v>65.66271999999999</v>
      </c>
      <c r="O16" s="6">
        <f>AVERAGE(E16:N16)</f>
        <v/>
      </c>
    </row>
    <row r="17" ht="15.75" customHeight="1" s="101">
      <c r="A17" s="98" t="n"/>
      <c r="B17" s="98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54.73639</v>
      </c>
      <c r="F17" s="22" t="n">
        <v>65.66217</v>
      </c>
      <c r="G17" s="22" t="n">
        <v>54.10626</v>
      </c>
      <c r="H17" s="22" t="n">
        <v>65.73303</v>
      </c>
      <c r="I17" s="22" t="n">
        <v>55.01764</v>
      </c>
      <c r="J17" s="22" t="n">
        <v>55.11621</v>
      </c>
      <c r="K17" s="22" t="n">
        <v>54.52545</v>
      </c>
      <c r="L17" s="22" t="n">
        <v>65.66607999999999</v>
      </c>
      <c r="M17" s="22" t="n">
        <v>65.6651</v>
      </c>
      <c r="N17" s="22" t="n">
        <v>65.66271999999999</v>
      </c>
      <c r="O17" s="6">
        <f>AVERAGE(E17:N17)</f>
        <v/>
      </c>
    </row>
    <row r="18" ht="15.75" customHeight="1" s="101">
      <c r="A18" s="98" t="n"/>
      <c r="B18" s="99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8">
        <f>AVERAGE(E18:N18)</f>
        <v/>
      </c>
    </row>
    <row r="19" ht="15.75" customHeight="1" s="101">
      <c r="A19" s="98" t="n"/>
      <c r="B19" s="79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101">
      <c r="A20" s="98" t="n"/>
      <c r="B20" s="98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2</v>
      </c>
      <c r="F20" s="20" t="n">
        <v>3</v>
      </c>
      <c r="G20" s="20" t="n">
        <v>6</v>
      </c>
      <c r="H20" s="20" t="n">
        <v>4</v>
      </c>
      <c r="I20" s="20" t="n">
        <v>4</v>
      </c>
      <c r="J20" s="20" t="n">
        <v>4</v>
      </c>
      <c r="K20" s="20" t="n">
        <v>3</v>
      </c>
      <c r="L20" s="20" t="n">
        <v>14</v>
      </c>
      <c r="M20" s="20" t="n">
        <v>3</v>
      </c>
      <c r="N20" s="20" t="n">
        <v>4</v>
      </c>
      <c r="O20" s="9">
        <f>AVERAGE(E20:N20)</f>
        <v/>
      </c>
    </row>
    <row r="21" ht="15.75" customHeight="1" s="101">
      <c r="A21" s="98" t="n"/>
      <c r="B21" s="98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1</v>
      </c>
      <c r="F21" s="20" t="n">
        <v>1</v>
      </c>
      <c r="G21" s="20" t="n">
        <v>2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8</v>
      </c>
      <c r="M21" s="20" t="n">
        <v>3</v>
      </c>
      <c r="N21" s="20" t="n">
        <v>1</v>
      </c>
      <c r="O21" s="5">
        <f>AVERAGE(E21:N21)</f>
        <v/>
      </c>
    </row>
    <row r="22" ht="15.75" customHeight="1" s="101">
      <c r="A22" s="98" t="n"/>
      <c r="B22" s="98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101">
      <c r="A23" s="98" t="n"/>
      <c r="B23" s="98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2</v>
      </c>
      <c r="G23" s="20" t="n">
        <v>4</v>
      </c>
      <c r="H23" s="20" t="n">
        <v>3</v>
      </c>
      <c r="I23" s="20" t="n">
        <v>3</v>
      </c>
      <c r="J23" s="20" t="n">
        <v>4</v>
      </c>
      <c r="K23" s="20" t="n">
        <v>2</v>
      </c>
      <c r="L23" s="20" t="n">
        <v>6</v>
      </c>
      <c r="M23" s="20" t="n">
        <v>0</v>
      </c>
      <c r="N23" s="20" t="n">
        <v>3</v>
      </c>
      <c r="O23" s="5">
        <f>AVERAGE(E23:N23)</f>
        <v/>
      </c>
    </row>
    <row r="24" ht="15.75" customHeight="1" s="101">
      <c r="A24" s="98" t="n"/>
      <c r="B24" s="98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120.06701</v>
      </c>
      <c r="F24" s="22" t="n">
        <v>175.39929</v>
      </c>
      <c r="G24" s="22" t="n">
        <v>349.15357</v>
      </c>
      <c r="H24" s="22" t="n">
        <v>237.85474</v>
      </c>
      <c r="I24" s="22" t="n">
        <v>228.94142</v>
      </c>
      <c r="J24" s="22" t="n">
        <v>223.2793</v>
      </c>
      <c r="K24" s="22" t="n">
        <v>173.94385</v>
      </c>
      <c r="L24" s="22" t="n">
        <v>850.1233099999999</v>
      </c>
      <c r="M24" s="22" t="n">
        <v>196.76991</v>
      </c>
      <c r="N24" s="22" t="n">
        <v>227.68299</v>
      </c>
      <c r="O24" s="6">
        <f>AVERAGE(E24:N24)</f>
        <v/>
      </c>
    </row>
    <row r="25" ht="15.75" customHeight="1" s="101">
      <c r="A25" s="98" t="n"/>
      <c r="B25" s="98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60.03350500000001</v>
      </c>
      <c r="F25" s="22" t="n">
        <v>58.46643</v>
      </c>
      <c r="G25" s="22" t="n">
        <v>58.19226166666667</v>
      </c>
      <c r="H25" s="22" t="n">
        <v>59.463685</v>
      </c>
      <c r="I25" s="22" t="n">
        <v>57.235355</v>
      </c>
      <c r="J25" s="22" t="n">
        <v>55.819825</v>
      </c>
      <c r="K25" s="22" t="n">
        <v>57.98128333333333</v>
      </c>
      <c r="L25" s="22" t="n">
        <v>60.72309357142857</v>
      </c>
      <c r="M25" s="22" t="n">
        <v>65.58996999999999</v>
      </c>
      <c r="N25" s="22" t="n">
        <v>56.9207475</v>
      </c>
      <c r="O25" s="6">
        <f>AVERAGE(E25:N25)</f>
        <v/>
      </c>
    </row>
    <row r="26" ht="15.75" customHeight="1" s="101">
      <c r="A26" s="98" t="n"/>
      <c r="B26" s="99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7.905319463377178</v>
      </c>
      <c r="F26" s="22" t="n">
        <v>6.209048730135721</v>
      </c>
      <c r="G26" s="22" t="n">
        <v>5.7200654136519</v>
      </c>
      <c r="H26" s="22" t="n">
        <v>5.897053479721886</v>
      </c>
      <c r="I26" s="22" t="n">
        <v>5.553233058405405</v>
      </c>
      <c r="J26" s="22" t="n">
        <v>3.015152421271603</v>
      </c>
      <c r="K26" s="22" t="n">
        <v>6.614698334212481</v>
      </c>
      <c r="L26" s="22" t="n">
        <v>5.80505791188049</v>
      </c>
      <c r="M26" s="22" t="n">
        <v>0.05814494561009097</v>
      </c>
      <c r="N26" s="22" t="n">
        <v>5.777008267759218</v>
      </c>
      <c r="O26" s="6">
        <f>AVERAGE(E26:N26)</f>
        <v/>
      </c>
    </row>
    <row r="27" ht="15.75" customHeight="1" s="101">
      <c r="A27" s="99" t="n"/>
      <c r="B27" s="79" t="inlineStr">
        <is>
          <t>Total Duration</t>
        </is>
      </c>
      <c r="C27" s="81" t="n"/>
      <c r="D27" s="10" t="inlineStr">
        <is>
          <t>How much time in total was needed for all the transmission(measured from LoPy analytics)</t>
        </is>
      </c>
      <c r="E27" s="11" t="n">
        <v>1348.54546</v>
      </c>
      <c r="F27" s="11" t="n">
        <v>1414.95845</v>
      </c>
      <c r="G27" s="11" t="n">
        <v>1712.775009999999</v>
      </c>
      <c r="H27" s="11" t="n">
        <v>1545.08961</v>
      </c>
      <c r="I27" s="11" t="n">
        <v>1615.86272</v>
      </c>
      <c r="J27" s="11" t="n">
        <v>1994.00585</v>
      </c>
      <c r="K27" s="11" t="n">
        <v>1537.65866</v>
      </c>
      <c r="L27" s="11" t="n">
        <v>2315.40659</v>
      </c>
      <c r="M27" s="11" t="n">
        <v>1413.6127</v>
      </c>
      <c r="N27" s="11" t="n">
        <v>1557.61981</v>
      </c>
      <c r="O27" s="12">
        <f>AVERAGE(E27:N27)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A30:C30"/>
    <mergeCell ref="A31:C31"/>
    <mergeCell ref="A32:B33"/>
    <mergeCell ref="A4:C4"/>
    <mergeCell ref="B5:B10"/>
    <mergeCell ref="B11:B18"/>
    <mergeCell ref="B19:B26"/>
    <mergeCell ref="A29:C29"/>
    <mergeCell ref="B27:C27"/>
    <mergeCell ref="A28:C28"/>
    <mergeCell ref="A5:A27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Y33"/>
  <sheetViews>
    <sheetView topLeftCell="I1" workbookViewId="0">
      <selection activeCell="Y31" sqref="Y31"/>
    </sheetView>
  </sheetViews>
  <sheetFormatPr baseColWidth="10" defaultColWidth="14.42578125" defaultRowHeight="15" customHeight="1"/>
  <cols>
    <col width="95.7109375" customWidth="1" style="101" min="4" max="4"/>
  </cols>
  <sheetData>
    <row r="1" ht="15.75" customHeight="1" s="101">
      <c r="A1" s="96" t="inlineStr">
        <is>
          <t>SCHC Packet length (bytes)</t>
        </is>
      </c>
      <c r="B1" s="80" t="n"/>
      <c r="C1" s="81" t="n"/>
      <c r="D1" s="97" t="inlineStr">
        <is>
          <t>COMMENT</t>
        </is>
      </c>
      <c r="E1" s="100" t="n">
        <v>77</v>
      </c>
      <c r="Y1" s="102" t="n"/>
    </row>
    <row r="2" ht="15.75" customHeight="1" s="101">
      <c r="A2" s="96" t="inlineStr">
        <is>
          <t xml:space="preserve">Fragments </t>
        </is>
      </c>
      <c r="B2" s="80" t="n"/>
      <c r="C2" s="81" t="n"/>
      <c r="D2" s="98" t="n"/>
      <c r="E2" s="103" t="n">
        <v>7</v>
      </c>
      <c r="Y2" s="102" t="n"/>
    </row>
    <row r="3" ht="15.75" customHeight="1" s="101">
      <c r="A3" s="96" t="inlineStr">
        <is>
          <t xml:space="preserve">Windows </t>
        </is>
      </c>
      <c r="B3" s="80" t="n"/>
      <c r="C3" s="81" t="n"/>
      <c r="D3" s="98" t="n"/>
      <c r="E3" s="104" t="n">
        <v>1</v>
      </c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105" t="n"/>
    </row>
    <row r="4" ht="15.75" customHeight="1" s="101">
      <c r="A4" s="96" t="inlineStr">
        <is>
          <t>Repetition</t>
        </is>
      </c>
      <c r="B4" s="80" t="n"/>
      <c r="C4" s="81" t="n"/>
      <c r="D4" s="99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1" t="n">
        <v>11</v>
      </c>
      <c r="P4" s="1" t="n">
        <v>12</v>
      </c>
      <c r="Q4" s="1" t="n">
        <v>13</v>
      </c>
      <c r="R4" s="1" t="n">
        <v>14</v>
      </c>
      <c r="S4" s="1" t="n">
        <v>15</v>
      </c>
      <c r="T4" s="1" t="n">
        <v>16</v>
      </c>
      <c r="U4" s="1" t="n">
        <v>17</v>
      </c>
      <c r="V4" s="1" t="n">
        <v>18</v>
      </c>
      <c r="W4" s="1" t="n">
        <v>19</v>
      </c>
      <c r="X4" s="1" t="n">
        <v>20</v>
      </c>
      <c r="Y4" s="2" t="inlineStr">
        <is>
          <t>Average</t>
        </is>
      </c>
    </row>
    <row r="5" ht="15.75" customHeight="1" s="101">
      <c r="A5" s="79" t="inlineStr">
        <is>
          <t>Transmission duration (seconds)</t>
        </is>
      </c>
      <c r="B5" s="79" t="inlineStr">
        <is>
          <t>Regular Fragments</t>
        </is>
      </c>
      <c r="C5" s="79" t="inlineStr">
        <is>
          <t>Amount</t>
        </is>
      </c>
      <c r="D5" s="79" t="inlineStr">
        <is>
          <t>How many Regular fragments are supposed to be sent (manually added-&gt; Fragments - Windows)</t>
        </is>
      </c>
      <c r="E5" s="20">
        <f>$E$2-$E$11-$E$19</f>
        <v/>
      </c>
      <c r="F5" s="20">
        <f>$E$2-$E$11-$E$19</f>
        <v/>
      </c>
      <c r="G5" s="20">
        <f>$E$2-$E$11-$E$19</f>
        <v/>
      </c>
      <c r="H5" s="20">
        <f>$E$2-$E$11-$E$19</f>
        <v/>
      </c>
      <c r="I5" s="20">
        <f>$E$2-$E$11-$E$19</f>
        <v/>
      </c>
      <c r="J5" s="20">
        <f>$E$2-$E$11-$E$19</f>
        <v/>
      </c>
      <c r="K5" s="20">
        <f>$E$2-$E$11-$E$19</f>
        <v/>
      </c>
      <c r="L5" s="20">
        <f>$E$2-$E$11-$E$19</f>
        <v/>
      </c>
      <c r="M5" s="20">
        <f>$E$2-$E$11-$E$19</f>
        <v/>
      </c>
      <c r="N5" s="20">
        <f>$E$2-$E$11-$E$19</f>
        <v/>
      </c>
      <c r="O5" s="20">
        <f>$E$2-$E$11-$E$19</f>
        <v/>
      </c>
      <c r="P5" s="20">
        <f>$E$2-$E$11-$E$19</f>
        <v/>
      </c>
      <c r="Q5" s="20">
        <f>$E$2-$E$11-$E$19</f>
        <v/>
      </c>
      <c r="R5" s="20">
        <f>$E$2-$E$11-$E$19</f>
        <v/>
      </c>
      <c r="S5" s="20">
        <f>$E$2-$E$11-$E$19</f>
        <v/>
      </c>
      <c r="T5" s="20">
        <f>$E$2-$E$11-$E$19</f>
        <v/>
      </c>
      <c r="U5" s="20">
        <f>$E$2-$E$11-$E$19</f>
        <v/>
      </c>
      <c r="V5" s="20">
        <f>$E$2-$E$11-$E$19</f>
        <v/>
      </c>
      <c r="W5" s="20">
        <f>$E$2-$E$11-$E$19</f>
        <v/>
      </c>
      <c r="X5" s="20">
        <f>$E$2-$E$11-$E$19</f>
        <v/>
      </c>
      <c r="Y5" s="3">
        <f>AVERAGE(E5:X5)</f>
        <v/>
      </c>
    </row>
    <row r="6" ht="15.75" customHeight="1" s="101">
      <c r="A6" s="98" t="n"/>
      <c r="B6" s="98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6</v>
      </c>
      <c r="F6" s="20" t="n">
        <v>8</v>
      </c>
      <c r="G6" s="20" t="n">
        <v>6</v>
      </c>
      <c r="H6" s="20" t="n">
        <v>7</v>
      </c>
      <c r="I6" s="20" t="n">
        <v>7</v>
      </c>
      <c r="J6" s="20" t="n">
        <v>7</v>
      </c>
      <c r="K6" s="20" t="n">
        <v>7</v>
      </c>
      <c r="L6" s="20" t="n">
        <v>6</v>
      </c>
      <c r="M6" s="20" t="n">
        <v>7</v>
      </c>
      <c r="N6" s="20" t="n">
        <v>6</v>
      </c>
      <c r="O6" s="20" t="n">
        <v>7</v>
      </c>
      <c r="P6" s="20" t="n">
        <v>9</v>
      </c>
      <c r="Q6" s="20" t="n">
        <v>7</v>
      </c>
      <c r="R6" s="20" t="n">
        <v>8</v>
      </c>
      <c r="S6" s="20" t="n">
        <v>8</v>
      </c>
      <c r="T6" s="20" t="n">
        <v>8</v>
      </c>
      <c r="U6" s="20" t="n">
        <v>8</v>
      </c>
      <c r="V6" s="20" t="n">
        <v>7</v>
      </c>
      <c r="W6" s="20" t="n">
        <v>10</v>
      </c>
      <c r="X6" s="20" t="n">
        <v>8</v>
      </c>
      <c r="Y6" s="3">
        <f>AVERAGE(E6:X6)</f>
        <v/>
      </c>
    </row>
    <row r="7" ht="15.75" customHeight="1" s="101">
      <c r="A7" s="98" t="n"/>
      <c r="B7" s="98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0">
        <f>O6-O5</f>
        <v/>
      </c>
      <c r="P7" s="20">
        <f>P6-P5</f>
        <v/>
      </c>
      <c r="Q7" s="20">
        <f>Q6-Q5</f>
        <v/>
      </c>
      <c r="R7" s="20">
        <f>R6-R5</f>
        <v/>
      </c>
      <c r="S7" s="20">
        <f>S6-S5</f>
        <v/>
      </c>
      <c r="T7" s="20">
        <f>T6-T5</f>
        <v/>
      </c>
      <c r="U7" s="20">
        <f>U6-U5</f>
        <v/>
      </c>
      <c r="V7" s="20">
        <f>V6-V5</f>
        <v/>
      </c>
      <c r="W7" s="20">
        <f>W6-W5</f>
        <v/>
      </c>
      <c r="X7" s="20">
        <f>X6-X5</f>
        <v/>
      </c>
      <c r="Y7" s="3">
        <f>AVERAGE(E7:X7)</f>
        <v/>
      </c>
    </row>
    <row r="8" ht="15.75" customHeight="1" s="101">
      <c r="A8" s="98" t="n"/>
      <c r="B8" s="98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135.42461</v>
      </c>
      <c r="F8" s="22" t="n">
        <v>180.56275</v>
      </c>
      <c r="G8" s="22" t="n">
        <v>135.4261</v>
      </c>
      <c r="H8" s="22" t="n">
        <v>158.00353</v>
      </c>
      <c r="I8" s="22" t="n">
        <v>157.99699</v>
      </c>
      <c r="J8" s="22" t="n">
        <v>158.03627</v>
      </c>
      <c r="K8" s="22" t="n">
        <v>158.00535</v>
      </c>
      <c r="L8" s="22" t="n">
        <v>135.42421</v>
      </c>
      <c r="M8" s="22" t="n">
        <v>158.06438</v>
      </c>
      <c r="N8" s="22" t="n">
        <v>135.42292</v>
      </c>
      <c r="O8" s="20" t="n">
        <v>158.08643</v>
      </c>
      <c r="P8" s="22" t="n">
        <v>203.14514</v>
      </c>
      <c r="Q8" s="22" t="n">
        <v>158.0152</v>
      </c>
      <c r="R8" s="22" t="n">
        <v>180.56967</v>
      </c>
      <c r="S8" s="22" t="n">
        <v>180.64721</v>
      </c>
      <c r="T8" s="22" t="n">
        <v>180.57522</v>
      </c>
      <c r="U8" s="22" t="n">
        <v>180.57363</v>
      </c>
      <c r="V8" s="22" t="n">
        <v>158.07295</v>
      </c>
      <c r="W8" s="22" t="n">
        <v>225.71473</v>
      </c>
      <c r="X8" s="22" t="n">
        <v>180.57491</v>
      </c>
      <c r="Y8" s="3">
        <f>AVERAGE(E8:X8)</f>
        <v/>
      </c>
    </row>
    <row r="9" ht="15.75" customHeight="1" s="101">
      <c r="A9" s="98" t="n"/>
      <c r="B9" s="98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22.57076833333333</v>
      </c>
      <c r="F9" s="22" t="n">
        <v>22.57034375</v>
      </c>
      <c r="G9" s="22" t="n">
        <v>22.57101666666667</v>
      </c>
      <c r="H9" s="22" t="n">
        <v>22.57193285714286</v>
      </c>
      <c r="I9" s="22" t="n">
        <v>22.57099857142857</v>
      </c>
      <c r="J9" s="22" t="n">
        <v>22.57661</v>
      </c>
      <c r="K9" s="22" t="n">
        <v>22.57219285714286</v>
      </c>
      <c r="L9" s="22" t="n">
        <v>22.57070166666666</v>
      </c>
      <c r="M9" s="22" t="n">
        <v>22.58062571428571</v>
      </c>
      <c r="N9" s="22" t="n">
        <v>22.57048666666667</v>
      </c>
      <c r="O9" s="22" t="n">
        <v>22.58377571428571</v>
      </c>
      <c r="P9" s="22" t="n">
        <v>22.57168222222223</v>
      </c>
      <c r="Q9" s="22" t="n">
        <v>22.5736</v>
      </c>
      <c r="R9" s="22" t="n">
        <v>22.57120875</v>
      </c>
      <c r="S9" s="22" t="n">
        <v>22.58090125</v>
      </c>
      <c r="T9" s="22" t="n">
        <v>22.5719025</v>
      </c>
      <c r="U9" s="22" t="n">
        <v>22.57170375</v>
      </c>
      <c r="V9" s="22" t="n">
        <v>22.58185</v>
      </c>
      <c r="W9" s="22" t="n">
        <v>22.571473</v>
      </c>
      <c r="X9" s="22" t="n">
        <v>22.57186375</v>
      </c>
      <c r="Y9" s="3">
        <f>AVERAGE(E9:X9)</f>
        <v/>
      </c>
    </row>
    <row r="10" ht="15.75" customHeight="1" s="101" thickBot="1">
      <c r="A10" s="98" t="n"/>
      <c r="B10" s="99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0.0007221749557179382</v>
      </c>
      <c r="F10" s="7" t="n">
        <v>0.00125398721228326</v>
      </c>
      <c r="G10" s="7" t="n">
        <v>0.00148218307461197</v>
      </c>
      <c r="H10" s="7" t="n">
        <v>0.001466125441264444</v>
      </c>
      <c r="I10" s="7" t="n">
        <v>0.001010221569284219</v>
      </c>
      <c r="J10" s="7" t="n">
        <v>0.013731262384307</v>
      </c>
      <c r="K10" s="7" t="n">
        <v>0.001934629286501968</v>
      </c>
      <c r="L10" s="7" t="n">
        <v>0.0007835666319248369</v>
      </c>
      <c r="M10" s="7" t="n">
        <v>0.02798646569155784</v>
      </c>
      <c r="N10" s="7" t="n">
        <v>0.0003946475220581356</v>
      </c>
      <c r="O10" s="7" t="n">
        <v>0.03051698808704391</v>
      </c>
      <c r="P10" s="7" t="n">
        <v>0.001357035166989021</v>
      </c>
      <c r="Q10" s="7" t="n">
        <v>0.003686009585808104</v>
      </c>
      <c r="R10" s="7" t="n">
        <v>0.001639341657931167</v>
      </c>
      <c r="S10" s="7" t="n">
        <v>0.02476742413361351</v>
      </c>
      <c r="T10" s="7" t="n">
        <v>0.002838021191907478</v>
      </c>
      <c r="U10" s="7" t="n">
        <v>0.001767063241651854</v>
      </c>
      <c r="V10" s="7" t="n">
        <v>0.02627934994122496</v>
      </c>
      <c r="W10" s="7" t="n">
        <v>0.001581272694171068</v>
      </c>
      <c r="X10" s="7" t="n">
        <v>0.001559935323750985</v>
      </c>
      <c r="Y10" s="3">
        <f>AVERAGE(E10:X10)</f>
        <v/>
      </c>
    </row>
    <row r="11" ht="15.75" customHeight="1" s="101">
      <c r="A11" s="98" t="n"/>
      <c r="B11" s="79" t="inlineStr">
        <is>
          <t>All-0 Fragments</t>
        </is>
      </c>
      <c r="C11" s="79" t="inlineStr">
        <is>
          <t>Amount</t>
        </is>
      </c>
      <c r="D11" s="79" t="inlineStr">
        <is>
          <t>How many All-0 fragments are supposed to be sent (manually added-&gt; number of Windows -1)</t>
        </is>
      </c>
      <c r="E11" s="50">
        <f>$E$3-1</f>
        <v/>
      </c>
      <c r="F11" s="50">
        <f>$E$3-1</f>
        <v/>
      </c>
      <c r="G11" s="50">
        <f>$E$3-1</f>
        <v/>
      </c>
      <c r="H11" s="50">
        <f>$E$3-1</f>
        <v/>
      </c>
      <c r="I11" s="50">
        <f>$E$3-1</f>
        <v/>
      </c>
      <c r="J11" s="50">
        <f>$E$3-1</f>
        <v/>
      </c>
      <c r="K11" s="50">
        <f>$E$3-1</f>
        <v/>
      </c>
      <c r="L11" s="50">
        <f>$E$3-1</f>
        <v/>
      </c>
      <c r="M11" s="50">
        <f>$E$3-1</f>
        <v/>
      </c>
      <c r="N11" s="50">
        <f>$E$3-1</f>
        <v/>
      </c>
      <c r="O11" s="50">
        <f>$E$3-1</f>
        <v/>
      </c>
      <c r="P11" s="50">
        <f>$E$3-1</f>
        <v/>
      </c>
      <c r="Q11" s="50">
        <f>$E$3-1</f>
        <v/>
      </c>
      <c r="R11" s="50">
        <f>$E$3-1</f>
        <v/>
      </c>
      <c r="S11" s="50">
        <f>$E$3-1</f>
        <v/>
      </c>
      <c r="T11" s="50">
        <f>$E$3-1</f>
        <v/>
      </c>
      <c r="U11" s="50">
        <f>$E$3-1</f>
        <v/>
      </c>
      <c r="V11" s="50">
        <f>$E$3-1</f>
        <v/>
      </c>
      <c r="W11" s="50">
        <f>$E$3-1</f>
        <v/>
      </c>
      <c r="X11" s="50">
        <f>$E$3-1</f>
        <v/>
      </c>
      <c r="Y11" s="3">
        <f>AVERAGE(E11:X11)</f>
        <v/>
      </c>
    </row>
    <row r="12" ht="15.75" customHeight="1" s="101">
      <c r="A12" s="98" t="n"/>
      <c r="B12" s="98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3">
        <f>AVERAGE(E12:X12)</f>
        <v/>
      </c>
    </row>
    <row r="13" ht="15.75" customHeight="1" s="101">
      <c r="A13" s="98" t="n"/>
      <c r="B13" s="98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3">
        <f>AVERAGE(E13:X13)</f>
        <v/>
      </c>
    </row>
    <row r="14" ht="15.75" customHeight="1" s="101">
      <c r="A14" s="98" t="n"/>
      <c r="B14" s="98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3">
        <f>AVERAGE(E14:X14)</f>
        <v/>
      </c>
    </row>
    <row r="15" ht="15.75" customHeight="1" s="101">
      <c r="A15" s="98" t="n"/>
      <c r="B15" s="98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3">
        <f>AVERAGE(E15:X15)</f>
        <v/>
      </c>
    </row>
    <row r="16" ht="15.75" customHeight="1" s="101">
      <c r="A16" s="98" t="n"/>
      <c r="B16" s="98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0</v>
      </c>
      <c r="F16" s="22" t="n">
        <v>0</v>
      </c>
      <c r="G16" s="22" t="n">
        <v>0</v>
      </c>
      <c r="H16" s="22" t="n">
        <v>0</v>
      </c>
      <c r="I16" s="22" t="n">
        <v>0</v>
      </c>
      <c r="J16" s="22" t="n">
        <v>0</v>
      </c>
      <c r="K16" s="22" t="n">
        <v>0</v>
      </c>
      <c r="L16" s="22" t="n">
        <v>0</v>
      </c>
      <c r="M16" s="22" t="n">
        <v>0</v>
      </c>
      <c r="N16" s="22" t="n">
        <v>0</v>
      </c>
      <c r="O16" s="22" t="n">
        <v>0</v>
      </c>
      <c r="P16" s="22" t="n">
        <v>0</v>
      </c>
      <c r="Q16" s="22" t="n">
        <v>0</v>
      </c>
      <c r="R16" s="22" t="n">
        <v>0</v>
      </c>
      <c r="S16" s="22" t="n">
        <v>0</v>
      </c>
      <c r="T16" s="22" t="n">
        <v>0</v>
      </c>
      <c r="U16" s="22" t="n">
        <v>0</v>
      </c>
      <c r="V16" s="22" t="n">
        <v>0</v>
      </c>
      <c r="W16" s="22" t="n">
        <v>0</v>
      </c>
      <c r="X16" s="22" t="n">
        <v>0</v>
      </c>
      <c r="Y16" s="3">
        <f>AVERAGE(E16:X16)</f>
        <v/>
      </c>
    </row>
    <row r="17" ht="15.75" customHeight="1" s="101">
      <c r="A17" s="98" t="n"/>
      <c r="B17" s="98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  <c r="L17" s="22" t="n">
        <v>0</v>
      </c>
      <c r="M17" s="22" t="n">
        <v>0</v>
      </c>
      <c r="N17" s="22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  <c r="X17" s="22" t="n">
        <v>0</v>
      </c>
      <c r="Y17" s="3">
        <f>AVERAGE(E17:X17)</f>
        <v/>
      </c>
    </row>
    <row r="18" ht="15.75" customHeight="1" s="101">
      <c r="A18" s="98" t="n"/>
      <c r="B18" s="99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3">
        <f>AVERAGE(E18:X18)</f>
        <v/>
      </c>
    </row>
    <row r="19" ht="15.75" customHeight="1" s="101">
      <c r="A19" s="98" t="n"/>
      <c r="B19" s="79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20" t="n">
        <v>1</v>
      </c>
      <c r="P19" s="20" t="n">
        <v>1</v>
      </c>
      <c r="Q19" s="20" t="n">
        <v>1</v>
      </c>
      <c r="R19" s="20" t="n">
        <v>1</v>
      </c>
      <c r="S19" s="20" t="n">
        <v>1</v>
      </c>
      <c r="T19" s="20" t="n">
        <v>1</v>
      </c>
      <c r="U19" s="20" t="n">
        <v>1</v>
      </c>
      <c r="V19" s="20" t="n">
        <v>1</v>
      </c>
      <c r="W19" s="20" t="n">
        <v>1</v>
      </c>
      <c r="X19" s="20" t="n">
        <v>1</v>
      </c>
      <c r="Y19" s="3">
        <f>AVERAGE(E19:X19)</f>
        <v/>
      </c>
    </row>
    <row r="20" ht="15.75" customHeight="1" s="101">
      <c r="A20" s="98" t="n"/>
      <c r="B20" s="98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1</v>
      </c>
      <c r="F20" s="20" t="n">
        <v>2</v>
      </c>
      <c r="G20" s="20" t="n">
        <v>1</v>
      </c>
      <c r="H20" s="20" t="n">
        <v>3</v>
      </c>
      <c r="I20" s="20" t="n">
        <v>3</v>
      </c>
      <c r="J20" s="20" t="n">
        <v>5</v>
      </c>
      <c r="K20" s="20" t="n">
        <v>3</v>
      </c>
      <c r="L20" s="20" t="n">
        <v>1</v>
      </c>
      <c r="M20" s="20" t="n">
        <v>3</v>
      </c>
      <c r="N20" s="20" t="n">
        <v>1</v>
      </c>
      <c r="O20" s="20" t="n">
        <v>2</v>
      </c>
      <c r="P20" s="20" t="n">
        <v>4</v>
      </c>
      <c r="Q20" s="20" t="n">
        <v>2</v>
      </c>
      <c r="R20" s="20" t="n">
        <v>3</v>
      </c>
      <c r="S20" s="20" t="n">
        <v>2</v>
      </c>
      <c r="T20" s="20" t="n">
        <v>2</v>
      </c>
      <c r="U20" s="20" t="n">
        <v>4</v>
      </c>
      <c r="V20" s="20" t="n">
        <v>2</v>
      </c>
      <c r="W20" s="20" t="n">
        <v>4</v>
      </c>
      <c r="X20" s="20" t="n">
        <v>3</v>
      </c>
      <c r="Y20" s="3">
        <f>AVERAGE(E20:X20)</f>
        <v/>
      </c>
    </row>
    <row r="21" ht="15.75" customHeight="1" s="101">
      <c r="A21" s="98" t="n"/>
      <c r="B21" s="98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46" t="n">
        <v>0</v>
      </c>
      <c r="F21" s="46" t="n">
        <v>0</v>
      </c>
      <c r="G21" s="46" t="n">
        <v>0</v>
      </c>
      <c r="H21" s="46" t="n">
        <v>1</v>
      </c>
      <c r="I21" s="46" t="n">
        <v>1</v>
      </c>
      <c r="J21" s="46" t="n">
        <v>3</v>
      </c>
      <c r="K21" s="46" t="n">
        <v>3</v>
      </c>
      <c r="L21" s="46" t="n">
        <v>0</v>
      </c>
      <c r="M21" s="46" t="n">
        <v>1</v>
      </c>
      <c r="N21" s="46" t="n">
        <v>0</v>
      </c>
      <c r="O21" s="46" t="n">
        <v>0</v>
      </c>
      <c r="P21" s="46" t="n">
        <v>2</v>
      </c>
      <c r="Q21" s="46" t="n">
        <v>0</v>
      </c>
      <c r="R21" s="46" t="n">
        <v>1</v>
      </c>
      <c r="S21" s="46" t="n">
        <v>0</v>
      </c>
      <c r="T21" s="46" t="n">
        <v>0</v>
      </c>
      <c r="U21" s="46" t="n">
        <v>2</v>
      </c>
      <c r="V21" s="46" t="n">
        <v>0</v>
      </c>
      <c r="W21" s="46" t="n">
        <v>0</v>
      </c>
      <c r="X21" s="46" t="n">
        <v>0</v>
      </c>
      <c r="Y21" s="3">
        <f>AVERAGE(E21:X21)</f>
        <v/>
      </c>
    </row>
    <row r="22" ht="15.75" customHeight="1" s="101">
      <c r="A22" s="98" t="n"/>
      <c r="B22" s="98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3">
        <f>AVERAGE(E22:X22)</f>
        <v/>
      </c>
    </row>
    <row r="23" ht="15.75" customHeight="1" s="101">
      <c r="A23" s="98" t="n"/>
      <c r="B23" s="98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2</v>
      </c>
      <c r="G23" s="20" t="n">
        <v>1</v>
      </c>
      <c r="H23" s="20" t="n">
        <v>2</v>
      </c>
      <c r="I23" s="20" t="n">
        <v>2</v>
      </c>
      <c r="J23" s="20" t="n">
        <v>2</v>
      </c>
      <c r="K23" s="20" t="n">
        <v>0</v>
      </c>
      <c r="L23" s="20" t="n">
        <v>1</v>
      </c>
      <c r="M23" s="20" t="n">
        <v>2</v>
      </c>
      <c r="N23" s="20" t="n">
        <v>1</v>
      </c>
      <c r="O23" s="20" t="n">
        <v>2</v>
      </c>
      <c r="P23" s="20" t="n">
        <v>2</v>
      </c>
      <c r="Q23" s="20" t="n">
        <v>2</v>
      </c>
      <c r="R23" s="20" t="n">
        <v>2</v>
      </c>
      <c r="S23" s="20" t="n">
        <v>2</v>
      </c>
      <c r="T23" s="20" t="n">
        <v>2</v>
      </c>
      <c r="U23" s="20" t="n">
        <v>2</v>
      </c>
      <c r="V23" s="20" t="n">
        <v>2</v>
      </c>
      <c r="W23" s="20" t="n">
        <v>4</v>
      </c>
      <c r="X23" s="20" t="n">
        <v>3</v>
      </c>
      <c r="Y23" s="3">
        <f>AVERAGE(E23:X23)</f>
        <v/>
      </c>
    </row>
    <row r="24" ht="15.75" customHeight="1" s="101">
      <c r="A24" s="98" t="n"/>
      <c r="B24" s="98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55.08714</v>
      </c>
      <c r="F24" s="22" t="n">
        <v>108.84237</v>
      </c>
      <c r="G24" s="22" t="n">
        <v>54.35007</v>
      </c>
      <c r="H24" s="22" t="n">
        <v>174.4879</v>
      </c>
      <c r="I24" s="22" t="n">
        <v>175.45531</v>
      </c>
      <c r="J24" s="22" t="n">
        <v>306.22464</v>
      </c>
      <c r="K24" s="22" t="n">
        <v>196.99816</v>
      </c>
      <c r="L24" s="22" t="n">
        <v>54.65352</v>
      </c>
      <c r="M24" s="22" t="n">
        <v>174.48215</v>
      </c>
      <c r="N24" s="22" t="n">
        <v>54.45455</v>
      </c>
      <c r="O24" s="22" t="n">
        <v>108.56311</v>
      </c>
      <c r="P24" s="22" t="n">
        <v>249.14432</v>
      </c>
      <c r="Q24" s="22" t="n">
        <v>110.45006</v>
      </c>
      <c r="R24" s="22" t="n">
        <v>174.81371</v>
      </c>
      <c r="S24" s="22" t="n">
        <v>108.72723</v>
      </c>
      <c r="T24" s="22" t="n">
        <v>109.8429</v>
      </c>
      <c r="U24" s="22" t="n">
        <v>240.6211</v>
      </c>
      <c r="V24" s="22" t="n">
        <v>110.41118</v>
      </c>
      <c r="W24" s="22" t="n">
        <v>225.2568</v>
      </c>
      <c r="X24" s="22" t="n">
        <v>169.57768</v>
      </c>
      <c r="Y24" s="3">
        <f>AVERAGE(E24:X24)</f>
        <v/>
      </c>
    </row>
    <row r="25" ht="15.75" customHeight="1" s="101">
      <c r="A25" s="98" t="n"/>
      <c r="B25" s="98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55.08714</v>
      </c>
      <c r="F25" s="22" t="n">
        <v>54.421185</v>
      </c>
      <c r="G25" s="22" t="n">
        <v>54.35007</v>
      </c>
      <c r="H25" s="22" t="n">
        <v>58.16263333333333</v>
      </c>
      <c r="I25" s="22" t="n">
        <v>58.48510333333333</v>
      </c>
      <c r="J25" s="22" t="n">
        <v>61.24492799999999</v>
      </c>
      <c r="K25" s="22" t="n">
        <v>65.66605333333332</v>
      </c>
      <c r="L25" s="22" t="n">
        <v>54.65352</v>
      </c>
      <c r="M25" s="22" t="n">
        <v>58.16071666666667</v>
      </c>
      <c r="N25" s="22" t="n">
        <v>54.45455</v>
      </c>
      <c r="O25" s="22" t="n">
        <v>54.281555</v>
      </c>
      <c r="P25" s="22" t="n">
        <v>62.28608</v>
      </c>
      <c r="Q25" s="22" t="n">
        <v>55.22503</v>
      </c>
      <c r="R25" s="22" t="n">
        <v>58.27123666666667</v>
      </c>
      <c r="S25" s="22" t="n">
        <v>54.363615</v>
      </c>
      <c r="T25" s="22" t="n">
        <v>54.92145</v>
      </c>
      <c r="U25" s="22" t="n">
        <v>60.155275</v>
      </c>
      <c r="V25" s="22" t="n">
        <v>55.20559</v>
      </c>
      <c r="W25" s="22" t="n">
        <v>56.3142</v>
      </c>
      <c r="X25" s="22" t="n">
        <v>56.52589333333333</v>
      </c>
      <c r="Y25" s="3">
        <f>AVERAGE(E25:X25)</f>
        <v/>
      </c>
    </row>
    <row r="26" ht="15.75" customHeight="1" s="101">
      <c r="A26" s="98" t="n"/>
      <c r="B26" s="99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0</v>
      </c>
      <c r="F26" s="22" t="n">
        <v>0.04125968068223812</v>
      </c>
      <c r="G26" s="22" t="n">
        <v>0</v>
      </c>
      <c r="H26" s="22" t="n">
        <v>6.500093217595678</v>
      </c>
      <c r="I26" s="22" t="n">
        <v>6.231156864518283</v>
      </c>
      <c r="J26" s="22" t="n">
        <v>6.053386395652437</v>
      </c>
      <c r="K26" s="22" t="n">
        <v>0.0008637900979628149</v>
      </c>
      <c r="L26" s="22" t="n">
        <v>0</v>
      </c>
      <c r="M26" s="22" t="n">
        <v>6.505117550454664</v>
      </c>
      <c r="N26" s="22" t="n">
        <v>0</v>
      </c>
      <c r="O26" s="22" t="n">
        <v>0.1382747310610324</v>
      </c>
      <c r="P26" s="22" t="n">
        <v>5.123940562633412</v>
      </c>
      <c r="Q26" s="22" t="n">
        <v>0.08069502586900865</v>
      </c>
      <c r="R26" s="22" t="n">
        <v>6.404107269450861</v>
      </c>
      <c r="S26" s="22" t="n">
        <v>0.2313582677364226</v>
      </c>
      <c r="T26" s="22" t="n">
        <v>0.5889633801859002</v>
      </c>
      <c r="U26" s="22" t="n">
        <v>6.361051196531903</v>
      </c>
      <c r="V26" s="22" t="n">
        <v>0.01967171065260862</v>
      </c>
      <c r="W26" s="22" t="n">
        <v>3.263580199729534</v>
      </c>
      <c r="X26" s="22" t="n">
        <v>3.236786314546165</v>
      </c>
      <c r="Y26" s="3">
        <f>AVERAGE(E26:X26)</f>
        <v/>
      </c>
    </row>
    <row r="27" ht="15.75" customHeight="1" s="101">
      <c r="A27" s="99" t="n"/>
      <c r="B27" s="79" t="inlineStr">
        <is>
          <t>Total Duration</t>
        </is>
      </c>
      <c r="C27" s="81" t="n"/>
      <c r="D27" s="10" t="inlineStr">
        <is>
          <t>How much time in total was needed for all the transmission(measured from LoPy analytics)</t>
        </is>
      </c>
      <c r="E27" s="11" t="n">
        <v>190.51175</v>
      </c>
      <c r="F27" s="11" t="n">
        <v>289.40512</v>
      </c>
      <c r="G27" s="11" t="n">
        <v>189.77617</v>
      </c>
      <c r="H27" s="11" t="n">
        <v>332.49143</v>
      </c>
      <c r="I27" s="11" t="n">
        <v>333.4523</v>
      </c>
      <c r="J27" s="11" t="n">
        <v>464.26091</v>
      </c>
      <c r="K27" s="11" t="n">
        <v>355.00351</v>
      </c>
      <c r="L27" s="11" t="n">
        <v>190.07773</v>
      </c>
      <c r="M27" s="11" t="n">
        <v>332.54653</v>
      </c>
      <c r="N27" s="11" t="n">
        <v>189.87747</v>
      </c>
      <c r="O27" s="11" t="n">
        <v>266.64954</v>
      </c>
      <c r="P27" s="11" t="n">
        <v>452.28946</v>
      </c>
      <c r="Q27" s="11" t="n">
        <v>268.4652599999999</v>
      </c>
      <c r="R27" s="11" t="n">
        <v>355.38338</v>
      </c>
      <c r="S27" s="11" t="n">
        <v>289.37444</v>
      </c>
      <c r="T27" s="11" t="n">
        <v>290.41812</v>
      </c>
      <c r="U27" s="11" t="n">
        <v>421.19473</v>
      </c>
      <c r="V27" s="11" t="n">
        <v>268.48413</v>
      </c>
      <c r="W27" s="11" t="n">
        <v>450.97153</v>
      </c>
      <c r="X27" s="11" t="n">
        <v>350.15259</v>
      </c>
      <c r="Y27" s="3">
        <f>AVERAGE(E27:X27)</f>
        <v/>
      </c>
    </row>
    <row r="28" ht="15.75" customHeight="1" s="101">
      <c r="A28" s="79" t="inlineStr">
        <is>
          <t>Total UL Errors</t>
        </is>
      </c>
      <c r="B28" s="80" t="n"/>
      <c r="C28" s="81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20">
        <f>O7+O13+O21</f>
        <v/>
      </c>
      <c r="P28" s="20">
        <f>P7+P13+P21</f>
        <v/>
      </c>
      <c r="Q28" s="20">
        <f>Q7+Q13+Q21</f>
        <v/>
      </c>
      <c r="R28" s="20">
        <f>R7+R13+R21</f>
        <v/>
      </c>
      <c r="S28" s="20">
        <f>S7+S13+S21</f>
        <v/>
      </c>
      <c r="T28" s="20">
        <f>T7+T13+T21</f>
        <v/>
      </c>
      <c r="U28" s="20">
        <f>U7+U13+U21</f>
        <v/>
      </c>
      <c r="V28" s="20">
        <f>V7+V13+V21</f>
        <v/>
      </c>
      <c r="W28" s="20">
        <f>W7+W13+W21</f>
        <v/>
      </c>
      <c r="X28" s="20">
        <f>X7+X13+X21</f>
        <v/>
      </c>
      <c r="Y28" s="3">
        <f>AVERAGE(E28:X28)</f>
        <v/>
      </c>
    </row>
    <row r="29" ht="15.75" customHeight="1" s="101">
      <c r="A29" s="79" t="inlineStr">
        <is>
          <t>Total UL Errors %</t>
        </is>
      </c>
      <c r="B29" s="80" t="n"/>
      <c r="C29" s="81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3">
        <f>O28/O32</f>
        <v/>
      </c>
      <c r="P29" s="13">
        <f>P28/P32</f>
        <v/>
      </c>
      <c r="Q29" s="13">
        <f>Q28/Q32</f>
        <v/>
      </c>
      <c r="R29" s="13">
        <f>R28/R32</f>
        <v/>
      </c>
      <c r="S29" s="13">
        <f>S28/S32</f>
        <v/>
      </c>
      <c r="T29" s="13">
        <f>T28/T32</f>
        <v/>
      </c>
      <c r="U29" s="13">
        <f>U28/U32</f>
        <v/>
      </c>
      <c r="V29" s="13">
        <f>V28/V32</f>
        <v/>
      </c>
      <c r="W29" s="13">
        <f>W28/W32</f>
        <v/>
      </c>
      <c r="X29" s="13">
        <f>X28/X32</f>
        <v/>
      </c>
      <c r="Y29" s="43">
        <f>AVERAGE(E29:X29)</f>
        <v/>
      </c>
    </row>
    <row r="30" ht="15.75" customHeight="1" s="101">
      <c r="A30" s="79" t="inlineStr">
        <is>
          <t>Total DL Errors</t>
        </is>
      </c>
      <c r="B30" s="80" t="n"/>
      <c r="C30" s="81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20">
        <f>O14+O22</f>
        <v/>
      </c>
      <c r="P30" s="20">
        <f>P14+P22</f>
        <v/>
      </c>
      <c r="Q30" s="20">
        <f>Q14+Q22</f>
        <v/>
      </c>
      <c r="R30" s="20">
        <f>R14+R22</f>
        <v/>
      </c>
      <c r="S30" s="20">
        <f>S14+S22</f>
        <v/>
      </c>
      <c r="T30" s="20">
        <f>T14+T22</f>
        <v/>
      </c>
      <c r="U30" s="20">
        <f>U14+U22</f>
        <v/>
      </c>
      <c r="V30" s="20">
        <f>V14+V22</f>
        <v/>
      </c>
      <c r="W30" s="20">
        <f>W14+W22</f>
        <v/>
      </c>
      <c r="X30" s="20">
        <f>X14+X22</f>
        <v/>
      </c>
      <c r="Y30" s="3">
        <f>AVERAGE(E30:X30)</f>
        <v/>
      </c>
    </row>
    <row r="31" ht="15.75" customHeight="1" s="101">
      <c r="A31" s="79" t="inlineStr">
        <is>
          <t>Total DL Errors %</t>
        </is>
      </c>
      <c r="B31" s="80" t="n"/>
      <c r="C31" s="81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3">
        <f>O30/O33</f>
        <v/>
      </c>
      <c r="P31" s="13">
        <f>P30/P33</f>
        <v/>
      </c>
      <c r="Q31" s="13">
        <f>Q30/Q33</f>
        <v/>
      </c>
      <c r="R31" s="13">
        <f>R30/R33</f>
        <v/>
      </c>
      <c r="S31" s="13">
        <f>S30/S33</f>
        <v/>
      </c>
      <c r="T31" s="13">
        <f>T30/T33</f>
        <v/>
      </c>
      <c r="U31" s="13">
        <f>U30/U33</f>
        <v/>
      </c>
      <c r="V31" s="13">
        <f>V30/V33</f>
        <v/>
      </c>
      <c r="W31" s="13">
        <f>W30/W33</f>
        <v/>
      </c>
      <c r="X31" s="13">
        <f>X30/X33</f>
        <v/>
      </c>
      <c r="Y31" s="43">
        <f>AVERAGE(E31:X31)</f>
        <v/>
      </c>
    </row>
    <row r="32" ht="15.75" customHeight="1" s="101">
      <c r="A32" s="79" t="inlineStr">
        <is>
          <t>Network Messages Exchanged</t>
        </is>
      </c>
      <c r="B32" s="82" t="n"/>
      <c r="C32" s="79" t="inlineStr">
        <is>
          <t>UL</t>
        </is>
      </c>
      <c r="D32" s="79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20">
        <f>O6+O12+O20</f>
        <v/>
      </c>
      <c r="P32" s="20">
        <f>P6+P12+P20</f>
        <v/>
      </c>
      <c r="Q32" s="20">
        <f>Q6+Q12+Q20</f>
        <v/>
      </c>
      <c r="R32" s="20">
        <f>R6+R12+R20</f>
        <v/>
      </c>
      <c r="S32" s="20">
        <f>S6+S12+S20</f>
        <v/>
      </c>
      <c r="T32" s="20">
        <f>T6+T12+T20</f>
        <v/>
      </c>
      <c r="U32" s="20">
        <f>U6+U12+U20</f>
        <v/>
      </c>
      <c r="V32" s="20">
        <f>V6+V12+V20</f>
        <v/>
      </c>
      <c r="W32" s="20">
        <f>W6+W12+W20</f>
        <v/>
      </c>
      <c r="X32" s="20">
        <f>X6+X12+X20</f>
        <v/>
      </c>
      <c r="Y32" s="3">
        <f>AVERAGE(E32:X32)</f>
        <v/>
      </c>
    </row>
    <row r="33" ht="15.75" customHeight="1" s="101">
      <c r="A33" s="108" t="n"/>
      <c r="B33" s="95" t="n"/>
      <c r="C33" s="79" t="inlineStr">
        <is>
          <t>DL</t>
        </is>
      </c>
      <c r="D33" s="79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20">
        <f>O14+O15+O22+O23</f>
        <v/>
      </c>
      <c r="P33" s="20">
        <f>P14+P15+P22+P23</f>
        <v/>
      </c>
      <c r="Q33" s="20">
        <f>Q14+Q15+Q22+Q23</f>
        <v/>
      </c>
      <c r="R33" s="20">
        <f>R14+R15+R22+R23</f>
        <v/>
      </c>
      <c r="S33" s="20">
        <f>S14+S15+S22+S23</f>
        <v/>
      </c>
      <c r="T33" s="20">
        <f>T14+T15+T22+T23</f>
        <v/>
      </c>
      <c r="U33" s="20">
        <f>U14+U15+U22+U23</f>
        <v/>
      </c>
      <c r="V33" s="20">
        <f>V14+V15+V22+V23</f>
        <v/>
      </c>
      <c r="W33" s="20">
        <f>W14+W15+W22+W23</f>
        <v/>
      </c>
      <c r="X33" s="20">
        <f>X14+X15+X22+X23</f>
        <v/>
      </c>
      <c r="Y33" s="3">
        <f>AVERAGE(E33:X33)</f>
        <v/>
      </c>
    </row>
    <row r="34" ht="15.75" customHeight="1" s="101"/>
    <row r="35" ht="15.75" customHeight="1" s="101"/>
    <row r="36" ht="15.75" customHeight="1" s="101"/>
    <row r="37" ht="15.75" customHeight="1" s="101"/>
    <row r="38" ht="15.75" customHeight="1" s="101"/>
    <row r="39" ht="15.75" customHeight="1" s="101"/>
    <row r="40" ht="15.75" customHeight="1" s="101"/>
    <row r="41" ht="15.75" customHeight="1" s="101"/>
    <row r="42" ht="15.75" customHeight="1" s="101"/>
    <row r="43" ht="15.75" customHeight="1" s="101"/>
    <row r="44" ht="15.75" customHeight="1" s="101"/>
    <row r="45" ht="15.75" customHeight="1" s="101"/>
    <row r="46" ht="15.75" customHeight="1" s="101"/>
    <row r="47" ht="15.75" customHeight="1" s="101"/>
    <row r="48" ht="15.75" customHeight="1" s="101"/>
    <row r="49" ht="15.75" customHeight="1" s="101"/>
    <row r="50" ht="15.75" customHeight="1" s="101"/>
    <row r="51" ht="15.75" customHeight="1" s="101"/>
    <row r="52" ht="15.75" customHeight="1" s="101"/>
    <row r="53" ht="15.75" customHeight="1" s="101"/>
    <row r="54" ht="15.75" customHeight="1" s="101"/>
    <row r="55" ht="15.75" customHeight="1" s="101"/>
    <row r="56" ht="15.75" customHeight="1" s="101"/>
    <row r="57" ht="15.75" customHeight="1" s="101"/>
    <row r="58" ht="15.75" customHeight="1" s="101"/>
    <row r="59" ht="15.75" customHeight="1" s="101"/>
    <row r="60" ht="15.75" customHeight="1" s="101"/>
    <row r="61" ht="15.75" customHeight="1" s="101"/>
    <row r="62" ht="15.75" customHeight="1" s="101"/>
    <row r="63" ht="15.75" customHeight="1" s="101"/>
    <row r="64" ht="15.75" customHeight="1" s="101"/>
    <row r="65" ht="15.75" customHeight="1" s="101"/>
    <row r="66" ht="15.75" customHeight="1" s="101"/>
    <row r="67" ht="15.75" customHeight="1" s="101"/>
    <row r="68" ht="15.75" customHeight="1" s="101"/>
    <row r="69" ht="15.75" customHeight="1" s="101"/>
    <row r="70" ht="15.75" customHeight="1" s="101"/>
    <row r="71" ht="15.75" customHeight="1" s="101"/>
    <row r="72" ht="15.75" customHeight="1" s="101"/>
    <row r="73" ht="15.75" customHeight="1" s="101"/>
    <row r="74" ht="15.75" customHeight="1" s="101"/>
    <row r="75" ht="15.75" customHeight="1" s="101"/>
    <row r="76" ht="15.75" customHeight="1" s="101"/>
    <row r="77" ht="15.75" customHeight="1" s="101"/>
    <row r="78" ht="15.75" customHeight="1" s="101"/>
    <row r="79" ht="15.75" customHeight="1" s="101"/>
    <row r="80" ht="15.75" customHeight="1" s="101"/>
    <row r="81" ht="15.75" customHeight="1" s="101"/>
    <row r="82" ht="15.75" customHeight="1" s="101"/>
    <row r="83" ht="15.75" customHeight="1" s="101"/>
    <row r="84" ht="15.75" customHeight="1" s="101"/>
    <row r="85" ht="15.75" customHeight="1" s="101"/>
    <row r="86" ht="15.75" customHeight="1" s="101"/>
    <row r="87" ht="15.75" customHeight="1" s="101"/>
    <row r="88" ht="15.75" customHeight="1" s="101"/>
    <row r="89" ht="15.75" customHeight="1" s="101"/>
    <row r="90" ht="15.75" customHeight="1" s="101"/>
    <row r="91" ht="15.75" customHeight="1" s="101"/>
    <row r="92" ht="15.75" customHeight="1" s="101"/>
    <row r="93" ht="15.75" customHeight="1" s="101"/>
    <row r="94" ht="15.75" customHeight="1" s="101"/>
    <row r="95" ht="15.75" customHeight="1" s="101"/>
    <row r="96" ht="15.75" customHeight="1" s="101"/>
    <row r="97" ht="15.75" customHeight="1" s="101"/>
    <row r="98" ht="15.75" customHeight="1" s="101"/>
    <row r="99" ht="15.75" customHeight="1" s="101"/>
    <row r="100" ht="15.75" customHeight="1" s="101"/>
    <row r="101" ht="15.75" customHeight="1" s="101"/>
    <row r="102" ht="15.75" customHeight="1" s="101"/>
    <row r="103" ht="15.75" customHeight="1" s="101"/>
    <row r="104" ht="15.75" customHeight="1" s="101"/>
    <row r="105" ht="15.75" customHeight="1" s="101"/>
    <row r="106" ht="15.75" customHeight="1" s="101"/>
    <row r="107" ht="15.75" customHeight="1" s="101"/>
    <row r="108" ht="15.75" customHeight="1" s="101"/>
    <row r="109" ht="15.75" customHeight="1" s="101"/>
    <row r="110" ht="15.75" customHeight="1" s="101"/>
    <row r="111" ht="15.75" customHeight="1" s="101"/>
    <row r="112" ht="15.75" customHeight="1" s="101"/>
    <row r="113" ht="15.75" customHeight="1" s="101"/>
    <row r="114" ht="15.75" customHeight="1" s="101"/>
    <row r="115" ht="15.75" customHeight="1" s="101"/>
    <row r="116" ht="15.75" customHeight="1" s="101"/>
    <row r="117" ht="15.75" customHeight="1" s="101"/>
    <row r="118" ht="15.75" customHeight="1" s="101"/>
    <row r="119" ht="15.75" customHeight="1" s="101"/>
    <row r="120" ht="15.75" customHeight="1" s="101"/>
    <row r="121" ht="15.75" customHeight="1" s="101"/>
    <row r="122" ht="15.75" customHeight="1" s="101"/>
    <row r="123" ht="15.75" customHeight="1" s="101"/>
    <row r="124" ht="15.75" customHeight="1" s="101"/>
    <row r="125" ht="15.75" customHeight="1" s="101"/>
    <row r="126" ht="15.75" customHeight="1" s="101"/>
    <row r="127" ht="15.75" customHeight="1" s="101"/>
    <row r="128" ht="15.75" customHeight="1" s="101"/>
    <row r="129" ht="15.75" customHeight="1" s="101"/>
    <row r="130" ht="15.75" customHeight="1" s="101"/>
    <row r="131" ht="15.75" customHeight="1" s="101"/>
    <row r="132" ht="15.75" customHeight="1" s="101"/>
    <row r="133" ht="15.75" customHeight="1" s="101"/>
    <row r="134" ht="15.75" customHeight="1" s="101"/>
    <row r="135" ht="15.75" customHeight="1" s="101"/>
    <row r="136" ht="15.75" customHeight="1" s="101"/>
    <row r="137" ht="15.75" customHeight="1" s="101"/>
    <row r="138" ht="15.75" customHeight="1" s="101"/>
    <row r="139" ht="15.75" customHeight="1" s="101"/>
    <row r="140" ht="15.75" customHeight="1" s="101"/>
    <row r="141" ht="15.75" customHeight="1" s="101"/>
    <row r="142" ht="15.75" customHeight="1" s="101"/>
    <row r="143" ht="15.75" customHeight="1" s="101"/>
    <row r="144" ht="15.75" customHeight="1" s="101"/>
    <row r="145" ht="15.75" customHeight="1" s="101"/>
    <row r="146" ht="15.75" customHeight="1" s="101"/>
    <row r="147" ht="15.75" customHeight="1" s="101"/>
    <row r="148" ht="15.75" customHeight="1" s="101"/>
    <row r="149" ht="15.75" customHeight="1" s="101"/>
    <row r="150" ht="15.75" customHeight="1" s="101"/>
    <row r="151" ht="15.75" customHeight="1" s="101"/>
    <row r="152" ht="15.75" customHeight="1" s="101"/>
    <row r="153" ht="15.75" customHeight="1" s="101"/>
    <row r="154" ht="15.75" customHeight="1" s="101"/>
    <row r="155" ht="15.75" customHeight="1" s="101"/>
    <row r="156" ht="15.75" customHeight="1" s="101"/>
    <row r="157" ht="15.75" customHeight="1" s="101"/>
    <row r="158" ht="15.75" customHeight="1" s="101"/>
    <row r="159" ht="15.75" customHeight="1" s="101"/>
    <row r="160" ht="15.75" customHeight="1" s="101"/>
    <row r="161" ht="15.75" customHeight="1" s="101"/>
    <row r="162" ht="15.75" customHeight="1" s="101"/>
    <row r="163" ht="15.75" customHeight="1" s="101"/>
    <row r="164" ht="15.75" customHeight="1" s="101"/>
    <row r="165" ht="15.75" customHeight="1" s="101"/>
    <row r="166" ht="15.75" customHeight="1" s="101"/>
    <row r="167" ht="15.75" customHeight="1" s="101"/>
    <row r="168" ht="15.75" customHeight="1" s="101"/>
    <row r="169" ht="15.75" customHeight="1" s="101"/>
    <row r="170" ht="15.75" customHeight="1" s="101"/>
    <row r="171" ht="15.75" customHeight="1" s="101"/>
    <row r="172" ht="15.75" customHeight="1" s="101"/>
    <row r="173" ht="15.75" customHeight="1" s="101"/>
    <row r="174" ht="15.75" customHeight="1" s="101"/>
    <row r="175" ht="15.75" customHeight="1" s="101"/>
    <row r="176" ht="15.75" customHeight="1" s="101"/>
    <row r="177" ht="15.75" customHeight="1" s="101"/>
    <row r="178" ht="15.75" customHeight="1" s="101"/>
    <row r="179" ht="15.75" customHeight="1" s="101"/>
    <row r="180" ht="15.75" customHeight="1" s="101"/>
    <row r="181" ht="15.75" customHeight="1" s="101"/>
    <row r="182" ht="15.75" customHeight="1" s="101"/>
    <row r="183" ht="15.75" customHeight="1" s="101"/>
    <row r="184" ht="15.75" customHeight="1" s="101"/>
    <row r="185" ht="15.75" customHeight="1" s="101"/>
    <row r="186" ht="15.75" customHeight="1" s="101"/>
    <row r="187" ht="15.75" customHeight="1" s="101"/>
    <row r="188" ht="15.75" customHeight="1" s="101"/>
    <row r="189" ht="15.75" customHeight="1" s="101"/>
    <row r="190" ht="15.75" customHeight="1" s="101"/>
    <row r="191" ht="15.75" customHeight="1" s="101"/>
    <row r="192" ht="15.75" customHeight="1" s="101"/>
    <row r="193" ht="15.75" customHeight="1" s="101"/>
    <row r="194" ht="15.75" customHeight="1" s="101"/>
    <row r="195" ht="15.75" customHeight="1" s="101"/>
    <row r="196" ht="15.75" customHeight="1" s="101"/>
    <row r="197" ht="15.75" customHeight="1" s="101"/>
    <row r="198" ht="15.75" customHeight="1" s="101"/>
    <row r="199" ht="15.75" customHeight="1" s="101"/>
    <row r="200" ht="15.75" customHeight="1" s="101"/>
    <row r="201" ht="15.75" customHeight="1" s="101"/>
    <row r="202" ht="15.75" customHeight="1" s="101"/>
    <row r="203" ht="15.75" customHeight="1" s="101"/>
    <row r="204" ht="15.75" customHeight="1" s="101"/>
    <row r="205" ht="15.75" customHeight="1" s="101"/>
    <row r="206" ht="15.75" customHeight="1" s="101"/>
    <row r="207" ht="15.75" customHeight="1" s="101"/>
    <row r="208" ht="15.75" customHeight="1" s="101"/>
    <row r="209" ht="15.75" customHeight="1" s="101"/>
    <row r="210" ht="15.75" customHeight="1" s="101"/>
    <row r="211" ht="15.75" customHeight="1" s="101"/>
    <row r="212" ht="15.75" customHeight="1" s="101"/>
    <row r="213" ht="15.75" customHeight="1" s="101"/>
    <row r="214" ht="15.75" customHeight="1" s="101"/>
    <row r="215" ht="15.75" customHeight="1" s="101"/>
    <row r="216" ht="15.75" customHeight="1" s="101"/>
    <row r="217" ht="15.75" customHeight="1" s="101"/>
    <row r="218" ht="15.75" customHeight="1" s="101"/>
    <row r="219" ht="15.75" customHeight="1" s="101"/>
    <row r="220" ht="15.75" customHeight="1" s="101"/>
    <row r="221" ht="15.75" customHeight="1" s="101"/>
    <row r="222" ht="15.75" customHeight="1" s="101"/>
    <row r="223" ht="15.75" customHeight="1" s="101"/>
    <row r="224" ht="15.75" customHeight="1" s="101"/>
    <row r="225" ht="15.75" customHeight="1" s="101"/>
    <row r="226" ht="15.75" customHeight="1" s="101"/>
    <row r="227" ht="15.75" customHeight="1" s="101"/>
    <row r="228" ht="15.75" customHeight="1" s="101"/>
    <row r="229" ht="15.75" customHeight="1" s="101"/>
    <row r="230" ht="15.75" customHeight="1" s="101"/>
    <row r="231" ht="15.75" customHeight="1" s="101"/>
    <row r="232" ht="15.75" customHeight="1" s="101"/>
    <row r="233" ht="15.75" customHeight="1" s="101"/>
    <row r="234" ht="15.75" customHeight="1" s="101"/>
    <row r="235" ht="15.75" customHeight="1" s="101"/>
    <row r="236" ht="15.75" customHeight="1" s="101"/>
    <row r="237" ht="15.75" customHeight="1" s="101"/>
    <row r="238" ht="15.75" customHeight="1" s="101"/>
    <row r="239" ht="15.75" customHeight="1" s="101"/>
    <row r="240" ht="15.75" customHeight="1" s="101"/>
    <row r="241" ht="15.75" customHeight="1" s="101"/>
    <row r="242" ht="15.75" customHeight="1" s="101"/>
    <row r="243" ht="15.75" customHeight="1" s="101"/>
    <row r="244" ht="15.75" customHeight="1" s="101"/>
    <row r="245" ht="15.75" customHeight="1" s="101"/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</sheetData>
  <mergeCells count="18">
    <mergeCell ref="B5:B10"/>
    <mergeCell ref="B11:B18"/>
    <mergeCell ref="B19:B26"/>
    <mergeCell ref="B27:C27"/>
    <mergeCell ref="A5:A27"/>
    <mergeCell ref="A29:C29"/>
    <mergeCell ref="A28:C28"/>
    <mergeCell ref="A30:C30"/>
    <mergeCell ref="A31:C31"/>
    <mergeCell ref="A32:B33"/>
    <mergeCell ref="E1:Y1"/>
    <mergeCell ref="E2:Y2"/>
    <mergeCell ref="E3:Y3"/>
    <mergeCell ref="A1:C1"/>
    <mergeCell ref="D1:D4"/>
    <mergeCell ref="A2:C2"/>
    <mergeCell ref="A3:C3"/>
    <mergeCell ref="A4:C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2021-04-07T16:28:00Z</dcterms:created>
  <dcterms:modified xsi:type="dcterms:W3CDTF">2021-04-30T15:59:43Z</dcterms:modified>
  <cp:lastModifiedBy>Wytus</cp:lastModifiedBy>
</cp:coreProperties>
</file>