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xlnm._FilterDatabase" localSheetId="0" hidden="1">Sheet1!$A$7:$R$7</definedName>
    <definedName name="_xlnm.Print_Area" localSheetId="0">Sheet1!$A$7:$R$16</definedName>
  </definedNames>
  <calcPr calcId="152511"/>
</workbook>
</file>

<file path=xl/calcChain.xml><?xml version="1.0" encoding="utf-8"?>
<calcChain xmlns="http://schemas.openxmlformats.org/spreadsheetml/2006/main">
  <c r="K29" i="1" l="1"/>
  <c r="J29" i="1"/>
  <c r="K27" i="1"/>
  <c r="K30" i="1" s="1"/>
  <c r="J27" i="1"/>
  <c r="J30" i="1" s="1"/>
  <c r="K20" i="1"/>
  <c r="J20" i="1"/>
  <c r="J22" i="1" s="1"/>
  <c r="K22" i="1"/>
  <c r="H16" i="1" l="1"/>
  <c r="L15" i="1"/>
  <c r="O15" i="1"/>
  <c r="J15" i="1"/>
  <c r="J8" i="1"/>
  <c r="O8" i="1" s="1"/>
  <c r="J9" i="1"/>
  <c r="O9" i="1" s="1"/>
  <c r="J10" i="1"/>
  <c r="L10" i="1" s="1"/>
  <c r="J11" i="1"/>
  <c r="L11" i="1" s="1"/>
  <c r="J12" i="1"/>
  <c r="L12" i="1" s="1"/>
  <c r="J13" i="1"/>
  <c r="L13" i="1" s="1"/>
  <c r="J14" i="1"/>
  <c r="L14" i="1" s="1"/>
  <c r="O10" i="1" l="1"/>
  <c r="O11" i="1"/>
  <c r="L9" i="1"/>
  <c r="O12" i="1"/>
  <c r="L8" i="1"/>
  <c r="O13" i="1"/>
  <c r="O14" i="1"/>
  <c r="O16" i="1" l="1"/>
</calcChain>
</file>

<file path=xl/sharedStrings.xml><?xml version="1.0" encoding="utf-8"?>
<sst xmlns="http://schemas.openxmlformats.org/spreadsheetml/2006/main" count="57" uniqueCount="35">
  <si>
    <t>S/N</t>
  </si>
  <si>
    <t>Invoice Date</t>
  </si>
  <si>
    <t>Invoice No.</t>
  </si>
  <si>
    <t>Customer Name</t>
  </si>
  <si>
    <t>Customer ID</t>
  </si>
  <si>
    <t>Collection Date/Posting Date</t>
  </si>
  <si>
    <t>MR No</t>
  </si>
  <si>
    <t>Remarks</t>
  </si>
  <si>
    <t>ASE Name</t>
  </si>
  <si>
    <t>Total Collection Amount against Invoice</t>
  </si>
  <si>
    <t>Invoice VAT</t>
  </si>
  <si>
    <t>Total Invoice</t>
  </si>
  <si>
    <t>Invoice Amount without VAT</t>
  </si>
  <si>
    <t>VAT on ASE Sales</t>
  </si>
  <si>
    <t>Total Claimable ASE Collection</t>
  </si>
  <si>
    <t>Due (if any)</t>
  </si>
  <si>
    <t>TOTAL</t>
  </si>
  <si>
    <t>ASE Name:</t>
  </si>
  <si>
    <t>Month:</t>
  </si>
  <si>
    <t>Wing:</t>
  </si>
  <si>
    <t>Azharul Islam</t>
  </si>
  <si>
    <t xml:space="preserve">ASE Sales Amount </t>
  </si>
  <si>
    <t>Jiaur Rahman</t>
  </si>
  <si>
    <t>Supervisor's Name</t>
  </si>
  <si>
    <t>Md. Jiaur Rahman (ID# 522)</t>
  </si>
  <si>
    <t>Gas Wing, SnS, PED</t>
  </si>
  <si>
    <t xml:space="preserve">Kazi Food Industries Ltd. </t>
  </si>
  <si>
    <t>Paragon Agro Ltd.</t>
  </si>
  <si>
    <t>Sino Bangla Inds. Ltd. [00018]</t>
  </si>
  <si>
    <t>Paragon Plast Fiber Ltd.</t>
  </si>
  <si>
    <t>Dutch Bangla Pack Ltd.</t>
  </si>
  <si>
    <t>Crescent Chemicals Ltd</t>
  </si>
  <si>
    <t>Oct, 2021</t>
  </si>
  <si>
    <t>Full paid after TDS/VDS deduction</t>
  </si>
  <si>
    <t xml:space="preserve">Full paid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</si>
</sst>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[$-409]d\-mmm\-yy;@"/>
    <numFmt numFmtId="165" formatCode="[$-409]mmmm\-yy;@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11"/>
      <color indexed="8"/>
      <name val="Calibri"/>
      <family val="2"/>
    </font>
    <font>
      <b/>
      <u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5">
    <xf numFmtId="0" fontId="0" fillId="0" borderId="0" xfId="0"/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43" fontId="2" fillId="2" borderId="1" xfId="1" applyFont="1" applyFill="1" applyBorder="1" applyAlignment="1">
      <alignment horizontal="center" vertical="center" wrapText="1"/>
    </xf>
    <xf numFmtId="43" fontId="3" fillId="0" borderId="0" xfId="0" applyNumberFormat="1" applyFont="1" applyAlignment="1">
      <alignment horizontal="center" vertical="center"/>
    </xf>
    <xf numFmtId="43" fontId="2" fillId="0" borderId="0" xfId="0" applyNumberFormat="1" applyFont="1" applyAlignment="1">
      <alignment horizontal="center" vertical="center"/>
    </xf>
    <xf numFmtId="0" fontId="3" fillId="3" borderId="1" xfId="0" applyNumberFormat="1" applyFont="1" applyFill="1" applyBorder="1" applyAlignment="1">
      <alignment horizontal="center" vertical="center"/>
    </xf>
    <xf numFmtId="164" fontId="3" fillId="3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3" borderId="2" xfId="0" applyNumberFormat="1" applyFont="1" applyFill="1" applyBorder="1" applyAlignment="1">
      <alignment horizontal="center" vertical="center"/>
    </xf>
    <xf numFmtId="164" fontId="3" fillId="3" borderId="2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vertical="center"/>
    </xf>
    <xf numFmtId="4" fontId="3" fillId="3" borderId="1" xfId="0" applyNumberFormat="1" applyFont="1" applyFill="1" applyBorder="1" applyAlignment="1">
      <alignment horizontal="center" vertical="center"/>
    </xf>
    <xf numFmtId="4" fontId="2" fillId="3" borderId="1" xfId="0" applyNumberFormat="1" applyFont="1" applyFill="1" applyBorder="1" applyAlignment="1">
      <alignment horizontal="center" vertical="center"/>
    </xf>
    <xf numFmtId="4" fontId="3" fillId="3" borderId="1" xfId="1" applyNumberFormat="1" applyFont="1" applyFill="1" applyBorder="1" applyAlignment="1">
      <alignment horizontal="center" vertical="center" wrapText="1"/>
    </xf>
    <xf numFmtId="4" fontId="3" fillId="3" borderId="1" xfId="1" applyNumberFormat="1" applyFont="1" applyFill="1" applyBorder="1" applyAlignment="1">
      <alignment horizontal="center" vertical="center"/>
    </xf>
    <xf numFmtId="4" fontId="2" fillId="3" borderId="1" xfId="1" applyNumberFormat="1" applyFont="1" applyFill="1" applyBorder="1" applyAlignment="1">
      <alignment horizontal="center" vertical="center" wrapText="1"/>
    </xf>
    <xf numFmtId="4" fontId="3" fillId="3" borderId="3" xfId="1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 wrapText="1"/>
    </xf>
    <xf numFmtId="39" fontId="2" fillId="4" borderId="1" xfId="1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horizontal="left" vertical="center"/>
    </xf>
    <xf numFmtId="165" fontId="2" fillId="0" borderId="0" xfId="0" applyNumberFormat="1" applyFont="1" applyAlignment="1">
      <alignment horizontal="left" vertical="center"/>
    </xf>
    <xf numFmtId="4" fontId="2" fillId="0" borderId="0" xfId="0" applyNumberFormat="1" applyFont="1" applyAlignment="1">
      <alignment horizontal="center" vertical="center"/>
    </xf>
    <xf numFmtId="4" fontId="3" fillId="0" borderId="0" xfId="0" applyNumberFormat="1" applyFont="1" applyAlignment="1">
      <alignment horizontal="center" vertical="center"/>
    </xf>
    <xf numFmtId="43" fontId="2" fillId="0" borderId="0" xfId="1" applyFont="1" applyAlignment="1">
      <alignment horizontal="center" vertical="center"/>
    </xf>
    <xf numFmtId="43" fontId="3" fillId="0" borderId="0" xfId="1" applyFont="1" applyAlignment="1">
      <alignment horizontal="center" vertical="center"/>
    </xf>
    <xf numFmtId="4" fontId="6" fillId="0" borderId="1" xfId="0" applyNumberFormat="1" applyFont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4" fontId="7" fillId="0" borderId="0" xfId="0" applyNumberFormat="1" applyFont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30"/>
  <sheetViews>
    <sheetView tabSelected="1" zoomScale="91" zoomScaleNormal="91" workbookViewId="0">
      <selection activeCell="N32" sqref="N32"/>
    </sheetView>
  </sheetViews>
  <sheetFormatPr defaultRowHeight="12.75" x14ac:dyDescent="0.25"/>
  <cols>
    <col min="1" max="1" width="9.7109375" style="1" customWidth="1"/>
    <col min="2" max="2" width="12.7109375" style="1" customWidth="1"/>
    <col min="3" max="3" width="10.42578125" style="1" bestFit="1" customWidth="1"/>
    <col min="4" max="4" width="12.28515625" style="1" bestFit="1" customWidth="1"/>
    <col min="5" max="5" width="12.5703125" style="1" customWidth="1"/>
    <col min="6" max="6" width="30" style="1" customWidth="1"/>
    <col min="7" max="7" width="8.42578125" style="1" customWidth="1"/>
    <col min="8" max="8" width="12.5703125" style="1" bestFit="1" customWidth="1"/>
    <col min="9" max="9" width="11.42578125" style="1" bestFit="1" customWidth="1"/>
    <col min="10" max="10" width="12.140625" style="2" bestFit="1" customWidth="1"/>
    <col min="11" max="11" width="14.5703125" style="2" bestFit="1" customWidth="1"/>
    <col min="12" max="12" width="13" style="2" customWidth="1"/>
    <col min="13" max="13" width="11.5703125" style="1" customWidth="1"/>
    <col min="14" max="14" width="11" style="1" bestFit="1" customWidth="1"/>
    <col min="15" max="15" width="12.28515625" style="2" customWidth="1"/>
    <col min="16" max="16" width="12.42578125" style="1" customWidth="1"/>
    <col min="17" max="17" width="15.5703125" style="1" customWidth="1"/>
    <col min="18" max="18" width="28" style="1" bestFit="1" customWidth="1"/>
    <col min="19" max="19" width="10" style="1" bestFit="1" customWidth="1"/>
    <col min="20" max="16384" width="9.140625" style="1"/>
  </cols>
  <sheetData>
    <row r="2" spans="1:19" x14ac:dyDescent="0.25">
      <c r="A2" s="23" t="s">
        <v>17</v>
      </c>
      <c r="B2" s="24" t="s">
        <v>24</v>
      </c>
    </row>
    <row r="3" spans="1:19" x14ac:dyDescent="0.25">
      <c r="A3" s="23" t="s">
        <v>18</v>
      </c>
      <c r="B3" s="25" t="s">
        <v>32</v>
      </c>
      <c r="K3" s="26"/>
      <c r="M3" s="27"/>
    </row>
    <row r="4" spans="1:19" x14ac:dyDescent="0.25">
      <c r="A4" s="23" t="s">
        <v>19</v>
      </c>
      <c r="B4" s="24" t="s">
        <v>25</v>
      </c>
      <c r="O4" s="26"/>
    </row>
    <row r="5" spans="1:19" x14ac:dyDescent="0.25">
      <c r="M5" s="5"/>
      <c r="N5" s="5"/>
      <c r="O5" s="6"/>
    </row>
    <row r="7" spans="1:19" ht="38.25" x14ac:dyDescent="0.25">
      <c r="A7" s="3" t="s">
        <v>0</v>
      </c>
      <c r="B7" s="3" t="s">
        <v>2</v>
      </c>
      <c r="C7" s="3" t="s">
        <v>1</v>
      </c>
      <c r="D7" s="3" t="s">
        <v>23</v>
      </c>
      <c r="E7" s="3" t="s">
        <v>8</v>
      </c>
      <c r="F7" s="3" t="s">
        <v>3</v>
      </c>
      <c r="G7" s="3" t="s">
        <v>4</v>
      </c>
      <c r="H7" s="4" t="s">
        <v>12</v>
      </c>
      <c r="I7" s="4" t="s">
        <v>10</v>
      </c>
      <c r="J7" s="4" t="s">
        <v>11</v>
      </c>
      <c r="K7" s="4" t="s">
        <v>9</v>
      </c>
      <c r="L7" s="4" t="s">
        <v>15</v>
      </c>
      <c r="M7" s="4" t="s">
        <v>21</v>
      </c>
      <c r="N7" s="4" t="s">
        <v>13</v>
      </c>
      <c r="O7" s="4" t="s">
        <v>14</v>
      </c>
      <c r="P7" s="4" t="s">
        <v>5</v>
      </c>
      <c r="Q7" s="4" t="s">
        <v>6</v>
      </c>
      <c r="R7" s="3" t="s">
        <v>7</v>
      </c>
    </row>
    <row r="8" spans="1:19" ht="15" customHeight="1" x14ac:dyDescent="0.25">
      <c r="A8" s="10">
        <v>1</v>
      </c>
      <c r="B8" s="11">
        <v>970028286</v>
      </c>
      <c r="C8" s="12">
        <v>44273</v>
      </c>
      <c r="D8" s="13" t="s">
        <v>20</v>
      </c>
      <c r="E8" s="13" t="s">
        <v>22</v>
      </c>
      <c r="F8" s="14" t="s">
        <v>27</v>
      </c>
      <c r="G8" s="7">
        <v>503474</v>
      </c>
      <c r="H8" s="15">
        <v>166666.51</v>
      </c>
      <c r="I8" s="17">
        <v>8333.5</v>
      </c>
      <c r="J8" s="16">
        <f t="shared" ref="J8:J15" si="0">H8+I8</f>
        <v>175000.01</v>
      </c>
      <c r="K8" s="18">
        <v>161667</v>
      </c>
      <c r="L8" s="19">
        <f>J8-K8</f>
        <v>13333.010000000009</v>
      </c>
      <c r="M8" s="20">
        <v>83333.255000000005</v>
      </c>
      <c r="N8" s="20">
        <v>4166.75</v>
      </c>
      <c r="O8" s="19">
        <f>ROUND(M8*K8/J8,0)</f>
        <v>76984</v>
      </c>
      <c r="P8" s="8">
        <v>44461</v>
      </c>
      <c r="Q8" s="9">
        <v>451201</v>
      </c>
      <c r="R8" s="21" t="s">
        <v>33</v>
      </c>
      <c r="S8" s="5"/>
    </row>
    <row r="9" spans="1:19" ht="15" customHeight="1" x14ac:dyDescent="0.25">
      <c r="A9" s="10">
        <v>2</v>
      </c>
      <c r="B9" s="11">
        <v>970033226</v>
      </c>
      <c r="C9" s="12">
        <v>44376</v>
      </c>
      <c r="D9" s="13" t="s">
        <v>20</v>
      </c>
      <c r="E9" s="13" t="s">
        <v>22</v>
      </c>
      <c r="F9" s="14" t="s">
        <v>28</v>
      </c>
      <c r="G9" s="7">
        <v>502665</v>
      </c>
      <c r="H9" s="15">
        <v>57771.38</v>
      </c>
      <c r="I9" s="17">
        <v>2888.63</v>
      </c>
      <c r="J9" s="16">
        <f t="shared" si="0"/>
        <v>60660.009999999995</v>
      </c>
      <c r="K9" s="18">
        <v>58840</v>
      </c>
      <c r="L9" s="19">
        <f>J9-K9</f>
        <v>1820.0099999999948</v>
      </c>
      <c r="M9" s="20">
        <v>44651.799999999996</v>
      </c>
      <c r="N9" s="17">
        <v>2232.6400000000003</v>
      </c>
      <c r="O9" s="19">
        <f>ROUND(M9*K9/J9,0)</f>
        <v>43312</v>
      </c>
      <c r="P9" s="8">
        <v>44468</v>
      </c>
      <c r="Q9" s="9">
        <v>451206</v>
      </c>
      <c r="R9" s="21" t="s">
        <v>33</v>
      </c>
      <c r="S9" s="5"/>
    </row>
    <row r="10" spans="1:19" ht="15" customHeight="1" x14ac:dyDescent="0.25">
      <c r="A10" s="10">
        <v>3</v>
      </c>
      <c r="B10" s="11">
        <v>970033364</v>
      </c>
      <c r="C10" s="12">
        <v>44381</v>
      </c>
      <c r="D10" s="13" t="s">
        <v>20</v>
      </c>
      <c r="E10" s="13" t="s">
        <v>22</v>
      </c>
      <c r="F10" s="14" t="s">
        <v>27</v>
      </c>
      <c r="G10" s="7">
        <v>503474</v>
      </c>
      <c r="H10" s="15">
        <v>114018.93</v>
      </c>
      <c r="I10" s="17">
        <v>5701.07</v>
      </c>
      <c r="J10" s="16">
        <f t="shared" si="0"/>
        <v>119720</v>
      </c>
      <c r="K10" s="18">
        <v>114833</v>
      </c>
      <c r="L10" s="19">
        <f>J10-K10</f>
        <v>4887</v>
      </c>
      <c r="M10" s="20">
        <v>114018.93</v>
      </c>
      <c r="N10" s="17">
        <v>5701.07</v>
      </c>
      <c r="O10" s="19">
        <f>ROUND(M10*K10/J10,0)</f>
        <v>109365</v>
      </c>
      <c r="P10" s="8">
        <v>44473</v>
      </c>
      <c r="Q10" s="9">
        <v>451208</v>
      </c>
      <c r="R10" s="21" t="s">
        <v>33</v>
      </c>
      <c r="S10" s="5"/>
    </row>
    <row r="11" spans="1:19" ht="15" customHeight="1" x14ac:dyDescent="0.25">
      <c r="A11" s="10">
        <v>4</v>
      </c>
      <c r="B11" s="11">
        <v>970033738</v>
      </c>
      <c r="C11" s="12">
        <v>44390</v>
      </c>
      <c r="D11" s="13" t="s">
        <v>20</v>
      </c>
      <c r="E11" s="13" t="s">
        <v>22</v>
      </c>
      <c r="F11" s="14" t="s">
        <v>29</v>
      </c>
      <c r="G11" s="7">
        <v>503446</v>
      </c>
      <c r="H11" s="15">
        <v>44761.86</v>
      </c>
      <c r="I11" s="17">
        <v>2238.14</v>
      </c>
      <c r="J11" s="16">
        <f t="shared" si="0"/>
        <v>47000</v>
      </c>
      <c r="K11" s="18">
        <v>43419</v>
      </c>
      <c r="L11" s="19">
        <f>J11-K11</f>
        <v>3581</v>
      </c>
      <c r="M11" s="20">
        <v>44761.86</v>
      </c>
      <c r="N11" s="17">
        <v>2238.14</v>
      </c>
      <c r="O11" s="19">
        <f>ROUND(M11*K11/J11,0)</f>
        <v>41351</v>
      </c>
      <c r="P11" s="8">
        <v>44461</v>
      </c>
      <c r="Q11" s="9">
        <v>451203</v>
      </c>
      <c r="R11" s="21" t="s">
        <v>33</v>
      </c>
      <c r="S11" s="5"/>
    </row>
    <row r="12" spans="1:19" ht="15" customHeight="1" x14ac:dyDescent="0.25">
      <c r="A12" s="10">
        <v>5</v>
      </c>
      <c r="B12" s="11">
        <v>970033739</v>
      </c>
      <c r="C12" s="12">
        <v>44390</v>
      </c>
      <c r="D12" s="13" t="s">
        <v>20</v>
      </c>
      <c r="E12" s="13" t="s">
        <v>22</v>
      </c>
      <c r="F12" s="14" t="s">
        <v>29</v>
      </c>
      <c r="G12" s="7">
        <v>503446</v>
      </c>
      <c r="H12" s="15">
        <v>171164.59</v>
      </c>
      <c r="I12" s="17">
        <v>8558.41</v>
      </c>
      <c r="J12" s="16">
        <f t="shared" si="0"/>
        <v>179723</v>
      </c>
      <c r="K12" s="18">
        <v>166030</v>
      </c>
      <c r="L12" s="19">
        <f>J12-K12</f>
        <v>13693</v>
      </c>
      <c r="M12" s="20">
        <v>171164.59</v>
      </c>
      <c r="N12" s="17">
        <v>8558.41</v>
      </c>
      <c r="O12" s="19">
        <f>ROUND(M12*K12/J12,0)</f>
        <v>158124</v>
      </c>
      <c r="P12" s="8">
        <v>44461</v>
      </c>
      <c r="Q12" s="9">
        <v>451203</v>
      </c>
      <c r="R12" s="21" t="s">
        <v>33</v>
      </c>
      <c r="S12" s="5"/>
    </row>
    <row r="13" spans="1:19" ht="15" customHeight="1" x14ac:dyDescent="0.25">
      <c r="A13" s="10">
        <v>6</v>
      </c>
      <c r="B13" s="11">
        <v>970034251</v>
      </c>
      <c r="C13" s="12">
        <v>44410</v>
      </c>
      <c r="D13" s="13" t="s">
        <v>20</v>
      </c>
      <c r="E13" s="13" t="s">
        <v>22</v>
      </c>
      <c r="F13" s="14" t="s">
        <v>30</v>
      </c>
      <c r="G13" s="7">
        <v>501867</v>
      </c>
      <c r="H13" s="15">
        <v>110177.03</v>
      </c>
      <c r="I13" s="17">
        <v>5508.97</v>
      </c>
      <c r="J13" s="16">
        <f t="shared" si="0"/>
        <v>115686</v>
      </c>
      <c r="K13" s="30">
        <v>112218</v>
      </c>
      <c r="L13" s="19">
        <f>J13-K13</f>
        <v>3468</v>
      </c>
      <c r="M13" s="20">
        <v>110177.03</v>
      </c>
      <c r="N13" s="17">
        <v>5508.97</v>
      </c>
      <c r="O13" s="19">
        <f>ROUND(M13*K13/J13,0)</f>
        <v>106874</v>
      </c>
      <c r="P13" s="8">
        <v>44466</v>
      </c>
      <c r="Q13" s="9">
        <v>451207</v>
      </c>
      <c r="R13" s="21" t="s">
        <v>33</v>
      </c>
      <c r="S13" s="5"/>
    </row>
    <row r="14" spans="1:19" ht="15" customHeight="1" x14ac:dyDescent="0.25">
      <c r="A14" s="10">
        <v>7</v>
      </c>
      <c r="B14" s="11">
        <v>970037294</v>
      </c>
      <c r="C14" s="12">
        <v>44465</v>
      </c>
      <c r="D14" s="13" t="s">
        <v>20</v>
      </c>
      <c r="E14" s="13" t="s">
        <v>22</v>
      </c>
      <c r="F14" s="14" t="s">
        <v>26</v>
      </c>
      <c r="G14" s="7">
        <v>503606</v>
      </c>
      <c r="H14" s="15">
        <v>116842.75</v>
      </c>
      <c r="I14" s="17">
        <v>5842.26</v>
      </c>
      <c r="J14" s="16">
        <f t="shared" si="0"/>
        <v>122685.01</v>
      </c>
      <c r="K14" s="18">
        <v>113162</v>
      </c>
      <c r="L14" s="19">
        <f>J14-K14</f>
        <v>9523.0099999999948</v>
      </c>
      <c r="M14" s="20">
        <v>116842.75</v>
      </c>
      <c r="N14" s="17">
        <v>5842.26</v>
      </c>
      <c r="O14" s="19">
        <f>ROUND(M14*K14/J14,0)</f>
        <v>107773</v>
      </c>
      <c r="P14" s="8">
        <v>44486</v>
      </c>
      <c r="Q14" s="9">
        <v>451217</v>
      </c>
      <c r="R14" s="21" t="s">
        <v>33</v>
      </c>
      <c r="S14" s="5"/>
    </row>
    <row r="15" spans="1:19" ht="15" customHeight="1" x14ac:dyDescent="0.25">
      <c r="A15" s="10">
        <v>8</v>
      </c>
      <c r="B15" s="11">
        <v>970038436</v>
      </c>
      <c r="C15" s="12">
        <v>44481</v>
      </c>
      <c r="D15" s="13" t="s">
        <v>20</v>
      </c>
      <c r="E15" s="13" t="s">
        <v>22</v>
      </c>
      <c r="F15" s="14" t="s">
        <v>31</v>
      </c>
      <c r="G15" s="7">
        <v>503474</v>
      </c>
      <c r="H15" s="15">
        <v>118285.6</v>
      </c>
      <c r="I15" s="17">
        <v>5914.4</v>
      </c>
      <c r="J15" s="16">
        <f t="shared" si="0"/>
        <v>124200</v>
      </c>
      <c r="K15" s="18">
        <v>124200</v>
      </c>
      <c r="L15" s="19">
        <f>J15-K15</f>
        <v>0</v>
      </c>
      <c r="M15" s="20">
        <v>25714.260000000009</v>
      </c>
      <c r="N15" s="17">
        <v>1285.7399999999998</v>
      </c>
      <c r="O15" s="19">
        <f>ROUND(M15*K15/J15,0)</f>
        <v>25714</v>
      </c>
      <c r="P15" s="8">
        <v>44451</v>
      </c>
      <c r="Q15" s="9">
        <v>445900</v>
      </c>
      <c r="R15" s="21" t="s">
        <v>34</v>
      </c>
      <c r="S15" s="5"/>
    </row>
    <row r="16" spans="1:19" ht="15" customHeight="1" x14ac:dyDescent="0.25">
      <c r="A16" s="31" t="s">
        <v>16</v>
      </c>
      <c r="B16" s="32"/>
      <c r="C16" s="32"/>
      <c r="D16" s="32"/>
      <c r="E16" s="32"/>
      <c r="F16" s="32"/>
      <c r="G16" s="33"/>
      <c r="H16" s="16">
        <f>SUM(H8:H15)</f>
        <v>899688.65</v>
      </c>
      <c r="I16" s="17"/>
      <c r="J16" s="16"/>
      <c r="K16" s="18"/>
      <c r="L16" s="19"/>
      <c r="M16" s="20"/>
      <c r="N16" s="17"/>
      <c r="O16" s="22">
        <f>SUM(O8:O15)</f>
        <v>669497</v>
      </c>
      <c r="P16" s="8"/>
      <c r="Q16" s="9"/>
      <c r="R16" s="21"/>
      <c r="S16" s="5"/>
    </row>
    <row r="17" spans="6:17" x14ac:dyDescent="0.25">
      <c r="O17" s="28"/>
      <c r="P17" s="29"/>
      <c r="Q17" s="29"/>
    </row>
    <row r="18" spans="6:17" x14ac:dyDescent="0.25">
      <c r="L18" s="26"/>
      <c r="M18" s="27"/>
      <c r="O18" s="28"/>
      <c r="P18" s="29"/>
      <c r="Q18" s="29"/>
    </row>
    <row r="19" spans="6:17" hidden="1" x14ac:dyDescent="0.25">
      <c r="F19" s="27"/>
      <c r="G19" s="27"/>
      <c r="I19" s="27"/>
      <c r="K19" s="26"/>
      <c r="L19" s="26"/>
      <c r="O19" s="28"/>
      <c r="Q19" s="29"/>
    </row>
    <row r="20" spans="6:17" hidden="1" x14ac:dyDescent="0.25">
      <c r="F20" s="27"/>
      <c r="H20" s="27"/>
      <c r="I20" s="27"/>
      <c r="J20" s="26">
        <f>H9</f>
        <v>57771.38</v>
      </c>
      <c r="K20" s="26">
        <f>I9</f>
        <v>2888.63</v>
      </c>
      <c r="O20" s="28"/>
      <c r="Q20" s="29"/>
    </row>
    <row r="21" spans="6:17" hidden="1" x14ac:dyDescent="0.25">
      <c r="H21" s="27"/>
      <c r="J21" s="26">
        <v>13119.58</v>
      </c>
      <c r="K21" s="2">
        <v>655.99</v>
      </c>
      <c r="O21" s="28"/>
      <c r="Q21" s="29"/>
    </row>
    <row r="22" spans="6:17" hidden="1" x14ac:dyDescent="0.25">
      <c r="H22" s="27"/>
      <c r="I22" s="27"/>
      <c r="J22" s="26">
        <f>J20-J21</f>
        <v>44651.799999999996</v>
      </c>
      <c r="K22" s="26">
        <f>K20-K21</f>
        <v>2232.6400000000003</v>
      </c>
      <c r="O22" s="28"/>
      <c r="Q22" s="29"/>
    </row>
    <row r="23" spans="6:17" hidden="1" x14ac:dyDescent="0.25">
      <c r="O23" s="28"/>
      <c r="Q23" s="29"/>
    </row>
    <row r="24" spans="6:17" hidden="1" x14ac:dyDescent="0.25">
      <c r="O24" s="28"/>
      <c r="Q24" s="29"/>
    </row>
    <row r="25" spans="6:17" hidden="1" x14ac:dyDescent="0.25">
      <c r="J25" s="26">
        <v>44285.67</v>
      </c>
      <c r="K25" s="26">
        <v>2214.33</v>
      </c>
      <c r="O25" s="28"/>
      <c r="Q25" s="29"/>
    </row>
    <row r="26" spans="6:17" hidden="1" x14ac:dyDescent="0.25">
      <c r="J26" s="26">
        <v>48285.67</v>
      </c>
      <c r="K26" s="26">
        <v>2414.33</v>
      </c>
    </row>
    <row r="27" spans="6:17" hidden="1" x14ac:dyDescent="0.25">
      <c r="J27" s="34">
        <f>SUM(J25:J26)</f>
        <v>92571.34</v>
      </c>
      <c r="K27" s="34">
        <f>SUM(K25:K26)</f>
        <v>4628.66</v>
      </c>
    </row>
    <row r="28" spans="6:17" hidden="1" x14ac:dyDescent="0.25"/>
    <row r="29" spans="6:17" x14ac:dyDescent="0.25">
      <c r="J29" s="26">
        <f>H15</f>
        <v>118285.6</v>
      </c>
      <c r="K29" s="26">
        <f>I15</f>
        <v>5914.4</v>
      </c>
    </row>
    <row r="30" spans="6:17" x14ac:dyDescent="0.25">
      <c r="J30" s="26">
        <f>J29-J27</f>
        <v>25714.260000000009</v>
      </c>
      <c r="K30" s="26">
        <f>K29-K27</f>
        <v>1285.7399999999998</v>
      </c>
    </row>
  </sheetData>
  <autoFilter ref="A7:R7">
    <sortState ref="A8:R12">
      <sortCondition ref="C7"/>
    </sortState>
  </autoFilter>
  <mergeCells count="1">
    <mergeCell ref="A16:G16"/>
  </mergeCells>
  <pageMargins left="0.24" right="0.51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2021-10-25T06:46:35Z</dcterms:modified>
</cp:coreProperties>
</file>