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5.1." sheetId="1" r:id="rId1"/>
    <sheet name="5.2. " sheetId="2" r:id="rId2"/>
    <sheet name="5.3." sheetId="3" r:id="rId3"/>
    <sheet name="5.4." sheetId="4" state="hidden" r:id="rId4"/>
  </sheets>
  <definedNames>
    <definedName name="Безалкогольные_Продажи">'5.4.'!$B$13</definedName>
    <definedName name="Безалкогольные_Расходы">'5.4.'!$C$13</definedName>
    <definedName name="Вино_Продажи">'5.4.'!$B$14</definedName>
    <definedName name="Вино_Расходы">'5.4.'!$C$14</definedName>
    <definedName name="Количество_материала">'5.3.'!$B$2</definedName>
    <definedName name="Количество_часов">'5.3.'!$B$4</definedName>
    <definedName name="Кондитерские_Продажи">'5.4.'!$B$8</definedName>
    <definedName name="Кондитерские_Расходы">'5.4.'!$C$8</definedName>
    <definedName name="Молочно_Продажи">'5.4.'!$B$7</definedName>
    <definedName name="Молочно_Расходы">'5.4.'!$C$7</definedName>
    <definedName name="Мясные_Продажи">'5.4.'!$B$9</definedName>
    <definedName name="Мясные_Расходы">'5.4.'!$C$9</definedName>
    <definedName name="Оплата_часа">'5.3.'!$B$5</definedName>
    <definedName name="Отпускная_цена">'5.3.'!$B$8</definedName>
    <definedName name="Пищевые_Продажи">'5.4.'!$B$12</definedName>
    <definedName name="Пищевые_Расходы">'5.4.'!$C$12</definedName>
    <definedName name="Плоды_Продажи">'5.4.'!$B$6</definedName>
    <definedName name="Плоды_Расходы">'5.4.'!$C$6</definedName>
    <definedName name="Предложение">'5.1.'!$D$2</definedName>
    <definedName name="Прибыль">'5.3.'!$B$9</definedName>
    <definedName name="Рыба_Продажи">'5.4.'!$B$10</definedName>
    <definedName name="Рыба_Расходы">'5.4.'!$C$10</definedName>
    <definedName name="Себестоимость">'5.3.'!$B$7</definedName>
    <definedName name="Спрос">'5.1.'!$C$2</definedName>
    <definedName name="Стоимость_материала">'5.3.'!$B$3</definedName>
    <definedName name="Табачные_Продажи">'5.4.'!$B$15</definedName>
    <definedName name="Табачные_Расходы">'5.4.'!$C$15</definedName>
    <definedName name="Хлебобулочные_Продажи">'5.4.'!$B$5</definedName>
    <definedName name="Хлебобулочные_Расходы">'5.4.'!$C$5</definedName>
    <definedName name="Цена">'5.1.'!$B$1</definedName>
    <definedName name="Яичные_Продажи">'5.4.'!$B$11</definedName>
    <definedName name="Яичные_Расходы">'5.4.'!$C$11</definedName>
  </definedNames>
  <calcPr calcId="125725"/>
</workbook>
</file>

<file path=xl/calcChain.xml><?xml version="1.0" encoding="utf-8"?>
<calcChain xmlns="http://schemas.openxmlformats.org/spreadsheetml/2006/main">
  <c r="D5" i="4"/>
  <c r="C16"/>
  <c r="B16"/>
  <c r="B7" i="3"/>
  <c r="B9" s="1"/>
  <c r="D16" i="4" l="1"/>
  <c r="E4" i="2" l="1"/>
  <c r="E5"/>
  <c r="E6"/>
  <c r="E7"/>
  <c r="E8"/>
  <c r="E9"/>
  <c r="E10"/>
  <c r="E11"/>
  <c r="E12"/>
  <c r="E13"/>
  <c r="E14"/>
  <c r="E3"/>
  <c r="D2"/>
  <c r="C2"/>
  <c r="D2" i="1"/>
  <c r="C2"/>
</calcChain>
</file>

<file path=xl/sharedStrings.xml><?xml version="1.0" encoding="utf-8"?>
<sst xmlns="http://schemas.openxmlformats.org/spreadsheetml/2006/main" count="34" uniqueCount="31">
  <si>
    <t>Цена=</t>
  </si>
  <si>
    <t>Предложение</t>
  </si>
  <si>
    <t>Спрос</t>
  </si>
  <si>
    <t>Цена</t>
  </si>
  <si>
    <t>Исходные данные</t>
  </si>
  <si>
    <t>Количество материала</t>
  </si>
  <si>
    <t>Стоимость материала</t>
  </si>
  <si>
    <t>Количество часов</t>
  </si>
  <si>
    <t>Оплата одного часа</t>
  </si>
  <si>
    <t>Расчет прибыли</t>
  </si>
  <si>
    <t>Себестоимость</t>
  </si>
  <si>
    <t>Отпускная цена</t>
  </si>
  <si>
    <t>Прибыль</t>
  </si>
  <si>
    <t>Сводку</t>
  </si>
  <si>
    <t>Продажи, Расходы, Прибыль, Рентабельность и Доля по категориям продуктов</t>
  </si>
  <si>
    <t>Категория</t>
  </si>
  <si>
    <t>Продажи</t>
  </si>
  <si>
    <t>Расходы</t>
  </si>
  <si>
    <t>Рентабельность</t>
  </si>
  <si>
    <t>Доля</t>
  </si>
  <si>
    <t>Хлебобулочные изделия</t>
  </si>
  <si>
    <t>Плоды и овощи</t>
  </si>
  <si>
    <t>Молочно-масляная продукция</t>
  </si>
  <si>
    <t>Кондитерские изделия</t>
  </si>
  <si>
    <t>Мясные и колбасные изделия</t>
  </si>
  <si>
    <t>Рыба и рыбные изделия</t>
  </si>
  <si>
    <t>Яичные изделия</t>
  </si>
  <si>
    <t>Пищевые жиры</t>
  </si>
  <si>
    <t>Безалкогольные напитки</t>
  </si>
  <si>
    <t>Вино-водочная продукция</t>
  </si>
  <si>
    <t>Табачные изделия</t>
  </si>
</sst>
</file>

<file path=xl/styles.xml><?xml version="1.0" encoding="utf-8"?>
<styleSheet xmlns="http://schemas.openxmlformats.org/spreadsheetml/2006/main">
  <numFmts count="3">
    <numFmt numFmtId="168" formatCode="#,##0.00\ &quot;₽&quot;"/>
    <numFmt numFmtId="171" formatCode="##&quot; м.&quot;"/>
    <numFmt numFmtId="172" formatCode="#,##0.00&quot;₽&quot;;[Red]\-#,##0.00&quot;₽&quot;;[Blue]#,##0.00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  <xf numFmtId="0" fontId="1" fillId="0" borderId="0" xfId="0" applyFont="1"/>
    <xf numFmtId="172" fontId="0" fillId="0" borderId="1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2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72" fontId="0" fillId="0" borderId="8" xfId="0" applyNumberFormat="1" applyBorder="1"/>
    <xf numFmtId="172" fontId="0" fillId="0" borderId="9" xfId="0" applyNumberFormat="1" applyBorder="1"/>
    <xf numFmtId="172" fontId="0" fillId="0" borderId="10" xfId="0" applyNumberFormat="1" applyBorder="1"/>
    <xf numFmtId="172" fontId="0" fillId="0" borderId="11" xfId="0" applyNumberFormat="1" applyBorder="1"/>
    <xf numFmtId="172" fontId="0" fillId="0" borderId="12" xfId="0" applyNumberFormat="1" applyBorder="1"/>
    <xf numFmtId="172" fontId="0" fillId="0" borderId="13" xfId="0" applyNumberFormat="1" applyBorder="1"/>
    <xf numFmtId="172" fontId="0" fillId="0" borderId="14" xfId="0" applyNumberFormat="1" applyBorder="1"/>
    <xf numFmtId="172" fontId="0" fillId="0" borderId="15" xfId="0" applyNumberFormat="1" applyBorder="1"/>
    <xf numFmtId="168" fontId="0" fillId="0" borderId="16" xfId="0" applyNumberFormat="1" applyBorder="1"/>
    <xf numFmtId="0" fontId="0" fillId="0" borderId="11" xfId="0" applyBorder="1"/>
    <xf numFmtId="171" fontId="0" fillId="0" borderId="12" xfId="0" applyNumberFormat="1" applyBorder="1"/>
    <xf numFmtId="168" fontId="0" fillId="0" borderId="12" xfId="0" applyNumberFormat="1" applyBorder="1"/>
    <xf numFmtId="0" fontId="0" fillId="0" borderId="12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1" xfId="0" applyBorder="1"/>
    <xf numFmtId="168" fontId="0" fillId="0" borderId="22" xfId="0" applyNumberFormat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zoomScale="205" zoomScaleNormal="205" workbookViewId="0">
      <selection activeCell="B14" sqref="B14"/>
    </sheetView>
  </sheetViews>
  <sheetFormatPr defaultRowHeight="14.4"/>
  <cols>
    <col min="4" max="4" width="14.109375" bestFit="1" customWidth="1"/>
  </cols>
  <sheetData>
    <row r="1" spans="1:4">
      <c r="A1" s="1" t="s">
        <v>0</v>
      </c>
      <c r="B1">
        <v>15</v>
      </c>
      <c r="C1" t="s">
        <v>2</v>
      </c>
      <c r="D1" t="s">
        <v>1</v>
      </c>
    </row>
    <row r="2" spans="1:4">
      <c r="C2">
        <f>2000-75*Цена</f>
        <v>875</v>
      </c>
      <c r="D2">
        <f>740+65*Цена</f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4"/>
  <sheetViews>
    <sheetView zoomScale="175" zoomScaleNormal="175" workbookViewId="0">
      <selection activeCell="F13" sqref="F13"/>
    </sheetView>
  </sheetViews>
  <sheetFormatPr defaultRowHeight="14.4"/>
  <cols>
    <col min="4" max="4" width="14.109375" bestFit="1" customWidth="1"/>
  </cols>
  <sheetData>
    <row r="1" spans="2:5">
      <c r="B1" s="1" t="s">
        <v>3</v>
      </c>
      <c r="C1" t="s">
        <v>2</v>
      </c>
      <c r="D1" t="s">
        <v>1</v>
      </c>
    </row>
    <row r="2" spans="2:5">
      <c r="C2">
        <f>2000-75*B2</f>
        <v>2000</v>
      </c>
      <c r="D2">
        <f>740+65*B2</f>
        <v>740</v>
      </c>
    </row>
    <row r="3" spans="2:5">
      <c r="B3">
        <v>1</v>
      </c>
      <c r="C3">
        <f t="dataTable" ref="C3:D14" dt2D="0" dtr="0" r1="B2"/>
        <v>1925</v>
      </c>
      <c r="D3">
        <v>805</v>
      </c>
      <c r="E3" t="str">
        <f>IF(C3=D3,"равновесные спрос и предложение","")</f>
        <v/>
      </c>
    </row>
    <row r="4" spans="2:5">
      <c r="B4">
        <v>2</v>
      </c>
      <c r="C4">
        <v>1850</v>
      </c>
      <c r="D4">
        <v>870</v>
      </c>
      <c r="E4" t="str">
        <f t="shared" ref="E4:E14" si="0">IF(C4=D4,"равновесные спрос и предложение","")</f>
        <v/>
      </c>
    </row>
    <row r="5" spans="2:5">
      <c r="B5">
        <v>3</v>
      </c>
      <c r="C5">
        <v>1775</v>
      </c>
      <c r="D5">
        <v>935</v>
      </c>
      <c r="E5" t="str">
        <f t="shared" si="0"/>
        <v/>
      </c>
    </row>
    <row r="6" spans="2:5">
      <c r="B6">
        <v>4</v>
      </c>
      <c r="C6">
        <v>1700</v>
      </c>
      <c r="D6">
        <v>1000</v>
      </c>
      <c r="E6" t="str">
        <f t="shared" si="0"/>
        <v/>
      </c>
    </row>
    <row r="7" spans="2:5">
      <c r="B7">
        <v>5</v>
      </c>
      <c r="C7">
        <v>1625</v>
      </c>
      <c r="D7">
        <v>1065</v>
      </c>
      <c r="E7" t="str">
        <f t="shared" si="0"/>
        <v/>
      </c>
    </row>
    <row r="8" spans="2:5">
      <c r="B8">
        <v>6</v>
      </c>
      <c r="C8">
        <v>1550</v>
      </c>
      <c r="D8">
        <v>1130</v>
      </c>
      <c r="E8" t="str">
        <f t="shared" si="0"/>
        <v/>
      </c>
    </row>
    <row r="9" spans="2:5">
      <c r="B9">
        <v>7</v>
      </c>
      <c r="C9">
        <v>1475</v>
      </c>
      <c r="D9">
        <v>1195</v>
      </c>
      <c r="E9" t="str">
        <f t="shared" si="0"/>
        <v/>
      </c>
    </row>
    <row r="10" spans="2:5">
      <c r="B10">
        <v>8</v>
      </c>
      <c r="C10">
        <v>1400</v>
      </c>
      <c r="D10">
        <v>1260</v>
      </c>
      <c r="E10" t="str">
        <f t="shared" si="0"/>
        <v/>
      </c>
    </row>
    <row r="11" spans="2:5">
      <c r="B11">
        <v>9</v>
      </c>
      <c r="C11">
        <v>1325</v>
      </c>
      <c r="D11">
        <v>1325</v>
      </c>
      <c r="E11" t="str">
        <f t="shared" si="0"/>
        <v>равновесные спрос и предложение</v>
      </c>
    </row>
    <row r="12" spans="2:5">
      <c r="B12">
        <v>10</v>
      </c>
      <c r="C12">
        <v>1250</v>
      </c>
      <c r="D12">
        <v>1390</v>
      </c>
      <c r="E12" t="str">
        <f t="shared" si="0"/>
        <v/>
      </c>
    </row>
    <row r="13" spans="2:5">
      <c r="B13">
        <v>11</v>
      </c>
      <c r="C13">
        <v>1175</v>
      </c>
      <c r="D13">
        <v>1455</v>
      </c>
      <c r="E13" t="str">
        <f t="shared" si="0"/>
        <v/>
      </c>
    </row>
    <row r="14" spans="2:5">
      <c r="B14">
        <v>12</v>
      </c>
      <c r="C14">
        <v>1100</v>
      </c>
      <c r="D14">
        <v>1520</v>
      </c>
      <c r="E14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Normal="100" workbookViewId="0">
      <selection activeCell="D5" sqref="D5"/>
    </sheetView>
  </sheetViews>
  <sheetFormatPr defaultRowHeight="14.4"/>
  <cols>
    <col min="1" max="1" width="20.88671875" bestFit="1" customWidth="1"/>
  </cols>
  <sheetData>
    <row r="1" spans="1:8">
      <c r="A1" s="24" t="s">
        <v>4</v>
      </c>
      <c r="B1" s="25"/>
    </row>
    <row r="2" spans="1:8">
      <c r="A2" s="20" t="s">
        <v>5</v>
      </c>
      <c r="B2" s="21">
        <v>10</v>
      </c>
    </row>
    <row r="3" spans="1:8">
      <c r="A3" s="20" t="s">
        <v>6</v>
      </c>
      <c r="B3" s="22">
        <v>6</v>
      </c>
    </row>
    <row r="4" spans="1:8">
      <c r="A4" s="20" t="s">
        <v>7</v>
      </c>
      <c r="B4" s="23">
        <v>5</v>
      </c>
    </row>
    <row r="5" spans="1:8">
      <c r="A5" s="20" t="s">
        <v>8</v>
      </c>
      <c r="B5" s="22">
        <v>26</v>
      </c>
    </row>
    <row r="6" spans="1:8">
      <c r="A6" s="26" t="s">
        <v>9</v>
      </c>
      <c r="B6" s="27"/>
    </row>
    <row r="7" spans="1:8">
      <c r="A7" s="20" t="s">
        <v>10</v>
      </c>
      <c r="B7" s="22">
        <f>Количество_материала*Стоимость_материала+Количество_часов*Оплата_часа</f>
        <v>190</v>
      </c>
    </row>
    <row r="8" spans="1:8" ht="15" thickBot="1">
      <c r="A8" s="20" t="s">
        <v>11</v>
      </c>
      <c r="B8" s="29">
        <v>220</v>
      </c>
    </row>
    <row r="9" spans="1:8" ht="15" thickBot="1">
      <c r="A9" s="28" t="s">
        <v>12</v>
      </c>
      <c r="B9" s="7">
        <f>Отпускная_цена-Себестоимость</f>
        <v>30</v>
      </c>
      <c r="C9" s="8">
        <v>6</v>
      </c>
      <c r="D9" s="9">
        <v>7</v>
      </c>
      <c r="E9" s="9">
        <v>8</v>
      </c>
      <c r="F9" s="9">
        <v>9</v>
      </c>
      <c r="G9" s="9">
        <v>10</v>
      </c>
      <c r="H9" s="10">
        <v>11</v>
      </c>
    </row>
    <row r="10" spans="1:8">
      <c r="B10" s="19">
        <v>25</v>
      </c>
      <c r="C10" s="11">
        <f t="dataTable" ref="C10:H20" dt2D="1" dtr="1" r1="B3" r2="B5"/>
        <v>35</v>
      </c>
      <c r="D10" s="12">
        <v>25</v>
      </c>
      <c r="E10" s="12">
        <v>15</v>
      </c>
      <c r="F10" s="12">
        <v>5</v>
      </c>
      <c r="G10" s="12">
        <v>-5</v>
      </c>
      <c r="H10" s="13">
        <v>-15</v>
      </c>
    </row>
    <row r="11" spans="1:8">
      <c r="B11" s="5">
        <v>26</v>
      </c>
      <c r="C11" s="14">
        <v>30</v>
      </c>
      <c r="D11" s="4">
        <v>20</v>
      </c>
      <c r="E11" s="4">
        <v>10</v>
      </c>
      <c r="F11" s="4">
        <v>0</v>
      </c>
      <c r="G11" s="4">
        <v>-10</v>
      </c>
      <c r="H11" s="15">
        <v>-20</v>
      </c>
    </row>
    <row r="12" spans="1:8">
      <c r="B12" s="5">
        <v>27</v>
      </c>
      <c r="C12" s="14">
        <v>25</v>
      </c>
      <c r="D12" s="4">
        <v>15</v>
      </c>
      <c r="E12" s="4">
        <v>5</v>
      </c>
      <c r="F12" s="4">
        <v>-5</v>
      </c>
      <c r="G12" s="4">
        <v>-15</v>
      </c>
      <c r="H12" s="15">
        <v>-25</v>
      </c>
    </row>
    <row r="13" spans="1:8">
      <c r="B13" s="5">
        <v>28</v>
      </c>
      <c r="C13" s="14">
        <v>20</v>
      </c>
      <c r="D13" s="4">
        <v>10</v>
      </c>
      <c r="E13" s="4">
        <v>0</v>
      </c>
      <c r="F13" s="4">
        <v>-10</v>
      </c>
      <c r="G13" s="4">
        <v>-20</v>
      </c>
      <c r="H13" s="15">
        <v>-30</v>
      </c>
    </row>
    <row r="14" spans="1:8">
      <c r="B14" s="5">
        <v>29</v>
      </c>
      <c r="C14" s="14">
        <v>15</v>
      </c>
      <c r="D14" s="4">
        <v>5</v>
      </c>
      <c r="E14" s="4">
        <v>-5</v>
      </c>
      <c r="F14" s="4">
        <v>-15</v>
      </c>
      <c r="G14" s="4">
        <v>-25</v>
      </c>
      <c r="H14" s="15">
        <v>-35</v>
      </c>
    </row>
    <row r="15" spans="1:8">
      <c r="B15" s="5">
        <v>30</v>
      </c>
      <c r="C15" s="14">
        <v>10</v>
      </c>
      <c r="D15" s="4">
        <v>0</v>
      </c>
      <c r="E15" s="4">
        <v>-10</v>
      </c>
      <c r="F15" s="4">
        <v>-20</v>
      </c>
      <c r="G15" s="4">
        <v>-30</v>
      </c>
      <c r="H15" s="15">
        <v>-40</v>
      </c>
    </row>
    <row r="16" spans="1:8">
      <c r="B16" s="5">
        <v>31</v>
      </c>
      <c r="C16" s="14">
        <v>5</v>
      </c>
      <c r="D16" s="4">
        <v>-5</v>
      </c>
      <c r="E16" s="4">
        <v>-15</v>
      </c>
      <c r="F16" s="4">
        <v>-25</v>
      </c>
      <c r="G16" s="4">
        <v>-35</v>
      </c>
      <c r="H16" s="15">
        <v>-45</v>
      </c>
    </row>
    <row r="17" spans="2:8">
      <c r="B17" s="5">
        <v>32</v>
      </c>
      <c r="C17" s="14">
        <v>0</v>
      </c>
      <c r="D17" s="4">
        <v>-10</v>
      </c>
      <c r="E17" s="4">
        <v>-20</v>
      </c>
      <c r="F17" s="4">
        <v>-30</v>
      </c>
      <c r="G17" s="4">
        <v>-40</v>
      </c>
      <c r="H17" s="15">
        <v>-50</v>
      </c>
    </row>
    <row r="18" spans="2:8">
      <c r="B18" s="5">
        <v>33</v>
      </c>
      <c r="C18" s="14">
        <v>-5</v>
      </c>
      <c r="D18" s="4">
        <v>-15</v>
      </c>
      <c r="E18" s="4">
        <v>-25</v>
      </c>
      <c r="F18" s="4">
        <v>-35</v>
      </c>
      <c r="G18" s="4">
        <v>-45</v>
      </c>
      <c r="H18" s="15">
        <v>-55</v>
      </c>
    </row>
    <row r="19" spans="2:8">
      <c r="B19" s="5">
        <v>34</v>
      </c>
      <c r="C19" s="14">
        <v>-10</v>
      </c>
      <c r="D19" s="4">
        <v>-20</v>
      </c>
      <c r="E19" s="4">
        <v>-30</v>
      </c>
      <c r="F19" s="4">
        <v>-40</v>
      </c>
      <c r="G19" s="4">
        <v>-50</v>
      </c>
      <c r="H19" s="15">
        <v>-60</v>
      </c>
    </row>
    <row r="20" spans="2:8" ht="15" thickBot="1">
      <c r="B20" s="6">
        <v>35</v>
      </c>
      <c r="C20" s="16">
        <v>-15</v>
      </c>
      <c r="D20" s="17">
        <v>-25</v>
      </c>
      <c r="E20" s="17">
        <v>-35</v>
      </c>
      <c r="F20" s="17">
        <v>-45</v>
      </c>
      <c r="G20" s="17">
        <v>-55</v>
      </c>
      <c r="H20" s="18">
        <v>-65</v>
      </c>
    </row>
  </sheetData>
  <mergeCells count="2">
    <mergeCell ref="A1:B1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D6" sqref="D6"/>
    </sheetView>
  </sheetViews>
  <sheetFormatPr defaultRowHeight="14.4"/>
  <cols>
    <col min="1" max="1" width="27.5546875" customWidth="1"/>
    <col min="2" max="3" width="12.77734375" bestFit="1" customWidth="1"/>
    <col min="4" max="4" width="11.33203125" bestFit="1" customWidth="1"/>
    <col min="5" max="5" width="15.109375" bestFit="1" customWidth="1"/>
  </cols>
  <sheetData>
    <row r="1" spans="1:6">
      <c r="A1" s="3" t="s">
        <v>13</v>
      </c>
    </row>
    <row r="2" spans="1:6">
      <c r="A2" s="30" t="s">
        <v>14</v>
      </c>
      <c r="B2" s="30"/>
      <c r="C2" s="30"/>
      <c r="D2" s="30"/>
      <c r="E2" s="30"/>
      <c r="F2" s="30"/>
    </row>
    <row r="4" spans="1:6">
      <c r="A4" s="3" t="s">
        <v>15</v>
      </c>
      <c r="B4" s="3" t="s">
        <v>16</v>
      </c>
      <c r="C4" s="3" t="s">
        <v>17</v>
      </c>
      <c r="D4" s="3" t="s">
        <v>12</v>
      </c>
      <c r="E4" s="3" t="s">
        <v>18</v>
      </c>
      <c r="F4" s="3" t="s">
        <v>19</v>
      </c>
    </row>
    <row r="5" spans="1:6">
      <c r="A5" t="s">
        <v>20</v>
      </c>
      <c r="B5" s="2">
        <v>98105</v>
      </c>
      <c r="C5" s="2">
        <v>72033</v>
      </c>
      <c r="D5" s="2">
        <f>Хлебобулочные_Продажи-Хлебобулочные_Расходы</f>
        <v>26072</v>
      </c>
    </row>
    <row r="6" spans="1:6">
      <c r="A6" t="s">
        <v>21</v>
      </c>
      <c r="B6" s="2">
        <v>35082</v>
      </c>
      <c r="C6" s="2">
        <v>18032</v>
      </c>
      <c r="D6" s="2">
        <v>17050</v>
      </c>
    </row>
    <row r="7" spans="1:6">
      <c r="A7" t="s">
        <v>22</v>
      </c>
      <c r="B7" s="2">
        <v>369963</v>
      </c>
      <c r="C7" s="2">
        <v>250238</v>
      </c>
      <c r="D7" s="2">
        <v>119725</v>
      </c>
    </row>
    <row r="8" spans="1:6">
      <c r="A8" t="s">
        <v>23</v>
      </c>
      <c r="B8" s="2">
        <v>244893</v>
      </c>
      <c r="C8" s="2">
        <v>210238</v>
      </c>
      <c r="D8" s="2">
        <v>34655</v>
      </c>
    </row>
    <row r="9" spans="1:6">
      <c r="A9" t="s">
        <v>24</v>
      </c>
      <c r="B9" s="2">
        <v>405829</v>
      </c>
      <c r="C9" s="2">
        <v>301253</v>
      </c>
      <c r="D9" s="2">
        <v>104576</v>
      </c>
    </row>
    <row r="10" spans="1:6">
      <c r="A10" t="s">
        <v>25</v>
      </c>
      <c r="B10" s="2">
        <v>381737</v>
      </c>
      <c r="C10" s="2">
        <v>240839</v>
      </c>
      <c r="D10" s="2">
        <v>140898</v>
      </c>
    </row>
    <row r="11" spans="1:6">
      <c r="A11" t="s">
        <v>26</v>
      </c>
      <c r="B11" s="2">
        <v>58365</v>
      </c>
      <c r="C11" s="2">
        <v>27983</v>
      </c>
      <c r="D11" s="2">
        <v>30382</v>
      </c>
    </row>
    <row r="12" spans="1:6">
      <c r="A12" t="s">
        <v>27</v>
      </c>
      <c r="B12" s="2">
        <v>20763</v>
      </c>
      <c r="C12" s="2">
        <v>10587</v>
      </c>
      <c r="D12" s="2">
        <v>10176</v>
      </c>
    </row>
    <row r="13" spans="1:6">
      <c r="A13" t="s">
        <v>28</v>
      </c>
      <c r="B13" s="2">
        <v>50225</v>
      </c>
      <c r="C13" s="2">
        <v>37862</v>
      </c>
      <c r="D13" s="2">
        <v>12363</v>
      </c>
    </row>
    <row r="14" spans="1:6">
      <c r="A14" t="s">
        <v>29</v>
      </c>
      <c r="B14" s="2">
        <v>357812</v>
      </c>
      <c r="C14" s="2">
        <v>250784</v>
      </c>
      <c r="D14" s="2">
        <v>107028</v>
      </c>
    </row>
    <row r="15" spans="1:6">
      <c r="A15" t="s">
        <v>30</v>
      </c>
      <c r="B15" s="2">
        <v>50726</v>
      </c>
      <c r="C15" s="2">
        <v>40283</v>
      </c>
      <c r="D15" s="2">
        <v>10443</v>
      </c>
    </row>
    <row r="16" spans="1:6">
      <c r="B16" s="2">
        <f>SUM(B5:B15)</f>
        <v>2073500</v>
      </c>
      <c r="C16" s="2">
        <f>SUM(C5:C15)</f>
        <v>1460132</v>
      </c>
      <c r="D16" s="2">
        <f>SUM(D5:D15)</f>
        <v>613368</v>
      </c>
    </row>
  </sheetData>
  <scenarios current="0" show="0">
    <scenario name="Стартовый сценарий" locked="1" count="11" user="Автор">
      <inputCells r="B5" val="98105" numFmtId="168"/>
      <inputCells r="B6" val="35082" numFmtId="168"/>
      <inputCells r="B7" val="369963" numFmtId="168"/>
      <inputCells r="B8" val="244893" numFmtId="168"/>
      <inputCells r="B9" val="405829" numFmtId="168"/>
      <inputCells r="B10" val="381737" numFmtId="168"/>
      <inputCells r="B11" val="58365" numFmtId="168"/>
      <inputCells r="B12" val="20763" numFmtId="168"/>
      <inputCells r="B13" val="50225" numFmtId="168"/>
      <inputCells r="B14" val="357812" numFmtId="168"/>
      <inputCells r="B15" val="50726" numFmtId="168"/>
    </scenario>
  </scenarios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32</vt:i4>
      </vt:variant>
    </vt:vector>
  </HeadingPairs>
  <TitlesOfParts>
    <vt:vector size="36" baseType="lpstr">
      <vt:lpstr>5.1.</vt:lpstr>
      <vt:lpstr>5.2. </vt:lpstr>
      <vt:lpstr>5.3.</vt:lpstr>
      <vt:lpstr>5.4.</vt:lpstr>
      <vt:lpstr>Безалкогольные_Продажи</vt:lpstr>
      <vt:lpstr>Безалкогольные_Расходы</vt:lpstr>
      <vt:lpstr>Вино_Продажи</vt:lpstr>
      <vt:lpstr>Вино_Расходы</vt:lpstr>
      <vt:lpstr>Количество_материала</vt:lpstr>
      <vt:lpstr>Количество_часов</vt:lpstr>
      <vt:lpstr>Кондитерские_Продажи</vt:lpstr>
      <vt:lpstr>Кондитерские_Расходы</vt:lpstr>
      <vt:lpstr>Молочно_Продажи</vt:lpstr>
      <vt:lpstr>Молочно_Расходы</vt:lpstr>
      <vt:lpstr>Мясные_Продажи</vt:lpstr>
      <vt:lpstr>Мясные_Расходы</vt:lpstr>
      <vt:lpstr>Оплата_часа</vt:lpstr>
      <vt:lpstr>Отпускная_цена</vt:lpstr>
      <vt:lpstr>Пищевые_Продажи</vt:lpstr>
      <vt:lpstr>Пищевые_Расходы</vt:lpstr>
      <vt:lpstr>Плоды_Продажи</vt:lpstr>
      <vt:lpstr>Плоды_Расходы</vt:lpstr>
      <vt:lpstr>Предложение</vt:lpstr>
      <vt:lpstr>Прибыль</vt:lpstr>
      <vt:lpstr>Рыба_Продажи</vt:lpstr>
      <vt:lpstr>Рыба_Расходы</vt:lpstr>
      <vt:lpstr>Себестоимость</vt:lpstr>
      <vt:lpstr>Спрос</vt:lpstr>
      <vt:lpstr>Стоимость_материала</vt:lpstr>
      <vt:lpstr>Табачные_Продажи</vt:lpstr>
      <vt:lpstr>Табачные_Расходы</vt:lpstr>
      <vt:lpstr>Хлебобулочные_Продажи</vt:lpstr>
      <vt:lpstr>Хлебобулочные_Расходы</vt:lpstr>
      <vt:lpstr>Цена</vt:lpstr>
      <vt:lpstr>Яичные_Продажи</vt:lpstr>
      <vt:lpstr>Яичные_Расходы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2019-11-29T19:05:17Z</dcterms:modified>
</cp:coreProperties>
</file>