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"/>
  </bookViews>
  <sheets>
    <sheet name="Книга учета" sheetId="1" r:id="rId1"/>
    <sheet name="Платежная ведомость" sheetId="2" r:id="rId2"/>
  </sheets>
  <definedNames>
    <definedName name="_xlnm._FilterDatabase" localSheetId="0" hidden="1">'Книга учета'!$A$2:$J$19</definedName>
    <definedName name="_xlnm.Extract" localSheetId="0">'Книга учета'!$A$31:$J$32</definedName>
    <definedName name="_xlnm.Criteria" localSheetId="0">'Книга учета'!$A$27:$J$28</definedName>
  </definedNames>
  <calcPr calcId="145621"/>
</workbook>
</file>

<file path=xl/calcChain.xml><?xml version="1.0" encoding="utf-8"?>
<calcChain xmlns="http://schemas.openxmlformats.org/spreadsheetml/2006/main">
  <c r="F6" i="2" l="1"/>
  <c r="G6" i="2" s="1"/>
  <c r="H6" i="2" s="1"/>
  <c r="I5" i="2"/>
  <c r="I9" i="2"/>
  <c r="I10" i="2"/>
  <c r="I11" i="2"/>
  <c r="I12" i="2"/>
  <c r="H5" i="2"/>
  <c r="H9" i="2"/>
  <c r="H10" i="2"/>
  <c r="H11" i="2"/>
  <c r="H12" i="2"/>
  <c r="I3" i="2"/>
  <c r="H3" i="2"/>
  <c r="G4" i="2"/>
  <c r="G5" i="2"/>
  <c r="G9" i="2"/>
  <c r="G10" i="2"/>
  <c r="G11" i="2"/>
  <c r="G12" i="2"/>
  <c r="G3" i="2"/>
  <c r="F4" i="2"/>
  <c r="F5" i="2"/>
  <c r="F7" i="2"/>
  <c r="F8" i="2"/>
  <c r="G8" i="2" s="1"/>
  <c r="F9" i="2"/>
  <c r="F10" i="2"/>
  <c r="F11" i="2"/>
  <c r="F12" i="2"/>
  <c r="F3" i="2"/>
  <c r="I19" i="1"/>
  <c r="J19" i="1" s="1"/>
  <c r="I4" i="1"/>
  <c r="J4" i="1" s="1"/>
  <c r="I16" i="1"/>
  <c r="J16" i="1" s="1"/>
  <c r="I5" i="1"/>
  <c r="J5" i="1" s="1"/>
  <c r="I17" i="1"/>
  <c r="J17" i="1" s="1"/>
  <c r="I6" i="1"/>
  <c r="J6" i="1" s="1"/>
  <c r="I7" i="1"/>
  <c r="J7" i="1" s="1"/>
  <c r="I14" i="1"/>
  <c r="J14" i="1" s="1"/>
  <c r="I8" i="1"/>
  <c r="J8" i="1" s="1"/>
  <c r="I12" i="1"/>
  <c r="J12" i="1" s="1"/>
  <c r="I9" i="1"/>
  <c r="J9" i="1" s="1"/>
  <c r="I18" i="1"/>
  <c r="J18" i="1" s="1"/>
  <c r="I10" i="1"/>
  <c r="J10" i="1" s="1"/>
  <c r="I15" i="1"/>
  <c r="J15" i="1" s="1"/>
  <c r="I11" i="1"/>
  <c r="J11" i="1" s="1"/>
  <c r="I13" i="1"/>
  <c r="J13" i="1" s="1"/>
  <c r="I3" i="1"/>
  <c r="J3" i="1" s="1"/>
  <c r="J28" i="1" s="1"/>
  <c r="I6" i="2" l="1"/>
  <c r="H8" i="2"/>
  <c r="I8" i="2" s="1"/>
  <c r="H7" i="2"/>
  <c r="F13" i="2"/>
  <c r="G13" i="2" s="1"/>
  <c r="I7" i="2"/>
  <c r="G7" i="2"/>
  <c r="I4" i="2"/>
  <c r="H4" i="2"/>
  <c r="H13" i="2" l="1"/>
  <c r="I13" i="2" s="1"/>
</calcChain>
</file>

<file path=xl/sharedStrings.xml><?xml version="1.0" encoding="utf-8"?>
<sst xmlns="http://schemas.openxmlformats.org/spreadsheetml/2006/main" count="135" uniqueCount="68">
  <si>
    <t>Приход</t>
  </si>
  <si>
    <t>Расход</t>
  </si>
  <si>
    <t>Остаток</t>
  </si>
  <si>
    <t>№ п/п</t>
  </si>
  <si>
    <t>Отдел</t>
  </si>
  <si>
    <t>Наименование товара</t>
  </si>
  <si>
    <t>Единицы измерения</t>
  </si>
  <si>
    <t>Цена при поступлении товара</t>
  </si>
  <si>
    <t>Количество поступившего товара</t>
  </si>
  <si>
    <t>Отпускная цена</t>
  </si>
  <si>
    <t>Количество отпущеного товара</t>
  </si>
  <si>
    <t>Сумма остатка</t>
  </si>
  <si>
    <t>Бакалея</t>
  </si>
  <si>
    <t>Сопутствующие товары</t>
  </si>
  <si>
    <t>Рыбный</t>
  </si>
  <si>
    <t>Мясной</t>
  </si>
  <si>
    <t>Кондитерский</t>
  </si>
  <si>
    <t>Какао</t>
  </si>
  <si>
    <t>Чайный сервис</t>
  </si>
  <si>
    <t>Кофе</t>
  </si>
  <si>
    <t>Судак</t>
  </si>
  <si>
    <t>Сахар</t>
  </si>
  <si>
    <t>Пакеты для продуктов</t>
  </si>
  <si>
    <t>Чай</t>
  </si>
  <si>
    <t>Конфеты "Вечер"</t>
  </si>
  <si>
    <t>Окунь морской</t>
  </si>
  <si>
    <t>Конфеты "Ромашка"</t>
  </si>
  <si>
    <t>Сосиски молочные</t>
  </si>
  <si>
    <t>Печенье "Юбилейное"</t>
  </si>
  <si>
    <t>Спички</t>
  </si>
  <si>
    <t>Говядина</t>
  </si>
  <si>
    <t>Сельдь тихоокеанская</t>
  </si>
  <si>
    <t>Свинина</t>
  </si>
  <si>
    <t>Фарш говяжий</t>
  </si>
  <si>
    <t>коробка</t>
  </si>
  <si>
    <t>набор</t>
  </si>
  <si>
    <t>банан</t>
  </si>
  <si>
    <t>кг</t>
  </si>
  <si>
    <t>упаковка</t>
  </si>
  <si>
    <t>шт</t>
  </si>
  <si>
    <t>Р</t>
  </si>
  <si>
    <t>&lt;&gt;Сельдь тихоокеанская</t>
  </si>
  <si>
    <t>&gt;300</t>
  </si>
  <si>
    <t>&gt;215</t>
  </si>
  <si>
    <t>Расчетно платежная ведомость</t>
  </si>
  <si>
    <t>Фамилия И.О.</t>
  </si>
  <si>
    <t>Разряд</t>
  </si>
  <si>
    <t>Стоимость нормочаса</t>
  </si>
  <si>
    <t>Количество отработаных часов</t>
  </si>
  <si>
    <t>Тариф</t>
  </si>
  <si>
    <t>Уральский коэффициент</t>
  </si>
  <si>
    <t>Подоходный налог</t>
  </si>
  <si>
    <t>Итого к выдаче</t>
  </si>
  <si>
    <t>Иванов И.И.</t>
  </si>
  <si>
    <t>Петров П.П.</t>
  </si>
  <si>
    <t>Федотов Ф.Ф.</t>
  </si>
  <si>
    <t>Володин В.В.</t>
  </si>
  <si>
    <t>Никитин Н.Н.</t>
  </si>
  <si>
    <t>Костин К.К.</t>
  </si>
  <si>
    <t>Егоров Е.Е.</t>
  </si>
  <si>
    <t>Васильев В.В.</t>
  </si>
  <si>
    <t>Леонидов Л.Л.</t>
  </si>
  <si>
    <t xml:space="preserve">Итого: </t>
  </si>
  <si>
    <t>Вычисляемый критерий</t>
  </si>
  <si>
    <t>Новый Н.Н.</t>
  </si>
  <si>
    <t>Результат фильтрации с "Вычисляемый расширенный фильтр"</t>
  </si>
  <si>
    <t>Вычисляемый расширенный фильтр</t>
  </si>
  <si>
    <t>Расширенный фильтр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</si>
</sst>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\ &quot;₽&quot;"/>
  </numFmts>
  <fonts count="3" x14ac:knownFonts="1">
    <font>
      <sz val="11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textRotation="90" wrapText="1"/>
    </xf>
    <xf numFmtId="0" fontId="1" fillId="0" borderId="1" xfId="0" applyFont="1" applyBorder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 vertical="center"/>
    </xf>
    <xf numFmtId="164" fontId="1" fillId="0" borderId="0" xfId="0" applyNumberFormat="1" applyFont="1"/>
    <xf numFmtId="0" fontId="1" fillId="0" borderId="1" xfId="0" applyFont="1" applyBorder="1" applyAlignment="1">
      <alignment horizontal="center" wrapText="1"/>
    </xf>
    <xf numFmtId="164" fontId="1" fillId="0" borderId="1" xfId="0" applyNumberFormat="1" applyFont="1" applyBorder="1"/>
    <xf numFmtId="0" fontId="1" fillId="0" borderId="1" xfId="0" applyFont="1" applyBorder="1" applyAlignment="1">
      <alignment horizontal="right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textRotation="90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textRotation="90"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textRotation="90" wrapText="1"/>
    </xf>
    <xf numFmtId="0" fontId="1" fillId="5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textRotation="90" wrapText="1"/>
    </xf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3544038643026274"/>
          <c:y val="0.15990303295421404"/>
          <c:w val="0.49287463573642215"/>
          <c:h val="0.82359689413823267"/>
        </c:manualLayout>
      </c:layout>
      <c:pieChart>
        <c:varyColors val="1"/>
        <c:ser>
          <c:idx val="0"/>
          <c:order val="0"/>
          <c:tx>
            <c:strRef>
              <c:f>'Платежная ведомость'!$I$2</c:f>
              <c:strCache>
                <c:ptCount val="1"/>
                <c:pt idx="0">
                  <c:v>Итого к выдаче</c:v>
                </c:pt>
              </c:strCache>
            </c:strRef>
          </c:tx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'Платежная ведомость'!$B$3:$B$12</c:f>
              <c:strCache>
                <c:ptCount val="10"/>
                <c:pt idx="0">
                  <c:v>Иванов И.И.</c:v>
                </c:pt>
                <c:pt idx="1">
                  <c:v>Петров П.П.</c:v>
                </c:pt>
                <c:pt idx="2">
                  <c:v>Федотов Ф.Ф.</c:v>
                </c:pt>
                <c:pt idx="3">
                  <c:v>Новый Н.Н.</c:v>
                </c:pt>
                <c:pt idx="4">
                  <c:v>Володин В.В.</c:v>
                </c:pt>
                <c:pt idx="5">
                  <c:v>Никитин Н.Н.</c:v>
                </c:pt>
                <c:pt idx="6">
                  <c:v>Костин К.К.</c:v>
                </c:pt>
                <c:pt idx="7">
                  <c:v>Егоров Е.Е.</c:v>
                </c:pt>
                <c:pt idx="8">
                  <c:v>Васильев В.В.</c:v>
                </c:pt>
                <c:pt idx="9">
                  <c:v>Леонидов Л.Л.</c:v>
                </c:pt>
              </c:strCache>
            </c:strRef>
          </c:cat>
          <c:val>
            <c:numRef>
              <c:f>'Платежная ведомость'!$I$3:$I$12</c:f>
              <c:numCache>
                <c:formatCode>#,##0.00\ "₽"</c:formatCode>
                <c:ptCount val="10"/>
                <c:pt idx="0">
                  <c:v>35217.599999999999</c:v>
                </c:pt>
                <c:pt idx="1">
                  <c:v>34977.479999999996</c:v>
                </c:pt>
                <c:pt idx="2">
                  <c:v>48024</c:v>
                </c:pt>
                <c:pt idx="3">
                  <c:v>30015</c:v>
                </c:pt>
                <c:pt idx="4">
                  <c:v>38659.32</c:v>
                </c:pt>
                <c:pt idx="5">
                  <c:v>34977.479999999996</c:v>
                </c:pt>
                <c:pt idx="6">
                  <c:v>15847.92</c:v>
                </c:pt>
                <c:pt idx="7">
                  <c:v>35217.599999999999</c:v>
                </c:pt>
                <c:pt idx="8">
                  <c:v>60830.400000000001</c:v>
                </c:pt>
                <c:pt idx="9">
                  <c:v>50425.2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576080</xdr:colOff>
      <xdr:row>13</xdr:row>
      <xdr:rowOff>151026</xdr:rowOff>
    </xdr:from>
    <xdr:to>
      <xdr:col>7</xdr:col>
      <xdr:colOff>16486</xdr:colOff>
      <xdr:row>28</xdr:row>
      <xdr:rowOff>36726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"/>
  <sheetViews>
    <sheetView topLeftCell="A22" workbookViewId="0">
      <selection activeCell="M29" sqref="M29"/>
    </sheetView>
  </sheetViews>
  <sheetFormatPr defaultRowHeight="17.25" x14ac:dyDescent="0.3"/>
  <cols>
    <col min="1" max="1" width="9.28515625" style="5" bestFit="1" customWidth="1"/>
    <col min="2" max="2" width="26.140625" style="5" bestFit="1" customWidth="1"/>
    <col min="3" max="3" width="27" style="5" bestFit="1" customWidth="1"/>
    <col min="4" max="4" width="10.7109375" style="5" bestFit="1" customWidth="1"/>
    <col min="5" max="5" width="12" style="5" bestFit="1" customWidth="1"/>
    <col min="6" max="6" width="11.140625" style="5" bestFit="1" customWidth="1"/>
    <col min="7" max="7" width="12" style="5" bestFit="1" customWidth="1"/>
    <col min="8" max="8" width="11.140625" style="5" bestFit="1" customWidth="1"/>
    <col min="9" max="9" width="13.42578125" style="5" customWidth="1"/>
    <col min="10" max="10" width="13.42578125" style="5" bestFit="1" customWidth="1"/>
    <col min="11" max="16384" width="9.140625" style="5"/>
  </cols>
  <sheetData>
    <row r="1" spans="1:11" x14ac:dyDescent="0.3">
      <c r="A1" s="1"/>
      <c r="B1" s="1"/>
      <c r="C1" s="1"/>
      <c r="D1" s="1"/>
      <c r="E1" s="4" t="s">
        <v>0</v>
      </c>
      <c r="F1" s="4"/>
      <c r="G1" s="4" t="s">
        <v>1</v>
      </c>
      <c r="H1" s="4"/>
      <c r="I1" s="4" t="s">
        <v>2</v>
      </c>
      <c r="J1" s="4"/>
    </row>
    <row r="2" spans="1:11" ht="101.25" customHeight="1" x14ac:dyDescent="0.3">
      <c r="A2" s="17" t="s">
        <v>3</v>
      </c>
      <c r="B2" s="17" t="s">
        <v>4</v>
      </c>
      <c r="C2" s="18" t="s">
        <v>5</v>
      </c>
      <c r="D2" s="18" t="s">
        <v>6</v>
      </c>
      <c r="E2" s="18" t="s">
        <v>7</v>
      </c>
      <c r="F2" s="18" t="s">
        <v>8</v>
      </c>
      <c r="G2" s="18" t="s">
        <v>9</v>
      </c>
      <c r="H2" s="18" t="s">
        <v>10</v>
      </c>
      <c r="I2" s="18" t="s">
        <v>2</v>
      </c>
      <c r="J2" s="18" t="s">
        <v>11</v>
      </c>
      <c r="K2" s="6"/>
    </row>
    <row r="3" spans="1:11" x14ac:dyDescent="0.3">
      <c r="A3" s="5">
        <v>1</v>
      </c>
      <c r="B3" s="5" t="s">
        <v>12</v>
      </c>
      <c r="C3" s="5" t="s">
        <v>17</v>
      </c>
      <c r="D3" s="5" t="s">
        <v>34</v>
      </c>
      <c r="E3" s="7">
        <v>505.5</v>
      </c>
      <c r="F3" s="5">
        <v>30</v>
      </c>
      <c r="G3" s="7">
        <v>600</v>
      </c>
      <c r="H3" s="5">
        <v>26</v>
      </c>
      <c r="I3" s="5">
        <f>F3-H3</f>
        <v>4</v>
      </c>
      <c r="J3" s="7">
        <f>I3*G3</f>
        <v>2400</v>
      </c>
    </row>
    <row r="4" spans="1:11" x14ac:dyDescent="0.3">
      <c r="A4" s="5">
        <v>2</v>
      </c>
      <c r="B4" s="5" t="s">
        <v>12</v>
      </c>
      <c r="C4" s="5" t="s">
        <v>19</v>
      </c>
      <c r="D4" s="5" t="s">
        <v>36</v>
      </c>
      <c r="E4" s="7">
        <v>299</v>
      </c>
      <c r="F4" s="5">
        <v>20</v>
      </c>
      <c r="G4" s="7">
        <v>399.9</v>
      </c>
      <c r="H4" s="5">
        <v>17</v>
      </c>
      <c r="I4" s="5">
        <f>F4-H4</f>
        <v>3</v>
      </c>
      <c r="J4" s="7">
        <f>I4*G4</f>
        <v>1199.6999999999998</v>
      </c>
    </row>
    <row r="5" spans="1:11" x14ac:dyDescent="0.3">
      <c r="A5" s="5">
        <v>3</v>
      </c>
      <c r="B5" s="5" t="s">
        <v>12</v>
      </c>
      <c r="C5" s="5" t="s">
        <v>21</v>
      </c>
      <c r="D5" s="5" t="s">
        <v>37</v>
      </c>
      <c r="E5" s="7">
        <v>30</v>
      </c>
      <c r="F5" s="5">
        <v>50</v>
      </c>
      <c r="G5" s="7">
        <v>37</v>
      </c>
      <c r="H5" s="5">
        <v>45</v>
      </c>
      <c r="I5" s="5">
        <f>F5-H5</f>
        <v>5</v>
      </c>
      <c r="J5" s="7">
        <f>I5*G5</f>
        <v>185</v>
      </c>
    </row>
    <row r="6" spans="1:11" x14ac:dyDescent="0.3">
      <c r="A6" s="5">
        <v>4</v>
      </c>
      <c r="B6" s="5" t="s">
        <v>12</v>
      </c>
      <c r="C6" s="5" t="s">
        <v>23</v>
      </c>
      <c r="D6" s="5" t="s">
        <v>38</v>
      </c>
      <c r="E6" s="7">
        <v>300</v>
      </c>
      <c r="F6" s="5">
        <v>50</v>
      </c>
      <c r="G6" s="7">
        <v>369</v>
      </c>
      <c r="H6" s="5">
        <v>45</v>
      </c>
      <c r="I6" s="5">
        <f>F6-H6</f>
        <v>5</v>
      </c>
      <c r="J6" s="7">
        <f>I6*G6</f>
        <v>1845</v>
      </c>
    </row>
    <row r="7" spans="1:11" x14ac:dyDescent="0.3">
      <c r="A7" s="5">
        <v>5</v>
      </c>
      <c r="B7" s="5" t="s">
        <v>16</v>
      </c>
      <c r="C7" s="5" t="s">
        <v>24</v>
      </c>
      <c r="D7" s="5" t="s">
        <v>37</v>
      </c>
      <c r="E7" s="7">
        <v>80</v>
      </c>
      <c r="F7" s="5">
        <v>5</v>
      </c>
      <c r="G7" s="7">
        <v>90</v>
      </c>
      <c r="H7" s="5">
        <v>3</v>
      </c>
      <c r="I7" s="5">
        <f>F7-H7</f>
        <v>2</v>
      </c>
      <c r="J7" s="7">
        <f>I7*G7</f>
        <v>180</v>
      </c>
    </row>
    <row r="8" spans="1:11" x14ac:dyDescent="0.3">
      <c r="A8" s="5">
        <v>6</v>
      </c>
      <c r="B8" s="5" t="s">
        <v>16</v>
      </c>
      <c r="C8" s="5" t="s">
        <v>26</v>
      </c>
      <c r="D8" s="5" t="s">
        <v>37</v>
      </c>
      <c r="E8" s="7">
        <v>104</v>
      </c>
      <c r="F8" s="5">
        <v>20</v>
      </c>
      <c r="G8" s="7">
        <v>149</v>
      </c>
      <c r="H8" s="5">
        <v>15</v>
      </c>
      <c r="I8" s="5">
        <f>F8-H8</f>
        <v>5</v>
      </c>
      <c r="J8" s="7">
        <f>I8*G8</f>
        <v>745</v>
      </c>
    </row>
    <row r="9" spans="1:11" x14ac:dyDescent="0.3">
      <c r="A9" s="5">
        <v>7</v>
      </c>
      <c r="B9" s="5" t="s">
        <v>16</v>
      </c>
      <c r="C9" s="5" t="s">
        <v>28</v>
      </c>
      <c r="D9" s="5" t="s">
        <v>37</v>
      </c>
      <c r="E9" s="7">
        <v>197.8</v>
      </c>
      <c r="F9" s="5">
        <v>10</v>
      </c>
      <c r="G9" s="7">
        <v>256</v>
      </c>
      <c r="H9" s="5">
        <v>8</v>
      </c>
      <c r="I9" s="5">
        <f>F9-H9</f>
        <v>2</v>
      </c>
      <c r="J9" s="7">
        <f>I9*G9</f>
        <v>512</v>
      </c>
    </row>
    <row r="10" spans="1:11" x14ac:dyDescent="0.3">
      <c r="A10" s="5">
        <v>8</v>
      </c>
      <c r="B10" s="5" t="s">
        <v>15</v>
      </c>
      <c r="C10" s="5" t="s">
        <v>30</v>
      </c>
      <c r="D10" s="5" t="s">
        <v>37</v>
      </c>
      <c r="E10" s="7">
        <v>350</v>
      </c>
      <c r="F10" s="5">
        <v>30</v>
      </c>
      <c r="G10" s="7">
        <v>460</v>
      </c>
      <c r="H10" s="5">
        <v>29</v>
      </c>
      <c r="I10" s="5">
        <f>F10-H10</f>
        <v>1</v>
      </c>
      <c r="J10" s="7">
        <f>I10*G10</f>
        <v>460</v>
      </c>
    </row>
    <row r="11" spans="1:11" x14ac:dyDescent="0.3">
      <c r="A11" s="5">
        <v>9</v>
      </c>
      <c r="B11" s="5" t="s">
        <v>15</v>
      </c>
      <c r="C11" s="5" t="s">
        <v>32</v>
      </c>
      <c r="D11" s="5" t="s">
        <v>37</v>
      </c>
      <c r="E11" s="7">
        <v>300</v>
      </c>
      <c r="F11" s="5">
        <v>25</v>
      </c>
      <c r="G11" s="7">
        <v>450</v>
      </c>
      <c r="H11" s="5">
        <v>23</v>
      </c>
      <c r="I11" s="5">
        <f>F11-H11</f>
        <v>2</v>
      </c>
      <c r="J11" s="7">
        <f>I11*G11</f>
        <v>900</v>
      </c>
    </row>
    <row r="12" spans="1:11" x14ac:dyDescent="0.3">
      <c r="A12" s="5">
        <v>10</v>
      </c>
      <c r="B12" s="5" t="s">
        <v>15</v>
      </c>
      <c r="C12" s="5" t="s">
        <v>27</v>
      </c>
      <c r="D12" s="5" t="s">
        <v>37</v>
      </c>
      <c r="E12" s="7">
        <v>190</v>
      </c>
      <c r="F12" s="5">
        <v>34</v>
      </c>
      <c r="G12" s="7">
        <v>267</v>
      </c>
      <c r="H12" s="5">
        <v>30</v>
      </c>
      <c r="I12" s="5">
        <f>F12-H12</f>
        <v>4</v>
      </c>
      <c r="J12" s="7">
        <f>I12*G12</f>
        <v>1068</v>
      </c>
    </row>
    <row r="13" spans="1:11" x14ac:dyDescent="0.3">
      <c r="A13" s="5">
        <v>11</v>
      </c>
      <c r="B13" s="5" t="s">
        <v>15</v>
      </c>
      <c r="C13" s="5" t="s">
        <v>33</v>
      </c>
      <c r="D13" s="5" t="s">
        <v>37</v>
      </c>
      <c r="E13" s="7">
        <v>265</v>
      </c>
      <c r="F13" s="5">
        <v>50</v>
      </c>
      <c r="G13" s="7">
        <v>320</v>
      </c>
      <c r="H13" s="5">
        <v>28</v>
      </c>
      <c r="I13" s="5">
        <f>F13-H13</f>
        <v>22</v>
      </c>
      <c r="J13" s="7">
        <f>I13*G13</f>
        <v>7040</v>
      </c>
    </row>
    <row r="14" spans="1:11" x14ac:dyDescent="0.3">
      <c r="A14" s="5">
        <v>12</v>
      </c>
      <c r="B14" s="5" t="s">
        <v>14</v>
      </c>
      <c r="C14" s="5" t="s">
        <v>25</v>
      </c>
      <c r="D14" s="5" t="s">
        <v>37</v>
      </c>
      <c r="E14" s="7">
        <v>210</v>
      </c>
      <c r="F14" s="5">
        <v>23</v>
      </c>
      <c r="G14" s="7">
        <v>281</v>
      </c>
      <c r="H14" s="5">
        <v>23</v>
      </c>
      <c r="I14" s="5">
        <f>F14-H14</f>
        <v>0</v>
      </c>
      <c r="J14" s="7">
        <f>I14*G14</f>
        <v>0</v>
      </c>
    </row>
    <row r="15" spans="1:11" x14ac:dyDescent="0.3">
      <c r="A15" s="5">
        <v>13</v>
      </c>
      <c r="B15" s="5" t="s">
        <v>14</v>
      </c>
      <c r="C15" s="5" t="s">
        <v>31</v>
      </c>
      <c r="D15" s="5" t="s">
        <v>37</v>
      </c>
      <c r="E15" s="7">
        <v>230</v>
      </c>
      <c r="F15" s="5">
        <v>56</v>
      </c>
      <c r="G15" s="7">
        <v>290</v>
      </c>
      <c r="H15" s="5">
        <v>56</v>
      </c>
      <c r="I15" s="5">
        <f>F15-H15</f>
        <v>0</v>
      </c>
      <c r="J15" s="7">
        <f>I15*G15</f>
        <v>0</v>
      </c>
    </row>
    <row r="16" spans="1:11" x14ac:dyDescent="0.3">
      <c r="A16" s="5">
        <v>14</v>
      </c>
      <c r="B16" s="5" t="s">
        <v>14</v>
      </c>
      <c r="C16" s="5" t="s">
        <v>20</v>
      </c>
      <c r="D16" s="5" t="s">
        <v>37</v>
      </c>
      <c r="E16" s="7">
        <v>220</v>
      </c>
      <c r="F16" s="5">
        <v>100</v>
      </c>
      <c r="G16" s="7">
        <v>300</v>
      </c>
      <c r="H16" s="5">
        <v>56</v>
      </c>
      <c r="I16" s="5">
        <f>F16-H16</f>
        <v>44</v>
      </c>
      <c r="J16" s="7">
        <f>I16*G16</f>
        <v>13200</v>
      </c>
    </row>
    <row r="17" spans="1:10" x14ac:dyDescent="0.3">
      <c r="A17" s="5">
        <v>15</v>
      </c>
      <c r="B17" s="5" t="s">
        <v>13</v>
      </c>
      <c r="C17" s="5" t="s">
        <v>22</v>
      </c>
      <c r="D17" s="5" t="s">
        <v>39</v>
      </c>
      <c r="E17" s="7">
        <v>1</v>
      </c>
      <c r="F17" s="5">
        <v>230</v>
      </c>
      <c r="G17" s="7">
        <v>3</v>
      </c>
      <c r="H17" s="5">
        <v>230</v>
      </c>
      <c r="I17" s="5">
        <f>F17-H17</f>
        <v>0</v>
      </c>
      <c r="J17" s="7">
        <f>I17*G17</f>
        <v>0</v>
      </c>
    </row>
    <row r="18" spans="1:10" x14ac:dyDescent="0.3">
      <c r="A18" s="5">
        <v>16</v>
      </c>
      <c r="B18" s="5" t="s">
        <v>13</v>
      </c>
      <c r="C18" s="5" t="s">
        <v>29</v>
      </c>
      <c r="D18" s="5" t="s">
        <v>38</v>
      </c>
      <c r="E18" s="7">
        <v>9.1999999999999993</v>
      </c>
      <c r="F18" s="5">
        <v>100</v>
      </c>
      <c r="G18" s="7">
        <v>12</v>
      </c>
      <c r="H18" s="5">
        <v>99</v>
      </c>
      <c r="I18" s="5">
        <f>F18-H18</f>
        <v>1</v>
      </c>
      <c r="J18" s="7">
        <f>I18*G18</f>
        <v>12</v>
      </c>
    </row>
    <row r="19" spans="1:10" x14ac:dyDescent="0.3">
      <c r="A19" s="5">
        <v>17</v>
      </c>
      <c r="B19" s="5" t="s">
        <v>13</v>
      </c>
      <c r="C19" s="5" t="s">
        <v>18</v>
      </c>
      <c r="D19" s="5" t="s">
        <v>35</v>
      </c>
      <c r="E19" s="7">
        <v>1000</v>
      </c>
      <c r="F19" s="5">
        <v>12</v>
      </c>
      <c r="G19" s="7">
        <v>1500</v>
      </c>
      <c r="H19" s="5">
        <v>3</v>
      </c>
      <c r="I19" s="5">
        <f>F19-H19</f>
        <v>9</v>
      </c>
      <c r="J19" s="7">
        <f>I19*G19</f>
        <v>13500</v>
      </c>
    </row>
    <row r="20" spans="1:10" x14ac:dyDescent="0.3">
      <c r="E20" s="7"/>
      <c r="G20" s="7"/>
      <c r="J20" s="7"/>
    </row>
    <row r="21" spans="1:10" x14ac:dyDescent="0.3">
      <c r="A21" s="19" t="s">
        <v>67</v>
      </c>
      <c r="B21" s="19"/>
      <c r="C21" s="19"/>
      <c r="D21" s="19"/>
      <c r="E21" s="19"/>
      <c r="F21" s="19"/>
      <c r="G21" s="19"/>
      <c r="H21" s="19"/>
      <c r="I21" s="19"/>
      <c r="J21" s="19"/>
    </row>
    <row r="22" spans="1:10" ht="101.25" customHeight="1" x14ac:dyDescent="0.3">
      <c r="A22" s="11" t="s">
        <v>3</v>
      </c>
      <c r="B22" s="11" t="s">
        <v>4</v>
      </c>
      <c r="C22" s="12" t="s">
        <v>5</v>
      </c>
      <c r="D22" s="12" t="s">
        <v>6</v>
      </c>
      <c r="E22" s="12" t="s">
        <v>7</v>
      </c>
      <c r="F22" s="12" t="s">
        <v>8</v>
      </c>
      <c r="G22" s="12" t="s">
        <v>9</v>
      </c>
      <c r="H22" s="12" t="s">
        <v>10</v>
      </c>
      <c r="I22" s="12" t="s">
        <v>2</v>
      </c>
      <c r="J22" s="12" t="s">
        <v>11</v>
      </c>
    </row>
    <row r="23" spans="1:10" x14ac:dyDescent="0.3">
      <c r="B23" s="5" t="s">
        <v>40</v>
      </c>
      <c r="C23" s="5" t="s">
        <v>41</v>
      </c>
      <c r="E23" s="5" t="s">
        <v>43</v>
      </c>
    </row>
    <row r="24" spans="1:10" x14ac:dyDescent="0.3">
      <c r="B24" s="5" t="s">
        <v>15</v>
      </c>
      <c r="G24" s="5" t="s">
        <v>42</v>
      </c>
    </row>
    <row r="26" spans="1:10" x14ac:dyDescent="0.3">
      <c r="A26" s="19" t="s">
        <v>66</v>
      </c>
      <c r="B26" s="19"/>
      <c r="C26" s="19"/>
      <c r="D26" s="19"/>
      <c r="E26" s="19"/>
      <c r="F26" s="19"/>
      <c r="G26" s="19"/>
      <c r="H26" s="19"/>
      <c r="I26" s="19"/>
      <c r="J26" s="19"/>
    </row>
    <row r="27" spans="1:10" ht="101.25" customHeight="1" x14ac:dyDescent="0.3">
      <c r="A27" s="13" t="s">
        <v>3</v>
      </c>
      <c r="B27" s="13" t="s">
        <v>4</v>
      </c>
      <c r="C27" s="14" t="s">
        <v>5</v>
      </c>
      <c r="D27" s="14" t="s">
        <v>6</v>
      </c>
      <c r="E27" s="14" t="s">
        <v>7</v>
      </c>
      <c r="F27" s="14" t="s">
        <v>8</v>
      </c>
      <c r="G27" s="14" t="s">
        <v>9</v>
      </c>
      <c r="H27" s="14" t="s">
        <v>10</v>
      </c>
      <c r="I27" s="14" t="s">
        <v>2</v>
      </c>
      <c r="J27" s="14" t="s">
        <v>63</v>
      </c>
    </row>
    <row r="28" spans="1:10" x14ac:dyDescent="0.3">
      <c r="J28" s="5" t="b">
        <f>AND(J3&gt;1000,B3="Мясной")</f>
        <v>0</v>
      </c>
    </row>
    <row r="30" spans="1:10" x14ac:dyDescent="0.3">
      <c r="A30" s="20" t="s">
        <v>65</v>
      </c>
      <c r="B30" s="20"/>
      <c r="C30" s="20"/>
      <c r="D30" s="20"/>
      <c r="E30" s="20"/>
      <c r="F30" s="20"/>
      <c r="G30" s="20"/>
      <c r="H30" s="20"/>
      <c r="I30" s="20"/>
      <c r="J30" s="20"/>
    </row>
    <row r="31" spans="1:10" ht="101.25" customHeight="1" x14ac:dyDescent="0.3">
      <c r="A31" s="15" t="s">
        <v>3</v>
      </c>
      <c r="B31" s="15" t="s">
        <v>4</v>
      </c>
      <c r="C31" s="16" t="s">
        <v>5</v>
      </c>
      <c r="D31" s="16" t="s">
        <v>6</v>
      </c>
      <c r="E31" s="16" t="s">
        <v>7</v>
      </c>
      <c r="F31" s="16" t="s">
        <v>8</v>
      </c>
      <c r="G31" s="16" t="s">
        <v>9</v>
      </c>
      <c r="H31" s="16" t="s">
        <v>10</v>
      </c>
      <c r="I31" s="16" t="s">
        <v>2</v>
      </c>
      <c r="J31" s="16" t="s">
        <v>11</v>
      </c>
    </row>
    <row r="32" spans="1:10" x14ac:dyDescent="0.3">
      <c r="A32" s="5">
        <v>10</v>
      </c>
      <c r="B32" s="5" t="s">
        <v>15</v>
      </c>
      <c r="C32" s="5" t="s">
        <v>27</v>
      </c>
      <c r="D32" s="5" t="s">
        <v>37</v>
      </c>
      <c r="E32" s="7">
        <v>190</v>
      </c>
      <c r="F32" s="5">
        <v>34</v>
      </c>
      <c r="G32" s="7">
        <v>267</v>
      </c>
      <c r="H32" s="5">
        <v>30</v>
      </c>
      <c r="I32" s="5">
        <v>4</v>
      </c>
      <c r="J32" s="7">
        <v>1068</v>
      </c>
    </row>
    <row r="33" spans="1:10" x14ac:dyDescent="0.3">
      <c r="A33" s="5">
        <v>11</v>
      </c>
      <c r="B33" s="5" t="s">
        <v>15</v>
      </c>
      <c r="C33" s="5" t="s">
        <v>33</v>
      </c>
      <c r="D33" s="5" t="s">
        <v>37</v>
      </c>
      <c r="E33" s="7">
        <v>265</v>
      </c>
      <c r="F33" s="5">
        <v>50</v>
      </c>
      <c r="G33" s="7">
        <v>320</v>
      </c>
      <c r="H33" s="5">
        <v>28</v>
      </c>
      <c r="I33" s="5">
        <v>22</v>
      </c>
      <c r="J33" s="7">
        <v>7040</v>
      </c>
    </row>
    <row r="39" spans="1:10" x14ac:dyDescent="0.3">
      <c r="E39" s="7"/>
      <c r="G39" s="7"/>
      <c r="J39" s="7"/>
    </row>
    <row r="40" spans="1:10" x14ac:dyDescent="0.3">
      <c r="E40" s="7"/>
      <c r="G40" s="7"/>
      <c r="J40" s="7"/>
    </row>
    <row r="41" spans="1:10" x14ac:dyDescent="0.3">
      <c r="E41" s="7"/>
      <c r="G41" s="7"/>
      <c r="J41" s="7"/>
    </row>
    <row r="42" spans="1:10" x14ac:dyDescent="0.3">
      <c r="E42" s="7"/>
      <c r="G42" s="7"/>
      <c r="J42" s="7"/>
    </row>
    <row r="43" spans="1:10" x14ac:dyDescent="0.3">
      <c r="E43" s="7"/>
      <c r="G43" s="7"/>
      <c r="J43" s="7"/>
    </row>
    <row r="44" spans="1:10" x14ac:dyDescent="0.3">
      <c r="E44" s="7"/>
      <c r="G44" s="7"/>
      <c r="J44" s="7"/>
    </row>
    <row r="45" spans="1:10" x14ac:dyDescent="0.3">
      <c r="E45" s="7"/>
      <c r="G45" s="7"/>
      <c r="J45" s="7"/>
    </row>
    <row r="46" spans="1:10" x14ac:dyDescent="0.3">
      <c r="E46" s="7"/>
      <c r="G46" s="7"/>
      <c r="J46" s="7"/>
    </row>
    <row r="47" spans="1:10" x14ac:dyDescent="0.3">
      <c r="E47" s="7"/>
      <c r="G47" s="7"/>
      <c r="J47" s="7"/>
    </row>
    <row r="48" spans="1:10" x14ac:dyDescent="0.3">
      <c r="E48" s="7"/>
      <c r="G48" s="7"/>
      <c r="J48" s="7"/>
    </row>
    <row r="49" spans="5:10" x14ac:dyDescent="0.3">
      <c r="E49" s="7"/>
      <c r="G49" s="7"/>
      <c r="J49" s="7"/>
    </row>
    <row r="50" spans="5:10" x14ac:dyDescent="0.3">
      <c r="E50" s="7"/>
      <c r="G50" s="7"/>
      <c r="J50" s="7"/>
    </row>
  </sheetData>
  <sortState ref="B3:J19">
    <sortCondition ref="B3:B19"/>
    <sortCondition ref="C3:C19"/>
  </sortState>
  <mergeCells count="6">
    <mergeCell ref="E1:F1"/>
    <mergeCell ref="G1:H1"/>
    <mergeCell ref="I1:J1"/>
    <mergeCell ref="A30:J30"/>
    <mergeCell ref="A26:J26"/>
    <mergeCell ref="A21:J2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tabSelected="1" topLeftCell="A4" zoomScale="115" zoomScaleNormal="115" workbookViewId="0">
      <selection activeCell="I20" sqref="I20"/>
    </sheetView>
  </sheetViews>
  <sheetFormatPr defaultRowHeight="15" x14ac:dyDescent="0.25"/>
  <cols>
    <col min="1" max="1" width="9.28515625" bestFit="1" customWidth="1"/>
    <col min="2" max="2" width="17.28515625" customWidth="1"/>
    <col min="3" max="3" width="4.42578125" bestFit="1" customWidth="1"/>
    <col min="4" max="4" width="16" customWidth="1"/>
    <col min="5" max="5" width="11" bestFit="1" customWidth="1"/>
    <col min="6" max="6" width="14.85546875" bestFit="1" customWidth="1"/>
    <col min="7" max="8" width="13.42578125" bestFit="1" customWidth="1"/>
    <col min="9" max="9" width="14.7109375" bestFit="1" customWidth="1"/>
  </cols>
  <sheetData>
    <row r="1" spans="1:9" ht="17.25" x14ac:dyDescent="0.3">
      <c r="A1" s="8" t="s">
        <v>44</v>
      </c>
      <c r="B1" s="8"/>
      <c r="C1" s="8"/>
      <c r="D1" s="8"/>
      <c r="E1" s="8"/>
      <c r="F1" s="8"/>
      <c r="G1" s="8"/>
      <c r="H1" s="8"/>
      <c r="I1" s="8"/>
    </row>
    <row r="2" spans="1:9" ht="99" customHeight="1" x14ac:dyDescent="0.25">
      <c r="A2" s="2" t="s">
        <v>3</v>
      </c>
      <c r="B2" s="2" t="s">
        <v>45</v>
      </c>
      <c r="C2" s="3" t="s">
        <v>46</v>
      </c>
      <c r="D2" s="2" t="s">
        <v>47</v>
      </c>
      <c r="E2" s="3" t="s">
        <v>48</v>
      </c>
      <c r="F2" s="2" t="s">
        <v>49</v>
      </c>
      <c r="G2" s="3" t="s">
        <v>50</v>
      </c>
      <c r="H2" s="3" t="s">
        <v>51</v>
      </c>
      <c r="I2" s="2" t="s">
        <v>52</v>
      </c>
    </row>
    <row r="3" spans="1:9" ht="17.25" x14ac:dyDescent="0.3">
      <c r="A3" s="1">
        <v>1</v>
      </c>
      <c r="B3" s="1" t="s">
        <v>53</v>
      </c>
      <c r="C3" s="1">
        <v>3</v>
      </c>
      <c r="D3" s="1">
        <v>220</v>
      </c>
      <c r="E3" s="1">
        <v>160</v>
      </c>
      <c r="F3" s="9">
        <f>D3*E3</f>
        <v>35200</v>
      </c>
      <c r="G3" s="9">
        <f>F3*0.15</f>
        <v>5280</v>
      </c>
      <c r="H3" s="9">
        <f>(F3+G3)*0.13</f>
        <v>5262.4000000000005</v>
      </c>
      <c r="I3" s="9">
        <f>F3+G3-H3</f>
        <v>35217.599999999999</v>
      </c>
    </row>
    <row r="4" spans="1:9" ht="17.25" x14ac:dyDescent="0.3">
      <c r="A4" s="1">
        <v>2</v>
      </c>
      <c r="B4" s="1" t="s">
        <v>54</v>
      </c>
      <c r="C4" s="1">
        <v>4</v>
      </c>
      <c r="D4" s="1">
        <v>230</v>
      </c>
      <c r="E4" s="1">
        <v>152</v>
      </c>
      <c r="F4" s="9">
        <f t="shared" ref="F4:F12" si="0">D4*E4</f>
        <v>34960</v>
      </c>
      <c r="G4" s="9">
        <f t="shared" ref="G4:G13" si="1">F4*0.15</f>
        <v>5244</v>
      </c>
      <c r="H4" s="9">
        <f t="shared" ref="H4:H13" si="2">(F4+G4)*0.13</f>
        <v>5226.5200000000004</v>
      </c>
      <c r="I4" s="9">
        <f t="shared" ref="I4:I13" si="3">F4+G4-H4</f>
        <v>34977.479999999996</v>
      </c>
    </row>
    <row r="5" spans="1:9" ht="17.25" x14ac:dyDescent="0.3">
      <c r="A5" s="1">
        <v>3</v>
      </c>
      <c r="B5" s="1" t="s">
        <v>55</v>
      </c>
      <c r="C5" s="1">
        <v>5</v>
      </c>
      <c r="D5" s="1">
        <v>300</v>
      </c>
      <c r="E5" s="1">
        <v>160</v>
      </c>
      <c r="F5" s="9">
        <f t="shared" si="0"/>
        <v>48000</v>
      </c>
      <c r="G5" s="9">
        <f t="shared" si="1"/>
        <v>7200</v>
      </c>
      <c r="H5" s="9">
        <f t="shared" si="2"/>
        <v>7176</v>
      </c>
      <c r="I5" s="9">
        <f t="shared" si="3"/>
        <v>48024</v>
      </c>
    </row>
    <row r="6" spans="1:9" ht="17.25" x14ac:dyDescent="0.3">
      <c r="A6" s="1">
        <v>4</v>
      </c>
      <c r="B6" s="1" t="s">
        <v>64</v>
      </c>
      <c r="C6" s="1">
        <v>1</v>
      </c>
      <c r="D6" s="1">
        <v>150</v>
      </c>
      <c r="E6" s="1">
        <v>200</v>
      </c>
      <c r="F6" s="9">
        <f t="shared" ref="F6" si="4">D6*E6</f>
        <v>30000</v>
      </c>
      <c r="G6" s="9">
        <f t="shared" si="1"/>
        <v>4500</v>
      </c>
      <c r="H6" s="9">
        <f t="shared" ref="H6" si="5">(F6+G6)*0.13</f>
        <v>4485</v>
      </c>
      <c r="I6" s="9">
        <f t="shared" ref="I6" si="6">F6+G6-H6</f>
        <v>30015</v>
      </c>
    </row>
    <row r="7" spans="1:9" ht="17.25" x14ac:dyDescent="0.3">
      <c r="A7" s="1">
        <v>5</v>
      </c>
      <c r="B7" s="1" t="s">
        <v>56</v>
      </c>
      <c r="C7" s="1">
        <v>4</v>
      </c>
      <c r="D7" s="1">
        <v>230</v>
      </c>
      <c r="E7" s="1">
        <v>168</v>
      </c>
      <c r="F7" s="9">
        <f t="shared" si="0"/>
        <v>38640</v>
      </c>
      <c r="G7" s="9">
        <f t="shared" si="1"/>
        <v>5796</v>
      </c>
      <c r="H7" s="9">
        <f t="shared" si="2"/>
        <v>5776.68</v>
      </c>
      <c r="I7" s="9">
        <f t="shared" si="3"/>
        <v>38659.32</v>
      </c>
    </row>
    <row r="8" spans="1:9" ht="17.25" x14ac:dyDescent="0.3">
      <c r="A8" s="1">
        <v>6</v>
      </c>
      <c r="B8" s="1" t="s">
        <v>57</v>
      </c>
      <c r="C8" s="1">
        <v>4</v>
      </c>
      <c r="D8" s="1">
        <v>230</v>
      </c>
      <c r="E8" s="1">
        <v>152</v>
      </c>
      <c r="F8" s="9">
        <f t="shared" si="0"/>
        <v>34960</v>
      </c>
      <c r="G8" s="9">
        <f t="shared" si="1"/>
        <v>5244</v>
      </c>
      <c r="H8" s="9">
        <f t="shared" si="2"/>
        <v>5226.5200000000004</v>
      </c>
      <c r="I8" s="9">
        <f t="shared" si="3"/>
        <v>34977.479999999996</v>
      </c>
    </row>
    <row r="9" spans="1:9" ht="17.25" x14ac:dyDescent="0.3">
      <c r="A9" s="1">
        <v>7</v>
      </c>
      <c r="B9" s="1" t="s">
        <v>58</v>
      </c>
      <c r="C9" s="1">
        <v>3</v>
      </c>
      <c r="D9" s="1">
        <v>220</v>
      </c>
      <c r="E9" s="1">
        <v>72</v>
      </c>
      <c r="F9" s="9">
        <f t="shared" si="0"/>
        <v>15840</v>
      </c>
      <c r="G9" s="9">
        <f t="shared" si="1"/>
        <v>2376</v>
      </c>
      <c r="H9" s="9">
        <f t="shared" si="2"/>
        <v>2368.08</v>
      </c>
      <c r="I9" s="9">
        <f t="shared" si="3"/>
        <v>15847.92</v>
      </c>
    </row>
    <row r="10" spans="1:9" ht="17.25" x14ac:dyDescent="0.3">
      <c r="A10" s="1">
        <v>8</v>
      </c>
      <c r="B10" s="1" t="s">
        <v>59</v>
      </c>
      <c r="C10" s="1">
        <v>3</v>
      </c>
      <c r="D10" s="1">
        <v>220</v>
      </c>
      <c r="E10" s="1">
        <v>160</v>
      </c>
      <c r="F10" s="9">
        <f t="shared" si="0"/>
        <v>35200</v>
      </c>
      <c r="G10" s="9">
        <f t="shared" si="1"/>
        <v>5280</v>
      </c>
      <c r="H10" s="9">
        <f t="shared" si="2"/>
        <v>5262.4000000000005</v>
      </c>
      <c r="I10" s="9">
        <f t="shared" si="3"/>
        <v>35217.599999999999</v>
      </c>
    </row>
    <row r="11" spans="1:9" ht="17.25" x14ac:dyDescent="0.3">
      <c r="A11" s="1">
        <v>9</v>
      </c>
      <c r="B11" s="1" t="s">
        <v>60</v>
      </c>
      <c r="C11" s="1">
        <v>6</v>
      </c>
      <c r="D11" s="1">
        <v>400</v>
      </c>
      <c r="E11" s="1">
        <v>152</v>
      </c>
      <c r="F11" s="9">
        <f t="shared" si="0"/>
        <v>60800</v>
      </c>
      <c r="G11" s="9">
        <f t="shared" si="1"/>
        <v>9120</v>
      </c>
      <c r="H11" s="9">
        <f t="shared" si="2"/>
        <v>9089.6</v>
      </c>
      <c r="I11" s="9">
        <f t="shared" si="3"/>
        <v>60830.400000000001</v>
      </c>
    </row>
    <row r="12" spans="1:9" ht="17.25" x14ac:dyDescent="0.3">
      <c r="A12" s="1">
        <v>10</v>
      </c>
      <c r="B12" s="1" t="s">
        <v>61</v>
      </c>
      <c r="C12" s="1">
        <v>5</v>
      </c>
      <c r="D12" s="1">
        <v>300</v>
      </c>
      <c r="E12" s="1">
        <v>168</v>
      </c>
      <c r="F12" s="9">
        <f t="shared" si="0"/>
        <v>50400</v>
      </c>
      <c r="G12" s="9">
        <f t="shared" si="1"/>
        <v>7560</v>
      </c>
      <c r="H12" s="9">
        <f t="shared" si="2"/>
        <v>7534.8</v>
      </c>
      <c r="I12" s="9">
        <f t="shared" si="3"/>
        <v>50425.2</v>
      </c>
    </row>
    <row r="13" spans="1:9" ht="17.25" x14ac:dyDescent="0.3">
      <c r="A13" s="10" t="s">
        <v>62</v>
      </c>
      <c r="B13" s="10"/>
      <c r="C13" s="10"/>
      <c r="D13" s="10"/>
      <c r="E13" s="10"/>
      <c r="F13" s="9">
        <f>SUM(F3:F12)</f>
        <v>384000</v>
      </c>
      <c r="G13" s="9">
        <f t="shared" si="1"/>
        <v>57600</v>
      </c>
      <c r="H13" s="9">
        <f t="shared" si="2"/>
        <v>57408</v>
      </c>
      <c r="I13" s="9">
        <f t="shared" si="3"/>
        <v>384192</v>
      </c>
    </row>
  </sheetData>
  <mergeCells count="2">
    <mergeCell ref="A1:I1"/>
    <mergeCell ref="A13:E1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2</vt:i4>
      </vt:variant>
    </vt:vector>
  </HeadingPairs>
  <TitlesOfParts>
    <vt:vector size="4" baseType="lpstr">
      <vt:lpstr>Книга учета</vt:lpstr>
      <vt:lpstr>Платежная ведомость</vt:lpstr>
      <vt:lpstr>'Книга учета'!Извлечь</vt:lpstr>
      <vt:lpstr>'Книга учета'!Критерии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2019-11-16T09:43:27Z</dcterms:modified>
</cp:coreProperties>
</file>