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/PycharmProjects/CRF22_Airplanes/02_meter_data/"/>
    </mc:Choice>
  </mc:AlternateContent>
  <xr:revisionPtr revIDLastSave="0" documentId="8_{BA559B46-DF7F-8448-9336-56DE50EDA2A1}" xr6:coauthVersionLast="47" xr6:coauthVersionMax="47" xr10:uidLastSave="{00000000-0000-0000-0000-000000000000}"/>
  <bookViews>
    <workbookView xWindow="2540" yWindow="1140" windowWidth="33040" windowHeight="20040" xr2:uid="{1939A867-487E-004B-8037-43677BEFFF55}"/>
  </bookViews>
  <sheets>
    <sheet name="Summary" sheetId="3" r:id="rId1"/>
    <sheet name="KM Comp" sheetId="4" r:id="rId2"/>
    <sheet name="Rawhide Refills - Invoice" sheetId="2" r:id="rId3"/>
    <sheet name="SU normalized" sheetId="1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3" l="1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4" i="4"/>
  <c r="J13" i="4"/>
  <c r="J12" i="4"/>
  <c r="J11" i="4"/>
  <c r="J10" i="4"/>
  <c r="J9" i="4"/>
  <c r="J8" i="4"/>
  <c r="J7" i="4"/>
  <c r="J6" i="4"/>
  <c r="J5" i="4"/>
  <c r="J4" i="4"/>
  <c r="J3" i="4"/>
  <c r="J2" i="4"/>
  <c r="J1" i="4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H6" i="3"/>
  <c r="I6" i="3"/>
  <c r="I5" i="3"/>
  <c r="H5" i="3"/>
  <c r="I4" i="3"/>
  <c r="H4" i="3"/>
  <c r="I3" i="3"/>
  <c r="H3" i="3"/>
  <c r="H2" i="3"/>
  <c r="I2" i="3"/>
  <c r="E34" i="1" l="1"/>
  <c r="E31" i="1"/>
  <c r="E15" i="1"/>
  <c r="E13" i="1"/>
  <c r="E11" i="1"/>
  <c r="E8" i="1"/>
  <c r="E6" i="1"/>
  <c r="E12" i="1"/>
  <c r="E14" i="1"/>
</calcChain>
</file>

<file path=xl/sharedStrings.xml><?xml version="1.0" encoding="utf-8"?>
<sst xmlns="http://schemas.openxmlformats.org/spreadsheetml/2006/main" count="113" uniqueCount="95">
  <si>
    <t>Start (UTC)</t>
  </si>
  <si>
    <t>End (UTC)</t>
  </si>
  <si>
    <t>Methane %</t>
  </si>
  <si>
    <t>Refill #</t>
  </si>
  <si>
    <t>5 or 6</t>
  </si>
  <si>
    <t>Average of 7 and 8</t>
  </si>
  <si>
    <t>Average of 12 and 13</t>
  </si>
  <si>
    <t>Normalized % Methane</t>
  </si>
  <si>
    <t>Notes</t>
  </si>
  <si>
    <t>Cannister 01, discard Cannister 02 due to low pressure</t>
  </si>
  <si>
    <t>Cannister 03</t>
  </si>
  <si>
    <t>Cannister 05</t>
  </si>
  <si>
    <t>Cannister 06, does not align with Richard's value</t>
  </si>
  <si>
    <t>Average Cannisters 08, 09, 10, 11. Does not align with Richard's value</t>
  </si>
  <si>
    <t>Average of cannister 12 and 13, doesnot align with Richard</t>
  </si>
  <si>
    <t>Average of cannisters 12, 13, 14, 15, 16, 17, does not align with Richards (what did he do with Cannisters 14 and 15?)</t>
  </si>
  <si>
    <t>Average of cannisters 16 and 17</t>
  </si>
  <si>
    <t>Cannister 18</t>
  </si>
  <si>
    <t>Average of cannisters 20 and 21</t>
  </si>
  <si>
    <t>Average of cannisters 22 and 23</t>
  </si>
  <si>
    <t>Average of cannisters 24 and 25</t>
  </si>
  <si>
    <t>Average of cannisters 24, 25, 26, 27</t>
  </si>
  <si>
    <t>Average of Cannisters 26, 27</t>
  </si>
  <si>
    <t>Refill Date</t>
  </si>
  <si>
    <t xml:space="preserve">Refill # </t>
  </si>
  <si>
    <t>SU Analyasis</t>
  </si>
  <si>
    <t>SU Notes</t>
  </si>
  <si>
    <t>Cannister 06</t>
  </si>
  <si>
    <t>Cannister 01</t>
  </si>
  <si>
    <t>Average Cannisters 08, 09, 10, 11</t>
  </si>
  <si>
    <t>Average of Cannisters 12 and 13</t>
  </si>
  <si>
    <t>Average of cannister 12 and 13</t>
  </si>
  <si>
    <t>Average of cannisters 12, 13, 14, 15, 16, 17</t>
  </si>
  <si>
    <t>Rawhide Refill</t>
  </si>
  <si>
    <t>KM Composition Date</t>
  </si>
  <si>
    <t>10/18 or 10/19?</t>
  </si>
  <si>
    <t>average 11/7 and 11/8</t>
  </si>
  <si>
    <t>Stop time from log book</t>
  </si>
  <si>
    <t>No testing this week</t>
  </si>
  <si>
    <t>Stop time based on truck log spreadsheet</t>
  </si>
  <si>
    <t>Rawhide Refill Date</t>
  </si>
  <si>
    <t>Weekend refill</t>
  </si>
  <si>
    <t>Thanksgiving refill</t>
  </si>
  <si>
    <t>Missing</t>
  </si>
  <si>
    <t>Samples: 08, 09</t>
  </si>
  <si>
    <t>Samples: 10, 11</t>
  </si>
  <si>
    <t>Sample: 01</t>
  </si>
  <si>
    <t>Sample: 03</t>
  </si>
  <si>
    <t>Sample: 05</t>
  </si>
  <si>
    <t>Sample: 06</t>
  </si>
  <si>
    <t>Samples: 12, 13</t>
  </si>
  <si>
    <t>Samples: 14, 15</t>
  </si>
  <si>
    <t>Samples: 16, 17</t>
  </si>
  <si>
    <t>Missing - use average of 16, 17, 18</t>
  </si>
  <si>
    <t>Sample: 18</t>
  </si>
  <si>
    <t>Samples: 20, 21</t>
  </si>
  <si>
    <t>Samples: 22, 23</t>
  </si>
  <si>
    <t>Samples: 26, 27</t>
  </si>
  <si>
    <t>Samples: 24, 25</t>
  </si>
  <si>
    <t>Start time based on Rawhide invoice</t>
  </si>
  <si>
    <t>Missing - average 11/26 and 11/27</t>
  </si>
  <si>
    <t>Sample ID</t>
  </si>
  <si>
    <t>% CH4 Raw</t>
  </si>
  <si>
    <t>% CH4 Normalized</t>
  </si>
  <si>
    <t>20221012_01</t>
  </si>
  <si>
    <t>20221012_02</t>
  </si>
  <si>
    <t>20221012_03</t>
  </si>
  <si>
    <t>20221024_05</t>
  </si>
  <si>
    <t>20221026_06</t>
  </si>
  <si>
    <t>20221029_08</t>
  </si>
  <si>
    <t>20221029_09</t>
  </si>
  <si>
    <t>20221029_10</t>
  </si>
  <si>
    <t>20221029_11</t>
  </si>
  <si>
    <t>202221101_12</t>
  </si>
  <si>
    <t>20221101_13</t>
  </si>
  <si>
    <t>20221104_14</t>
  </si>
  <si>
    <t>20221104_15</t>
  </si>
  <si>
    <t>20221109_16</t>
  </si>
  <si>
    <t>20221109_17</t>
  </si>
  <si>
    <t>20221114_18</t>
  </si>
  <si>
    <t>20221117_20</t>
  </si>
  <si>
    <t>20221117_21</t>
  </si>
  <si>
    <t>20221118_22</t>
  </si>
  <si>
    <t>20221118_23</t>
  </si>
  <si>
    <t>20221123_24</t>
  </si>
  <si>
    <t>20221123_25</t>
  </si>
  <si>
    <t>20221128_26</t>
  </si>
  <si>
    <t>20221128_27</t>
  </si>
  <si>
    <t>SU Raw</t>
  </si>
  <si>
    <t>SU Normalized</t>
  </si>
  <si>
    <t>Datetime</t>
  </si>
  <si>
    <t>% Methane</t>
  </si>
  <si>
    <t>KM Test Date</t>
  </si>
  <si>
    <t>KM % CH4</t>
  </si>
  <si>
    <t>KM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</si>
</sst>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\ hh:mm:ss"/>
    <numFmt numFmtId="167" formatCode="m/d/yy\ h:mm;@"/>
    <numFmt numFmtId="172" formatCode="mm/dd/yyyy\ hh:mm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2" xfId="0" applyFont="1" applyBorder="1"/>
    <xf numFmtId="9" fontId="0" fillId="0" borderId="0" xfId="0" applyNumberFormat="1"/>
    <xf numFmtId="9" fontId="0" fillId="0" borderId="0" xfId="1" applyFont="1"/>
    <xf numFmtId="10" fontId="0" fillId="2" borderId="0" xfId="0" applyNumberFormat="1" applyFill="1"/>
    <xf numFmtId="14" fontId="0" fillId="0" borderId="0" xfId="0" applyNumberFormat="1"/>
    <xf numFmtId="164" fontId="0" fillId="2" borderId="0" xfId="0" applyNumberFormat="1" applyFill="1"/>
    <xf numFmtId="22" fontId="0" fillId="2" borderId="0" xfId="0" applyNumberFormat="1" applyFill="1"/>
    <xf numFmtId="0" fontId="1" fillId="0" borderId="0" xfId="0" applyFont="1" applyBorder="1"/>
    <xf numFmtId="164" fontId="0" fillId="0" borderId="0" xfId="0" applyNumberFormat="1" applyFill="1"/>
    <xf numFmtId="0" fontId="3" fillId="0" borderId="0" xfId="0" applyFont="1"/>
    <xf numFmtId="9" fontId="3" fillId="0" borderId="0" xfId="1" applyFont="1"/>
    <xf numFmtId="9" fontId="0" fillId="0" borderId="0" xfId="1" applyFont="1" applyProtection="1">
      <protection locked="0"/>
    </xf>
    <xf numFmtId="9" fontId="0" fillId="0" borderId="0" xfId="1" applyFont="1" applyFill="1"/>
    <xf numFmtId="167" fontId="0" fillId="0" borderId="0" xfId="0" applyNumberFormat="1"/>
    <xf numFmtId="167" fontId="0" fillId="0" borderId="0" xfId="0" applyNumberFormat="1" applyFill="1"/>
    <xf numFmtId="172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089F-070A-AA49-8A1B-CD2AC1A4F7CE}">
  <dimension ref="A1:J46"/>
  <sheetViews>
    <sheetView tabSelected="1" workbookViewId="0">
      <selection activeCell="D2" sqref="D2:D16"/>
    </sheetView>
  </sheetViews>
  <sheetFormatPr baseColWidth="10" defaultRowHeight="16" x14ac:dyDescent="0.2"/>
  <cols>
    <col min="1" max="2" width="13.1640625" bestFit="1" customWidth="1"/>
    <col min="3" max="4" width="16.5" bestFit="1" customWidth="1"/>
    <col min="5" max="5" width="35.6640625" bestFit="1" customWidth="1"/>
    <col min="6" max="7" width="35.6640625" customWidth="1"/>
    <col min="8" max="8" width="10.83203125" customWidth="1"/>
    <col min="9" max="9" width="13.5" bestFit="1" customWidth="1"/>
    <col min="10" max="10" width="9.1640625" bestFit="1" customWidth="1"/>
    <col min="11" max="11" width="30.33203125" bestFit="1" customWidth="1"/>
  </cols>
  <sheetData>
    <row r="1" spans="1:10" x14ac:dyDescent="0.2">
      <c r="A1" t="s">
        <v>24</v>
      </c>
      <c r="B1" t="s">
        <v>40</v>
      </c>
      <c r="C1" s="3" t="s">
        <v>0</v>
      </c>
      <c r="D1" s="3" t="s">
        <v>1</v>
      </c>
      <c r="E1" s="12"/>
      <c r="F1" t="s">
        <v>26</v>
      </c>
      <c r="G1" t="s">
        <v>34</v>
      </c>
      <c r="H1" s="12" t="s">
        <v>88</v>
      </c>
      <c r="I1" t="s">
        <v>89</v>
      </c>
      <c r="J1" t="s">
        <v>94</v>
      </c>
    </row>
    <row r="2" spans="1:10" x14ac:dyDescent="0.2">
      <c r="A2">
        <v>1</v>
      </c>
      <c r="B2" s="9">
        <v>44839</v>
      </c>
      <c r="C2" s="18">
        <v>44839</v>
      </c>
      <c r="D2" s="18">
        <v>44846.758333333331</v>
      </c>
      <c r="E2" s="2" t="s">
        <v>37</v>
      </c>
      <c r="F2" t="s">
        <v>46</v>
      </c>
      <c r="G2" s="9">
        <v>44839</v>
      </c>
      <c r="H2" s="7">
        <f>AVERAGE(B23)</f>
        <v>0.94</v>
      </c>
      <c r="I2" s="7">
        <f>AVERAGE(C23)</f>
        <v>0.94007708632107823</v>
      </c>
      <c r="J2">
        <f>F23</f>
        <v>93.811800000000005</v>
      </c>
    </row>
    <row r="3" spans="1:10" x14ac:dyDescent="0.2">
      <c r="A3">
        <v>2</v>
      </c>
      <c r="B3" s="9">
        <v>44846</v>
      </c>
      <c r="C3" s="18">
        <v>44846.758333333331</v>
      </c>
      <c r="D3" s="18">
        <v>44853</v>
      </c>
      <c r="E3" s="2" t="s">
        <v>38</v>
      </c>
      <c r="F3" t="s">
        <v>47</v>
      </c>
      <c r="G3" s="9">
        <v>44846</v>
      </c>
      <c r="H3" s="7">
        <f>AVERAGE(B25)</f>
        <v>0.92</v>
      </c>
      <c r="I3" s="7">
        <f>AVERAGE(C25)</f>
        <v>0.92027516227351991</v>
      </c>
      <c r="J3">
        <f>F24</f>
        <v>93.923199999999994</v>
      </c>
    </row>
    <row r="4" spans="1:10" x14ac:dyDescent="0.2">
      <c r="A4">
        <v>3</v>
      </c>
      <c r="B4" s="9">
        <v>44853</v>
      </c>
      <c r="C4" s="18">
        <v>44853</v>
      </c>
      <c r="D4" s="18">
        <v>44859.737812500003</v>
      </c>
      <c r="E4" s="13" t="s">
        <v>59</v>
      </c>
      <c r="F4" t="s">
        <v>48</v>
      </c>
      <c r="G4" s="9">
        <v>44853</v>
      </c>
      <c r="H4" s="17">
        <f>AVERAGE(B26)</f>
        <v>0.9</v>
      </c>
      <c r="I4" s="17">
        <f>AVERAGE(C26)</f>
        <v>0.89582545338721564</v>
      </c>
      <c r="J4">
        <f>F25</f>
        <v>94.677199999999999</v>
      </c>
    </row>
    <row r="5" spans="1:10" x14ac:dyDescent="0.2">
      <c r="A5">
        <v>4</v>
      </c>
      <c r="B5" s="9">
        <v>44859</v>
      </c>
      <c r="C5" s="18">
        <v>44859.737812500003</v>
      </c>
      <c r="D5" s="18">
        <v>44862</v>
      </c>
      <c r="E5" s="2" t="s">
        <v>39</v>
      </c>
      <c r="F5" t="s">
        <v>49</v>
      </c>
      <c r="G5" s="9">
        <v>44859</v>
      </c>
      <c r="H5" s="7">
        <f>AVERAGE(B27)</f>
        <v>0.88</v>
      </c>
      <c r="I5" s="7">
        <f>AVERAGE(C27)</f>
        <v>0.87892770819600086</v>
      </c>
      <c r="J5">
        <f>F26</f>
        <v>94.872100000000003</v>
      </c>
    </row>
    <row r="6" spans="1:10" x14ac:dyDescent="0.2">
      <c r="A6">
        <v>5</v>
      </c>
      <c r="B6" s="9">
        <v>44861</v>
      </c>
      <c r="C6" s="18">
        <v>44862</v>
      </c>
      <c r="D6" s="18">
        <v>44863.666666666664</v>
      </c>
      <c r="E6" s="2" t="s">
        <v>39</v>
      </c>
      <c r="F6" t="s">
        <v>44</v>
      </c>
      <c r="G6" s="9">
        <v>44861</v>
      </c>
      <c r="H6" s="7">
        <f>AVERAGE(B28:B29)</f>
        <v>0.87</v>
      </c>
      <c r="I6" s="7">
        <f>AVERAGE(C28:C29)</f>
        <v>0.869938670132959</v>
      </c>
      <c r="J6">
        <f>F27</f>
        <v>95.966300000000004</v>
      </c>
    </row>
    <row r="7" spans="1:10" x14ac:dyDescent="0.2">
      <c r="A7">
        <v>6</v>
      </c>
      <c r="B7" s="9">
        <v>44863</v>
      </c>
      <c r="C7" s="19">
        <v>44863.666666666664</v>
      </c>
      <c r="D7" s="19">
        <v>44865</v>
      </c>
      <c r="E7" s="2" t="s">
        <v>39</v>
      </c>
      <c r="F7" t="s">
        <v>45</v>
      </c>
      <c r="G7" s="9">
        <v>44863</v>
      </c>
      <c r="H7" s="7">
        <f>AVERAGE(B30:B31)</f>
        <v>0.92</v>
      </c>
      <c r="I7" s="7">
        <f>AVERAGE(C30:C31)</f>
        <v>0.91978752908078232</v>
      </c>
      <c r="J7">
        <f>F28</f>
        <v>95.136099999999999</v>
      </c>
    </row>
    <row r="8" spans="1:10" x14ac:dyDescent="0.2">
      <c r="A8">
        <v>7</v>
      </c>
      <c r="B8" s="9">
        <v>44864</v>
      </c>
      <c r="C8" s="19">
        <v>44865</v>
      </c>
      <c r="D8" s="19">
        <v>44866.666666666664</v>
      </c>
      <c r="E8" s="2" t="s">
        <v>39</v>
      </c>
      <c r="F8" t="s">
        <v>50</v>
      </c>
      <c r="G8" s="9">
        <v>44864</v>
      </c>
      <c r="H8" s="7">
        <f>AVERAGE(B32:B33)</f>
        <v>0.96</v>
      </c>
      <c r="I8" s="7">
        <f>AVERAGE(C32:C33)</f>
        <v>0.93214281042103475</v>
      </c>
      <c r="J8">
        <f>F29</f>
        <v>94.901300000000006</v>
      </c>
    </row>
    <row r="9" spans="1:10" x14ac:dyDescent="0.2">
      <c r="A9">
        <v>8</v>
      </c>
      <c r="B9" s="9">
        <v>44866</v>
      </c>
      <c r="C9" s="18">
        <v>44866.666666666664</v>
      </c>
      <c r="D9" s="18">
        <v>44873</v>
      </c>
      <c r="E9" s="2" t="s">
        <v>39</v>
      </c>
      <c r="F9" t="s">
        <v>51</v>
      </c>
      <c r="G9" s="9">
        <v>44866</v>
      </c>
      <c r="H9" s="7">
        <f>AVERAGE(B34:B35)</f>
        <v>0.95499999999999996</v>
      </c>
      <c r="I9" s="7">
        <f>AVERAGE(C34:C35)</f>
        <v>0.92708997954088534</v>
      </c>
      <c r="J9">
        <f>F30</f>
        <v>94.561599999999999</v>
      </c>
    </row>
    <row r="10" spans="1:10" x14ac:dyDescent="0.2">
      <c r="A10">
        <v>9</v>
      </c>
      <c r="B10" s="9">
        <v>44872</v>
      </c>
      <c r="C10" s="18">
        <v>44873</v>
      </c>
      <c r="D10" s="18">
        <v>44874</v>
      </c>
      <c r="E10" s="2" t="s">
        <v>39</v>
      </c>
      <c r="F10" t="s">
        <v>52</v>
      </c>
      <c r="G10" s="9">
        <v>44872</v>
      </c>
      <c r="H10" s="7">
        <f>AVERAGE(B36:B37)</f>
        <v>1</v>
      </c>
      <c r="I10" s="7">
        <f>AVERAGE(C36:C37)</f>
        <v>0.9560384838591216</v>
      </c>
      <c r="J10">
        <f>F31</f>
        <v>95.586299999999994</v>
      </c>
    </row>
    <row r="11" spans="1:10" x14ac:dyDescent="0.2">
      <c r="A11">
        <v>10</v>
      </c>
      <c r="B11" s="9">
        <v>44873</v>
      </c>
      <c r="C11" s="18">
        <v>44873</v>
      </c>
      <c r="D11" s="18">
        <v>44876</v>
      </c>
      <c r="E11" s="2" t="s">
        <v>39</v>
      </c>
      <c r="F11" t="s">
        <v>53</v>
      </c>
      <c r="G11" s="9">
        <v>44873</v>
      </c>
      <c r="H11" s="7">
        <f>AVERAGE(B36:B38)</f>
        <v>1</v>
      </c>
      <c r="I11" s="7">
        <f>AVERAGE(C36:C38)</f>
        <v>0.95459874953305146</v>
      </c>
      <c r="J11">
        <f>F32</f>
        <v>95.366</v>
      </c>
    </row>
    <row r="12" spans="1:10" x14ac:dyDescent="0.2">
      <c r="A12">
        <v>11</v>
      </c>
      <c r="B12" s="9">
        <v>44876</v>
      </c>
      <c r="C12" s="18">
        <v>44876</v>
      </c>
      <c r="D12" s="18">
        <v>44880.705555555556</v>
      </c>
      <c r="E12" s="2" t="s">
        <v>39</v>
      </c>
      <c r="F12" t="s">
        <v>54</v>
      </c>
      <c r="G12" s="9">
        <v>44876</v>
      </c>
      <c r="H12" s="7">
        <f>AVERAGE(B38)</f>
        <v>1</v>
      </c>
      <c r="I12" s="7">
        <f>AVERAGE(C38)</f>
        <v>0.95171928088091129</v>
      </c>
      <c r="J12">
        <f>F33</f>
        <v>95.074100000000001</v>
      </c>
    </row>
    <row r="13" spans="1:10" x14ac:dyDescent="0.2">
      <c r="A13">
        <v>12</v>
      </c>
      <c r="B13" s="9">
        <v>44880</v>
      </c>
      <c r="C13" s="18">
        <v>44880.705555555556</v>
      </c>
      <c r="D13" s="18">
        <v>44882.782638888886</v>
      </c>
      <c r="E13" s="2" t="s">
        <v>39</v>
      </c>
      <c r="F13" t="s">
        <v>55</v>
      </c>
      <c r="G13" s="9">
        <v>44880</v>
      </c>
      <c r="H13" s="7">
        <f>AVERAGE(B39:B40)</f>
        <v>1</v>
      </c>
      <c r="I13" s="7">
        <f>AVERAGE(C39:C40)</f>
        <v>0.94898329628772693</v>
      </c>
      <c r="J13">
        <f>F34</f>
        <v>94.182500000000005</v>
      </c>
    </row>
    <row r="14" spans="1:10" x14ac:dyDescent="0.2">
      <c r="A14">
        <v>13</v>
      </c>
      <c r="B14" s="9">
        <v>44882</v>
      </c>
      <c r="C14" s="18">
        <v>44882.782638888886</v>
      </c>
      <c r="D14" s="18">
        <v>44886.666666666664</v>
      </c>
      <c r="E14" s="2" t="s">
        <v>39</v>
      </c>
      <c r="F14" t="s">
        <v>56</v>
      </c>
      <c r="G14" s="9">
        <v>44882</v>
      </c>
      <c r="H14" s="7">
        <f>AVERAGE(B41:B42)</f>
        <v>1</v>
      </c>
      <c r="I14" s="7">
        <f>AVERAGE(C41:C42)</f>
        <v>0.95871133418083021</v>
      </c>
      <c r="J14">
        <f>F35</f>
        <v>94.035799999999995</v>
      </c>
    </row>
    <row r="15" spans="1:10" x14ac:dyDescent="0.2">
      <c r="A15">
        <v>14</v>
      </c>
      <c r="B15" s="9">
        <v>44884</v>
      </c>
      <c r="C15" s="18">
        <v>44886.666666666664</v>
      </c>
      <c r="D15" s="18">
        <v>44893</v>
      </c>
      <c r="E15" s="2" t="s">
        <v>41</v>
      </c>
      <c r="F15" t="s">
        <v>58</v>
      </c>
      <c r="G15" s="9">
        <v>44884</v>
      </c>
      <c r="H15" s="7">
        <f>AVERAGE(B43:B44)</f>
        <v>1</v>
      </c>
      <c r="I15" s="7">
        <f>AVERAGE(C43:C44)</f>
        <v>0.94812252990126344</v>
      </c>
      <c r="J15">
        <f>F36</f>
        <v>94.150400000000005</v>
      </c>
    </row>
    <row r="16" spans="1:10" x14ac:dyDescent="0.2">
      <c r="A16">
        <v>15</v>
      </c>
      <c r="B16" t="s">
        <v>43</v>
      </c>
      <c r="C16" s="18">
        <v>44893</v>
      </c>
      <c r="D16" s="18">
        <v>44896</v>
      </c>
      <c r="E16" s="2" t="s">
        <v>42</v>
      </c>
      <c r="F16" t="s">
        <v>57</v>
      </c>
      <c r="G16" t="s">
        <v>60</v>
      </c>
      <c r="H16" s="7">
        <f>AVERAGE(B45:B46)</f>
        <v>0.99</v>
      </c>
      <c r="I16" s="7">
        <f>AVERAGE(C45:C46)</f>
        <v>0.93513912792136544</v>
      </c>
      <c r="J16">
        <f>AVERAGE(F37:F38)</f>
        <v>94.193749999999994</v>
      </c>
    </row>
    <row r="22" spans="1:6" x14ac:dyDescent="0.2">
      <c r="A22" t="s">
        <v>61</v>
      </c>
      <c r="B22" t="s">
        <v>62</v>
      </c>
      <c r="C22" t="s">
        <v>63</v>
      </c>
      <c r="E22" t="s">
        <v>92</v>
      </c>
      <c r="F22" t="s">
        <v>93</v>
      </c>
    </row>
    <row r="23" spans="1:6" x14ac:dyDescent="0.2">
      <c r="A23" s="14" t="s">
        <v>64</v>
      </c>
      <c r="B23" s="15">
        <v>0.94</v>
      </c>
      <c r="C23" s="7">
        <v>0.94007708632107823</v>
      </c>
      <c r="E23" s="9">
        <v>44839</v>
      </c>
      <c r="F23">
        <v>93.811800000000005</v>
      </c>
    </row>
    <row r="24" spans="1:6" x14ac:dyDescent="0.2">
      <c r="A24" s="14" t="s">
        <v>65</v>
      </c>
      <c r="B24" s="7">
        <v>0.9</v>
      </c>
      <c r="C24" s="7">
        <v>0.89998470026009547</v>
      </c>
      <c r="E24" s="9">
        <v>44846</v>
      </c>
      <c r="F24">
        <v>93.923199999999994</v>
      </c>
    </row>
    <row r="25" spans="1:6" x14ac:dyDescent="0.2">
      <c r="A25" s="14" t="s">
        <v>66</v>
      </c>
      <c r="B25" s="16">
        <v>0.92</v>
      </c>
      <c r="C25" s="7">
        <v>0.92027516227351991</v>
      </c>
      <c r="E25" s="9">
        <v>44853</v>
      </c>
      <c r="F25">
        <v>94.677199999999999</v>
      </c>
    </row>
    <row r="26" spans="1:6" x14ac:dyDescent="0.2">
      <c r="A26" s="14" t="s">
        <v>67</v>
      </c>
      <c r="B26" s="7">
        <v>0.9</v>
      </c>
      <c r="C26" s="7">
        <v>0.89582545338721564</v>
      </c>
      <c r="E26" s="9">
        <v>44859</v>
      </c>
      <c r="F26">
        <v>94.872100000000003</v>
      </c>
    </row>
    <row r="27" spans="1:6" x14ac:dyDescent="0.2">
      <c r="A27" s="14" t="s">
        <v>68</v>
      </c>
      <c r="B27" s="15">
        <v>0.88</v>
      </c>
      <c r="C27" s="7">
        <v>0.87892770819600086</v>
      </c>
      <c r="E27" s="9">
        <v>44861</v>
      </c>
      <c r="F27">
        <v>95.966300000000004</v>
      </c>
    </row>
    <row r="28" spans="1:6" x14ac:dyDescent="0.2">
      <c r="A28" s="14" t="s">
        <v>69</v>
      </c>
      <c r="B28" s="7">
        <v>0.87</v>
      </c>
      <c r="C28" s="7">
        <v>0.86991213887397378</v>
      </c>
      <c r="E28" s="9">
        <v>44863</v>
      </c>
      <c r="F28">
        <v>95.136099999999999</v>
      </c>
    </row>
    <row r="29" spans="1:6" x14ac:dyDescent="0.2">
      <c r="A29" s="14" t="s">
        <v>70</v>
      </c>
      <c r="B29" s="7">
        <v>0.87</v>
      </c>
      <c r="C29" s="7">
        <v>0.86996520139194433</v>
      </c>
      <c r="E29" s="9">
        <v>44864</v>
      </c>
      <c r="F29">
        <v>94.901300000000006</v>
      </c>
    </row>
    <row r="30" spans="1:6" x14ac:dyDescent="0.2">
      <c r="A30" s="14" t="s">
        <v>71</v>
      </c>
      <c r="B30" s="15">
        <v>0.92</v>
      </c>
      <c r="C30" s="7">
        <v>0.91978752908078232</v>
      </c>
      <c r="E30" s="9">
        <v>44866</v>
      </c>
      <c r="F30">
        <v>94.561599999999999</v>
      </c>
    </row>
    <row r="31" spans="1:6" x14ac:dyDescent="0.2">
      <c r="A31" s="14" t="s">
        <v>72</v>
      </c>
      <c r="B31" s="7">
        <v>0.92</v>
      </c>
      <c r="C31" s="7">
        <v>0.91978752908078232</v>
      </c>
      <c r="E31" s="9">
        <v>44872</v>
      </c>
      <c r="F31">
        <v>95.586299999999994</v>
      </c>
    </row>
    <row r="32" spans="1:6" x14ac:dyDescent="0.2">
      <c r="A32" s="14" t="s">
        <v>73</v>
      </c>
      <c r="B32" s="15">
        <v>0.96</v>
      </c>
      <c r="C32" s="7">
        <v>0.93156852850987848</v>
      </c>
      <c r="E32" s="9">
        <v>44873</v>
      </c>
      <c r="F32">
        <v>95.366</v>
      </c>
    </row>
    <row r="33" spans="1:6" x14ac:dyDescent="0.2">
      <c r="A33" s="14" t="s">
        <v>74</v>
      </c>
      <c r="B33" s="7">
        <v>0.96</v>
      </c>
      <c r="C33" s="7">
        <v>0.93271709233219102</v>
      </c>
      <c r="E33" s="9">
        <v>44876</v>
      </c>
      <c r="F33">
        <v>95.074100000000001</v>
      </c>
    </row>
    <row r="34" spans="1:6" x14ac:dyDescent="0.2">
      <c r="A34" s="14" t="s">
        <v>75</v>
      </c>
      <c r="B34" s="15">
        <v>0.94</v>
      </c>
      <c r="C34" s="7">
        <v>0.91775365148793253</v>
      </c>
      <c r="E34" s="9">
        <v>44880</v>
      </c>
      <c r="F34">
        <v>94.182500000000005</v>
      </c>
    </row>
    <row r="35" spans="1:6" x14ac:dyDescent="0.2">
      <c r="A35" s="14" t="s">
        <v>76</v>
      </c>
      <c r="B35" s="7">
        <v>0.97</v>
      </c>
      <c r="C35" s="7">
        <v>0.93642630759383805</v>
      </c>
      <c r="E35" s="9">
        <v>44882</v>
      </c>
      <c r="F35">
        <v>94.035799999999995</v>
      </c>
    </row>
    <row r="36" spans="1:6" x14ac:dyDescent="0.2">
      <c r="A36" s="14" t="s">
        <v>77</v>
      </c>
      <c r="B36" s="7">
        <v>1</v>
      </c>
      <c r="C36" s="7">
        <v>0.95607504424237288</v>
      </c>
      <c r="E36" s="9">
        <v>44884</v>
      </c>
      <c r="F36">
        <v>94.150400000000005</v>
      </c>
    </row>
    <row r="37" spans="1:6" x14ac:dyDescent="0.2">
      <c r="A37" s="14" t="s">
        <v>78</v>
      </c>
      <c r="B37" s="7">
        <v>1</v>
      </c>
      <c r="C37" s="7">
        <v>0.95600192347587021</v>
      </c>
      <c r="E37" s="9">
        <v>44891</v>
      </c>
      <c r="F37">
        <v>94.322900000000004</v>
      </c>
    </row>
    <row r="38" spans="1:6" x14ac:dyDescent="0.2">
      <c r="A38" s="14" t="s">
        <v>79</v>
      </c>
      <c r="B38" s="7">
        <v>1</v>
      </c>
      <c r="C38" s="7">
        <v>0.95171928088091129</v>
      </c>
      <c r="E38" s="9">
        <v>44892</v>
      </c>
      <c r="F38">
        <v>94.064599999999999</v>
      </c>
    </row>
    <row r="39" spans="1:6" x14ac:dyDescent="0.2">
      <c r="A39" s="14" t="s">
        <v>80</v>
      </c>
      <c r="B39" s="7">
        <v>1</v>
      </c>
      <c r="C39" s="7">
        <v>0.94277008477388624</v>
      </c>
    </row>
    <row r="40" spans="1:6" x14ac:dyDescent="0.2">
      <c r="A40" s="14" t="s">
        <v>81</v>
      </c>
      <c r="B40" s="7">
        <v>1</v>
      </c>
      <c r="C40" s="7">
        <v>0.95519650780156762</v>
      </c>
    </row>
    <row r="41" spans="1:6" x14ac:dyDescent="0.2">
      <c r="A41" s="14" t="s">
        <v>82</v>
      </c>
      <c r="B41" s="7">
        <v>1</v>
      </c>
      <c r="C41" s="7">
        <v>0.96869657032979273</v>
      </c>
    </row>
    <row r="42" spans="1:6" x14ac:dyDescent="0.2">
      <c r="A42" s="14" t="s">
        <v>83</v>
      </c>
      <c r="B42" s="7">
        <v>1</v>
      </c>
      <c r="C42" s="7">
        <v>0.94872609803186758</v>
      </c>
    </row>
    <row r="43" spans="1:6" x14ac:dyDescent="0.2">
      <c r="A43" s="14" t="s">
        <v>84</v>
      </c>
      <c r="B43" s="7">
        <v>1</v>
      </c>
      <c r="C43" s="7">
        <v>0.9481674767177477</v>
      </c>
    </row>
    <row r="44" spans="1:6" x14ac:dyDescent="0.2">
      <c r="A44" s="14" t="s">
        <v>85</v>
      </c>
      <c r="B44" s="7">
        <v>1</v>
      </c>
      <c r="C44" s="7">
        <v>0.94807758308477907</v>
      </c>
    </row>
    <row r="45" spans="1:6" x14ac:dyDescent="0.2">
      <c r="A45" s="14" t="s">
        <v>86</v>
      </c>
      <c r="B45" s="7">
        <v>0.99</v>
      </c>
      <c r="C45" s="7">
        <v>0.93513912792136544</v>
      </c>
    </row>
    <row r="46" spans="1:6" x14ac:dyDescent="0.2">
      <c r="A46" s="14" t="s">
        <v>87</v>
      </c>
      <c r="B46" s="7">
        <v>0.99</v>
      </c>
      <c r="C46" s="7">
        <v>0.93513912792136544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B722-2C04-5B41-85FF-12CD0E981E6E}">
  <dimension ref="A1:J121"/>
  <sheetViews>
    <sheetView workbookViewId="0">
      <selection activeCell="I1" sqref="I1:I16"/>
    </sheetView>
  </sheetViews>
  <sheetFormatPr baseColWidth="10" defaultRowHeight="16" x14ac:dyDescent="0.2"/>
  <cols>
    <col min="1" max="1" width="15.1640625" bestFit="1" customWidth="1"/>
  </cols>
  <sheetData>
    <row r="1" spans="1:10" x14ac:dyDescent="0.2">
      <c r="A1" t="s">
        <v>90</v>
      </c>
      <c r="B1" t="s">
        <v>91</v>
      </c>
      <c r="I1" s="9">
        <v>44839</v>
      </c>
      <c r="J1">
        <f>B6</f>
        <v>93.811800000000005</v>
      </c>
    </row>
    <row r="2" spans="1:10" x14ac:dyDescent="0.2">
      <c r="A2" s="20">
        <v>44835.375</v>
      </c>
      <c r="B2">
        <v>93.592699999999994</v>
      </c>
      <c r="I2" s="9">
        <v>44846</v>
      </c>
      <c r="J2">
        <f>B13</f>
        <v>93.923199999999994</v>
      </c>
    </row>
    <row r="3" spans="1:10" x14ac:dyDescent="0.2">
      <c r="A3" s="20">
        <v>44836.375</v>
      </c>
      <c r="B3">
        <v>93.567899999999995</v>
      </c>
      <c r="I3" s="9">
        <v>44853</v>
      </c>
      <c r="J3">
        <f>B20</f>
        <v>94.677199999999999</v>
      </c>
    </row>
    <row r="4" spans="1:10" x14ac:dyDescent="0.2">
      <c r="A4" s="20">
        <v>44837.375</v>
      </c>
      <c r="B4">
        <v>93.509500000000003</v>
      </c>
      <c r="I4" s="9">
        <v>44859</v>
      </c>
      <c r="J4">
        <f>B26</f>
        <v>94.872100000000003</v>
      </c>
    </row>
    <row r="5" spans="1:10" x14ac:dyDescent="0.2">
      <c r="A5" s="20">
        <v>44838.375</v>
      </c>
      <c r="B5">
        <v>93.872900000000001</v>
      </c>
      <c r="I5" s="9">
        <v>44861</v>
      </c>
      <c r="J5">
        <f>B28</f>
        <v>95.966300000000004</v>
      </c>
    </row>
    <row r="6" spans="1:10" x14ac:dyDescent="0.2">
      <c r="A6" s="20">
        <v>44839.375</v>
      </c>
      <c r="B6">
        <v>93.811800000000005</v>
      </c>
      <c r="I6" s="9">
        <v>44863</v>
      </c>
      <c r="J6">
        <f>B30</f>
        <v>95.136099999999999</v>
      </c>
    </row>
    <row r="7" spans="1:10" x14ac:dyDescent="0.2">
      <c r="A7" s="20">
        <v>44840.375</v>
      </c>
      <c r="B7">
        <v>93.358900000000006</v>
      </c>
      <c r="I7" s="9">
        <v>44864</v>
      </c>
      <c r="J7">
        <f>B31</f>
        <v>94.901300000000006</v>
      </c>
    </row>
    <row r="8" spans="1:10" x14ac:dyDescent="0.2">
      <c r="A8" s="20">
        <v>44841.375</v>
      </c>
      <c r="B8">
        <v>93.957099999999997</v>
      </c>
      <c r="I8" s="9">
        <v>44866</v>
      </c>
      <c r="J8">
        <f>B33</f>
        <v>94.561599999999999</v>
      </c>
    </row>
    <row r="9" spans="1:10" x14ac:dyDescent="0.2">
      <c r="A9" s="20">
        <v>44842.375</v>
      </c>
      <c r="B9">
        <v>93.645499999999998</v>
      </c>
      <c r="I9" s="9">
        <v>44872</v>
      </c>
      <c r="J9">
        <f>B39</f>
        <v>95.586299999999994</v>
      </c>
    </row>
    <row r="10" spans="1:10" x14ac:dyDescent="0.2">
      <c r="A10" s="20">
        <v>44843.375</v>
      </c>
      <c r="B10">
        <v>94.058400000000006</v>
      </c>
      <c r="I10" s="9">
        <v>44873</v>
      </c>
      <c r="J10">
        <f>B40</f>
        <v>95.366</v>
      </c>
    </row>
    <row r="11" spans="1:10" x14ac:dyDescent="0.2">
      <c r="A11" s="20">
        <v>44844.375</v>
      </c>
      <c r="B11">
        <v>94.0214</v>
      </c>
      <c r="I11" s="9">
        <v>44876</v>
      </c>
      <c r="J11">
        <f>B43</f>
        <v>95.074100000000001</v>
      </c>
    </row>
    <row r="12" spans="1:10" x14ac:dyDescent="0.2">
      <c r="A12" s="20">
        <v>44845.375</v>
      </c>
      <c r="B12">
        <v>93.908600000000007</v>
      </c>
      <c r="I12" s="9">
        <v>44880</v>
      </c>
      <c r="J12">
        <f>B47</f>
        <v>94.182500000000005</v>
      </c>
    </row>
    <row r="13" spans="1:10" x14ac:dyDescent="0.2">
      <c r="A13" s="20">
        <v>44846.375</v>
      </c>
      <c r="B13">
        <v>93.923199999999994</v>
      </c>
      <c r="I13" s="9">
        <v>44882</v>
      </c>
      <c r="J13">
        <f>B49</f>
        <v>94.035799999999995</v>
      </c>
    </row>
    <row r="14" spans="1:10" x14ac:dyDescent="0.2">
      <c r="A14" s="20">
        <v>44847.375</v>
      </c>
      <c r="B14">
        <v>93.8309</v>
      </c>
      <c r="I14" s="9">
        <v>44884</v>
      </c>
      <c r="J14">
        <f>B51</f>
        <v>94.150400000000005</v>
      </c>
    </row>
    <row r="15" spans="1:10" x14ac:dyDescent="0.2">
      <c r="A15" s="20">
        <v>44848.375</v>
      </c>
      <c r="B15">
        <v>93.811899999999994</v>
      </c>
      <c r="I15" s="9">
        <v>44891</v>
      </c>
      <c r="J15">
        <v>94.322900000000004</v>
      </c>
    </row>
    <row r="16" spans="1:10" x14ac:dyDescent="0.2">
      <c r="A16" s="20">
        <v>44849.375</v>
      </c>
      <c r="B16">
        <v>94.3245</v>
      </c>
      <c r="I16" s="9">
        <v>44892</v>
      </c>
      <c r="J16">
        <v>94.064599999999999</v>
      </c>
    </row>
    <row r="17" spans="1:2" x14ac:dyDescent="0.2">
      <c r="A17" s="20">
        <v>44850.375</v>
      </c>
      <c r="B17">
        <v>94.537300000000002</v>
      </c>
    </row>
    <row r="18" spans="1:2" x14ac:dyDescent="0.2">
      <c r="A18" s="20">
        <v>44851.375</v>
      </c>
      <c r="B18">
        <v>94.743799999999993</v>
      </c>
    </row>
    <row r="19" spans="1:2" x14ac:dyDescent="0.2">
      <c r="A19" s="20">
        <v>44852.375</v>
      </c>
      <c r="B19">
        <v>94.814499999999995</v>
      </c>
    </row>
    <row r="20" spans="1:2" x14ac:dyDescent="0.2">
      <c r="A20" s="20">
        <v>44853.375</v>
      </c>
      <c r="B20">
        <v>94.677199999999999</v>
      </c>
    </row>
    <row r="21" spans="1:2" x14ac:dyDescent="0.2">
      <c r="A21" s="20">
        <v>44854.375</v>
      </c>
      <c r="B21">
        <v>94.762799999999999</v>
      </c>
    </row>
    <row r="22" spans="1:2" x14ac:dyDescent="0.2">
      <c r="A22" s="20">
        <v>44855.375</v>
      </c>
      <c r="B22">
        <v>94.997799999999998</v>
      </c>
    </row>
    <row r="23" spans="1:2" x14ac:dyDescent="0.2">
      <c r="A23" s="20">
        <v>44856.375</v>
      </c>
      <c r="B23">
        <v>95.302899999999994</v>
      </c>
    </row>
    <row r="24" spans="1:2" x14ac:dyDescent="0.2">
      <c r="A24" s="20">
        <v>44857.375</v>
      </c>
      <c r="B24">
        <v>94.9559</v>
      </c>
    </row>
    <row r="25" spans="1:2" x14ac:dyDescent="0.2">
      <c r="A25" s="20">
        <v>44858.375</v>
      </c>
      <c r="B25">
        <v>95.017799999999994</v>
      </c>
    </row>
    <row r="26" spans="1:2" x14ac:dyDescent="0.2">
      <c r="A26" s="20">
        <v>44859.375</v>
      </c>
      <c r="B26">
        <v>94.872100000000003</v>
      </c>
    </row>
    <row r="27" spans="1:2" x14ac:dyDescent="0.2">
      <c r="A27" s="20">
        <v>44860.375</v>
      </c>
      <c r="B27">
        <v>95.197199999999995</v>
      </c>
    </row>
    <row r="28" spans="1:2" x14ac:dyDescent="0.2">
      <c r="A28" s="20">
        <v>44861.375</v>
      </c>
      <c r="B28">
        <v>95.966300000000004</v>
      </c>
    </row>
    <row r="29" spans="1:2" x14ac:dyDescent="0.2">
      <c r="A29" s="20">
        <v>44862.375</v>
      </c>
      <c r="B29">
        <v>95.243799999999993</v>
      </c>
    </row>
    <row r="30" spans="1:2" x14ac:dyDescent="0.2">
      <c r="A30" s="20">
        <v>44863.375</v>
      </c>
      <c r="B30">
        <v>95.136099999999999</v>
      </c>
    </row>
    <row r="31" spans="1:2" x14ac:dyDescent="0.2">
      <c r="A31" s="20">
        <v>44864.375</v>
      </c>
      <c r="B31">
        <v>94.901300000000006</v>
      </c>
    </row>
    <row r="32" spans="1:2" x14ac:dyDescent="0.2">
      <c r="A32" s="20">
        <v>44865.375</v>
      </c>
      <c r="B32">
        <v>94.789299999999997</v>
      </c>
    </row>
    <row r="33" spans="1:2" x14ac:dyDescent="0.2">
      <c r="A33" s="20">
        <v>44866.375</v>
      </c>
      <c r="B33">
        <v>94.561599999999999</v>
      </c>
    </row>
    <row r="34" spans="1:2" x14ac:dyDescent="0.2">
      <c r="A34" s="20">
        <v>44867.375</v>
      </c>
      <c r="B34">
        <v>94.573899999999995</v>
      </c>
    </row>
    <row r="35" spans="1:2" x14ac:dyDescent="0.2">
      <c r="A35" s="20">
        <v>44868.375</v>
      </c>
      <c r="B35">
        <v>95.416499999999999</v>
      </c>
    </row>
    <row r="36" spans="1:2" x14ac:dyDescent="0.2">
      <c r="A36" s="20">
        <v>44869.375</v>
      </c>
      <c r="B36">
        <v>95.260300000000001</v>
      </c>
    </row>
    <row r="37" spans="1:2" x14ac:dyDescent="0.2">
      <c r="A37" s="20">
        <v>44870.375</v>
      </c>
      <c r="B37">
        <v>95.592600000000004</v>
      </c>
    </row>
    <row r="38" spans="1:2" x14ac:dyDescent="0.2">
      <c r="A38" s="20">
        <v>44871.375</v>
      </c>
      <c r="B38">
        <v>95.298500000000004</v>
      </c>
    </row>
    <row r="39" spans="1:2" x14ac:dyDescent="0.2">
      <c r="A39" s="20">
        <v>44872.375</v>
      </c>
      <c r="B39">
        <v>95.586299999999994</v>
      </c>
    </row>
    <row r="40" spans="1:2" x14ac:dyDescent="0.2">
      <c r="A40" s="20">
        <v>44873.375</v>
      </c>
      <c r="B40">
        <v>95.366</v>
      </c>
    </row>
    <row r="41" spans="1:2" x14ac:dyDescent="0.2">
      <c r="A41" s="20">
        <v>44874.375</v>
      </c>
      <c r="B41">
        <v>95.543099999999995</v>
      </c>
    </row>
    <row r="42" spans="1:2" x14ac:dyDescent="0.2">
      <c r="A42" s="20">
        <v>44875.375</v>
      </c>
      <c r="B42">
        <v>95.111199999999997</v>
      </c>
    </row>
    <row r="43" spans="1:2" x14ac:dyDescent="0.2">
      <c r="A43" s="20">
        <v>44876.375</v>
      </c>
      <c r="B43">
        <v>95.074100000000001</v>
      </c>
    </row>
    <row r="44" spans="1:2" x14ac:dyDescent="0.2">
      <c r="A44" s="20">
        <v>44877.375</v>
      </c>
      <c r="B44">
        <v>95.137500000000003</v>
      </c>
    </row>
    <row r="45" spans="1:2" x14ac:dyDescent="0.2">
      <c r="A45" s="20">
        <v>44878.375</v>
      </c>
      <c r="B45">
        <v>95.232299999999995</v>
      </c>
    </row>
    <row r="46" spans="1:2" x14ac:dyDescent="0.2">
      <c r="A46" s="20">
        <v>44879.375</v>
      </c>
      <c r="B46">
        <v>94.930599999999998</v>
      </c>
    </row>
    <row r="47" spans="1:2" x14ac:dyDescent="0.2">
      <c r="A47" s="20">
        <v>44880.375</v>
      </c>
      <c r="B47">
        <v>94.182500000000005</v>
      </c>
    </row>
    <row r="48" spans="1:2" x14ac:dyDescent="0.2">
      <c r="A48" s="20">
        <v>44881.375</v>
      </c>
      <c r="B48">
        <v>94.200199999999995</v>
      </c>
    </row>
    <row r="49" spans="1:2" x14ac:dyDescent="0.2">
      <c r="A49" s="20">
        <v>44882.375</v>
      </c>
      <c r="B49">
        <v>94.035799999999995</v>
      </c>
    </row>
    <row r="50" spans="1:2" x14ac:dyDescent="0.2">
      <c r="A50" s="20">
        <v>44883.375</v>
      </c>
      <c r="B50">
        <v>94.030500000000004</v>
      </c>
    </row>
    <row r="51" spans="1:2" x14ac:dyDescent="0.2">
      <c r="A51" s="20">
        <v>44884.375</v>
      </c>
      <c r="B51">
        <v>94.150400000000005</v>
      </c>
    </row>
    <row r="52" spans="1:2" x14ac:dyDescent="0.2">
      <c r="A52" s="20">
        <v>44885.375</v>
      </c>
      <c r="B52">
        <v>94.1464</v>
      </c>
    </row>
    <row r="53" spans="1:2" x14ac:dyDescent="0.2">
      <c r="A53" s="20">
        <v>44886.375</v>
      </c>
      <c r="B53">
        <v>94.209500000000006</v>
      </c>
    </row>
    <row r="54" spans="1:2" x14ac:dyDescent="0.2">
      <c r="A54" s="20">
        <v>44887.375</v>
      </c>
      <c r="B54">
        <v>94.355900000000005</v>
      </c>
    </row>
    <row r="55" spans="1:2" x14ac:dyDescent="0.2">
      <c r="A55" s="20">
        <v>44888.375</v>
      </c>
      <c r="B55">
        <v>94.244399999999999</v>
      </c>
    </row>
    <row r="56" spans="1:2" x14ac:dyDescent="0.2">
      <c r="A56" s="20">
        <v>44889.375</v>
      </c>
      <c r="B56">
        <v>94.130499999999998</v>
      </c>
    </row>
    <row r="57" spans="1:2" x14ac:dyDescent="0.2">
      <c r="A57" s="20">
        <v>44890.375</v>
      </c>
      <c r="B57">
        <v>94.194100000000006</v>
      </c>
    </row>
    <row r="58" spans="1:2" x14ac:dyDescent="0.2">
      <c r="A58" s="20">
        <v>44891.375</v>
      </c>
      <c r="B58">
        <v>94.322900000000004</v>
      </c>
    </row>
    <row r="59" spans="1:2" x14ac:dyDescent="0.2">
      <c r="A59" s="20">
        <v>44892.375</v>
      </c>
      <c r="B59">
        <v>94.064599999999999</v>
      </c>
    </row>
    <row r="60" spans="1:2" x14ac:dyDescent="0.2">
      <c r="A60" s="20">
        <v>44893.375</v>
      </c>
      <c r="B60">
        <v>93.976600000000005</v>
      </c>
    </row>
    <row r="61" spans="1:2" x14ac:dyDescent="0.2">
      <c r="A61" s="20">
        <v>44894.375</v>
      </c>
      <c r="B61">
        <v>94.023499999999999</v>
      </c>
    </row>
    <row r="62" spans="1:2" x14ac:dyDescent="0.2">
      <c r="A62" s="20">
        <v>44835.375</v>
      </c>
      <c r="B62">
        <v>93.556299999999993</v>
      </c>
    </row>
    <row r="63" spans="1:2" x14ac:dyDescent="0.2">
      <c r="A63" s="20">
        <v>44836.375</v>
      </c>
      <c r="B63">
        <v>93.572599999999994</v>
      </c>
    </row>
    <row r="64" spans="1:2" x14ac:dyDescent="0.2">
      <c r="A64" s="20">
        <v>44837.375</v>
      </c>
      <c r="B64">
        <v>93.507499999999993</v>
      </c>
    </row>
    <row r="65" spans="1:2" x14ac:dyDescent="0.2">
      <c r="A65" s="20">
        <v>44838.375</v>
      </c>
      <c r="B65">
        <v>93.872900000000001</v>
      </c>
    </row>
    <row r="66" spans="1:2" x14ac:dyDescent="0.2">
      <c r="A66" s="20">
        <v>44839.375</v>
      </c>
      <c r="B66">
        <v>93.854799999999997</v>
      </c>
    </row>
    <row r="67" spans="1:2" x14ac:dyDescent="0.2">
      <c r="A67" s="20">
        <v>44840.375</v>
      </c>
      <c r="B67">
        <v>93.358999999999995</v>
      </c>
    </row>
    <row r="68" spans="1:2" x14ac:dyDescent="0.2">
      <c r="A68" s="20">
        <v>44841.375</v>
      </c>
      <c r="B68">
        <v>93.981200000000001</v>
      </c>
    </row>
    <row r="69" spans="1:2" x14ac:dyDescent="0.2">
      <c r="A69" s="20">
        <v>44842.375</v>
      </c>
      <c r="B69">
        <v>93.613799999999998</v>
      </c>
    </row>
    <row r="70" spans="1:2" x14ac:dyDescent="0.2">
      <c r="A70" s="20">
        <v>44843.375</v>
      </c>
      <c r="B70">
        <v>94.177099999999996</v>
      </c>
    </row>
    <row r="71" spans="1:2" x14ac:dyDescent="0.2">
      <c r="A71" s="20">
        <v>44844.375</v>
      </c>
      <c r="B71">
        <v>94.0214</v>
      </c>
    </row>
    <row r="72" spans="1:2" x14ac:dyDescent="0.2">
      <c r="A72" s="20">
        <v>44845.375</v>
      </c>
      <c r="B72">
        <v>93.908600000000007</v>
      </c>
    </row>
    <row r="73" spans="1:2" x14ac:dyDescent="0.2">
      <c r="A73" s="20">
        <v>44846.375</v>
      </c>
      <c r="B73">
        <v>93.923299999999998</v>
      </c>
    </row>
    <row r="74" spans="1:2" x14ac:dyDescent="0.2">
      <c r="A74" s="20">
        <v>44847.375</v>
      </c>
      <c r="B74">
        <v>93.8309</v>
      </c>
    </row>
    <row r="75" spans="1:2" x14ac:dyDescent="0.2">
      <c r="A75" s="20">
        <v>44848.375</v>
      </c>
      <c r="B75">
        <v>93.772900000000007</v>
      </c>
    </row>
    <row r="76" spans="1:2" x14ac:dyDescent="0.2">
      <c r="A76" s="20">
        <v>44849.375</v>
      </c>
      <c r="B76">
        <v>94.600499999999997</v>
      </c>
    </row>
    <row r="77" spans="1:2" x14ac:dyDescent="0.2">
      <c r="A77" s="20">
        <v>44850.375</v>
      </c>
      <c r="B77">
        <v>94.772099999999995</v>
      </c>
    </row>
    <row r="78" spans="1:2" x14ac:dyDescent="0.2">
      <c r="A78" s="20">
        <v>44851.375</v>
      </c>
      <c r="B78">
        <v>94.743700000000004</v>
      </c>
    </row>
    <row r="79" spans="1:2" x14ac:dyDescent="0.2">
      <c r="A79" s="20">
        <v>44852.375</v>
      </c>
      <c r="B79">
        <v>94.814499999999995</v>
      </c>
    </row>
    <row r="80" spans="1:2" x14ac:dyDescent="0.2">
      <c r="A80" s="20">
        <v>44853.375</v>
      </c>
      <c r="B80">
        <v>94.677199999999999</v>
      </c>
    </row>
    <row r="81" spans="1:2" x14ac:dyDescent="0.2">
      <c r="A81" s="20">
        <v>44854.375</v>
      </c>
      <c r="B81">
        <v>94.762799999999999</v>
      </c>
    </row>
    <row r="82" spans="1:2" x14ac:dyDescent="0.2">
      <c r="A82" s="20">
        <v>44855.375</v>
      </c>
      <c r="B82">
        <v>95.040499999999994</v>
      </c>
    </row>
    <row r="83" spans="1:2" x14ac:dyDescent="0.2">
      <c r="A83" s="20">
        <v>44856.375</v>
      </c>
      <c r="B83">
        <v>95.253600000000006</v>
      </c>
    </row>
    <row r="84" spans="1:2" x14ac:dyDescent="0.2">
      <c r="A84" s="20">
        <v>44857.375</v>
      </c>
      <c r="B84">
        <v>95.022400000000005</v>
      </c>
    </row>
    <row r="85" spans="1:2" x14ac:dyDescent="0.2">
      <c r="A85" s="20">
        <v>44858.375</v>
      </c>
      <c r="B85">
        <v>95.017799999999994</v>
      </c>
    </row>
    <row r="86" spans="1:2" x14ac:dyDescent="0.2">
      <c r="A86" s="20">
        <v>44859.375</v>
      </c>
      <c r="B86">
        <v>94.872100000000003</v>
      </c>
    </row>
    <row r="87" spans="1:2" x14ac:dyDescent="0.2">
      <c r="A87" s="20">
        <v>44860.375</v>
      </c>
      <c r="B87">
        <v>95.197199999999995</v>
      </c>
    </row>
    <row r="88" spans="1:2" x14ac:dyDescent="0.2">
      <c r="A88" s="20">
        <v>44861.375</v>
      </c>
      <c r="B88">
        <v>95.966200000000001</v>
      </c>
    </row>
    <row r="89" spans="1:2" x14ac:dyDescent="0.2">
      <c r="A89" s="20">
        <v>44862.375</v>
      </c>
      <c r="B89">
        <v>95.243899999999996</v>
      </c>
    </row>
    <row r="90" spans="1:2" x14ac:dyDescent="0.2">
      <c r="A90" s="20">
        <v>44863.375</v>
      </c>
      <c r="B90">
        <v>95.135999999999996</v>
      </c>
    </row>
    <row r="91" spans="1:2" x14ac:dyDescent="0.2">
      <c r="A91" s="20">
        <v>44864.375</v>
      </c>
      <c r="B91">
        <v>94.901300000000006</v>
      </c>
    </row>
    <row r="92" spans="1:2" x14ac:dyDescent="0.2">
      <c r="A92" s="20">
        <v>44865.375</v>
      </c>
      <c r="B92">
        <v>94.789199999999994</v>
      </c>
    </row>
    <row r="93" spans="1:2" x14ac:dyDescent="0.2">
      <c r="A93" s="20">
        <v>44866.375</v>
      </c>
      <c r="B93">
        <v>94.561599999999999</v>
      </c>
    </row>
    <row r="94" spans="1:2" x14ac:dyDescent="0.2">
      <c r="A94" s="20">
        <v>44867.375</v>
      </c>
      <c r="B94">
        <v>94.573899999999995</v>
      </c>
    </row>
    <row r="95" spans="1:2" x14ac:dyDescent="0.2">
      <c r="A95" s="20">
        <v>44868.375</v>
      </c>
      <c r="B95">
        <v>95.416499999999999</v>
      </c>
    </row>
    <row r="96" spans="1:2" x14ac:dyDescent="0.2">
      <c r="A96" s="20">
        <v>44869.375</v>
      </c>
      <c r="B96">
        <v>95.260300000000001</v>
      </c>
    </row>
    <row r="97" spans="1:2" x14ac:dyDescent="0.2">
      <c r="A97" s="20">
        <v>44870.375</v>
      </c>
      <c r="B97">
        <v>95.592600000000004</v>
      </c>
    </row>
    <row r="98" spans="1:2" x14ac:dyDescent="0.2">
      <c r="A98" s="20">
        <v>44871.375</v>
      </c>
      <c r="B98">
        <v>95.298599999999993</v>
      </c>
    </row>
    <row r="99" spans="1:2" x14ac:dyDescent="0.2">
      <c r="A99" s="20">
        <v>44872.375</v>
      </c>
      <c r="B99">
        <v>95.586299999999994</v>
      </c>
    </row>
    <row r="100" spans="1:2" x14ac:dyDescent="0.2">
      <c r="A100" s="20">
        <v>44873.375</v>
      </c>
      <c r="B100">
        <v>95.365899999999996</v>
      </c>
    </row>
    <row r="101" spans="1:2" x14ac:dyDescent="0.2">
      <c r="A101" s="20">
        <v>44874.375</v>
      </c>
      <c r="B101">
        <v>95.543099999999995</v>
      </c>
    </row>
    <row r="102" spans="1:2" x14ac:dyDescent="0.2">
      <c r="A102" s="20">
        <v>44875.375</v>
      </c>
      <c r="B102">
        <v>95.111199999999997</v>
      </c>
    </row>
    <row r="103" spans="1:2" x14ac:dyDescent="0.2">
      <c r="A103" s="20">
        <v>44876.375</v>
      </c>
      <c r="B103">
        <v>95.074100000000001</v>
      </c>
    </row>
    <row r="104" spans="1:2" x14ac:dyDescent="0.2">
      <c r="A104" s="20">
        <v>44877.375</v>
      </c>
      <c r="B104">
        <v>95.137500000000003</v>
      </c>
    </row>
    <row r="105" spans="1:2" x14ac:dyDescent="0.2">
      <c r="A105" s="20">
        <v>44878.375</v>
      </c>
      <c r="B105">
        <v>95.232299999999995</v>
      </c>
    </row>
    <row r="106" spans="1:2" x14ac:dyDescent="0.2">
      <c r="A106" s="20">
        <v>44879.375</v>
      </c>
      <c r="B106">
        <v>94.930599999999998</v>
      </c>
    </row>
    <row r="107" spans="1:2" x14ac:dyDescent="0.2">
      <c r="A107" s="20">
        <v>44880.375</v>
      </c>
      <c r="B107">
        <v>94.182500000000005</v>
      </c>
    </row>
    <row r="108" spans="1:2" x14ac:dyDescent="0.2">
      <c r="A108" s="20">
        <v>44881.375</v>
      </c>
      <c r="B108">
        <v>94.200199999999995</v>
      </c>
    </row>
    <row r="109" spans="1:2" x14ac:dyDescent="0.2">
      <c r="A109" s="20">
        <v>44882.375</v>
      </c>
      <c r="B109">
        <v>94.035799999999995</v>
      </c>
    </row>
    <row r="110" spans="1:2" x14ac:dyDescent="0.2">
      <c r="A110" s="20">
        <v>44883.375</v>
      </c>
      <c r="B110">
        <v>94.030500000000004</v>
      </c>
    </row>
    <row r="111" spans="1:2" x14ac:dyDescent="0.2">
      <c r="A111" s="20">
        <v>44884.375</v>
      </c>
      <c r="B111">
        <v>94.150300000000001</v>
      </c>
    </row>
    <row r="112" spans="1:2" x14ac:dyDescent="0.2">
      <c r="A112" s="20">
        <v>44885.375</v>
      </c>
      <c r="B112">
        <v>94.1464</v>
      </c>
    </row>
    <row r="113" spans="1:2" x14ac:dyDescent="0.2">
      <c r="A113" s="20">
        <v>44886.375</v>
      </c>
      <c r="B113">
        <v>94.209500000000006</v>
      </c>
    </row>
    <row r="114" spans="1:2" x14ac:dyDescent="0.2">
      <c r="A114" s="20">
        <v>44887.375</v>
      </c>
      <c r="B114">
        <v>94.355900000000005</v>
      </c>
    </row>
    <row r="115" spans="1:2" x14ac:dyDescent="0.2">
      <c r="A115" s="20">
        <v>44888.375</v>
      </c>
      <c r="B115">
        <v>94.244399999999999</v>
      </c>
    </row>
    <row r="116" spans="1:2" x14ac:dyDescent="0.2">
      <c r="A116" s="20">
        <v>44889.375</v>
      </c>
      <c r="B116">
        <v>94.130499999999998</v>
      </c>
    </row>
    <row r="117" spans="1:2" x14ac:dyDescent="0.2">
      <c r="A117" s="20">
        <v>44890.375</v>
      </c>
      <c r="B117">
        <v>94.194100000000006</v>
      </c>
    </row>
    <row r="118" spans="1:2" x14ac:dyDescent="0.2">
      <c r="A118" s="20">
        <v>44891.375</v>
      </c>
      <c r="B118">
        <v>94.322900000000004</v>
      </c>
    </row>
    <row r="119" spans="1:2" x14ac:dyDescent="0.2">
      <c r="A119" s="20">
        <v>44892.375</v>
      </c>
      <c r="B119">
        <v>94.064599999999999</v>
      </c>
    </row>
    <row r="120" spans="1:2" x14ac:dyDescent="0.2">
      <c r="A120" s="20">
        <v>44893.375</v>
      </c>
      <c r="B120">
        <v>93.976500000000001</v>
      </c>
    </row>
    <row r="121" spans="1:2" x14ac:dyDescent="0.2">
      <c r="A121" s="20">
        <v>44894.375</v>
      </c>
      <c r="B121">
        <v>94.023499999999999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6FC3-785E-FD49-953A-D3F830B22EAF}">
  <dimension ref="A1:B15"/>
  <sheetViews>
    <sheetView workbookViewId="0">
      <selection sqref="A1:B15"/>
    </sheetView>
  </sheetViews>
  <sheetFormatPr baseColWidth="10" defaultRowHeight="16" x14ac:dyDescent="0.2"/>
  <sheetData>
    <row r="1" spans="1:2" x14ac:dyDescent="0.2">
      <c r="B1" t="s">
        <v>23</v>
      </c>
    </row>
    <row r="2" spans="1:2" x14ac:dyDescent="0.2">
      <c r="A2">
        <v>1</v>
      </c>
      <c r="B2" s="9">
        <v>44839</v>
      </c>
    </row>
    <row r="3" spans="1:2" x14ac:dyDescent="0.2">
      <c r="A3">
        <v>2</v>
      </c>
      <c r="B3" s="9">
        <v>44846</v>
      </c>
    </row>
    <row r="4" spans="1:2" x14ac:dyDescent="0.2">
      <c r="A4">
        <v>3</v>
      </c>
      <c r="B4" s="9">
        <v>44853</v>
      </c>
    </row>
    <row r="5" spans="1:2" x14ac:dyDescent="0.2">
      <c r="A5">
        <v>4</v>
      </c>
      <c r="B5" s="9">
        <v>44859</v>
      </c>
    </row>
    <row r="6" spans="1:2" x14ac:dyDescent="0.2">
      <c r="A6">
        <v>5</v>
      </c>
      <c r="B6" s="9">
        <v>44861</v>
      </c>
    </row>
    <row r="7" spans="1:2" x14ac:dyDescent="0.2">
      <c r="A7">
        <v>6</v>
      </c>
      <c r="B7" s="9">
        <v>44863</v>
      </c>
    </row>
    <row r="8" spans="1:2" x14ac:dyDescent="0.2">
      <c r="A8">
        <v>7</v>
      </c>
      <c r="B8" s="9">
        <v>44864</v>
      </c>
    </row>
    <row r="9" spans="1:2" x14ac:dyDescent="0.2">
      <c r="A9">
        <v>8</v>
      </c>
      <c r="B9" s="9">
        <v>44866</v>
      </c>
    </row>
    <row r="10" spans="1:2" x14ac:dyDescent="0.2">
      <c r="A10">
        <v>9</v>
      </c>
      <c r="B10" s="9">
        <v>44872</v>
      </c>
    </row>
    <row r="11" spans="1:2" x14ac:dyDescent="0.2">
      <c r="A11">
        <v>10</v>
      </c>
      <c r="B11" s="9">
        <v>44873</v>
      </c>
    </row>
    <row r="12" spans="1:2" x14ac:dyDescent="0.2">
      <c r="A12">
        <v>11</v>
      </c>
      <c r="B12" s="9">
        <v>44876</v>
      </c>
    </row>
    <row r="13" spans="1:2" x14ac:dyDescent="0.2">
      <c r="A13">
        <v>12</v>
      </c>
      <c r="B13" s="9">
        <v>44880</v>
      </c>
    </row>
    <row r="14" spans="1:2" x14ac:dyDescent="0.2">
      <c r="A14">
        <v>13</v>
      </c>
      <c r="B14" s="9">
        <v>44882</v>
      </c>
    </row>
    <row r="15" spans="1:2" x14ac:dyDescent="0.2">
      <c r="A15">
        <v>14</v>
      </c>
      <c r="B15" s="9">
        <v>44884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C19E8-8730-164D-85AA-EB64E7498C04}">
  <dimension ref="A1:G40"/>
  <sheetViews>
    <sheetView zoomScale="101" workbookViewId="0">
      <selection activeCell="A26" sqref="A26:G40"/>
    </sheetView>
  </sheetViews>
  <sheetFormatPr baseColWidth="10" defaultRowHeight="16" x14ac:dyDescent="0.2"/>
  <cols>
    <col min="1" max="3" width="16.5" bestFit="1" customWidth="1"/>
    <col min="4" max="4" width="18.6640625" bestFit="1" customWidth="1"/>
    <col min="5" max="5" width="20.6640625" bestFit="1" customWidth="1"/>
    <col min="6" max="6" width="59.5" bestFit="1" customWidth="1"/>
    <col min="7" max="7" width="19" bestFit="1" customWidth="1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5" t="s">
        <v>7</v>
      </c>
      <c r="F1" s="5" t="s">
        <v>8</v>
      </c>
    </row>
    <row r="2" spans="1:6" x14ac:dyDescent="0.2">
      <c r="A2" s="2">
        <v>44839</v>
      </c>
      <c r="B2" s="2">
        <v>44846.758333333331</v>
      </c>
      <c r="C2" s="1">
        <v>0.94</v>
      </c>
      <c r="D2" s="4">
        <v>1</v>
      </c>
      <c r="E2" s="6">
        <v>0.94</v>
      </c>
      <c r="F2" t="s">
        <v>9</v>
      </c>
    </row>
    <row r="3" spans="1:6" x14ac:dyDescent="0.2">
      <c r="A3" s="2">
        <v>44846.758333333331</v>
      </c>
      <c r="B3" s="2">
        <v>44852.791666666664</v>
      </c>
      <c r="C3" s="1">
        <v>0.92</v>
      </c>
      <c r="D3" s="4">
        <v>2</v>
      </c>
      <c r="E3" s="6">
        <v>0.92</v>
      </c>
      <c r="F3" t="s">
        <v>10</v>
      </c>
    </row>
    <row r="4" spans="1:6" x14ac:dyDescent="0.2">
      <c r="A4" s="2">
        <v>44852.791666666664</v>
      </c>
      <c r="B4" s="2">
        <v>44858.756944444445</v>
      </c>
      <c r="C4" s="1">
        <v>0.9</v>
      </c>
      <c r="D4" s="4">
        <v>3</v>
      </c>
      <c r="E4" s="6">
        <v>0.9</v>
      </c>
      <c r="F4" t="s">
        <v>11</v>
      </c>
    </row>
    <row r="5" spans="1:6" x14ac:dyDescent="0.2">
      <c r="A5" s="2">
        <v>44858.756944444445</v>
      </c>
      <c r="B5" s="2">
        <v>44861.738194444442</v>
      </c>
      <c r="C5" s="8">
        <v>0.92993333333333295</v>
      </c>
      <c r="D5" s="4">
        <v>4</v>
      </c>
      <c r="E5" s="6">
        <v>0.88</v>
      </c>
      <c r="F5" t="s">
        <v>12</v>
      </c>
    </row>
    <row r="6" spans="1:6" x14ac:dyDescent="0.2">
      <c r="A6" s="2">
        <v>44861.738194444442</v>
      </c>
      <c r="B6" s="2">
        <v>44863.666666666664</v>
      </c>
      <c r="C6" s="8">
        <v>0.92993333333333295</v>
      </c>
      <c r="D6" s="4" t="s">
        <v>4</v>
      </c>
      <c r="E6" s="7">
        <f>AVERAGE(87%, 87%, 92%, 92%)</f>
        <v>0.89500000000000002</v>
      </c>
      <c r="F6" t="s">
        <v>13</v>
      </c>
    </row>
    <row r="7" spans="1:6" x14ac:dyDescent="0.2">
      <c r="A7" s="2">
        <v>44863.666666666664</v>
      </c>
      <c r="B7" s="2">
        <v>44866.666666666664</v>
      </c>
      <c r="C7" s="8">
        <v>0.95986666666666698</v>
      </c>
      <c r="D7" s="4">
        <v>7</v>
      </c>
      <c r="E7" s="6">
        <v>0.93</v>
      </c>
      <c r="F7" t="s">
        <v>14</v>
      </c>
    </row>
    <row r="8" spans="1:6" x14ac:dyDescent="0.2">
      <c r="A8" s="2">
        <v>44866.666666666664</v>
      </c>
      <c r="B8" s="2">
        <v>44873</v>
      </c>
      <c r="C8" s="1">
        <v>0.97993333333333299</v>
      </c>
      <c r="D8" s="4" t="s">
        <v>5</v>
      </c>
      <c r="E8" s="7">
        <f>AVERAGE(0.93, 0.93, 0.92, 0.94,  0.96, 0.96)</f>
        <v>0.94</v>
      </c>
      <c r="F8" t="s">
        <v>15</v>
      </c>
    </row>
    <row r="9" spans="1:6" x14ac:dyDescent="0.2">
      <c r="A9" s="2">
        <v>44873</v>
      </c>
      <c r="B9" s="2">
        <v>44874.833333333336</v>
      </c>
      <c r="C9" s="1">
        <v>1</v>
      </c>
      <c r="D9" s="4">
        <v>8</v>
      </c>
      <c r="E9" s="6">
        <v>0.96</v>
      </c>
      <c r="F9" t="s">
        <v>16</v>
      </c>
    </row>
    <row r="10" spans="1:6" x14ac:dyDescent="0.2">
      <c r="A10" s="2">
        <v>44874.833333333336</v>
      </c>
      <c r="B10" s="2">
        <v>44879.758333333331</v>
      </c>
      <c r="C10" s="1">
        <v>1</v>
      </c>
      <c r="D10" s="4">
        <v>9</v>
      </c>
      <c r="E10" s="6">
        <v>0.95</v>
      </c>
      <c r="F10" t="s">
        <v>17</v>
      </c>
    </row>
    <row r="11" spans="1:6" x14ac:dyDescent="0.2">
      <c r="A11" s="2">
        <v>44879.758333333331</v>
      </c>
      <c r="B11" s="2">
        <v>44882.705555555556</v>
      </c>
      <c r="C11" s="1">
        <v>1</v>
      </c>
      <c r="D11" s="4">
        <v>10</v>
      </c>
      <c r="E11" s="7">
        <f>AVERAGE(94%, 96%)</f>
        <v>0.95</v>
      </c>
      <c r="F11" t="s">
        <v>18</v>
      </c>
    </row>
    <row r="12" spans="1:6" x14ac:dyDescent="0.2">
      <c r="A12" s="2">
        <v>44882.705555555556</v>
      </c>
      <c r="B12" s="2">
        <v>44883.782638888886</v>
      </c>
      <c r="C12" s="1">
        <v>1</v>
      </c>
      <c r="D12" s="4">
        <v>11</v>
      </c>
      <c r="E12" s="7">
        <f>AVERAGE(97%, 95%)</f>
        <v>0.96</v>
      </c>
      <c r="F12" t="s">
        <v>19</v>
      </c>
    </row>
    <row r="13" spans="1:6" x14ac:dyDescent="0.2">
      <c r="A13" s="2">
        <v>44883.782638888886</v>
      </c>
      <c r="B13" s="2">
        <v>44888.930555555555</v>
      </c>
      <c r="C13" s="1">
        <v>1</v>
      </c>
      <c r="D13" s="4">
        <v>12</v>
      </c>
      <c r="E13" s="6">
        <f>AVERAGE(95%, 95%)</f>
        <v>0.95</v>
      </c>
      <c r="F13" t="s">
        <v>20</v>
      </c>
    </row>
    <row r="14" spans="1:6" x14ac:dyDescent="0.2">
      <c r="A14" s="2">
        <v>44888.930555555555</v>
      </c>
      <c r="B14" s="2">
        <v>44893</v>
      </c>
      <c r="C14" s="1">
        <v>0.995</v>
      </c>
      <c r="D14" s="4" t="s">
        <v>6</v>
      </c>
      <c r="E14" s="7">
        <f>AVERAGE(95%, 95%, 94%, 94%)</f>
        <v>0.94499999999999995</v>
      </c>
      <c r="F14" t="s">
        <v>21</v>
      </c>
    </row>
    <row r="15" spans="1:6" x14ac:dyDescent="0.2">
      <c r="A15" s="2">
        <v>44893</v>
      </c>
      <c r="B15" s="2">
        <v>44895.769444444442</v>
      </c>
      <c r="C15" s="6">
        <v>0.99</v>
      </c>
      <c r="D15" s="4">
        <v>13</v>
      </c>
      <c r="E15" s="6">
        <f>AVERAGE(94%, 94%)</f>
        <v>0.94</v>
      </c>
      <c r="F15" t="s">
        <v>22</v>
      </c>
    </row>
    <row r="26" spans="1:7" x14ac:dyDescent="0.2">
      <c r="A26" t="s">
        <v>24</v>
      </c>
      <c r="B26" t="s">
        <v>33</v>
      </c>
      <c r="C26" s="3" t="s">
        <v>0</v>
      </c>
      <c r="D26" s="3" t="s">
        <v>1</v>
      </c>
      <c r="E26" t="s">
        <v>25</v>
      </c>
      <c r="F26" t="s">
        <v>26</v>
      </c>
      <c r="G26" t="s">
        <v>34</v>
      </c>
    </row>
    <row r="27" spans="1:7" x14ac:dyDescent="0.2">
      <c r="A27">
        <v>1</v>
      </c>
      <c r="B27" s="9">
        <v>44839</v>
      </c>
      <c r="C27" s="2">
        <v>44839</v>
      </c>
      <c r="D27" s="2">
        <v>44846.758333333331</v>
      </c>
      <c r="E27" s="6">
        <v>0.94</v>
      </c>
      <c r="F27" t="s">
        <v>28</v>
      </c>
      <c r="G27" s="9">
        <v>44839</v>
      </c>
    </row>
    <row r="28" spans="1:7" x14ac:dyDescent="0.2">
      <c r="A28">
        <v>2</v>
      </c>
      <c r="B28" s="9">
        <v>44846</v>
      </c>
      <c r="C28" s="2">
        <v>44846.758333333331</v>
      </c>
      <c r="D28" s="2">
        <v>44852.791666666664</v>
      </c>
      <c r="E28" s="6">
        <v>0.92</v>
      </c>
      <c r="F28" t="s">
        <v>10</v>
      </c>
      <c r="G28" s="9">
        <v>44846</v>
      </c>
    </row>
    <row r="29" spans="1:7" x14ac:dyDescent="0.2">
      <c r="A29">
        <v>3</v>
      </c>
      <c r="B29" s="9">
        <v>44853</v>
      </c>
      <c r="C29" s="10">
        <v>44852.791666666664</v>
      </c>
      <c r="D29" s="10">
        <v>44859.737812500003</v>
      </c>
      <c r="E29" s="6">
        <v>0.9</v>
      </c>
      <c r="F29" t="s">
        <v>11</v>
      </c>
      <c r="G29" t="s">
        <v>35</v>
      </c>
    </row>
    <row r="30" spans="1:7" x14ac:dyDescent="0.2">
      <c r="A30">
        <v>4</v>
      </c>
      <c r="B30" s="9">
        <v>44859</v>
      </c>
      <c r="C30" s="2">
        <v>44859.737812500003</v>
      </c>
      <c r="D30" s="2">
        <v>44861.738194444442</v>
      </c>
      <c r="E30" s="6">
        <v>0.88</v>
      </c>
      <c r="F30" t="s">
        <v>27</v>
      </c>
      <c r="G30" s="9">
        <v>44859</v>
      </c>
    </row>
    <row r="31" spans="1:7" x14ac:dyDescent="0.2">
      <c r="A31">
        <v>5</v>
      </c>
      <c r="B31" s="9">
        <v>44861</v>
      </c>
      <c r="C31" s="2">
        <v>44861.738194444442</v>
      </c>
      <c r="D31" s="2">
        <v>44863.666666666664</v>
      </c>
      <c r="E31" s="7">
        <f>AVERAGE(87%, 87%, 92%, 92%)</f>
        <v>0.89500000000000002</v>
      </c>
      <c r="F31" t="s">
        <v>29</v>
      </c>
      <c r="G31" s="9">
        <v>44861</v>
      </c>
    </row>
    <row r="32" spans="1:7" x14ac:dyDescent="0.2">
      <c r="A32">
        <v>6</v>
      </c>
      <c r="B32" s="9">
        <v>44863</v>
      </c>
      <c r="C32" s="11">
        <v>44863.666666666664</v>
      </c>
      <c r="D32" s="11">
        <v>44864.999305555553</v>
      </c>
      <c r="E32" s="6">
        <v>0.93</v>
      </c>
      <c r="F32" t="s">
        <v>30</v>
      </c>
      <c r="G32" s="9">
        <v>44863</v>
      </c>
    </row>
    <row r="33" spans="1:7" x14ac:dyDescent="0.2">
      <c r="A33">
        <v>7</v>
      </c>
      <c r="B33" s="9">
        <v>44864</v>
      </c>
      <c r="C33" s="11">
        <v>44864.999305555553</v>
      </c>
      <c r="D33" s="2">
        <v>44866.666666666664</v>
      </c>
      <c r="E33" s="6">
        <v>0.93</v>
      </c>
      <c r="F33" t="s">
        <v>31</v>
      </c>
      <c r="G33" s="9">
        <v>44864</v>
      </c>
    </row>
    <row r="34" spans="1:7" x14ac:dyDescent="0.2">
      <c r="A34">
        <v>8</v>
      </c>
      <c r="B34" s="9">
        <v>44866</v>
      </c>
      <c r="C34" s="2">
        <v>44866.666666666664</v>
      </c>
      <c r="D34" s="2">
        <v>44872</v>
      </c>
      <c r="E34" s="7">
        <f>AVERAGE(0.93, 0.93, 0.92, 0.94,  0.96, 0.96)</f>
        <v>0.94</v>
      </c>
      <c r="F34" t="s">
        <v>32</v>
      </c>
      <c r="G34" s="9">
        <v>44866</v>
      </c>
    </row>
    <row r="35" spans="1:7" x14ac:dyDescent="0.2">
      <c r="A35">
        <v>9</v>
      </c>
      <c r="B35" s="9">
        <v>44872</v>
      </c>
      <c r="C35" s="2">
        <v>44872</v>
      </c>
      <c r="D35" s="2">
        <v>44873</v>
      </c>
      <c r="G35" s="9">
        <v>44872</v>
      </c>
    </row>
    <row r="36" spans="1:7" x14ac:dyDescent="0.2">
      <c r="A36">
        <v>10</v>
      </c>
      <c r="B36" s="9">
        <v>44873</v>
      </c>
      <c r="C36" s="2">
        <v>44873</v>
      </c>
      <c r="D36" s="2">
        <v>44876</v>
      </c>
      <c r="G36" t="s">
        <v>36</v>
      </c>
    </row>
    <row r="37" spans="1:7" x14ac:dyDescent="0.2">
      <c r="A37">
        <v>11</v>
      </c>
      <c r="B37" s="9">
        <v>44876</v>
      </c>
      <c r="C37" s="2">
        <v>44876</v>
      </c>
    </row>
    <row r="38" spans="1:7" x14ac:dyDescent="0.2">
      <c r="A38">
        <v>12</v>
      </c>
      <c r="B38" s="9">
        <v>44880</v>
      </c>
    </row>
    <row r="39" spans="1:7" x14ac:dyDescent="0.2">
      <c r="A39">
        <v>13</v>
      </c>
      <c r="B39" s="9">
        <v>44882</v>
      </c>
    </row>
    <row r="40" spans="1:7" x14ac:dyDescent="0.2">
      <c r="A40">
        <v>14</v>
      </c>
      <c r="B40" s="9">
        <v>44884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KM Comp</vt:lpstr>
      <vt:lpstr>Rawhide Refills - Invoice</vt:lpstr>
      <vt:lpstr>SU 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Sahar Head El Abbadi</cp:lastModifiedBy>
  <dcterms:created xsi:type="dcterms:W3CDTF">2023-02-22T21:38:27Z</dcterms:created>
  <dcterms:modified xsi:type="dcterms:W3CDTF">2023-03-26T21:55:25Z</dcterms:modified>
</cp:coreProperties>
</file>