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"/>
    </mc:Choice>
  </mc:AlternateContent>
  <xr:revisionPtr revIDLastSave="0" documentId="13_ncr:1_{13576F2A-ED03-1740-9380-04BC5226FD06}" xr6:coauthVersionLast="47" xr6:coauthVersionMax="47" xr10:uidLastSave="{00000000-0000-0000-0000-000000000000}"/>
  <bookViews>
    <workbookView xWindow="35020" yWindow="540" windowWidth="37740" windowHeight="19260" activeTab="1" xr2:uid="{E854F3CC-68B1-C643-8758-04060BCC422B}"/>
  </bookViews>
  <sheets>
    <sheet name="Standards" sheetId="1" r:id="rId1"/>
    <sheet name="Samples" sheetId="2" r:id="rId2"/>
    <sheet name="Norm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6" i="2"/>
  <c r="I7" i="2"/>
  <c r="I8" i="2"/>
  <c r="I9" i="2"/>
  <c r="I10" i="2"/>
  <c r="I12" i="2"/>
  <c r="I13" i="2"/>
  <c r="I14" i="2"/>
  <c r="I15" i="2"/>
  <c r="I2" i="2"/>
  <c r="H6" i="2"/>
  <c r="H8" i="2"/>
  <c r="H9" i="2"/>
  <c r="H10" i="2"/>
  <c r="H12" i="2"/>
  <c r="H13" i="2"/>
  <c r="H14" i="2"/>
  <c r="H15" i="2"/>
  <c r="H2" i="2"/>
  <c r="AE26" i="3"/>
  <c r="AD42" i="3"/>
  <c r="AD21" i="3"/>
  <c r="AE33" i="3" s="1"/>
  <c r="Z42" i="3"/>
  <c r="AA27" i="3" s="1"/>
  <c r="Z21" i="3"/>
  <c r="AA6" i="3" s="1"/>
  <c r="W66" i="3"/>
  <c r="W67" i="3"/>
  <c r="W68" i="3"/>
  <c r="W69" i="3"/>
  <c r="W71" i="3"/>
  <c r="W75" i="3"/>
  <c r="W76" i="3"/>
  <c r="W77" i="3"/>
  <c r="W78" i="3"/>
  <c r="W79" i="3"/>
  <c r="W65" i="3"/>
  <c r="V81" i="3"/>
  <c r="W70" i="3" s="1"/>
  <c r="W50" i="3"/>
  <c r="W54" i="3"/>
  <c r="W60" i="3"/>
  <c r="V61" i="3"/>
  <c r="W51" i="3" s="1"/>
  <c r="W26" i="3"/>
  <c r="W32" i="3"/>
  <c r="W36" i="3"/>
  <c r="V41" i="3"/>
  <c r="W33" i="3" s="1"/>
  <c r="W5" i="3"/>
  <c r="W6" i="3"/>
  <c r="W7" i="3"/>
  <c r="W9" i="3"/>
  <c r="W13" i="3"/>
  <c r="W14" i="3"/>
  <c r="W15" i="3"/>
  <c r="W16" i="3"/>
  <c r="W17" i="3"/>
  <c r="W19" i="3"/>
  <c r="V21" i="3"/>
  <c r="W8" i="3" s="1"/>
  <c r="R41" i="3"/>
  <c r="S32" i="3" s="1"/>
  <c r="R61" i="3"/>
  <c r="S46" i="3" s="1"/>
  <c r="S49" i="3"/>
  <c r="S55" i="3"/>
  <c r="S59" i="3"/>
  <c r="S27" i="3"/>
  <c r="S28" i="3"/>
  <c r="S29" i="3"/>
  <c r="S30" i="3"/>
  <c r="S31" i="3"/>
  <c r="S33" i="3"/>
  <c r="S37" i="3"/>
  <c r="S38" i="3"/>
  <c r="S39" i="3"/>
  <c r="S40" i="3"/>
  <c r="S6" i="3"/>
  <c r="S8" i="3"/>
  <c r="S13" i="3"/>
  <c r="S14" i="3"/>
  <c r="S15" i="3"/>
  <c r="S16" i="3"/>
  <c r="S18" i="3"/>
  <c r="R21" i="3"/>
  <c r="S7" i="3" s="1"/>
  <c r="O68" i="3"/>
  <c r="O66" i="3"/>
  <c r="O67" i="3"/>
  <c r="O69" i="3"/>
  <c r="O71" i="3"/>
  <c r="O73" i="3"/>
  <c r="O75" i="3"/>
  <c r="O76" i="3"/>
  <c r="O77" i="3"/>
  <c r="O78" i="3"/>
  <c r="O79" i="3"/>
  <c r="O65" i="3"/>
  <c r="N81" i="3"/>
  <c r="O70" i="3" s="1"/>
  <c r="O45" i="3"/>
  <c r="N61" i="3"/>
  <c r="O47" i="3" s="1"/>
  <c r="N41" i="3"/>
  <c r="O26" i="3" s="1"/>
  <c r="O46" i="3"/>
  <c r="O49" i="3"/>
  <c r="O52" i="3"/>
  <c r="O53" i="3"/>
  <c r="O54" i="3"/>
  <c r="O59" i="3"/>
  <c r="N21" i="3"/>
  <c r="O6" i="3" s="1"/>
  <c r="K68" i="3"/>
  <c r="K66" i="3"/>
  <c r="K65" i="3"/>
  <c r="J81" i="3"/>
  <c r="K69" i="3" s="1"/>
  <c r="K67" i="3"/>
  <c r="K71" i="3"/>
  <c r="K72" i="3"/>
  <c r="K73" i="3"/>
  <c r="K74" i="3"/>
  <c r="K75" i="3"/>
  <c r="K76" i="3"/>
  <c r="K77" i="3"/>
  <c r="K78" i="3"/>
  <c r="K46" i="3"/>
  <c r="K47" i="3"/>
  <c r="K48" i="3"/>
  <c r="K53" i="3"/>
  <c r="K54" i="3"/>
  <c r="K55" i="3"/>
  <c r="K56" i="3"/>
  <c r="K57" i="3"/>
  <c r="J61" i="3"/>
  <c r="K58" i="3" s="1"/>
  <c r="K26" i="3"/>
  <c r="K39" i="3"/>
  <c r="J41" i="3"/>
  <c r="K32" i="3" s="1"/>
  <c r="J21" i="3"/>
  <c r="K5" i="3" s="1"/>
  <c r="K7" i="3"/>
  <c r="K9" i="3"/>
  <c r="K12" i="3"/>
  <c r="K14" i="3"/>
  <c r="K16" i="3"/>
  <c r="K17" i="3"/>
  <c r="K18" i="3"/>
  <c r="K20" i="3"/>
  <c r="G68" i="3"/>
  <c r="G75" i="3"/>
  <c r="F81" i="3"/>
  <c r="G69" i="3" s="1"/>
  <c r="F61" i="3"/>
  <c r="G54" i="3" s="1"/>
  <c r="G51" i="3"/>
  <c r="G52" i="3"/>
  <c r="G53" i="3"/>
  <c r="F41" i="3"/>
  <c r="G25" i="3"/>
  <c r="G13" i="3"/>
  <c r="F21" i="3"/>
  <c r="G35" i="3" s="1"/>
  <c r="C31" i="3"/>
  <c r="C32" i="3"/>
  <c r="C33" i="3"/>
  <c r="C39" i="3"/>
  <c r="B61" i="3"/>
  <c r="C49" i="3" s="1"/>
  <c r="B41" i="3"/>
  <c r="C34" i="3" s="1"/>
  <c r="B21" i="3"/>
  <c r="C6" i="3" s="1"/>
  <c r="I2" i="1"/>
  <c r="J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AE18" i="3" l="1"/>
  <c r="AE8" i="3"/>
  <c r="AE34" i="3"/>
  <c r="C38" i="3"/>
  <c r="G15" i="3"/>
  <c r="K25" i="3"/>
  <c r="O25" i="3"/>
  <c r="W59" i="3"/>
  <c r="W49" i="3"/>
  <c r="AE17" i="3"/>
  <c r="AE7" i="3"/>
  <c r="AE35" i="3"/>
  <c r="K29" i="3"/>
  <c r="G74" i="3"/>
  <c r="K28" i="3"/>
  <c r="S54" i="3"/>
  <c r="W31" i="3"/>
  <c r="C37" i="3"/>
  <c r="G14" i="3"/>
  <c r="G73" i="3"/>
  <c r="K13" i="3"/>
  <c r="K40" i="3"/>
  <c r="K27" i="3"/>
  <c r="O28" i="3"/>
  <c r="S12" i="3"/>
  <c r="S53" i="3"/>
  <c r="W40" i="3"/>
  <c r="W30" i="3"/>
  <c r="W58" i="3"/>
  <c r="W48" i="3"/>
  <c r="AE16" i="3"/>
  <c r="AE6" i="3"/>
  <c r="AE36" i="3"/>
  <c r="O74" i="3"/>
  <c r="S5" i="3"/>
  <c r="S11" i="3"/>
  <c r="S36" i="3"/>
  <c r="S26" i="3"/>
  <c r="S52" i="3"/>
  <c r="S25" i="3"/>
  <c r="S41" i="3" s="1"/>
  <c r="W12" i="3"/>
  <c r="W39" i="3"/>
  <c r="W29" i="3"/>
  <c r="W57" i="3"/>
  <c r="W47" i="3"/>
  <c r="W74" i="3"/>
  <c r="AE15" i="3"/>
  <c r="AE27" i="3"/>
  <c r="AE37" i="3"/>
  <c r="G67" i="3"/>
  <c r="K11" i="3"/>
  <c r="K38" i="3"/>
  <c r="K80" i="3"/>
  <c r="K70" i="3"/>
  <c r="S20" i="3"/>
  <c r="S10" i="3"/>
  <c r="S35" i="3"/>
  <c r="S45" i="3"/>
  <c r="S51" i="3"/>
  <c r="W11" i="3"/>
  <c r="W38" i="3"/>
  <c r="W28" i="3"/>
  <c r="W56" i="3"/>
  <c r="W46" i="3"/>
  <c r="W73" i="3"/>
  <c r="AA36" i="3"/>
  <c r="AE14" i="3"/>
  <c r="AE28" i="3"/>
  <c r="AE38" i="3"/>
  <c r="G66" i="3"/>
  <c r="K10" i="3"/>
  <c r="K37" i="3"/>
  <c r="K79" i="3"/>
  <c r="O72" i="3"/>
  <c r="S19" i="3"/>
  <c r="S9" i="3"/>
  <c r="S34" i="3"/>
  <c r="S60" i="3"/>
  <c r="S50" i="3"/>
  <c r="W20" i="3"/>
  <c r="W10" i="3"/>
  <c r="W37" i="3"/>
  <c r="W27" i="3"/>
  <c r="W55" i="3"/>
  <c r="W72" i="3"/>
  <c r="AA35" i="3"/>
  <c r="AE13" i="3"/>
  <c r="AE29" i="3"/>
  <c r="AE39" i="3"/>
  <c r="AE12" i="3"/>
  <c r="AE30" i="3"/>
  <c r="AE40" i="3"/>
  <c r="G26" i="3"/>
  <c r="G27" i="3"/>
  <c r="C30" i="3"/>
  <c r="G28" i="3"/>
  <c r="K36" i="3"/>
  <c r="C29" i="3"/>
  <c r="G36" i="3"/>
  <c r="G78" i="3"/>
  <c r="K19" i="3"/>
  <c r="K8" i="3"/>
  <c r="K35" i="3"/>
  <c r="O51" i="3"/>
  <c r="O80" i="3"/>
  <c r="S17" i="3"/>
  <c r="S58" i="3"/>
  <c r="S48" i="3"/>
  <c r="W18" i="3"/>
  <c r="W35" i="3"/>
  <c r="W25" i="3"/>
  <c r="W53" i="3"/>
  <c r="W80" i="3"/>
  <c r="AE5" i="3"/>
  <c r="AE11" i="3"/>
  <c r="AE31" i="3"/>
  <c r="AE41" i="3"/>
  <c r="AE20" i="3"/>
  <c r="AE10" i="3"/>
  <c r="AE32" i="3"/>
  <c r="C25" i="3"/>
  <c r="C28" i="3"/>
  <c r="G37" i="3"/>
  <c r="G77" i="3"/>
  <c r="K31" i="3"/>
  <c r="S57" i="3"/>
  <c r="S47" i="3"/>
  <c r="W34" i="3"/>
  <c r="W52" i="3"/>
  <c r="C40" i="3"/>
  <c r="C27" i="3"/>
  <c r="G38" i="3"/>
  <c r="G76" i="3"/>
  <c r="K30" i="3"/>
  <c r="S56" i="3"/>
  <c r="W45" i="3"/>
  <c r="AE19" i="3"/>
  <c r="AE9" i="3"/>
  <c r="AA33" i="3"/>
  <c r="AA26" i="3"/>
  <c r="AA32" i="3"/>
  <c r="AA41" i="3"/>
  <c r="AA31" i="3"/>
  <c r="AA40" i="3"/>
  <c r="AA30" i="3"/>
  <c r="AA29" i="3"/>
  <c r="AA38" i="3"/>
  <c r="AA28" i="3"/>
  <c r="AA34" i="3"/>
  <c r="AA39" i="3"/>
  <c r="AA37" i="3"/>
  <c r="AA5" i="3"/>
  <c r="AA15" i="3"/>
  <c r="AA12" i="3"/>
  <c r="AA14" i="3"/>
  <c r="AA11" i="3"/>
  <c r="AA20" i="3"/>
  <c r="AA18" i="3"/>
  <c r="AA13" i="3"/>
  <c r="AA10" i="3"/>
  <c r="AA9" i="3"/>
  <c r="AA8" i="3"/>
  <c r="AA7" i="3"/>
  <c r="AA19" i="3"/>
  <c r="AA17" i="3"/>
  <c r="AA16" i="3"/>
  <c r="O56" i="3"/>
  <c r="O55" i="3"/>
  <c r="O60" i="3"/>
  <c r="O50" i="3"/>
  <c r="O58" i="3"/>
  <c r="O48" i="3"/>
  <c r="O57" i="3"/>
  <c r="O37" i="3"/>
  <c r="O27" i="3"/>
  <c r="O36" i="3"/>
  <c r="O35" i="3"/>
  <c r="O34" i="3"/>
  <c r="O33" i="3"/>
  <c r="O32" i="3"/>
  <c r="O31" i="3"/>
  <c r="O40" i="3"/>
  <c r="O30" i="3"/>
  <c r="O39" i="3"/>
  <c r="O29" i="3"/>
  <c r="O38" i="3"/>
  <c r="O5" i="3"/>
  <c r="O8" i="3"/>
  <c r="O15" i="3"/>
  <c r="O11" i="3"/>
  <c r="O10" i="3"/>
  <c r="O19" i="3"/>
  <c r="O17" i="3"/>
  <c r="O14" i="3"/>
  <c r="O20" i="3"/>
  <c r="O18" i="3"/>
  <c r="O13" i="3"/>
  <c r="O12" i="3"/>
  <c r="O9" i="3"/>
  <c r="O7" i="3"/>
  <c r="O16" i="3"/>
  <c r="C57" i="3"/>
  <c r="C58" i="3"/>
  <c r="C47" i="3"/>
  <c r="C56" i="3"/>
  <c r="C46" i="3"/>
  <c r="C55" i="3"/>
  <c r="G12" i="3"/>
  <c r="G29" i="3"/>
  <c r="C54" i="3"/>
  <c r="G40" i="3"/>
  <c r="G10" i="3"/>
  <c r="G72" i="3"/>
  <c r="K34" i="3"/>
  <c r="K45" i="3"/>
  <c r="K51" i="3"/>
  <c r="C48" i="3"/>
  <c r="C45" i="3"/>
  <c r="G39" i="3"/>
  <c r="G11" i="3"/>
  <c r="G45" i="3"/>
  <c r="G19" i="3"/>
  <c r="G32" i="3"/>
  <c r="K52" i="3"/>
  <c r="C36" i="3"/>
  <c r="C26" i="3"/>
  <c r="C51" i="3"/>
  <c r="G18" i="3"/>
  <c r="G8" i="3"/>
  <c r="G33" i="3"/>
  <c r="G60" i="3"/>
  <c r="G65" i="3"/>
  <c r="G71" i="3"/>
  <c r="C35" i="3"/>
  <c r="C60" i="3"/>
  <c r="C50" i="3"/>
  <c r="G17" i="3"/>
  <c r="G7" i="3"/>
  <c r="G34" i="3"/>
  <c r="G55" i="3"/>
  <c r="G80" i="3"/>
  <c r="G70" i="3"/>
  <c r="K15" i="3"/>
  <c r="K33" i="3"/>
  <c r="K60" i="3"/>
  <c r="K50" i="3"/>
  <c r="G5" i="3"/>
  <c r="G30" i="3"/>
  <c r="C53" i="3"/>
  <c r="G20" i="3"/>
  <c r="G31" i="3"/>
  <c r="G46" i="3"/>
  <c r="C52" i="3"/>
  <c r="G9" i="3"/>
  <c r="C59" i="3"/>
  <c r="G16" i="3"/>
  <c r="G6" i="3"/>
  <c r="G79" i="3"/>
  <c r="K59" i="3"/>
  <c r="K49" i="3"/>
  <c r="K6" i="3"/>
  <c r="G50" i="3"/>
  <c r="G59" i="3"/>
  <c r="G49" i="3"/>
  <c r="G58" i="3"/>
  <c r="G57" i="3"/>
  <c r="G47" i="3"/>
  <c r="G48" i="3"/>
  <c r="G56" i="3"/>
  <c r="C16" i="3"/>
  <c r="C15" i="3"/>
  <c r="C14" i="3"/>
  <c r="C13" i="3"/>
  <c r="C12" i="3"/>
  <c r="C5" i="3"/>
  <c r="C11" i="3"/>
  <c r="C20" i="3"/>
  <c r="C10" i="3"/>
  <c r="C19" i="3"/>
  <c r="C9" i="3"/>
  <c r="C18" i="3"/>
  <c r="C8" i="3"/>
  <c r="C17" i="3"/>
  <c r="C7" i="3"/>
  <c r="S61" i="3" l="1"/>
</calcChain>
</file>

<file path=xl/sharedStrings.xml><?xml version="1.0" encoding="utf-8"?>
<sst xmlns="http://schemas.openxmlformats.org/spreadsheetml/2006/main" count="983" uniqueCount="164">
  <si>
    <t>Work Order</t>
  </si>
  <si>
    <t>CCV</t>
  </si>
  <si>
    <t>LCS</t>
  </si>
  <si>
    <t>LCSD</t>
  </si>
  <si>
    <t>Blank</t>
  </si>
  <si>
    <t>ND</t>
  </si>
  <si>
    <t>Stdev</t>
  </si>
  <si>
    <t>Mean</t>
  </si>
  <si>
    <t>Total Mean</t>
  </si>
  <si>
    <t>Total Stdev</t>
  </si>
  <si>
    <t>Refill #</t>
  </si>
  <si>
    <t xml:space="preserve">Cannister A </t>
  </si>
  <si>
    <t>Cannister B</t>
  </si>
  <si>
    <t>20221012_01</t>
  </si>
  <si>
    <t>20221012_02</t>
  </si>
  <si>
    <t>20221012_03</t>
  </si>
  <si>
    <t>20221024_04</t>
  </si>
  <si>
    <t>20221024_05</t>
  </si>
  <si>
    <t>20221026_06</t>
  </si>
  <si>
    <t>20221026_07</t>
  </si>
  <si>
    <t>20221029_08</t>
  </si>
  <si>
    <t>20221029_09</t>
  </si>
  <si>
    <t>20221029_10</t>
  </si>
  <si>
    <t>20221029_11</t>
  </si>
  <si>
    <t>202221101_12</t>
  </si>
  <si>
    <t>20221101_13</t>
  </si>
  <si>
    <t>20221104_14</t>
  </si>
  <si>
    <t>20221104_15</t>
  </si>
  <si>
    <t>20221109_16</t>
  </si>
  <si>
    <t>20221109_17</t>
  </si>
  <si>
    <t>20221114_18</t>
  </si>
  <si>
    <t>20221117_20</t>
  </si>
  <si>
    <t>20221117_21</t>
  </si>
  <si>
    <t>20221118_22</t>
  </si>
  <si>
    <t>20221118_23</t>
  </si>
  <si>
    <t>20221123_24</t>
  </si>
  <si>
    <t>20221123_25</t>
  </si>
  <si>
    <t>20221128_26</t>
  </si>
  <si>
    <t>20221128_27</t>
  </si>
  <si>
    <t>Compound</t>
  </si>
  <si>
    <t>Results</t>
  </si>
  <si>
    <t>Oxygen</t>
  </si>
  <si>
    <t>Nitrogen</t>
  </si>
  <si>
    <t>Carbon Monoxide</t>
  </si>
  <si>
    <t>Methane</t>
  </si>
  <si>
    <t>Carbon Dioxide</t>
  </si>
  <si>
    <t>Ethane</t>
  </si>
  <si>
    <t>Ethene</t>
  </si>
  <si>
    <t>Acetylene</t>
  </si>
  <si>
    <t>Propane</t>
  </si>
  <si>
    <t>Isobutane</t>
  </si>
  <si>
    <t>Butane</t>
  </si>
  <si>
    <t>Neopentane</t>
  </si>
  <si>
    <t>Isopentane</t>
  </si>
  <si>
    <t>Pentane</t>
  </si>
  <si>
    <t>C6+</t>
  </si>
  <si>
    <t>Hydrogen</t>
  </si>
  <si>
    <t>0.34</t>
  </si>
  <si>
    <t>0.72</t>
  </si>
  <si>
    <t/>
  </si>
  <si>
    <t>94</t>
  </si>
  <si>
    <t>0.23</t>
  </si>
  <si>
    <t>4.5</t>
  </si>
  <si>
    <t>0.18</t>
  </si>
  <si>
    <t>0.0088</t>
  </si>
  <si>
    <t>0.013</t>
  </si>
  <si>
    <t>Normalized to 100%</t>
  </si>
  <si>
    <t xml:space="preserve">Sample: </t>
  </si>
  <si>
    <t>0.47</t>
  </si>
  <si>
    <t>4.6</t>
  </si>
  <si>
    <t>90</t>
  </si>
  <si>
    <t>0.0087</t>
  </si>
  <si>
    <t>Sample</t>
  </si>
  <si>
    <t>20221013_01</t>
  </si>
  <si>
    <t>0.80</t>
  </si>
  <si>
    <t>2.3</t>
  </si>
  <si>
    <t>92</t>
  </si>
  <si>
    <t>0.10</t>
  </si>
  <si>
    <t>0.16</t>
  </si>
  <si>
    <t>0.0035</t>
  </si>
  <si>
    <t>0.0066</t>
  </si>
  <si>
    <t>1.2</t>
  </si>
  <si>
    <t>0.079</t>
  </si>
  <si>
    <t>4.0</t>
  </si>
  <si>
    <t>0.14</t>
  </si>
  <si>
    <t>0.0032</t>
  </si>
  <si>
    <t>0.0058</t>
  </si>
  <si>
    <t>1.6</t>
  </si>
  <si>
    <t>6.4</t>
  </si>
  <si>
    <t>88</t>
  </si>
  <si>
    <t>0.082</t>
  </si>
  <si>
    <t>3.9</t>
  </si>
  <si>
    <t>0.50</t>
  </si>
  <si>
    <t>42</t>
  </si>
  <si>
    <t>55</t>
  </si>
  <si>
    <t>0.050</t>
  </si>
  <si>
    <t>0.081</t>
  </si>
  <si>
    <t>0.0034</t>
  </si>
  <si>
    <t>2.0</t>
  </si>
  <si>
    <t>7.0</t>
  </si>
  <si>
    <t>87</t>
  </si>
  <si>
    <t>0.085</t>
  </si>
  <si>
    <t>3.8</t>
  </si>
  <si>
    <t>0.12</t>
  </si>
  <si>
    <t>0.0051</t>
  </si>
  <si>
    <t>1.9</t>
  </si>
  <si>
    <t>7.1</t>
  </si>
  <si>
    <t>0.084</t>
  </si>
  <si>
    <t>1.1</t>
  </si>
  <si>
    <t>2.8</t>
  </si>
  <si>
    <t>0.088</t>
  </si>
  <si>
    <t>0.13</t>
  </si>
  <si>
    <t>20221101_12</t>
  </si>
  <si>
    <t>0.33</t>
  </si>
  <si>
    <t>2.6</t>
  </si>
  <si>
    <t>96</t>
  </si>
  <si>
    <t>0.086</t>
  </si>
  <si>
    <t>0.0031</t>
  </si>
  <si>
    <t>0.0060</t>
  </si>
  <si>
    <t>20221101_14</t>
  </si>
  <si>
    <t>0.30</t>
  </si>
  <si>
    <t>2.5</t>
  </si>
  <si>
    <t>0.69</t>
  </si>
  <si>
    <t>3.6</t>
  </si>
  <si>
    <t>0.0028</t>
  </si>
  <si>
    <t>0.0052</t>
  </si>
  <si>
    <t>20221101_15</t>
  </si>
  <si>
    <t>0.25</t>
  </si>
  <si>
    <t>2.4</t>
  </si>
  <si>
    <t>97</t>
  </si>
  <si>
    <t>0.087</t>
  </si>
  <si>
    <t>3.7</t>
  </si>
  <si>
    <t>0.0029</t>
  </si>
  <si>
    <t>0.0054</t>
  </si>
  <si>
    <t>100</t>
  </si>
  <si>
    <t>0.0022</t>
  </si>
  <si>
    <t>0.0041</t>
  </si>
  <si>
    <t>0.096</t>
  </si>
  <si>
    <t>20221109_18</t>
  </si>
  <si>
    <t>0.38</t>
  </si>
  <si>
    <t>2.7</t>
  </si>
  <si>
    <t>0.0020</t>
  </si>
  <si>
    <t>1.7</t>
  </si>
  <si>
    <t>2022118_22</t>
  </si>
  <si>
    <t>2.9</t>
  </si>
  <si>
    <t>0.11</t>
  </si>
  <si>
    <t>0.0021</t>
  </si>
  <si>
    <t>2022118_23</t>
  </si>
  <si>
    <t>0.19</t>
  </si>
  <si>
    <t>2.1</t>
  </si>
  <si>
    <t>0.099</t>
  </si>
  <si>
    <t>3.2</t>
  </si>
  <si>
    <t>0.0025</t>
  </si>
  <si>
    <t>99</t>
  </si>
  <si>
    <t>3.4</t>
  </si>
  <si>
    <t>0.0026</t>
  </si>
  <si>
    <t>Original Value</t>
  </si>
  <si>
    <t>Normalized Value</t>
  </si>
  <si>
    <t>Raw Value</t>
  </si>
  <si>
    <t>Raw Diff</t>
  </si>
  <si>
    <t>Normalized</t>
  </si>
  <si>
    <t>Normalized Diff</t>
  </si>
  <si>
    <t>GC-10</t>
  </si>
  <si>
    <t>GC-11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</si>
</sst>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9" fontId="3" fillId="0" borderId="0" xfId="0" applyNumberFormat="1" applyFont="1"/>
    <xf numFmtId="0" fontId="0" fillId="0" borderId="0" xfId="0" applyProtection="1">
      <protection locked="0"/>
    </xf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1" xfId="0" applyBorder="1" applyProtection="1">
      <protection locked="0"/>
    </xf>
    <xf numFmtId="0" fontId="4" fillId="0" borderId="0" xfId="0" applyFont="1" applyProtection="1">
      <protection locked="0"/>
    </xf>
    <xf numFmtId="0" fontId="4" fillId="0" borderId="1" xfId="0" applyFont="1" applyBorder="1" applyProtection="1">
      <protection locked="0"/>
    </xf>
    <xf numFmtId="10" fontId="0" fillId="0" borderId="0" xfId="0" applyNumberFormat="1"/>
    <xf numFmtId="9" fontId="3" fillId="0" borderId="0" xfId="1" applyFont="1"/>
    <xf numFmtId="9" fontId="0" fillId="0" borderId="0" xfId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EB5B-6917-B74F-8823-E2E8DF192FA3}">
  <dimension ref="A1:K15"/>
  <sheetViews>
    <sheetView workbookViewId="0">
      <selection activeCell="C6" sqref="C6:F9"/>
    </sheetView>
  </sheetViews>
  <sheetFormatPr baseColWidth="10" defaultRowHeight="16" x14ac:dyDescent="0.2"/>
  <cols>
    <col min="8" max="8" width="12.6640625" bestFit="1" customWidth="1"/>
  </cols>
  <sheetData>
    <row r="1" spans="1:11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6</v>
      </c>
      <c r="I1" t="s">
        <v>8</v>
      </c>
      <c r="J1" t="s">
        <v>9</v>
      </c>
    </row>
    <row r="2" spans="1:11" x14ac:dyDescent="0.2">
      <c r="A2">
        <v>2210587</v>
      </c>
      <c r="B2" t="s">
        <v>5</v>
      </c>
      <c r="C2" s="1">
        <v>0.97</v>
      </c>
      <c r="D2" s="1">
        <v>0.96</v>
      </c>
      <c r="E2" s="1">
        <v>0.95</v>
      </c>
      <c r="F2" s="1">
        <f>AVERAGE(C2:E2)</f>
        <v>0.96</v>
      </c>
      <c r="G2" s="3">
        <f>STDEV(C2:E2)</f>
        <v>1.0000000000000009E-2</v>
      </c>
      <c r="H2" s="1"/>
      <c r="I2" s="1">
        <f>AVERAGE(C2:E9)</f>
        <v>0.96333333333333293</v>
      </c>
      <c r="J2" s="2">
        <f>STDEV(C2:E9)</f>
        <v>2.3895909540204242E-2</v>
      </c>
      <c r="K2" s="2"/>
    </row>
    <row r="3" spans="1:11" x14ac:dyDescent="0.2">
      <c r="A3">
        <v>2210750</v>
      </c>
      <c r="B3" t="s">
        <v>5</v>
      </c>
      <c r="C3" s="1">
        <v>0.94</v>
      </c>
      <c r="D3" s="1">
        <v>0.94</v>
      </c>
      <c r="E3" s="1">
        <v>0.95</v>
      </c>
      <c r="F3" s="1">
        <f t="shared" ref="F3:F9" si="0">AVERAGE(C3:E3)</f>
        <v>0.94333333333333336</v>
      </c>
      <c r="G3" s="3">
        <f t="shared" ref="G3:G9" si="1">STDEV(C3:E3)</f>
        <v>5.7735026918962632E-3</v>
      </c>
    </row>
    <row r="4" spans="1:11" x14ac:dyDescent="0.2">
      <c r="A4">
        <v>2211030</v>
      </c>
      <c r="B4" t="s">
        <v>5</v>
      </c>
      <c r="C4" s="1">
        <v>0.98</v>
      </c>
      <c r="D4" s="1">
        <v>1</v>
      </c>
      <c r="E4" s="1">
        <v>1.01</v>
      </c>
      <c r="F4" s="1">
        <f t="shared" si="0"/>
        <v>0.9966666666666667</v>
      </c>
      <c r="G4" s="3">
        <f t="shared" si="1"/>
        <v>1.527525231651948E-2</v>
      </c>
    </row>
    <row r="5" spans="1:11" x14ac:dyDescent="0.2">
      <c r="A5">
        <v>2211183</v>
      </c>
      <c r="B5" t="s">
        <v>5</v>
      </c>
      <c r="C5" s="1">
        <v>1</v>
      </c>
      <c r="D5" s="1">
        <v>1.01</v>
      </c>
      <c r="E5" s="1">
        <v>1.01</v>
      </c>
      <c r="F5" s="1">
        <f t="shared" si="0"/>
        <v>1.0066666666666666</v>
      </c>
      <c r="G5" s="3">
        <f t="shared" si="1"/>
        <v>5.7735026918962632E-3</v>
      </c>
    </row>
    <row r="6" spans="1:11" x14ac:dyDescent="0.2">
      <c r="A6">
        <v>2211436</v>
      </c>
      <c r="B6" t="s">
        <v>5</v>
      </c>
      <c r="C6" s="1">
        <v>0.95</v>
      </c>
      <c r="D6" s="1">
        <v>0.95</v>
      </c>
      <c r="E6" s="1">
        <v>0.95</v>
      </c>
      <c r="F6" s="1">
        <f t="shared" si="0"/>
        <v>0.94999999999999984</v>
      </c>
      <c r="G6" s="3">
        <f t="shared" si="1"/>
        <v>1.3597399555105182E-16</v>
      </c>
    </row>
    <row r="7" spans="1:11" x14ac:dyDescent="0.2">
      <c r="A7">
        <v>2211752</v>
      </c>
      <c r="B7" t="s">
        <v>5</v>
      </c>
      <c r="C7" s="1">
        <v>0.95</v>
      </c>
      <c r="D7" s="1">
        <v>0.95</v>
      </c>
      <c r="E7" s="1">
        <v>0.95</v>
      </c>
      <c r="F7" s="1">
        <f t="shared" si="0"/>
        <v>0.94999999999999984</v>
      </c>
      <c r="G7" s="3">
        <f t="shared" si="1"/>
        <v>1.3597399555105182E-16</v>
      </c>
    </row>
    <row r="8" spans="1:11" x14ac:dyDescent="0.2">
      <c r="A8">
        <v>2211745</v>
      </c>
      <c r="B8" t="s">
        <v>5</v>
      </c>
      <c r="C8" s="1">
        <v>0.95</v>
      </c>
      <c r="D8" s="1">
        <v>0.95</v>
      </c>
      <c r="E8" s="1">
        <v>0.95</v>
      </c>
      <c r="F8" s="1">
        <f t="shared" si="0"/>
        <v>0.94999999999999984</v>
      </c>
      <c r="G8" s="3">
        <f t="shared" si="1"/>
        <v>1.3597399555105182E-16</v>
      </c>
    </row>
    <row r="9" spans="1:11" x14ac:dyDescent="0.2">
      <c r="A9">
        <v>2211753</v>
      </c>
      <c r="B9" t="s">
        <v>5</v>
      </c>
      <c r="C9" s="1">
        <v>0.95</v>
      </c>
      <c r="D9" s="1">
        <v>0.95</v>
      </c>
      <c r="E9" s="1">
        <v>0.95</v>
      </c>
      <c r="F9" s="1">
        <f t="shared" si="0"/>
        <v>0.94999999999999984</v>
      </c>
      <c r="G9" s="3">
        <f t="shared" si="1"/>
        <v>1.3597399555105182E-16</v>
      </c>
    </row>
    <row r="15" spans="1:11" x14ac:dyDescent="0.2">
      <c r="C15" s="1"/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90AC-603B-C54A-A166-8AF1848AABF6}">
  <dimension ref="A1:M25"/>
  <sheetViews>
    <sheetView tabSelected="1" workbookViewId="0">
      <selection activeCell="A7" sqref="A7:XFD7"/>
    </sheetView>
  </sheetViews>
  <sheetFormatPr baseColWidth="10" defaultRowHeight="16" x14ac:dyDescent="0.2"/>
  <cols>
    <col min="2" max="2" width="13.1640625" bestFit="1" customWidth="1"/>
    <col min="3" max="4" width="13.1640625" customWidth="1"/>
    <col min="5" max="5" width="12.1640625" bestFit="1" customWidth="1"/>
    <col min="9" max="9" width="14.33203125" bestFit="1" customWidth="1"/>
    <col min="11" max="11" width="13.1640625" bestFit="1" customWidth="1"/>
    <col min="12" max="12" width="12.83203125" bestFit="1" customWidth="1"/>
    <col min="13" max="13" width="15.83203125" bestFit="1" customWidth="1"/>
  </cols>
  <sheetData>
    <row r="1" spans="1:13" x14ac:dyDescent="0.2">
      <c r="A1" s="5" t="s">
        <v>10</v>
      </c>
      <c r="B1" s="5" t="s">
        <v>11</v>
      </c>
      <c r="C1" s="5" t="s">
        <v>158</v>
      </c>
      <c r="D1" s="5" t="s">
        <v>160</v>
      </c>
      <c r="E1" s="5" t="s">
        <v>12</v>
      </c>
      <c r="F1" s="5" t="s">
        <v>158</v>
      </c>
      <c r="G1" s="5" t="s">
        <v>160</v>
      </c>
      <c r="H1" s="5" t="s">
        <v>159</v>
      </c>
      <c r="I1" s="5" t="s">
        <v>161</v>
      </c>
      <c r="L1" t="s">
        <v>156</v>
      </c>
      <c r="M1" t="s">
        <v>157</v>
      </c>
    </row>
    <row r="2" spans="1:13" x14ac:dyDescent="0.2">
      <c r="A2" s="4">
        <v>1</v>
      </c>
      <c r="B2" s="4" t="s">
        <v>13</v>
      </c>
      <c r="C2" s="6">
        <v>0.94</v>
      </c>
      <c r="D2" s="3">
        <v>0.94007708632107823</v>
      </c>
      <c r="E2" s="4" t="s">
        <v>14</v>
      </c>
      <c r="F2" s="1">
        <v>0.9</v>
      </c>
      <c r="G2" s="3">
        <v>0.89998470026009547</v>
      </c>
      <c r="H2" s="1">
        <f>C2-F2</f>
        <v>3.9999999999999925E-2</v>
      </c>
      <c r="I2" s="1">
        <f>D2-G2</f>
        <v>4.0092386060982754E-2</v>
      </c>
      <c r="K2" s="4" t="s">
        <v>13</v>
      </c>
      <c r="L2" s="15">
        <v>0.94</v>
      </c>
      <c r="M2" s="3">
        <v>0.94007708632107823</v>
      </c>
    </row>
    <row r="3" spans="1:13" x14ac:dyDescent="0.2">
      <c r="A3" s="4">
        <v>2</v>
      </c>
      <c r="B3" s="4" t="s">
        <v>15</v>
      </c>
      <c r="C3" s="6">
        <v>0.92</v>
      </c>
      <c r="D3" s="3">
        <v>0.92027516227351991</v>
      </c>
      <c r="E3" s="4"/>
      <c r="H3" s="1"/>
      <c r="I3" s="1"/>
      <c r="K3" s="4" t="s">
        <v>14</v>
      </c>
      <c r="L3" s="3">
        <v>0.9</v>
      </c>
      <c r="M3" s="3">
        <v>0.89998470026009547</v>
      </c>
    </row>
    <row r="4" spans="1:13" x14ac:dyDescent="0.2">
      <c r="A4" s="4">
        <v>3</v>
      </c>
      <c r="B4" s="4" t="s">
        <v>16</v>
      </c>
      <c r="C4" s="4"/>
      <c r="D4" s="4"/>
      <c r="E4" s="4" t="s">
        <v>17</v>
      </c>
      <c r="F4" s="1">
        <v>0.9</v>
      </c>
      <c r="G4" s="3">
        <v>0.89582545338721564</v>
      </c>
      <c r="H4" s="1"/>
      <c r="I4" s="1"/>
      <c r="K4" s="4" t="s">
        <v>15</v>
      </c>
      <c r="L4" s="16">
        <v>0.92</v>
      </c>
      <c r="M4" s="3">
        <v>0.92027516227351991</v>
      </c>
    </row>
    <row r="5" spans="1:13" x14ac:dyDescent="0.2">
      <c r="A5" s="4">
        <v>4</v>
      </c>
      <c r="B5" s="4" t="s">
        <v>18</v>
      </c>
      <c r="C5" s="6">
        <v>0.88</v>
      </c>
      <c r="D5" s="3">
        <v>0.87892770819600086</v>
      </c>
      <c r="E5" s="4" t="s">
        <v>19</v>
      </c>
      <c r="H5" s="1"/>
      <c r="I5" s="1"/>
      <c r="K5" s="4" t="s">
        <v>17</v>
      </c>
      <c r="L5" s="3">
        <v>0.9</v>
      </c>
      <c r="M5" s="3">
        <v>0.89582545338721564</v>
      </c>
    </row>
    <row r="6" spans="1:13" x14ac:dyDescent="0.2">
      <c r="A6" s="4">
        <v>5</v>
      </c>
      <c r="B6" s="4" t="s">
        <v>20</v>
      </c>
      <c r="C6" s="6">
        <v>0.87</v>
      </c>
      <c r="D6" s="3">
        <v>0.86991213887397378</v>
      </c>
      <c r="E6" s="4" t="s">
        <v>21</v>
      </c>
      <c r="F6" s="1">
        <v>0.87</v>
      </c>
      <c r="G6" s="3">
        <v>0.86996520139194433</v>
      </c>
      <c r="H6" s="1">
        <f>C6-F6</f>
        <v>0</v>
      </c>
      <c r="I6" s="1">
        <f t="shared" ref="I3:I15" si="0">D6-G6</f>
        <v>-5.3062517970547951E-5</v>
      </c>
      <c r="K6" s="4" t="s">
        <v>18</v>
      </c>
      <c r="L6" s="15">
        <v>0.88</v>
      </c>
      <c r="M6" s="3">
        <v>0.87892770819600086</v>
      </c>
    </row>
    <row r="7" spans="1:13" x14ac:dyDescent="0.2">
      <c r="A7" s="4">
        <v>6</v>
      </c>
      <c r="B7" s="4" t="s">
        <v>22</v>
      </c>
      <c r="C7" s="6">
        <v>0.92</v>
      </c>
      <c r="D7" s="3">
        <v>0.91978752908078232</v>
      </c>
      <c r="E7" s="4" t="s">
        <v>23</v>
      </c>
      <c r="F7" s="1">
        <v>0.89</v>
      </c>
      <c r="G7" s="3">
        <v>0.91978752908078232</v>
      </c>
      <c r="H7" s="1">
        <f>C7-F7</f>
        <v>3.0000000000000027E-2</v>
      </c>
      <c r="I7" s="1">
        <f t="shared" si="0"/>
        <v>0</v>
      </c>
      <c r="K7" s="4" t="s">
        <v>20</v>
      </c>
      <c r="L7" s="3">
        <v>0.87</v>
      </c>
      <c r="M7" s="3">
        <v>0.86991213887397378</v>
      </c>
    </row>
    <row r="8" spans="1:13" x14ac:dyDescent="0.2">
      <c r="A8" s="4">
        <v>7</v>
      </c>
      <c r="B8" s="4" t="s">
        <v>24</v>
      </c>
      <c r="C8" s="6">
        <v>0.96</v>
      </c>
      <c r="D8" s="3">
        <v>0.93156852850987848</v>
      </c>
      <c r="E8" s="4" t="s">
        <v>25</v>
      </c>
      <c r="F8" s="1">
        <v>0.96</v>
      </c>
      <c r="G8" s="3">
        <v>0.93271709233219102</v>
      </c>
      <c r="H8" s="1">
        <f>C8-F8</f>
        <v>0</v>
      </c>
      <c r="I8" s="1">
        <f t="shared" si="0"/>
        <v>-1.1485638223125427E-3</v>
      </c>
      <c r="K8" s="4" t="s">
        <v>21</v>
      </c>
      <c r="L8" s="3">
        <v>0.87</v>
      </c>
      <c r="M8" s="3">
        <v>0.86996520139194433</v>
      </c>
    </row>
    <row r="9" spans="1:13" x14ac:dyDescent="0.2">
      <c r="A9" s="4"/>
      <c r="B9" s="4" t="s">
        <v>26</v>
      </c>
      <c r="C9" s="6">
        <v>0.94</v>
      </c>
      <c r="D9" s="3">
        <v>0.91775365148793253</v>
      </c>
      <c r="E9" s="4" t="s">
        <v>27</v>
      </c>
      <c r="F9" s="1">
        <v>0.97</v>
      </c>
      <c r="G9" s="3">
        <v>0.93642630759383805</v>
      </c>
      <c r="H9" s="1">
        <f>C9-F9</f>
        <v>-3.0000000000000027E-2</v>
      </c>
      <c r="I9" s="1">
        <f t="shared" si="0"/>
        <v>-1.8672656105905516E-2</v>
      </c>
      <c r="K9" s="4" t="s">
        <v>22</v>
      </c>
      <c r="L9" s="15">
        <v>0.92</v>
      </c>
      <c r="M9" s="3">
        <v>0.91978752908078232</v>
      </c>
    </row>
    <row r="10" spans="1:13" x14ac:dyDescent="0.2">
      <c r="A10" s="4">
        <v>8</v>
      </c>
      <c r="B10" s="4" t="s">
        <v>28</v>
      </c>
      <c r="C10" s="6">
        <v>1</v>
      </c>
      <c r="D10" s="3">
        <v>0.95607504424237288</v>
      </c>
      <c r="E10" s="4" t="s">
        <v>29</v>
      </c>
      <c r="F10" s="1">
        <v>1</v>
      </c>
      <c r="G10" s="3">
        <v>0.95600192347587021</v>
      </c>
      <c r="H10" s="1">
        <f>C10-F10</f>
        <v>0</v>
      </c>
      <c r="I10" s="1">
        <f t="shared" si="0"/>
        <v>7.3120766502676737E-5</v>
      </c>
      <c r="K10" s="4" t="s">
        <v>23</v>
      </c>
      <c r="L10" s="3">
        <v>0.92</v>
      </c>
      <c r="M10" s="3">
        <v>0.91978752908078232</v>
      </c>
    </row>
    <row r="11" spans="1:13" x14ac:dyDescent="0.2">
      <c r="A11" s="4">
        <v>9</v>
      </c>
      <c r="B11" s="4" t="s">
        <v>30</v>
      </c>
      <c r="C11" s="6">
        <v>1</v>
      </c>
      <c r="D11" s="3">
        <v>0.95171928088091129</v>
      </c>
      <c r="E11" s="4"/>
      <c r="H11" s="1"/>
      <c r="I11" s="1"/>
      <c r="K11" s="4" t="s">
        <v>24</v>
      </c>
      <c r="L11" s="15">
        <v>0.96</v>
      </c>
      <c r="M11" s="3">
        <v>0.93156852850987848</v>
      </c>
    </row>
    <row r="12" spans="1:13" x14ac:dyDescent="0.2">
      <c r="A12" s="4">
        <v>10</v>
      </c>
      <c r="B12" s="4" t="s">
        <v>31</v>
      </c>
      <c r="C12" s="6">
        <v>1</v>
      </c>
      <c r="D12" s="3">
        <v>0.94277008477388624</v>
      </c>
      <c r="E12" s="4" t="s">
        <v>32</v>
      </c>
      <c r="F12" s="1">
        <v>1</v>
      </c>
      <c r="G12" s="3">
        <v>0.95519650780156762</v>
      </c>
      <c r="H12" s="1">
        <f>C12-F12</f>
        <v>0</v>
      </c>
      <c r="I12" s="1">
        <f t="shared" si="0"/>
        <v>-1.2426423027681377E-2</v>
      </c>
      <c r="K12" s="4" t="s">
        <v>25</v>
      </c>
      <c r="L12" s="3">
        <v>0.96</v>
      </c>
      <c r="M12" s="3">
        <v>0.93271709233219102</v>
      </c>
    </row>
    <row r="13" spans="1:13" x14ac:dyDescent="0.2">
      <c r="A13" s="4">
        <v>11</v>
      </c>
      <c r="B13" s="4" t="s">
        <v>33</v>
      </c>
      <c r="C13" s="6">
        <v>1</v>
      </c>
      <c r="D13" s="3">
        <v>0.96869657032979273</v>
      </c>
      <c r="E13" s="4" t="s">
        <v>34</v>
      </c>
      <c r="F13" s="1">
        <v>1</v>
      </c>
      <c r="G13" s="3">
        <v>0.94872609803186758</v>
      </c>
      <c r="H13" s="1">
        <f>C13-F13</f>
        <v>0</v>
      </c>
      <c r="I13" s="1">
        <f t="shared" si="0"/>
        <v>1.9970472297925146E-2</v>
      </c>
      <c r="K13" s="4" t="s">
        <v>26</v>
      </c>
      <c r="L13" s="15">
        <v>0.94</v>
      </c>
      <c r="M13" s="3">
        <v>0.91775365148793253</v>
      </c>
    </row>
    <row r="14" spans="1:13" x14ac:dyDescent="0.2">
      <c r="A14" s="4">
        <v>12</v>
      </c>
      <c r="B14" s="4" t="s">
        <v>35</v>
      </c>
      <c r="C14" s="6">
        <v>1</v>
      </c>
      <c r="D14" s="3">
        <v>0.9481674767177477</v>
      </c>
      <c r="E14" s="4" t="s">
        <v>36</v>
      </c>
      <c r="F14" s="1">
        <v>1</v>
      </c>
      <c r="G14" s="3">
        <v>0.94807758308477907</v>
      </c>
      <c r="H14" s="1">
        <f>C14-F14</f>
        <v>0</v>
      </c>
      <c r="I14" s="1">
        <f t="shared" si="0"/>
        <v>8.9893632968629511E-5</v>
      </c>
      <c r="K14" s="4" t="s">
        <v>27</v>
      </c>
      <c r="L14" s="3">
        <v>0.97</v>
      </c>
      <c r="M14" s="3">
        <v>0.93642630759383805</v>
      </c>
    </row>
    <row r="15" spans="1:13" x14ac:dyDescent="0.2">
      <c r="A15" s="4">
        <v>13</v>
      </c>
      <c r="B15" s="4" t="s">
        <v>37</v>
      </c>
      <c r="C15" s="6">
        <v>0.99</v>
      </c>
      <c r="D15" s="3">
        <v>0.93513912792136544</v>
      </c>
      <c r="E15" s="4" t="s">
        <v>38</v>
      </c>
      <c r="F15" s="1">
        <v>0.99</v>
      </c>
      <c r="G15" s="3">
        <v>0.93513912792136544</v>
      </c>
      <c r="H15" s="1">
        <f>C15-F15</f>
        <v>0</v>
      </c>
      <c r="I15" s="1">
        <f t="shared" si="0"/>
        <v>0</v>
      </c>
      <c r="K15" s="4" t="s">
        <v>28</v>
      </c>
      <c r="L15" s="3">
        <v>1</v>
      </c>
      <c r="M15" s="3">
        <v>0.95607504424237288</v>
      </c>
    </row>
    <row r="16" spans="1:13" x14ac:dyDescent="0.2">
      <c r="K16" s="4" t="s">
        <v>29</v>
      </c>
      <c r="L16" s="3">
        <v>1</v>
      </c>
      <c r="M16" s="3">
        <v>0.95600192347587021</v>
      </c>
    </row>
    <row r="17" spans="11:13" x14ac:dyDescent="0.2">
      <c r="K17" s="4" t="s">
        <v>30</v>
      </c>
      <c r="L17" s="3">
        <v>1</v>
      </c>
      <c r="M17" s="3">
        <v>0.95171928088091129</v>
      </c>
    </row>
    <row r="18" spans="11:13" x14ac:dyDescent="0.2">
      <c r="K18" s="4" t="s">
        <v>31</v>
      </c>
      <c r="L18" s="3">
        <v>1</v>
      </c>
      <c r="M18" s="3">
        <v>0.94277008477388624</v>
      </c>
    </row>
    <row r="19" spans="11:13" x14ac:dyDescent="0.2">
      <c r="K19" s="4" t="s">
        <v>32</v>
      </c>
      <c r="L19" s="3">
        <v>1</v>
      </c>
      <c r="M19" s="3">
        <v>0.95519650780156762</v>
      </c>
    </row>
    <row r="20" spans="11:13" x14ac:dyDescent="0.2">
      <c r="K20" s="4" t="s">
        <v>33</v>
      </c>
      <c r="L20" s="3">
        <v>1</v>
      </c>
      <c r="M20" s="3">
        <v>0.96869657032979273</v>
      </c>
    </row>
    <row r="21" spans="11:13" x14ac:dyDescent="0.2">
      <c r="K21" s="4" t="s">
        <v>34</v>
      </c>
      <c r="L21" s="3">
        <v>1</v>
      </c>
      <c r="M21" s="3">
        <v>0.94872609803186758</v>
      </c>
    </row>
    <row r="22" spans="11:13" x14ac:dyDescent="0.2">
      <c r="K22" s="4" t="s">
        <v>35</v>
      </c>
      <c r="L22" s="3">
        <v>1</v>
      </c>
      <c r="M22" s="3">
        <v>0.9481674767177477</v>
      </c>
    </row>
    <row r="23" spans="11:13" x14ac:dyDescent="0.2">
      <c r="K23" s="4" t="s">
        <v>36</v>
      </c>
      <c r="L23" s="3">
        <v>1</v>
      </c>
      <c r="M23" s="3">
        <v>0.94807758308477907</v>
      </c>
    </row>
    <row r="24" spans="11:13" x14ac:dyDescent="0.2">
      <c r="K24" s="4" t="s">
        <v>37</v>
      </c>
      <c r="L24" s="3">
        <v>0.99</v>
      </c>
      <c r="M24" s="3">
        <v>0.93513912792136544</v>
      </c>
    </row>
    <row r="25" spans="11:13" x14ac:dyDescent="0.2">
      <c r="K25" s="4" t="s">
        <v>38</v>
      </c>
      <c r="L25" s="3">
        <v>0.99</v>
      </c>
      <c r="M25" s="3">
        <v>0.93513912792136544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A058-2D94-C84E-A5D3-668D2FA9838E}">
  <dimension ref="A1:AE81"/>
  <sheetViews>
    <sheetView workbookViewId="0">
      <selection activeCell="AH1" sqref="AH1"/>
    </sheetView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18" bestFit="1" customWidth="1"/>
    <col min="5" max="5" width="15.33203125" bestFit="1" customWidth="1"/>
    <col min="7" max="7" width="18" bestFit="1" customWidth="1"/>
    <col min="9" max="9" width="15.33203125" bestFit="1" customWidth="1"/>
    <col min="10" max="10" width="12.1640625" bestFit="1" customWidth="1"/>
    <col min="11" max="11" width="18" bestFit="1" customWidth="1"/>
    <col min="13" max="13" width="15.33203125" bestFit="1" customWidth="1"/>
    <col min="14" max="14" width="12.1640625" bestFit="1" customWidth="1"/>
    <col min="15" max="15" width="18" bestFit="1" customWidth="1"/>
    <col min="17" max="17" width="15.33203125" bestFit="1" customWidth="1"/>
    <col min="18" max="18" width="12.1640625" bestFit="1" customWidth="1"/>
  </cols>
  <sheetData>
    <row r="1" spans="1:31" x14ac:dyDescent="0.2">
      <c r="A1" t="s">
        <v>0</v>
      </c>
      <c r="B1">
        <v>2210587</v>
      </c>
      <c r="C1" t="s">
        <v>163</v>
      </c>
      <c r="E1" t="s">
        <v>0</v>
      </c>
      <c r="F1">
        <v>2210750</v>
      </c>
      <c r="G1" t="s">
        <v>163</v>
      </c>
      <c r="I1" t="s">
        <v>0</v>
      </c>
      <c r="J1">
        <v>2211030</v>
      </c>
      <c r="K1" t="s">
        <v>162</v>
      </c>
      <c r="M1" t="s">
        <v>0</v>
      </c>
      <c r="N1">
        <v>2211183</v>
      </c>
      <c r="O1" t="s">
        <v>162</v>
      </c>
      <c r="Q1" t="s">
        <v>0</v>
      </c>
      <c r="R1">
        <v>2211436</v>
      </c>
      <c r="S1" t="s">
        <v>163</v>
      </c>
      <c r="U1" t="s">
        <v>0</v>
      </c>
      <c r="V1">
        <v>2211752</v>
      </c>
      <c r="W1" t="s">
        <v>163</v>
      </c>
      <c r="Y1" t="s">
        <v>0</v>
      </c>
      <c r="Z1">
        <v>2211745</v>
      </c>
      <c r="AA1" t="s">
        <v>163</v>
      </c>
      <c r="AC1" t="s">
        <v>0</v>
      </c>
      <c r="AD1">
        <v>2211753</v>
      </c>
      <c r="AE1" t="s">
        <v>163</v>
      </c>
    </row>
    <row r="3" spans="1:31" x14ac:dyDescent="0.2">
      <c r="A3" t="s">
        <v>67</v>
      </c>
      <c r="B3" t="s">
        <v>13</v>
      </c>
      <c r="E3" t="s">
        <v>72</v>
      </c>
      <c r="F3" s="12" t="s">
        <v>16</v>
      </c>
      <c r="I3" t="s">
        <v>72</v>
      </c>
      <c r="J3" s="12" t="s">
        <v>20</v>
      </c>
      <c r="M3" t="s">
        <v>72</v>
      </c>
      <c r="N3" s="12" t="s">
        <v>112</v>
      </c>
      <c r="Q3" t="s">
        <v>72</v>
      </c>
      <c r="R3" s="12" t="s">
        <v>28</v>
      </c>
      <c r="U3" t="s">
        <v>72</v>
      </c>
      <c r="V3" s="12" t="s">
        <v>31</v>
      </c>
      <c r="Y3" t="s">
        <v>72</v>
      </c>
      <c r="Z3" s="12" t="s">
        <v>35</v>
      </c>
      <c r="AC3" t="s">
        <v>72</v>
      </c>
      <c r="AD3" s="12" t="s">
        <v>37</v>
      </c>
    </row>
    <row r="4" spans="1:31" x14ac:dyDescent="0.2">
      <c r="A4" s="10" t="s">
        <v>39</v>
      </c>
      <c r="B4" s="10" t="s">
        <v>40</v>
      </c>
      <c r="C4" s="10" t="s">
        <v>66</v>
      </c>
      <c r="E4" s="10" t="s">
        <v>39</v>
      </c>
      <c r="F4" s="10" t="s">
        <v>40</v>
      </c>
      <c r="G4" s="10" t="s">
        <v>66</v>
      </c>
      <c r="I4" s="10" t="s">
        <v>39</v>
      </c>
      <c r="J4" s="10" t="s">
        <v>40</v>
      </c>
      <c r="K4" s="10" t="s">
        <v>66</v>
      </c>
      <c r="M4" s="10" t="s">
        <v>39</v>
      </c>
      <c r="N4" s="10" t="s">
        <v>40</v>
      </c>
      <c r="O4" s="10" t="s">
        <v>66</v>
      </c>
      <c r="Q4" s="10" t="s">
        <v>39</v>
      </c>
      <c r="R4" s="10" t="s">
        <v>40</v>
      </c>
      <c r="S4" s="10" t="s">
        <v>66</v>
      </c>
      <c r="U4" s="10" t="s">
        <v>39</v>
      </c>
      <c r="V4" s="10" t="s">
        <v>40</v>
      </c>
      <c r="W4" s="10" t="s">
        <v>66</v>
      </c>
      <c r="Y4" s="10" t="s">
        <v>39</v>
      </c>
      <c r="Z4" s="10" t="s">
        <v>40</v>
      </c>
      <c r="AA4" s="10" t="s">
        <v>66</v>
      </c>
      <c r="AC4" s="10" t="s">
        <v>39</v>
      </c>
      <c r="AD4" s="10" t="s">
        <v>40</v>
      </c>
      <c r="AE4" s="10" t="s">
        <v>66</v>
      </c>
    </row>
    <row r="5" spans="1:31" x14ac:dyDescent="0.2">
      <c r="A5" s="7" t="s">
        <v>41</v>
      </c>
      <c r="B5" s="7" t="s">
        <v>57</v>
      </c>
      <c r="C5" s="9">
        <f>B5/$B$21</f>
        <v>3.4002788228634745E-3</v>
      </c>
      <c r="E5" s="7" t="s">
        <v>41</v>
      </c>
      <c r="F5" s="12">
        <v>8.5</v>
      </c>
      <c r="G5" s="9">
        <f>F5/$F$21</f>
        <v>8.4605737264348141E-2</v>
      </c>
      <c r="I5" s="7" t="s">
        <v>41</v>
      </c>
      <c r="J5" s="7" t="s">
        <v>98</v>
      </c>
      <c r="K5" s="9">
        <f>J5/$J$21</f>
        <v>1.9997980203999396E-2</v>
      </c>
      <c r="M5" s="7" t="s">
        <v>41</v>
      </c>
      <c r="N5" s="7" t="s">
        <v>113</v>
      </c>
      <c r="O5" s="9">
        <f>N5/$N$21</f>
        <v>3.2022668167527072E-3</v>
      </c>
      <c r="Q5" s="7" t="s">
        <v>41</v>
      </c>
      <c r="R5" s="7" t="s">
        <v>59</v>
      </c>
      <c r="S5" s="9" t="e">
        <f>R5/$R$21</f>
        <v>#VALUE!</v>
      </c>
      <c r="U5" s="7" t="s">
        <v>41</v>
      </c>
      <c r="V5" s="7" t="s">
        <v>139</v>
      </c>
      <c r="W5" s="9">
        <f>V5/$V$21</f>
        <v>3.5825263221407676E-3</v>
      </c>
      <c r="Y5" s="7" t="s">
        <v>41</v>
      </c>
      <c r="Z5" s="7" t="s">
        <v>103</v>
      </c>
      <c r="AA5" s="9">
        <f>Z5/$Z$21</f>
        <v>1.1378009720612973E-3</v>
      </c>
      <c r="AC5" s="7" t="s">
        <v>41</v>
      </c>
      <c r="AD5" s="12">
        <v>0.42</v>
      </c>
      <c r="AE5" s="9">
        <f>AD5/$AD$21</f>
        <v>3.9672569063330648E-3</v>
      </c>
    </row>
    <row r="6" spans="1:31" x14ac:dyDescent="0.2">
      <c r="A6" s="7" t="s">
        <v>42</v>
      </c>
      <c r="B6" s="7" t="s">
        <v>58</v>
      </c>
      <c r="C6" s="9">
        <f t="shared" ref="C6:C20" si="0">B6/$B$21</f>
        <v>7.2005904484167688E-3</v>
      </c>
      <c r="E6" s="7" t="s">
        <v>42</v>
      </c>
      <c r="F6" s="12">
        <v>31</v>
      </c>
      <c r="G6" s="9">
        <f t="shared" ref="G6:G20" si="1">F6/$F$21</f>
        <v>0.30856210061115202</v>
      </c>
      <c r="I6" s="7" t="s">
        <v>42</v>
      </c>
      <c r="J6" s="7" t="s">
        <v>99</v>
      </c>
      <c r="K6" s="9">
        <f>J6/$J$21</f>
        <v>6.9992930713997883E-2</v>
      </c>
      <c r="M6" s="7" t="s">
        <v>42</v>
      </c>
      <c r="N6" s="7" t="s">
        <v>114</v>
      </c>
      <c r="O6" s="9">
        <f t="shared" ref="O6:O20" si="2">N6/$N$21</f>
        <v>2.5229980980475877E-2</v>
      </c>
      <c r="Q6" s="7" t="s">
        <v>42</v>
      </c>
      <c r="R6" s="7" t="s">
        <v>87</v>
      </c>
      <c r="S6" s="9">
        <f t="shared" ref="S6:S20" si="3">R6/$R$21</f>
        <v>1.5297200707877967E-2</v>
      </c>
      <c r="U6" s="7" t="s">
        <v>42</v>
      </c>
      <c r="V6" s="7" t="s">
        <v>140</v>
      </c>
      <c r="W6" s="9">
        <f t="shared" ref="W6:W20" si="4">V6/$V$21</f>
        <v>2.5454792288894929E-2</v>
      </c>
      <c r="Y6" s="7" t="s">
        <v>42</v>
      </c>
      <c r="Z6" s="7" t="s">
        <v>105</v>
      </c>
      <c r="AA6" s="9">
        <f t="shared" ref="AA6:AA20" si="5">Z6/$Z$21</f>
        <v>1.8015182057637205E-2</v>
      </c>
      <c r="AC6" s="7" t="s">
        <v>42</v>
      </c>
      <c r="AD6" s="12">
        <v>2.9</v>
      </c>
      <c r="AE6" s="9">
        <f t="shared" ref="AE6:AE20" si="6">AD6/$AD$21</f>
        <v>2.7392964353252117E-2</v>
      </c>
    </row>
    <row r="7" spans="1:31" x14ac:dyDescent="0.2">
      <c r="A7" s="7" t="s">
        <v>43</v>
      </c>
      <c r="B7" s="7" t="s">
        <v>59</v>
      </c>
      <c r="C7" s="9" t="e">
        <f t="shared" si="0"/>
        <v>#VALUE!</v>
      </c>
      <c r="E7" s="7" t="s">
        <v>43</v>
      </c>
      <c r="F7" s="12"/>
      <c r="G7" s="9">
        <f t="shared" si="1"/>
        <v>0</v>
      </c>
      <c r="I7" s="7" t="s">
        <v>43</v>
      </c>
      <c r="J7" s="7" t="s">
        <v>59</v>
      </c>
      <c r="K7" s="9" t="e">
        <f t="shared" ref="K7:K20" si="7">J7/$J$21</f>
        <v>#VALUE!</v>
      </c>
      <c r="M7" s="7" t="s">
        <v>43</v>
      </c>
      <c r="N7" s="7" t="s">
        <v>59</v>
      </c>
      <c r="O7" s="9" t="e">
        <f t="shared" si="2"/>
        <v>#VALUE!</v>
      </c>
      <c r="Q7" s="7" t="s">
        <v>43</v>
      </c>
      <c r="R7" s="7" t="s">
        <v>59</v>
      </c>
      <c r="S7" s="9" t="e">
        <f t="shared" si="3"/>
        <v>#VALUE!</v>
      </c>
      <c r="U7" s="7" t="s">
        <v>43</v>
      </c>
      <c r="V7" s="7" t="s">
        <v>59</v>
      </c>
      <c r="W7" s="9" t="e">
        <f t="shared" si="4"/>
        <v>#VALUE!</v>
      </c>
      <c r="Y7" s="7" t="s">
        <v>43</v>
      </c>
      <c r="Z7" s="7" t="s">
        <v>59</v>
      </c>
      <c r="AA7" s="9" t="e">
        <f t="shared" si="5"/>
        <v>#VALUE!</v>
      </c>
      <c r="AC7" s="7" t="s">
        <v>43</v>
      </c>
      <c r="AD7" s="12"/>
      <c r="AE7" s="9">
        <f t="shared" si="6"/>
        <v>0</v>
      </c>
    </row>
    <row r="8" spans="1:31" x14ac:dyDescent="0.2">
      <c r="A8" s="7" t="s">
        <v>44</v>
      </c>
      <c r="B8" s="7" t="s">
        <v>60</v>
      </c>
      <c r="C8" s="9">
        <f t="shared" si="0"/>
        <v>0.94007708632107823</v>
      </c>
      <c r="E8" s="7" t="s">
        <v>44</v>
      </c>
      <c r="F8" s="12">
        <v>58</v>
      </c>
      <c r="G8" s="9">
        <f t="shared" si="1"/>
        <v>0.57730973662731677</v>
      </c>
      <c r="I8" s="7" t="s">
        <v>44</v>
      </c>
      <c r="J8" s="7" t="s">
        <v>100</v>
      </c>
      <c r="K8" s="9">
        <f t="shared" si="7"/>
        <v>0.86991213887397378</v>
      </c>
      <c r="M8" s="7" t="s">
        <v>44</v>
      </c>
      <c r="N8" s="7" t="s">
        <v>115</v>
      </c>
      <c r="O8" s="9">
        <f t="shared" si="2"/>
        <v>0.93156852850987848</v>
      </c>
      <c r="Q8" s="7" t="s">
        <v>44</v>
      </c>
      <c r="R8" s="7" t="s">
        <v>134</v>
      </c>
      <c r="S8" s="9">
        <f t="shared" si="3"/>
        <v>0.95607504424237288</v>
      </c>
      <c r="U8" s="7" t="s">
        <v>44</v>
      </c>
      <c r="V8" s="7" t="s">
        <v>134</v>
      </c>
      <c r="W8" s="9">
        <f t="shared" si="4"/>
        <v>0.94277008477388624</v>
      </c>
      <c r="Y8" s="7" t="s">
        <v>44</v>
      </c>
      <c r="Z8" s="7" t="s">
        <v>134</v>
      </c>
      <c r="AA8" s="9">
        <f t="shared" si="5"/>
        <v>0.9481674767177477</v>
      </c>
      <c r="AC8" s="7" t="s">
        <v>44</v>
      </c>
      <c r="AD8" s="12">
        <v>99</v>
      </c>
      <c r="AE8" s="9">
        <f t="shared" si="6"/>
        <v>0.93513912792136544</v>
      </c>
    </row>
    <row r="9" spans="1:31" x14ac:dyDescent="0.2">
      <c r="A9" s="7" t="s">
        <v>45</v>
      </c>
      <c r="B9" s="7" t="s">
        <v>61</v>
      </c>
      <c r="C9" s="9">
        <f t="shared" si="0"/>
        <v>2.300188615466468E-3</v>
      </c>
      <c r="E9" s="7" t="s">
        <v>45</v>
      </c>
      <c r="F9" s="12">
        <v>6.9000000000000006E-2</v>
      </c>
      <c r="G9" s="9">
        <f t="shared" si="1"/>
        <v>6.8679951426353202E-4</v>
      </c>
      <c r="I9" s="7" t="s">
        <v>45</v>
      </c>
      <c r="J9" s="7" t="s">
        <v>101</v>
      </c>
      <c r="K9" s="9">
        <f t="shared" si="7"/>
        <v>8.4991415866997441E-4</v>
      </c>
      <c r="M9" s="7" t="s">
        <v>45</v>
      </c>
      <c r="N9" s="7" t="s">
        <v>116</v>
      </c>
      <c r="O9" s="9">
        <f t="shared" si="2"/>
        <v>8.3453014012343271E-4</v>
      </c>
      <c r="Q9" s="7" t="s">
        <v>45</v>
      </c>
      <c r="R9" s="7" t="s">
        <v>110</v>
      </c>
      <c r="S9" s="9">
        <f t="shared" si="3"/>
        <v>8.413460389332881E-4</v>
      </c>
      <c r="U9" s="7" t="s">
        <v>45</v>
      </c>
      <c r="V9" s="7" t="s">
        <v>101</v>
      </c>
      <c r="W9" s="9">
        <f t="shared" si="4"/>
        <v>8.0135457205780336E-4</v>
      </c>
      <c r="Y9" s="7" t="s">
        <v>45</v>
      </c>
      <c r="Z9" s="7" t="s">
        <v>77</v>
      </c>
      <c r="AA9" s="9">
        <f t="shared" si="5"/>
        <v>9.4816747671774783E-4</v>
      </c>
      <c r="AC9" s="7" t="s">
        <v>45</v>
      </c>
      <c r="AD9" s="12">
        <v>0.1</v>
      </c>
      <c r="AE9" s="9">
        <f t="shared" si="6"/>
        <v>9.4458497769834898E-4</v>
      </c>
    </row>
    <row r="10" spans="1:31" x14ac:dyDescent="0.2">
      <c r="A10" s="7" t="s">
        <v>46</v>
      </c>
      <c r="B10" s="7" t="s">
        <v>62</v>
      </c>
      <c r="C10" s="9">
        <f t="shared" si="0"/>
        <v>4.5003690302604808E-2</v>
      </c>
      <c r="E10" s="7" t="s">
        <v>46</v>
      </c>
      <c r="F10" s="12">
        <v>2.8</v>
      </c>
      <c r="G10" s="9">
        <f t="shared" si="1"/>
        <v>2.787012521649115E-2</v>
      </c>
      <c r="I10" s="7" t="s">
        <v>46</v>
      </c>
      <c r="J10" s="7" t="s">
        <v>102</v>
      </c>
      <c r="K10" s="9">
        <f t="shared" si="7"/>
        <v>3.7996162387598856E-2</v>
      </c>
      <c r="M10" s="7" t="s">
        <v>46</v>
      </c>
      <c r="N10" s="7" t="s">
        <v>91</v>
      </c>
      <c r="O10" s="9">
        <f t="shared" si="2"/>
        <v>3.7844971470713813E-2</v>
      </c>
      <c r="Q10" s="7" t="s">
        <v>46</v>
      </c>
      <c r="R10" s="7" t="s">
        <v>109</v>
      </c>
      <c r="S10" s="9">
        <f t="shared" si="3"/>
        <v>2.677010123878644E-2</v>
      </c>
      <c r="U10" s="7" t="s">
        <v>46</v>
      </c>
      <c r="V10" s="7" t="s">
        <v>109</v>
      </c>
      <c r="W10" s="9">
        <f t="shared" si="4"/>
        <v>2.6397562373668814E-2</v>
      </c>
      <c r="Y10" s="7" t="s">
        <v>46</v>
      </c>
      <c r="Z10" s="7" t="s">
        <v>151</v>
      </c>
      <c r="AA10" s="9">
        <f t="shared" si="5"/>
        <v>3.034135925496793E-2</v>
      </c>
      <c r="AC10" s="7" t="s">
        <v>46</v>
      </c>
      <c r="AD10" s="12">
        <v>3.3</v>
      </c>
      <c r="AE10" s="9">
        <f t="shared" si="6"/>
        <v>3.1171304264045512E-2</v>
      </c>
    </row>
    <row r="11" spans="1:31" x14ac:dyDescent="0.2">
      <c r="A11" s="7" t="s">
        <v>47</v>
      </c>
      <c r="B11" s="7" t="s">
        <v>59</v>
      </c>
      <c r="C11" s="9" t="e">
        <f t="shared" si="0"/>
        <v>#VALUE!</v>
      </c>
      <c r="E11" s="7" t="s">
        <v>47</v>
      </c>
      <c r="F11" s="12"/>
      <c r="G11" s="9">
        <f t="shared" si="1"/>
        <v>0</v>
      </c>
      <c r="I11" s="7" t="s">
        <v>47</v>
      </c>
      <c r="J11" s="7" t="s">
        <v>59</v>
      </c>
      <c r="K11" s="9" t="e">
        <f t="shared" si="7"/>
        <v>#VALUE!</v>
      </c>
      <c r="M11" s="7" t="s">
        <v>47</v>
      </c>
      <c r="N11" s="7" t="s">
        <v>59</v>
      </c>
      <c r="O11" s="9" t="e">
        <f t="shared" si="2"/>
        <v>#VALUE!</v>
      </c>
      <c r="Q11" s="7" t="s">
        <v>47</v>
      </c>
      <c r="R11" s="7" t="s">
        <v>59</v>
      </c>
      <c r="S11" s="9" t="e">
        <f t="shared" si="3"/>
        <v>#VALUE!</v>
      </c>
      <c r="U11" s="7" t="s">
        <v>47</v>
      </c>
      <c r="V11" s="7" t="s">
        <v>59</v>
      </c>
      <c r="W11" s="9" t="e">
        <f t="shared" si="4"/>
        <v>#VALUE!</v>
      </c>
      <c r="Y11" s="7" t="s">
        <v>47</v>
      </c>
      <c r="Z11" s="7" t="s">
        <v>59</v>
      </c>
      <c r="AA11" s="9" t="e">
        <f t="shared" si="5"/>
        <v>#VALUE!</v>
      </c>
      <c r="AC11" s="7" t="s">
        <v>47</v>
      </c>
      <c r="AD11" s="12"/>
      <c r="AE11" s="9">
        <f t="shared" si="6"/>
        <v>0</v>
      </c>
    </row>
    <row r="12" spans="1:31" x14ac:dyDescent="0.2">
      <c r="A12" s="7" t="s">
        <v>48</v>
      </c>
      <c r="B12" s="7" t="s">
        <v>59</v>
      </c>
      <c r="C12" s="9" t="e">
        <f t="shared" si="0"/>
        <v>#VALUE!</v>
      </c>
      <c r="E12" s="7" t="s">
        <v>48</v>
      </c>
      <c r="F12" s="12"/>
      <c r="G12" s="9">
        <f t="shared" si="1"/>
        <v>0</v>
      </c>
      <c r="I12" s="7" t="s">
        <v>48</v>
      </c>
      <c r="J12" s="7" t="s">
        <v>59</v>
      </c>
      <c r="K12" s="9" t="e">
        <f t="shared" si="7"/>
        <v>#VALUE!</v>
      </c>
      <c r="M12" s="7" t="s">
        <v>48</v>
      </c>
      <c r="N12" s="7" t="s">
        <v>59</v>
      </c>
      <c r="O12" s="9" t="e">
        <f t="shared" si="2"/>
        <v>#VALUE!</v>
      </c>
      <c r="Q12" s="7" t="s">
        <v>48</v>
      </c>
      <c r="R12" s="7" t="s">
        <v>59</v>
      </c>
      <c r="S12" s="9" t="e">
        <f t="shared" si="3"/>
        <v>#VALUE!</v>
      </c>
      <c r="U12" s="7" t="s">
        <v>48</v>
      </c>
      <c r="V12" s="7" t="s">
        <v>59</v>
      </c>
      <c r="W12" s="9" t="e">
        <f t="shared" si="4"/>
        <v>#VALUE!</v>
      </c>
      <c r="Y12" s="7" t="s">
        <v>48</v>
      </c>
      <c r="Z12" s="7" t="s">
        <v>59</v>
      </c>
      <c r="AA12" s="9" t="e">
        <f t="shared" si="5"/>
        <v>#VALUE!</v>
      </c>
      <c r="AC12" s="7" t="s">
        <v>48</v>
      </c>
      <c r="AD12" s="12"/>
      <c r="AE12" s="9">
        <f t="shared" si="6"/>
        <v>0</v>
      </c>
    </row>
    <row r="13" spans="1:31" x14ac:dyDescent="0.2">
      <c r="A13" s="7" t="s">
        <v>49</v>
      </c>
      <c r="B13" s="7" t="s">
        <v>63</v>
      </c>
      <c r="C13" s="9">
        <f t="shared" si="0"/>
        <v>1.8001476121041922E-3</v>
      </c>
      <c r="E13" s="7" t="s">
        <v>49</v>
      </c>
      <c r="F13" s="12">
        <v>9.7000000000000003E-2</v>
      </c>
      <c r="G13" s="9">
        <f t="shared" si="1"/>
        <v>9.6550076642844349E-4</v>
      </c>
      <c r="I13" s="7" t="s">
        <v>49</v>
      </c>
      <c r="J13" s="7" t="s">
        <v>103</v>
      </c>
      <c r="K13" s="9">
        <f t="shared" si="7"/>
        <v>1.1998788122399638E-3</v>
      </c>
      <c r="M13" s="7" t="s">
        <v>49</v>
      </c>
      <c r="N13" s="7" t="s">
        <v>111</v>
      </c>
      <c r="O13" s="9">
        <f t="shared" si="2"/>
        <v>1.2614990490237938E-3</v>
      </c>
      <c r="Q13" s="7" t="s">
        <v>49</v>
      </c>
      <c r="R13" s="7" t="s">
        <v>77</v>
      </c>
      <c r="S13" s="9">
        <f t="shared" si="3"/>
        <v>9.5607504424237292E-4</v>
      </c>
      <c r="U13" s="7" t="s">
        <v>49</v>
      </c>
      <c r="V13" s="7" t="s">
        <v>77</v>
      </c>
      <c r="W13" s="9">
        <f t="shared" si="4"/>
        <v>9.4277008477388626E-4</v>
      </c>
      <c r="Y13" s="7" t="s">
        <v>49</v>
      </c>
      <c r="Z13" s="7" t="s">
        <v>84</v>
      </c>
      <c r="AA13" s="9">
        <f t="shared" si="5"/>
        <v>1.327434467404847E-3</v>
      </c>
      <c r="AC13" s="7" t="s">
        <v>49</v>
      </c>
      <c r="AD13" s="12">
        <v>0.14000000000000001</v>
      </c>
      <c r="AE13" s="9">
        <f t="shared" si="6"/>
        <v>1.3224189687776886E-3</v>
      </c>
    </row>
    <row r="14" spans="1:31" x14ac:dyDescent="0.2">
      <c r="A14" s="7" t="s">
        <v>50</v>
      </c>
      <c r="B14" s="7" t="s">
        <v>64</v>
      </c>
      <c r="C14" s="9">
        <f t="shared" si="0"/>
        <v>8.8007216591760518E-5</v>
      </c>
      <c r="E14" s="7" t="s">
        <v>50</v>
      </c>
      <c r="F14" s="12"/>
      <c r="G14" s="9">
        <f t="shared" si="1"/>
        <v>0</v>
      </c>
      <c r="I14" s="7" t="s">
        <v>50</v>
      </c>
      <c r="J14" s="7" t="s">
        <v>59</v>
      </c>
      <c r="K14" s="9" t="e">
        <f t="shared" si="7"/>
        <v>#VALUE!</v>
      </c>
      <c r="M14" s="7" t="s">
        <v>50</v>
      </c>
      <c r="N14" s="7" t="s">
        <v>117</v>
      </c>
      <c r="O14" s="9">
        <f t="shared" si="2"/>
        <v>3.0081900399798156E-5</v>
      </c>
      <c r="Q14" s="7" t="s">
        <v>50</v>
      </c>
      <c r="R14" s="7" t="s">
        <v>135</v>
      </c>
      <c r="S14" s="9">
        <f t="shared" si="3"/>
        <v>2.1033650973332205E-5</v>
      </c>
      <c r="U14" s="7" t="s">
        <v>50</v>
      </c>
      <c r="V14" s="7" t="s">
        <v>141</v>
      </c>
      <c r="W14" s="9">
        <f t="shared" si="4"/>
        <v>1.8855401695477725E-5</v>
      </c>
      <c r="Y14" s="7" t="s">
        <v>50</v>
      </c>
      <c r="Z14" s="7" t="s">
        <v>152</v>
      </c>
      <c r="AA14" s="9">
        <f t="shared" si="5"/>
        <v>2.3704186917943694E-5</v>
      </c>
      <c r="AC14" s="7" t="s">
        <v>50</v>
      </c>
      <c r="AD14" s="12">
        <v>2.5000000000000001E-3</v>
      </c>
      <c r="AE14" s="9">
        <f t="shared" si="6"/>
        <v>2.3614624442458724E-5</v>
      </c>
    </row>
    <row r="15" spans="1:31" x14ac:dyDescent="0.2">
      <c r="A15" s="7" t="s">
        <v>51</v>
      </c>
      <c r="B15" s="7" t="s">
        <v>65</v>
      </c>
      <c r="C15" s="9">
        <f t="shared" si="0"/>
        <v>1.3001066087419167E-4</v>
      </c>
      <c r="E15" s="7" t="s">
        <v>51</v>
      </c>
      <c r="F15" s="12"/>
      <c r="G15" s="9">
        <f t="shared" si="1"/>
        <v>0</v>
      </c>
      <c r="I15" s="7" t="s">
        <v>51</v>
      </c>
      <c r="J15" s="7" t="s">
        <v>104</v>
      </c>
      <c r="K15" s="9">
        <f t="shared" si="7"/>
        <v>5.0994849520198463E-5</v>
      </c>
      <c r="M15" s="7" t="s">
        <v>51</v>
      </c>
      <c r="N15" s="7" t="s">
        <v>118</v>
      </c>
      <c r="O15" s="9">
        <f t="shared" si="2"/>
        <v>5.8223033031867404E-5</v>
      </c>
      <c r="Q15" s="7" t="s">
        <v>51</v>
      </c>
      <c r="R15" s="7" t="s">
        <v>136</v>
      </c>
      <c r="S15" s="9">
        <f t="shared" si="3"/>
        <v>3.9199076813937293E-5</v>
      </c>
      <c r="U15" s="7" t="s">
        <v>51</v>
      </c>
      <c r="V15" s="7" t="s">
        <v>97</v>
      </c>
      <c r="W15" s="9">
        <f t="shared" si="4"/>
        <v>3.2054182882312127E-5</v>
      </c>
      <c r="Y15" s="7" t="s">
        <v>51</v>
      </c>
      <c r="Z15" s="7" t="s">
        <v>136</v>
      </c>
      <c r="AA15" s="9">
        <f t="shared" si="5"/>
        <v>3.8874866545427659E-5</v>
      </c>
      <c r="AC15" s="7" t="s">
        <v>51</v>
      </c>
      <c r="AD15" s="12">
        <v>4.1000000000000003E-3</v>
      </c>
      <c r="AE15" s="9">
        <f t="shared" si="6"/>
        <v>3.8727984085632309E-5</v>
      </c>
    </row>
    <row r="16" spans="1:31" x14ac:dyDescent="0.2">
      <c r="A16" s="7" t="s">
        <v>52</v>
      </c>
      <c r="B16" s="7" t="s">
        <v>59</v>
      </c>
      <c r="C16" s="9" t="e">
        <f t="shared" si="0"/>
        <v>#VALUE!</v>
      </c>
      <c r="E16" s="7" t="s">
        <v>52</v>
      </c>
      <c r="F16" s="12"/>
      <c r="G16" s="9">
        <f t="shared" si="1"/>
        <v>0</v>
      </c>
      <c r="I16" s="7" t="s">
        <v>52</v>
      </c>
      <c r="J16" s="7" t="s">
        <v>59</v>
      </c>
      <c r="K16" s="9" t="e">
        <f t="shared" si="7"/>
        <v>#VALUE!</v>
      </c>
      <c r="M16" s="7" t="s">
        <v>52</v>
      </c>
      <c r="N16" s="7" t="s">
        <v>59</v>
      </c>
      <c r="O16" s="9" t="e">
        <f t="shared" si="2"/>
        <v>#VALUE!</v>
      </c>
      <c r="Q16" s="7" t="s">
        <v>52</v>
      </c>
      <c r="R16" s="7" t="s">
        <v>59</v>
      </c>
      <c r="S16" s="9" t="e">
        <f t="shared" si="3"/>
        <v>#VALUE!</v>
      </c>
      <c r="U16" s="7" t="s">
        <v>52</v>
      </c>
      <c r="V16" s="7" t="s">
        <v>59</v>
      </c>
      <c r="W16" s="9" t="e">
        <f t="shared" si="4"/>
        <v>#VALUE!</v>
      </c>
      <c r="Y16" s="7" t="s">
        <v>52</v>
      </c>
      <c r="Z16" s="7" t="s">
        <v>59</v>
      </c>
      <c r="AA16" s="9" t="e">
        <f t="shared" si="5"/>
        <v>#VALUE!</v>
      </c>
      <c r="AC16" s="7" t="s">
        <v>52</v>
      </c>
      <c r="AD16" s="12"/>
      <c r="AE16" s="9">
        <f t="shared" si="6"/>
        <v>0</v>
      </c>
    </row>
    <row r="17" spans="1:31" x14ac:dyDescent="0.2">
      <c r="A17" s="7" t="s">
        <v>53</v>
      </c>
      <c r="B17" s="7" t="s">
        <v>59</v>
      </c>
      <c r="C17" s="9" t="e">
        <f t="shared" si="0"/>
        <v>#VALUE!</v>
      </c>
      <c r="E17" s="7" t="s">
        <v>53</v>
      </c>
      <c r="F17" s="12"/>
      <c r="G17" s="9">
        <f t="shared" si="1"/>
        <v>0</v>
      </c>
      <c r="I17" s="7" t="s">
        <v>53</v>
      </c>
      <c r="J17" s="7" t="s">
        <v>59</v>
      </c>
      <c r="K17" s="9" t="e">
        <f t="shared" si="7"/>
        <v>#VALUE!</v>
      </c>
      <c r="M17" s="7" t="s">
        <v>53</v>
      </c>
      <c r="N17" s="7" t="s">
        <v>59</v>
      </c>
      <c r="O17" s="9" t="e">
        <f t="shared" si="2"/>
        <v>#VALUE!</v>
      </c>
      <c r="Q17" s="7" t="s">
        <v>53</v>
      </c>
      <c r="R17" s="7" t="s">
        <v>59</v>
      </c>
      <c r="S17" s="9" t="e">
        <f t="shared" si="3"/>
        <v>#VALUE!</v>
      </c>
      <c r="U17" s="7" t="s">
        <v>53</v>
      </c>
      <c r="V17" s="7" t="s">
        <v>59</v>
      </c>
      <c r="W17" s="9" t="e">
        <f t="shared" si="4"/>
        <v>#VALUE!</v>
      </c>
      <c r="Y17" s="7" t="s">
        <v>53</v>
      </c>
      <c r="Z17" s="7" t="s">
        <v>59</v>
      </c>
      <c r="AA17" s="9" t="e">
        <f t="shared" si="5"/>
        <v>#VALUE!</v>
      </c>
      <c r="AC17" s="7" t="s">
        <v>53</v>
      </c>
      <c r="AD17" s="12"/>
      <c r="AE17" s="9">
        <f t="shared" si="6"/>
        <v>0</v>
      </c>
    </row>
    <row r="18" spans="1:31" x14ac:dyDescent="0.2">
      <c r="A18" s="7" t="s">
        <v>54</v>
      </c>
      <c r="B18" s="7" t="s">
        <v>59</v>
      </c>
      <c r="C18" s="9" t="e">
        <f t="shared" si="0"/>
        <v>#VALUE!</v>
      </c>
      <c r="E18" s="7" t="s">
        <v>54</v>
      </c>
      <c r="F18" s="12"/>
      <c r="G18" s="9">
        <f t="shared" si="1"/>
        <v>0</v>
      </c>
      <c r="I18" s="7" t="s">
        <v>54</v>
      </c>
      <c r="J18" s="7" t="s">
        <v>59</v>
      </c>
      <c r="K18" s="9" t="e">
        <f t="shared" si="7"/>
        <v>#VALUE!</v>
      </c>
      <c r="M18" s="7" t="s">
        <v>54</v>
      </c>
      <c r="N18" s="7" t="s">
        <v>59</v>
      </c>
      <c r="O18" s="9" t="e">
        <f t="shared" si="2"/>
        <v>#VALUE!</v>
      </c>
      <c r="Q18" s="7" t="s">
        <v>54</v>
      </c>
      <c r="R18" s="7" t="s">
        <v>59</v>
      </c>
      <c r="S18" s="9" t="e">
        <f t="shared" si="3"/>
        <v>#VALUE!</v>
      </c>
      <c r="U18" s="7" t="s">
        <v>54</v>
      </c>
      <c r="V18" s="7" t="s">
        <v>59</v>
      </c>
      <c r="W18" s="9" t="e">
        <f t="shared" si="4"/>
        <v>#VALUE!</v>
      </c>
      <c r="Y18" s="7" t="s">
        <v>54</v>
      </c>
      <c r="Z18" s="7" t="s">
        <v>59</v>
      </c>
      <c r="AA18" s="9" t="e">
        <f t="shared" si="5"/>
        <v>#VALUE!</v>
      </c>
      <c r="AC18" s="7" t="s">
        <v>54</v>
      </c>
      <c r="AD18" s="12"/>
      <c r="AE18" s="9">
        <f t="shared" si="6"/>
        <v>0</v>
      </c>
    </row>
    <row r="19" spans="1:31" x14ac:dyDescent="0.2">
      <c r="A19" s="7" t="s">
        <v>55</v>
      </c>
      <c r="B19" s="7" t="s">
        <v>59</v>
      </c>
      <c r="C19" s="9" t="e">
        <f t="shared" si="0"/>
        <v>#VALUE!</v>
      </c>
      <c r="E19" s="7" t="s">
        <v>55</v>
      </c>
      <c r="F19" s="12"/>
      <c r="G19" s="9">
        <f t="shared" si="1"/>
        <v>0</v>
      </c>
      <c r="I19" s="7" t="s">
        <v>55</v>
      </c>
      <c r="J19" s="7" t="s">
        <v>59</v>
      </c>
      <c r="K19" s="9" t="e">
        <f t="shared" si="7"/>
        <v>#VALUE!</v>
      </c>
      <c r="M19" s="7" t="s">
        <v>55</v>
      </c>
      <c r="N19" s="7" t="s">
        <v>59</v>
      </c>
      <c r="O19" s="9" t="e">
        <f t="shared" si="2"/>
        <v>#VALUE!</v>
      </c>
      <c r="Q19" s="7" t="s">
        <v>55</v>
      </c>
      <c r="R19" s="7" t="s">
        <v>59</v>
      </c>
      <c r="S19" s="9" t="e">
        <f t="shared" si="3"/>
        <v>#VALUE!</v>
      </c>
      <c r="U19" s="7" t="s">
        <v>55</v>
      </c>
      <c r="V19" s="7" t="s">
        <v>59</v>
      </c>
      <c r="W19" s="9" t="e">
        <f t="shared" si="4"/>
        <v>#VALUE!</v>
      </c>
      <c r="Y19" s="7" t="s">
        <v>55</v>
      </c>
      <c r="Z19" s="7" t="s">
        <v>59</v>
      </c>
      <c r="AA19" s="9" t="e">
        <f t="shared" si="5"/>
        <v>#VALUE!</v>
      </c>
      <c r="AC19" s="7" t="s">
        <v>55</v>
      </c>
      <c r="AD19" s="12"/>
      <c r="AE19" s="9">
        <f t="shared" si="6"/>
        <v>0</v>
      </c>
    </row>
    <row r="20" spans="1:31" x14ac:dyDescent="0.2">
      <c r="A20" s="7" t="s">
        <v>56</v>
      </c>
      <c r="B20" s="7" t="s">
        <v>59</v>
      </c>
      <c r="C20" s="9" t="e">
        <f t="shared" si="0"/>
        <v>#VALUE!</v>
      </c>
      <c r="E20" s="7" t="s">
        <v>56</v>
      </c>
      <c r="F20" s="12"/>
      <c r="G20" s="9">
        <f t="shared" si="1"/>
        <v>0</v>
      </c>
      <c r="I20" s="7" t="s">
        <v>56</v>
      </c>
      <c r="J20" s="7" t="s">
        <v>59</v>
      </c>
      <c r="K20" s="9" t="e">
        <f t="shared" si="7"/>
        <v>#VALUE!</v>
      </c>
      <c r="M20" s="7" t="s">
        <v>56</v>
      </c>
      <c r="N20" s="7" t="s">
        <v>59</v>
      </c>
      <c r="O20" s="9" t="e">
        <f t="shared" si="2"/>
        <v>#VALUE!</v>
      </c>
      <c r="Q20" s="7" t="s">
        <v>56</v>
      </c>
      <c r="R20" s="7" t="s">
        <v>59</v>
      </c>
      <c r="S20" s="9" t="e">
        <f t="shared" si="3"/>
        <v>#VALUE!</v>
      </c>
      <c r="U20" s="7" t="s">
        <v>56</v>
      </c>
      <c r="V20" s="7" t="s">
        <v>59</v>
      </c>
      <c r="W20" s="9" t="e">
        <f t="shared" si="4"/>
        <v>#VALUE!</v>
      </c>
      <c r="Y20" s="7" t="s">
        <v>56</v>
      </c>
      <c r="Z20" s="7" t="s">
        <v>59</v>
      </c>
      <c r="AA20" s="9" t="e">
        <f t="shared" si="5"/>
        <v>#VALUE!</v>
      </c>
      <c r="AC20" s="7" t="s">
        <v>56</v>
      </c>
      <c r="AD20" s="12"/>
      <c r="AE20" s="9">
        <f t="shared" si="6"/>
        <v>0</v>
      </c>
    </row>
    <row r="21" spans="1:31" x14ac:dyDescent="0.2">
      <c r="B21" s="8">
        <f>B5+B6+B8+B9+B10+B13+B14+B15</f>
        <v>99.991800000000012</v>
      </c>
      <c r="F21" s="8">
        <f>F5+F6+F8+F9+F10+F13+F14+F15</f>
        <v>100.46599999999999</v>
      </c>
      <c r="J21">
        <f>J5+J6+J8+J9+J10+J13+J15</f>
        <v>100.01009999999999</v>
      </c>
      <c r="N21">
        <f>N5+N6+N8+N9+N10+N13+N15</f>
        <v>103.05200000000001</v>
      </c>
      <c r="R21">
        <f>R6+R8+R9+R10+R13+R14+R15</f>
        <v>104.59429999999998</v>
      </c>
      <c r="V21">
        <f>V5+V6+V8+V9+V10+V13+V14+V15</f>
        <v>106.07039999999998</v>
      </c>
      <c r="Z21">
        <f>Z5+Z6+Z8+Z9+Z10+Z13+Z14+Z15</f>
        <v>105.46659999999999</v>
      </c>
      <c r="AD21">
        <f>AD5+AD6+AD8+AD9+AD10+AD13+AD14+AD15</f>
        <v>105.86659999999998</v>
      </c>
    </row>
    <row r="23" spans="1:31" x14ac:dyDescent="0.2">
      <c r="A23" t="s">
        <v>67</v>
      </c>
      <c r="B23" t="s">
        <v>14</v>
      </c>
      <c r="E23" t="s">
        <v>72</v>
      </c>
      <c r="F23" s="12" t="s">
        <v>17</v>
      </c>
      <c r="I23" t="s">
        <v>72</v>
      </c>
      <c r="J23" s="12" t="s">
        <v>21</v>
      </c>
      <c r="M23" t="s">
        <v>72</v>
      </c>
      <c r="N23" s="12" t="s">
        <v>25</v>
      </c>
      <c r="Q23" t="s">
        <v>72</v>
      </c>
      <c r="R23" s="12" t="s">
        <v>29</v>
      </c>
      <c r="U23" t="s">
        <v>72</v>
      </c>
      <c r="V23" s="12" t="s">
        <v>32</v>
      </c>
    </row>
    <row r="24" spans="1:31" x14ac:dyDescent="0.2">
      <c r="A24" s="10" t="s">
        <v>39</v>
      </c>
      <c r="B24" s="10" t="s">
        <v>40</v>
      </c>
      <c r="C24" s="10" t="s">
        <v>66</v>
      </c>
      <c r="E24" s="10" t="s">
        <v>39</v>
      </c>
      <c r="F24" s="10" t="s">
        <v>40</v>
      </c>
      <c r="G24" s="10" t="s">
        <v>66</v>
      </c>
      <c r="I24" s="10" t="s">
        <v>39</v>
      </c>
      <c r="J24" s="10" t="s">
        <v>40</v>
      </c>
      <c r="K24" s="10" t="s">
        <v>66</v>
      </c>
      <c r="M24" s="10" t="s">
        <v>39</v>
      </c>
      <c r="N24" s="10" t="s">
        <v>40</v>
      </c>
      <c r="O24" s="10" t="s">
        <v>66</v>
      </c>
      <c r="Q24" s="10" t="s">
        <v>39</v>
      </c>
      <c r="R24" s="10" t="s">
        <v>40</v>
      </c>
      <c r="S24" s="10" t="s">
        <v>66</v>
      </c>
      <c r="U24" s="10" t="s">
        <v>39</v>
      </c>
      <c r="V24" s="10" t="s">
        <v>40</v>
      </c>
      <c r="W24" s="10" t="s">
        <v>66</v>
      </c>
      <c r="Y24" t="s">
        <v>72</v>
      </c>
      <c r="Z24" s="12" t="s">
        <v>36</v>
      </c>
      <c r="AC24" t="s">
        <v>72</v>
      </c>
      <c r="AD24" s="12" t="s">
        <v>38</v>
      </c>
    </row>
    <row r="25" spans="1:31" x14ac:dyDescent="0.2">
      <c r="A25" s="7" t="s">
        <v>41</v>
      </c>
      <c r="B25" s="11" t="s">
        <v>68</v>
      </c>
      <c r="C25" s="9">
        <f>B25/$B$41</f>
        <v>4.6999201013582757E-3</v>
      </c>
      <c r="E25" s="7" t="s">
        <v>41</v>
      </c>
      <c r="F25" s="11" t="s">
        <v>81</v>
      </c>
      <c r="G25" s="9">
        <f>F25/$F$41</f>
        <v>1.199664094053665E-2</v>
      </c>
      <c r="I25" s="7" t="s">
        <v>41</v>
      </c>
      <c r="J25" s="11" t="s">
        <v>105</v>
      </c>
      <c r="K25" s="9">
        <f>J25/$J$41</f>
        <v>1.8999240030398781E-2</v>
      </c>
      <c r="M25" s="7" t="s">
        <v>41</v>
      </c>
      <c r="N25" s="11" t="s">
        <v>120</v>
      </c>
      <c r="O25" s="9">
        <f>N25/$N$41</f>
        <v>2.914740913538097E-3</v>
      </c>
      <c r="Q25" s="7" t="s">
        <v>41</v>
      </c>
      <c r="R25" s="11">
        <v>0</v>
      </c>
      <c r="S25" s="9">
        <f>R25/$R$41</f>
        <v>0</v>
      </c>
      <c r="U25" s="7" t="s">
        <v>41</v>
      </c>
      <c r="V25" s="11" t="s">
        <v>59</v>
      </c>
      <c r="W25" s="9" t="e">
        <f>V25/$V$41</f>
        <v>#VALUE!</v>
      </c>
      <c r="Y25" s="10" t="s">
        <v>39</v>
      </c>
      <c r="Z25" s="10" t="s">
        <v>40</v>
      </c>
      <c r="AA25" s="10" t="s">
        <v>66</v>
      </c>
      <c r="AC25" s="10" t="s">
        <v>39</v>
      </c>
      <c r="AD25" s="10" t="s">
        <v>40</v>
      </c>
      <c r="AE25" s="10" t="s">
        <v>66</v>
      </c>
    </row>
    <row r="26" spans="1:31" x14ac:dyDescent="0.2">
      <c r="A26" s="7" t="s">
        <v>42</v>
      </c>
      <c r="B26" s="7" t="s">
        <v>69</v>
      </c>
      <c r="C26" s="9">
        <f t="shared" ref="C26:C40" si="8">B26/$B$41</f>
        <v>4.5999218013293763E-2</v>
      </c>
      <c r="E26" s="7" t="s">
        <v>42</v>
      </c>
      <c r="F26" s="7" t="s">
        <v>69</v>
      </c>
      <c r="G26" s="9">
        <f t="shared" ref="G26:G40" si="9">F26/$F$21</f>
        <v>4.5786634284235461E-2</v>
      </c>
      <c r="I26" s="7" t="s">
        <v>42</v>
      </c>
      <c r="J26" s="7" t="s">
        <v>106</v>
      </c>
      <c r="K26" s="9">
        <f t="shared" ref="K26:K40" si="10">J26/$J$41</f>
        <v>7.0997160113595456E-2</v>
      </c>
      <c r="M26" s="7" t="s">
        <v>42</v>
      </c>
      <c r="N26" s="7" t="s">
        <v>121</v>
      </c>
      <c r="O26" s="9">
        <f>N26/$N$41</f>
        <v>2.4289507612817476E-2</v>
      </c>
      <c r="Q26" s="7" t="s">
        <v>42</v>
      </c>
      <c r="R26" s="7" t="s">
        <v>87</v>
      </c>
      <c r="S26" s="9">
        <f t="shared" ref="S26:S40" si="11">R26/$R$41</f>
        <v>1.5296030775613924E-2</v>
      </c>
      <c r="U26" s="7" t="s">
        <v>42</v>
      </c>
      <c r="V26" s="7" t="s">
        <v>142</v>
      </c>
      <c r="W26" s="9">
        <f t="shared" ref="W26:W40" si="12">V26/$V$41</f>
        <v>1.6238340632626649E-2</v>
      </c>
      <c r="Y26" s="7" t="s">
        <v>41</v>
      </c>
      <c r="Z26" s="13">
        <v>0.13</v>
      </c>
      <c r="AA26" s="9">
        <f>Z26/$Z$42</f>
        <v>1.2325008580102129E-3</v>
      </c>
      <c r="AC26" s="7" t="s">
        <v>41</v>
      </c>
      <c r="AD26" s="11" t="s">
        <v>139</v>
      </c>
      <c r="AE26" s="9">
        <f>AD26/$AD$42</f>
        <v>3.5907762407785559E-3</v>
      </c>
    </row>
    <row r="27" spans="1:31" x14ac:dyDescent="0.2">
      <c r="A27" s="7" t="s">
        <v>43</v>
      </c>
      <c r="B27" s="7" t="s">
        <v>59</v>
      </c>
      <c r="C27" s="9" t="e">
        <f t="shared" si="8"/>
        <v>#VALUE!</v>
      </c>
      <c r="E27" s="7" t="s">
        <v>43</v>
      </c>
      <c r="F27" s="7" t="s">
        <v>59</v>
      </c>
      <c r="G27" s="9" t="e">
        <f t="shared" si="9"/>
        <v>#VALUE!</v>
      </c>
      <c r="I27" s="7" t="s">
        <v>43</v>
      </c>
      <c r="J27" s="7" t="s">
        <v>59</v>
      </c>
      <c r="K27" s="9" t="e">
        <f t="shared" si="10"/>
        <v>#VALUE!</v>
      </c>
      <c r="M27" s="7" t="s">
        <v>43</v>
      </c>
      <c r="N27" s="7" t="s">
        <v>59</v>
      </c>
      <c r="O27" s="9" t="e">
        <f t="shared" ref="O27:O40" si="13">N27/$N$41</f>
        <v>#VALUE!</v>
      </c>
      <c r="Q27" s="7" t="s">
        <v>43</v>
      </c>
      <c r="R27" s="7">
        <v>0</v>
      </c>
      <c r="S27" s="9">
        <f t="shared" si="11"/>
        <v>0</v>
      </c>
      <c r="U27" s="7" t="s">
        <v>43</v>
      </c>
      <c r="V27" s="7" t="s">
        <v>59</v>
      </c>
      <c r="W27" s="9" t="e">
        <f t="shared" si="12"/>
        <v>#VALUE!</v>
      </c>
      <c r="Y27" s="7" t="s">
        <v>42</v>
      </c>
      <c r="Z27" s="12">
        <v>1.9</v>
      </c>
      <c r="AA27" s="9">
        <f t="shared" ref="AA27:AA41" si="14">Z27/$Z$42</f>
        <v>1.80134740786108E-2</v>
      </c>
      <c r="AC27" s="7" t="s">
        <v>42</v>
      </c>
      <c r="AD27" s="7" t="s">
        <v>109</v>
      </c>
      <c r="AE27" s="9">
        <f t="shared" ref="AE27:AE41" si="15">AD27/$AD$21</f>
        <v>2.6448379375553766E-2</v>
      </c>
    </row>
    <row r="28" spans="1:31" x14ac:dyDescent="0.2">
      <c r="A28" s="7" t="s">
        <v>44</v>
      </c>
      <c r="B28" s="7" t="s">
        <v>70</v>
      </c>
      <c r="C28" s="9">
        <f t="shared" si="8"/>
        <v>0.89998470026009547</v>
      </c>
      <c r="E28" s="7" t="s">
        <v>44</v>
      </c>
      <c r="F28" s="7" t="s">
        <v>70</v>
      </c>
      <c r="G28" s="9">
        <f t="shared" si="9"/>
        <v>0.89582545338721564</v>
      </c>
      <c r="I28" s="7" t="s">
        <v>44</v>
      </c>
      <c r="J28" s="7" t="s">
        <v>100</v>
      </c>
      <c r="K28" s="9">
        <f t="shared" si="10"/>
        <v>0.86996520139194433</v>
      </c>
      <c r="M28" s="7" t="s">
        <v>44</v>
      </c>
      <c r="N28" s="7" t="s">
        <v>115</v>
      </c>
      <c r="O28" s="9">
        <f t="shared" si="13"/>
        <v>0.93271709233219102</v>
      </c>
      <c r="Q28" s="7" t="s">
        <v>44</v>
      </c>
      <c r="R28" s="7" t="s">
        <v>134</v>
      </c>
      <c r="S28" s="9">
        <f t="shared" si="11"/>
        <v>0.95600192347587021</v>
      </c>
      <c r="U28" s="7" t="s">
        <v>44</v>
      </c>
      <c r="V28" s="7" t="s">
        <v>134</v>
      </c>
      <c r="W28" s="9">
        <f t="shared" si="12"/>
        <v>0.95519650780156762</v>
      </c>
      <c r="Y28" s="7" t="s">
        <v>43</v>
      </c>
      <c r="Z28" s="12"/>
      <c r="AA28" s="9">
        <f t="shared" si="14"/>
        <v>0</v>
      </c>
      <c r="AC28" s="7" t="s">
        <v>43</v>
      </c>
      <c r="AD28" s="7" t="s">
        <v>59</v>
      </c>
      <c r="AE28" s="9" t="e">
        <f t="shared" si="15"/>
        <v>#VALUE!</v>
      </c>
    </row>
    <row r="29" spans="1:31" x14ac:dyDescent="0.2">
      <c r="A29" s="7" t="s">
        <v>45</v>
      </c>
      <c r="B29" s="7" t="s">
        <v>61</v>
      </c>
      <c r="C29" s="9">
        <f t="shared" si="8"/>
        <v>2.2999609006646884E-3</v>
      </c>
      <c r="E29" s="7" t="s">
        <v>45</v>
      </c>
      <c r="F29" s="7" t="s">
        <v>82</v>
      </c>
      <c r="G29" s="9">
        <f t="shared" si="9"/>
        <v>7.8633567575100039E-4</v>
      </c>
      <c r="I29" s="7" t="s">
        <v>45</v>
      </c>
      <c r="J29" s="7" t="s">
        <v>107</v>
      </c>
      <c r="K29" s="9">
        <f t="shared" si="10"/>
        <v>8.3996640134394629E-4</v>
      </c>
      <c r="M29" s="7" t="s">
        <v>45</v>
      </c>
      <c r="N29" s="7" t="s">
        <v>116</v>
      </c>
      <c r="O29" s="9">
        <f t="shared" si="13"/>
        <v>8.3555906188092111E-4</v>
      </c>
      <c r="Q29" s="7" t="s">
        <v>45</v>
      </c>
      <c r="R29" s="7" t="s">
        <v>137</v>
      </c>
      <c r="S29" s="9">
        <f t="shared" si="11"/>
        <v>9.1776184653683543E-4</v>
      </c>
      <c r="U29" s="7" t="s">
        <v>45</v>
      </c>
      <c r="V29" s="7" t="s">
        <v>101</v>
      </c>
      <c r="W29" s="9">
        <f t="shared" si="12"/>
        <v>8.1191703163133253E-4</v>
      </c>
      <c r="Y29" s="7" t="s">
        <v>44</v>
      </c>
      <c r="Z29" s="12">
        <v>100</v>
      </c>
      <c r="AA29" s="9">
        <f t="shared" si="14"/>
        <v>0.94807758308477907</v>
      </c>
      <c r="AC29" s="7" t="s">
        <v>44</v>
      </c>
      <c r="AD29" s="7" t="s">
        <v>153</v>
      </c>
      <c r="AE29" s="9">
        <f t="shared" si="15"/>
        <v>0.93513912792136544</v>
      </c>
    </row>
    <row r="30" spans="1:31" x14ac:dyDescent="0.2">
      <c r="A30" s="7" t="s">
        <v>46</v>
      </c>
      <c r="B30" s="7" t="s">
        <v>62</v>
      </c>
      <c r="C30" s="9">
        <f t="shared" si="8"/>
        <v>4.4999235013004769E-2</v>
      </c>
      <c r="E30" s="7" t="s">
        <v>46</v>
      </c>
      <c r="F30" s="7" t="s">
        <v>83</v>
      </c>
      <c r="G30" s="9">
        <f t="shared" si="9"/>
        <v>3.9814464594987359E-2</v>
      </c>
      <c r="I30" s="7" t="s">
        <v>46</v>
      </c>
      <c r="J30" s="7" t="s">
        <v>102</v>
      </c>
      <c r="K30" s="9">
        <f t="shared" si="10"/>
        <v>3.7998480060797563E-2</v>
      </c>
      <c r="M30" s="7" t="s">
        <v>46</v>
      </c>
      <c r="N30" s="7" t="s">
        <v>91</v>
      </c>
      <c r="O30" s="9">
        <f t="shared" si="13"/>
        <v>3.7891631875995264E-2</v>
      </c>
      <c r="Q30" s="7" t="s">
        <v>46</v>
      </c>
      <c r="R30" s="7" t="s">
        <v>109</v>
      </c>
      <c r="S30" s="9">
        <f t="shared" si="11"/>
        <v>2.6768053857324364E-2</v>
      </c>
      <c r="U30" s="7" t="s">
        <v>46</v>
      </c>
      <c r="V30" s="7" t="s">
        <v>109</v>
      </c>
      <c r="W30" s="9">
        <f t="shared" si="12"/>
        <v>2.6745502218443892E-2</v>
      </c>
      <c r="Y30" s="7" t="s">
        <v>45</v>
      </c>
      <c r="Z30" s="12">
        <v>0.1</v>
      </c>
      <c r="AA30" s="9">
        <f t="shared" si="14"/>
        <v>9.4807758308477911E-4</v>
      </c>
      <c r="AC30" s="7" t="s">
        <v>45</v>
      </c>
      <c r="AD30" s="7" t="s">
        <v>77</v>
      </c>
      <c r="AE30" s="9">
        <f t="shared" si="15"/>
        <v>9.4458497769834898E-4</v>
      </c>
    </row>
    <row r="31" spans="1:31" x14ac:dyDescent="0.2">
      <c r="A31" s="7" t="s">
        <v>47</v>
      </c>
      <c r="B31" s="7" t="s">
        <v>59</v>
      </c>
      <c r="C31" s="9" t="e">
        <f t="shared" si="8"/>
        <v>#VALUE!</v>
      </c>
      <c r="E31" s="7" t="s">
        <v>47</v>
      </c>
      <c r="F31" s="7" t="s">
        <v>59</v>
      </c>
      <c r="G31" s="9" t="e">
        <f t="shared" si="9"/>
        <v>#VALUE!</v>
      </c>
      <c r="I31" s="7" t="s">
        <v>47</v>
      </c>
      <c r="J31" s="7" t="s">
        <v>59</v>
      </c>
      <c r="K31" s="9" t="e">
        <f t="shared" si="10"/>
        <v>#VALUE!</v>
      </c>
      <c r="M31" s="7" t="s">
        <v>47</v>
      </c>
      <c r="N31" s="7" t="s">
        <v>59</v>
      </c>
      <c r="O31" s="9" t="e">
        <f t="shared" si="13"/>
        <v>#VALUE!</v>
      </c>
      <c r="Q31" s="7" t="s">
        <v>47</v>
      </c>
      <c r="R31" s="7">
        <v>0</v>
      </c>
      <c r="S31" s="9">
        <f t="shared" si="11"/>
        <v>0</v>
      </c>
      <c r="U31" s="7" t="s">
        <v>47</v>
      </c>
      <c r="V31" s="7" t="s">
        <v>59</v>
      </c>
      <c r="W31" s="9" t="e">
        <f t="shared" si="12"/>
        <v>#VALUE!</v>
      </c>
      <c r="Y31" s="7" t="s">
        <v>46</v>
      </c>
      <c r="Z31" s="12">
        <v>3.2</v>
      </c>
      <c r="AA31" s="9">
        <f t="shared" si="14"/>
        <v>3.0338482658712931E-2</v>
      </c>
      <c r="AC31" s="7" t="s">
        <v>46</v>
      </c>
      <c r="AD31" s="7" t="s">
        <v>154</v>
      </c>
      <c r="AE31" s="9">
        <f t="shared" si="15"/>
        <v>3.2115889241743863E-2</v>
      </c>
    </row>
    <row r="32" spans="1:31" x14ac:dyDescent="0.2">
      <c r="A32" s="7" t="s">
        <v>48</v>
      </c>
      <c r="B32" s="7" t="s">
        <v>59</v>
      </c>
      <c r="C32" s="9" t="e">
        <f t="shared" si="8"/>
        <v>#VALUE!</v>
      </c>
      <c r="E32" s="7" t="s">
        <v>48</v>
      </c>
      <c r="F32" s="7" t="s">
        <v>59</v>
      </c>
      <c r="G32" s="9" t="e">
        <f t="shared" si="9"/>
        <v>#VALUE!</v>
      </c>
      <c r="I32" s="7" t="s">
        <v>48</v>
      </c>
      <c r="J32" s="7" t="s">
        <v>59</v>
      </c>
      <c r="K32" s="9" t="e">
        <f t="shared" si="10"/>
        <v>#VALUE!</v>
      </c>
      <c r="M32" s="7" t="s">
        <v>48</v>
      </c>
      <c r="N32" s="7" t="s">
        <v>59</v>
      </c>
      <c r="O32" s="9" t="e">
        <f t="shared" si="13"/>
        <v>#VALUE!</v>
      </c>
      <c r="Q32" s="7" t="s">
        <v>48</v>
      </c>
      <c r="R32" s="7">
        <v>0</v>
      </c>
      <c r="S32" s="9">
        <f t="shared" si="11"/>
        <v>0</v>
      </c>
      <c r="U32" s="7" t="s">
        <v>48</v>
      </c>
      <c r="V32" s="7" t="s">
        <v>59</v>
      </c>
      <c r="W32" s="9" t="e">
        <f t="shared" si="12"/>
        <v>#VALUE!</v>
      </c>
      <c r="Y32" s="7" t="s">
        <v>47</v>
      </c>
      <c r="Z32" s="12"/>
      <c r="AA32" s="9">
        <f t="shared" si="14"/>
        <v>0</v>
      </c>
      <c r="AC32" s="7" t="s">
        <v>47</v>
      </c>
      <c r="AD32" s="7" t="s">
        <v>59</v>
      </c>
      <c r="AE32" s="9" t="e">
        <f t="shared" si="15"/>
        <v>#VALUE!</v>
      </c>
    </row>
    <row r="33" spans="1:31" x14ac:dyDescent="0.2">
      <c r="A33" s="7" t="s">
        <v>49</v>
      </c>
      <c r="B33" s="7" t="s">
        <v>63</v>
      </c>
      <c r="C33" s="9">
        <f t="shared" si="8"/>
        <v>1.7999694005201908E-3</v>
      </c>
      <c r="E33" s="7" t="s">
        <v>49</v>
      </c>
      <c r="F33" s="7" t="s">
        <v>84</v>
      </c>
      <c r="G33" s="9">
        <f t="shared" si="9"/>
        <v>1.3935062608245578E-3</v>
      </c>
      <c r="I33" s="7" t="s">
        <v>49</v>
      </c>
      <c r="J33" s="7" t="s">
        <v>103</v>
      </c>
      <c r="K33" s="9">
        <f t="shared" si="10"/>
        <v>1.199952001919923E-3</v>
      </c>
      <c r="M33" s="7" t="s">
        <v>49</v>
      </c>
      <c r="N33" s="7" t="s">
        <v>111</v>
      </c>
      <c r="O33" s="9">
        <f t="shared" si="13"/>
        <v>1.2630543958665088E-3</v>
      </c>
      <c r="Q33" s="7" t="s">
        <v>49</v>
      </c>
      <c r="R33" s="7" t="s">
        <v>77</v>
      </c>
      <c r="S33" s="9">
        <f t="shared" si="11"/>
        <v>9.5600192347587026E-4</v>
      </c>
      <c r="U33" s="7" t="s">
        <v>49</v>
      </c>
      <c r="V33" s="7" t="s">
        <v>77</v>
      </c>
      <c r="W33" s="9">
        <f t="shared" si="12"/>
        <v>9.5519650780156768E-4</v>
      </c>
      <c r="Y33" s="7" t="s">
        <v>48</v>
      </c>
      <c r="Z33" s="12"/>
      <c r="AA33" s="9">
        <f t="shared" si="14"/>
        <v>0</v>
      </c>
      <c r="AC33" s="7" t="s">
        <v>48</v>
      </c>
      <c r="AD33" s="7" t="s">
        <v>59</v>
      </c>
      <c r="AE33" s="9" t="e">
        <f t="shared" si="15"/>
        <v>#VALUE!</v>
      </c>
    </row>
    <row r="34" spans="1:31" x14ac:dyDescent="0.2">
      <c r="A34" s="7" t="s">
        <v>50</v>
      </c>
      <c r="B34" s="7" t="s">
        <v>71</v>
      </c>
      <c r="C34" s="9">
        <f t="shared" si="8"/>
        <v>8.6998521025142555E-5</v>
      </c>
      <c r="E34" s="7" t="s">
        <v>50</v>
      </c>
      <c r="F34" s="7" t="s">
        <v>85</v>
      </c>
      <c r="G34" s="9">
        <f t="shared" si="9"/>
        <v>3.1851571675989889E-5</v>
      </c>
      <c r="I34" s="7" t="s">
        <v>50</v>
      </c>
      <c r="J34" s="7" t="s">
        <v>59</v>
      </c>
      <c r="K34" s="9" t="e">
        <f t="shared" si="10"/>
        <v>#VALUE!</v>
      </c>
      <c r="M34" s="7" t="s">
        <v>50</v>
      </c>
      <c r="N34" s="7" t="s">
        <v>117</v>
      </c>
      <c r="O34" s="9">
        <f t="shared" si="13"/>
        <v>3.011898943989367E-5</v>
      </c>
      <c r="Q34" s="7" t="s">
        <v>50</v>
      </c>
      <c r="R34" s="7" t="s">
        <v>135</v>
      </c>
      <c r="S34" s="9">
        <f t="shared" si="11"/>
        <v>2.1032042316469144E-5</v>
      </c>
      <c r="U34" s="7" t="s">
        <v>50</v>
      </c>
      <c r="V34" s="7" t="s">
        <v>141</v>
      </c>
      <c r="W34" s="9">
        <f t="shared" si="12"/>
        <v>1.9103930156031354E-5</v>
      </c>
      <c r="Y34" s="7" t="s">
        <v>49</v>
      </c>
      <c r="Z34" s="12">
        <v>0.14000000000000001</v>
      </c>
      <c r="AA34" s="9">
        <f t="shared" si="14"/>
        <v>1.3273086163186909E-3</v>
      </c>
      <c r="AC34" s="7" t="s">
        <v>49</v>
      </c>
      <c r="AD34" s="7" t="s">
        <v>84</v>
      </c>
      <c r="AE34" s="9">
        <f t="shared" si="15"/>
        <v>1.3224189687776886E-3</v>
      </c>
    </row>
    <row r="35" spans="1:31" x14ac:dyDescent="0.2">
      <c r="A35" s="7" t="s">
        <v>51</v>
      </c>
      <c r="B35" s="7" t="s">
        <v>65</v>
      </c>
      <c r="C35" s="9">
        <f t="shared" si="8"/>
        <v>1.2999779003756935E-4</v>
      </c>
      <c r="E35" s="7" t="s">
        <v>51</v>
      </c>
      <c r="F35" s="7" t="s">
        <v>86</v>
      </c>
      <c r="G35" s="9">
        <f t="shared" si="9"/>
        <v>5.7730973662731669E-5</v>
      </c>
      <c r="I35" s="7" t="s">
        <v>51</v>
      </c>
      <c r="J35" s="7" t="s">
        <v>59</v>
      </c>
      <c r="K35" s="9" t="e">
        <f t="shared" si="10"/>
        <v>#VALUE!</v>
      </c>
      <c r="M35" s="7" t="s">
        <v>51</v>
      </c>
      <c r="N35" s="7" t="s">
        <v>118</v>
      </c>
      <c r="O35" s="9">
        <f t="shared" si="13"/>
        <v>5.8294818270761941E-5</v>
      </c>
      <c r="Q35" s="7" t="s">
        <v>51</v>
      </c>
      <c r="R35" s="7" t="s">
        <v>136</v>
      </c>
      <c r="S35" s="9">
        <f t="shared" si="11"/>
        <v>3.9196078862510681E-5</v>
      </c>
      <c r="U35" s="7" t="s">
        <v>51</v>
      </c>
      <c r="V35" s="7" t="s">
        <v>79</v>
      </c>
      <c r="W35" s="9">
        <f t="shared" si="12"/>
        <v>3.343187777305487E-5</v>
      </c>
      <c r="Y35" s="7" t="s">
        <v>50</v>
      </c>
      <c r="Z35" s="12">
        <v>2.5000000000000001E-3</v>
      </c>
      <c r="AA35" s="9">
        <f t="shared" si="14"/>
        <v>2.3701939577119479E-5</v>
      </c>
      <c r="AC35" s="7" t="s">
        <v>50</v>
      </c>
      <c r="AD35" s="7" t="s">
        <v>155</v>
      </c>
      <c r="AE35" s="9">
        <f t="shared" si="15"/>
        <v>2.4559209420157071E-5</v>
      </c>
    </row>
    <row r="36" spans="1:31" x14ac:dyDescent="0.2">
      <c r="A36" s="7" t="s">
        <v>52</v>
      </c>
      <c r="B36" s="7" t="s">
        <v>59</v>
      </c>
      <c r="C36" s="9" t="e">
        <f t="shared" si="8"/>
        <v>#VALUE!</v>
      </c>
      <c r="E36" s="7" t="s">
        <v>52</v>
      </c>
      <c r="F36" s="7" t="s">
        <v>59</v>
      </c>
      <c r="G36" s="9" t="e">
        <f t="shared" si="9"/>
        <v>#VALUE!</v>
      </c>
      <c r="I36" s="7" t="s">
        <v>52</v>
      </c>
      <c r="J36" s="7" t="s">
        <v>59</v>
      </c>
      <c r="K36" s="9" t="e">
        <f t="shared" si="10"/>
        <v>#VALUE!</v>
      </c>
      <c r="M36" s="7" t="s">
        <v>52</v>
      </c>
      <c r="N36" s="7" t="s">
        <v>59</v>
      </c>
      <c r="O36" s="9" t="e">
        <f t="shared" si="13"/>
        <v>#VALUE!</v>
      </c>
      <c r="Q36" s="7" t="s">
        <v>52</v>
      </c>
      <c r="R36" s="7">
        <v>0</v>
      </c>
      <c r="S36" s="9">
        <f t="shared" si="11"/>
        <v>0</v>
      </c>
      <c r="U36" s="7" t="s">
        <v>52</v>
      </c>
      <c r="V36" s="7" t="s">
        <v>59</v>
      </c>
      <c r="W36" s="9" t="e">
        <f t="shared" si="12"/>
        <v>#VALUE!</v>
      </c>
      <c r="Y36" s="7" t="s">
        <v>51</v>
      </c>
      <c r="Z36" s="12">
        <v>4.1000000000000003E-3</v>
      </c>
      <c r="AA36" s="9">
        <f t="shared" si="14"/>
        <v>3.8871180906475944E-5</v>
      </c>
      <c r="AC36" s="7" t="s">
        <v>51</v>
      </c>
      <c r="AD36" s="7" t="s">
        <v>136</v>
      </c>
      <c r="AE36" s="9">
        <f t="shared" si="15"/>
        <v>3.8727984085632309E-5</v>
      </c>
    </row>
    <row r="37" spans="1:31" x14ac:dyDescent="0.2">
      <c r="A37" s="7" t="s">
        <v>53</v>
      </c>
      <c r="B37" s="7" t="s">
        <v>59</v>
      </c>
      <c r="C37" s="9" t="e">
        <f t="shared" si="8"/>
        <v>#VALUE!</v>
      </c>
      <c r="E37" s="7" t="s">
        <v>53</v>
      </c>
      <c r="F37" s="7" t="s">
        <v>59</v>
      </c>
      <c r="G37" s="9" t="e">
        <f t="shared" si="9"/>
        <v>#VALUE!</v>
      </c>
      <c r="I37" s="7" t="s">
        <v>53</v>
      </c>
      <c r="J37" s="7" t="s">
        <v>59</v>
      </c>
      <c r="K37" s="9" t="e">
        <f t="shared" si="10"/>
        <v>#VALUE!</v>
      </c>
      <c r="M37" s="7" t="s">
        <v>53</v>
      </c>
      <c r="N37" s="7" t="s">
        <v>59</v>
      </c>
      <c r="O37" s="9" t="e">
        <f t="shared" si="13"/>
        <v>#VALUE!</v>
      </c>
      <c r="Q37" s="7" t="s">
        <v>53</v>
      </c>
      <c r="R37" s="7">
        <v>0</v>
      </c>
      <c r="S37" s="9">
        <f t="shared" si="11"/>
        <v>0</v>
      </c>
      <c r="U37" s="7" t="s">
        <v>53</v>
      </c>
      <c r="V37" s="7" t="s">
        <v>59</v>
      </c>
      <c r="W37" s="9" t="e">
        <f t="shared" si="12"/>
        <v>#VALUE!</v>
      </c>
      <c r="Y37" s="7" t="s">
        <v>52</v>
      </c>
      <c r="Z37" s="12"/>
      <c r="AA37" s="9">
        <f t="shared" si="14"/>
        <v>0</v>
      </c>
      <c r="AC37" s="7" t="s">
        <v>52</v>
      </c>
      <c r="AD37" s="7" t="s">
        <v>59</v>
      </c>
      <c r="AE37" s="9" t="e">
        <f t="shared" si="15"/>
        <v>#VALUE!</v>
      </c>
    </row>
    <row r="38" spans="1:31" x14ac:dyDescent="0.2">
      <c r="A38" s="7" t="s">
        <v>54</v>
      </c>
      <c r="B38" s="7" t="s">
        <v>59</v>
      </c>
      <c r="C38" s="9" t="e">
        <f t="shared" si="8"/>
        <v>#VALUE!</v>
      </c>
      <c r="E38" s="7" t="s">
        <v>54</v>
      </c>
      <c r="F38" s="7" t="s">
        <v>59</v>
      </c>
      <c r="G38" s="9" t="e">
        <f t="shared" si="9"/>
        <v>#VALUE!</v>
      </c>
      <c r="I38" s="7" t="s">
        <v>54</v>
      </c>
      <c r="J38" s="7" t="s">
        <v>59</v>
      </c>
      <c r="K38" s="9" t="e">
        <f t="shared" si="10"/>
        <v>#VALUE!</v>
      </c>
      <c r="M38" s="7" t="s">
        <v>54</v>
      </c>
      <c r="N38" s="7" t="s">
        <v>59</v>
      </c>
      <c r="O38" s="9" t="e">
        <f t="shared" si="13"/>
        <v>#VALUE!</v>
      </c>
      <c r="Q38" s="7" t="s">
        <v>54</v>
      </c>
      <c r="R38" s="7">
        <v>0</v>
      </c>
      <c r="S38" s="9">
        <f t="shared" si="11"/>
        <v>0</v>
      </c>
      <c r="U38" s="7" t="s">
        <v>54</v>
      </c>
      <c r="V38" s="7" t="s">
        <v>59</v>
      </c>
      <c r="W38" s="9" t="e">
        <f t="shared" si="12"/>
        <v>#VALUE!</v>
      </c>
      <c r="Y38" s="7" t="s">
        <v>53</v>
      </c>
      <c r="Z38" s="12"/>
      <c r="AA38" s="9">
        <f t="shared" si="14"/>
        <v>0</v>
      </c>
      <c r="AC38" s="7" t="s">
        <v>53</v>
      </c>
      <c r="AD38" s="7" t="s">
        <v>59</v>
      </c>
      <c r="AE38" s="9" t="e">
        <f t="shared" si="15"/>
        <v>#VALUE!</v>
      </c>
    </row>
    <row r="39" spans="1:31" x14ac:dyDescent="0.2">
      <c r="A39" s="7" t="s">
        <v>55</v>
      </c>
      <c r="B39" s="7" t="s">
        <v>59</v>
      </c>
      <c r="C39" s="9" t="e">
        <f t="shared" si="8"/>
        <v>#VALUE!</v>
      </c>
      <c r="E39" s="7" t="s">
        <v>55</v>
      </c>
      <c r="F39" s="7" t="s">
        <v>59</v>
      </c>
      <c r="G39" s="9" t="e">
        <f t="shared" si="9"/>
        <v>#VALUE!</v>
      </c>
      <c r="I39" s="7" t="s">
        <v>55</v>
      </c>
      <c r="J39" s="7" t="s">
        <v>59</v>
      </c>
      <c r="K39" s="9" t="e">
        <f t="shared" si="10"/>
        <v>#VALUE!</v>
      </c>
      <c r="M39" s="7" t="s">
        <v>55</v>
      </c>
      <c r="N39" s="7" t="s">
        <v>59</v>
      </c>
      <c r="O39" s="9" t="e">
        <f t="shared" si="13"/>
        <v>#VALUE!</v>
      </c>
      <c r="Q39" s="7" t="s">
        <v>55</v>
      </c>
      <c r="R39" s="7">
        <v>0</v>
      </c>
      <c r="S39" s="9">
        <f t="shared" si="11"/>
        <v>0</v>
      </c>
      <c r="U39" s="7" t="s">
        <v>55</v>
      </c>
      <c r="V39" s="7" t="s">
        <v>59</v>
      </c>
      <c r="W39" s="9" t="e">
        <f t="shared" si="12"/>
        <v>#VALUE!</v>
      </c>
      <c r="Y39" s="7" t="s">
        <v>54</v>
      </c>
      <c r="Z39" s="12"/>
      <c r="AA39" s="9">
        <f t="shared" si="14"/>
        <v>0</v>
      </c>
      <c r="AC39" s="7" t="s">
        <v>54</v>
      </c>
      <c r="AD39" s="7" t="s">
        <v>59</v>
      </c>
      <c r="AE39" s="9" t="e">
        <f t="shared" si="15"/>
        <v>#VALUE!</v>
      </c>
    </row>
    <row r="40" spans="1:31" x14ac:dyDescent="0.2">
      <c r="A40" s="7" t="s">
        <v>56</v>
      </c>
      <c r="B40" s="7" t="s">
        <v>59</v>
      </c>
      <c r="C40" s="9" t="e">
        <f t="shared" si="8"/>
        <v>#VALUE!</v>
      </c>
      <c r="E40" s="7" t="s">
        <v>56</v>
      </c>
      <c r="F40" s="7" t="s">
        <v>59</v>
      </c>
      <c r="G40" s="9" t="e">
        <f t="shared" si="9"/>
        <v>#VALUE!</v>
      </c>
      <c r="I40" s="7" t="s">
        <v>56</v>
      </c>
      <c r="J40" s="7" t="s">
        <v>59</v>
      </c>
      <c r="K40" s="9" t="e">
        <f t="shared" si="10"/>
        <v>#VALUE!</v>
      </c>
      <c r="M40" s="7" t="s">
        <v>56</v>
      </c>
      <c r="N40" s="7" t="s">
        <v>59</v>
      </c>
      <c r="O40" s="9" t="e">
        <f t="shared" si="13"/>
        <v>#VALUE!</v>
      </c>
      <c r="Q40" s="7" t="s">
        <v>56</v>
      </c>
      <c r="R40" s="7">
        <v>0</v>
      </c>
      <c r="S40" s="9">
        <f t="shared" si="11"/>
        <v>0</v>
      </c>
      <c r="U40" s="7" t="s">
        <v>56</v>
      </c>
      <c r="V40" s="7" t="s">
        <v>59</v>
      </c>
      <c r="W40" s="9" t="e">
        <f t="shared" si="12"/>
        <v>#VALUE!</v>
      </c>
      <c r="Y40" s="7" t="s">
        <v>55</v>
      </c>
      <c r="Z40" s="12"/>
      <c r="AA40" s="9">
        <f t="shared" si="14"/>
        <v>0</v>
      </c>
      <c r="AC40" s="7" t="s">
        <v>55</v>
      </c>
      <c r="AD40" s="7" t="s">
        <v>59</v>
      </c>
      <c r="AE40" s="9" t="e">
        <f t="shared" si="15"/>
        <v>#VALUE!</v>
      </c>
    </row>
    <row r="41" spans="1:31" x14ac:dyDescent="0.2">
      <c r="B41" s="8">
        <f>B25+B26+B28+B29+B30+B33+B34+B35</f>
        <v>100.00170000000001</v>
      </c>
      <c r="F41" s="8">
        <f>F25+F26+F28+F29+F30+F33+F34+F35</f>
        <v>100.02799999999999</v>
      </c>
      <c r="J41">
        <f>J25+J26+J28+J29+J30+J33</f>
        <v>100.004</v>
      </c>
      <c r="N41">
        <f>N25+N26+N28+N29+N30+N33+N34+N35</f>
        <v>102.9251</v>
      </c>
      <c r="R41">
        <f>R26+R28+R29+R30+R33+R34+R35</f>
        <v>104.60229999999999</v>
      </c>
      <c r="S41" s="14">
        <f>SUM(S25:S40)</f>
        <v>1.0000000000000002</v>
      </c>
      <c r="V41">
        <f>V26+V28+V29+V30+V33+V34+V35</f>
        <v>104.69049999999999</v>
      </c>
      <c r="Y41" s="7" t="s">
        <v>56</v>
      </c>
      <c r="Z41" s="12"/>
      <c r="AA41" s="9">
        <f t="shared" si="14"/>
        <v>0</v>
      </c>
      <c r="AC41" s="7" t="s">
        <v>56</v>
      </c>
      <c r="AD41" s="7" t="s">
        <v>59</v>
      </c>
      <c r="AE41" s="9" t="e">
        <f t="shared" si="15"/>
        <v>#VALUE!</v>
      </c>
    </row>
    <row r="42" spans="1:31" x14ac:dyDescent="0.2">
      <c r="Z42">
        <f>Z26+Z27+Z29+Z30+Z31+Z34+Z35+Z36</f>
        <v>105.47659999999999</v>
      </c>
      <c r="AD42">
        <f>AD26+AD27+AD29+AD30+AD31+AD34+AD35+AD36</f>
        <v>105.8267</v>
      </c>
    </row>
    <row r="43" spans="1:31" x14ac:dyDescent="0.2">
      <c r="A43" s="7" t="s">
        <v>72</v>
      </c>
      <c r="B43" t="s">
        <v>73</v>
      </c>
      <c r="E43" t="s">
        <v>72</v>
      </c>
      <c r="F43" s="12" t="s">
        <v>18</v>
      </c>
      <c r="I43" t="s">
        <v>72</v>
      </c>
      <c r="J43" s="12" t="s">
        <v>22</v>
      </c>
      <c r="M43" t="s">
        <v>72</v>
      </c>
      <c r="N43" s="12" t="s">
        <v>119</v>
      </c>
      <c r="Q43" t="s">
        <v>72</v>
      </c>
      <c r="R43" s="12" t="s">
        <v>138</v>
      </c>
      <c r="U43" t="s">
        <v>72</v>
      </c>
      <c r="V43" s="12" t="s">
        <v>143</v>
      </c>
    </row>
    <row r="44" spans="1:31" x14ac:dyDescent="0.2">
      <c r="A44" s="10" t="s">
        <v>39</v>
      </c>
      <c r="B44" s="10" t="s">
        <v>40</v>
      </c>
      <c r="C44" s="10" t="s">
        <v>66</v>
      </c>
      <c r="E44" s="10" t="s">
        <v>39</v>
      </c>
      <c r="F44" s="10" t="s">
        <v>40</v>
      </c>
      <c r="G44" s="10" t="s">
        <v>66</v>
      </c>
      <c r="I44" s="10" t="s">
        <v>39</v>
      </c>
      <c r="J44" s="10" t="s">
        <v>40</v>
      </c>
      <c r="K44" s="10" t="s">
        <v>66</v>
      </c>
      <c r="M44" s="10" t="s">
        <v>39</v>
      </c>
      <c r="N44" s="10" t="s">
        <v>40</v>
      </c>
      <c r="O44" s="10" t="s">
        <v>66</v>
      </c>
      <c r="Q44" s="10" t="s">
        <v>39</v>
      </c>
      <c r="R44" s="10" t="s">
        <v>40</v>
      </c>
      <c r="S44" s="10" t="s">
        <v>66</v>
      </c>
      <c r="U44" s="10" t="s">
        <v>39</v>
      </c>
      <c r="V44" s="10" t="s">
        <v>40</v>
      </c>
      <c r="W44" s="10" t="s">
        <v>66</v>
      </c>
    </row>
    <row r="45" spans="1:31" x14ac:dyDescent="0.2">
      <c r="A45" s="7" t="s">
        <v>41</v>
      </c>
      <c r="B45" s="11" t="s">
        <v>74</v>
      </c>
      <c r="C45" s="9">
        <f>B45/$B$61</f>
        <v>8.0023927154219132E-3</v>
      </c>
      <c r="E45" s="7" t="s">
        <v>41</v>
      </c>
      <c r="F45" s="11" t="s">
        <v>87</v>
      </c>
      <c r="G45" s="9">
        <f>F45/$F$61</f>
        <v>1.5980503785381836E-2</v>
      </c>
      <c r="I45" s="7" t="s">
        <v>41</v>
      </c>
      <c r="J45" s="11" t="s">
        <v>108</v>
      </c>
      <c r="K45" s="9">
        <f>J45/$J$61</f>
        <v>1.0997459586835442E-2</v>
      </c>
      <c r="M45" s="7" t="s">
        <v>41</v>
      </c>
      <c r="N45" s="11" t="s">
        <v>122</v>
      </c>
      <c r="O45" s="9">
        <f>N45/$N$61</f>
        <v>6.7367023353901425E-3</v>
      </c>
      <c r="Q45" s="7" t="s">
        <v>41</v>
      </c>
      <c r="R45" s="13">
        <v>0.18</v>
      </c>
      <c r="S45" s="9">
        <f>R45/$R$61</f>
        <v>1.7130947055856403E-3</v>
      </c>
      <c r="U45" s="7" t="s">
        <v>41</v>
      </c>
      <c r="V45" s="11" t="s">
        <v>111</v>
      </c>
      <c r="W45" s="9">
        <f>V45/$V$61</f>
        <v>1.2593055414287307E-3</v>
      </c>
    </row>
    <row r="46" spans="1:31" x14ac:dyDescent="0.2">
      <c r="A46" s="7" t="s">
        <v>42</v>
      </c>
      <c r="B46" s="7" t="s">
        <v>75</v>
      </c>
      <c r="C46" s="9">
        <f t="shared" ref="C46:C60" si="16">B46/$B$61</f>
        <v>2.3006879056837997E-2</v>
      </c>
      <c r="E46" s="7" t="s">
        <v>42</v>
      </c>
      <c r="F46" s="7" t="s">
        <v>88</v>
      </c>
      <c r="G46" s="9">
        <f>F46/$F$61</f>
        <v>6.3922015141527344E-2</v>
      </c>
      <c r="I46" s="7" t="s">
        <v>42</v>
      </c>
      <c r="J46" s="7" t="s">
        <v>109</v>
      </c>
      <c r="K46" s="9">
        <f t="shared" ref="K46:K60" si="17">J46/$J$61</f>
        <v>2.7993533493762938E-2</v>
      </c>
      <c r="M46" s="7" t="s">
        <v>42</v>
      </c>
      <c r="N46" s="7" t="s">
        <v>91</v>
      </c>
      <c r="O46" s="9">
        <f t="shared" ref="O46:O60" si="18">N46/$N$61</f>
        <v>3.8077013200031241E-2</v>
      </c>
      <c r="Q46" s="7" t="s">
        <v>42</v>
      </c>
      <c r="R46" s="12">
        <v>2</v>
      </c>
      <c r="S46" s="9">
        <f t="shared" ref="S46:S60" si="19">R46/$R$61</f>
        <v>1.9034385617618225E-2</v>
      </c>
      <c r="U46" s="7" t="s">
        <v>42</v>
      </c>
      <c r="V46" s="7" t="s">
        <v>59</v>
      </c>
      <c r="W46" s="9" t="e">
        <f t="shared" ref="W46:W60" si="20">V46/$V$61</f>
        <v>#VALUE!</v>
      </c>
    </row>
    <row r="47" spans="1:31" x14ac:dyDescent="0.2">
      <c r="A47" s="7" t="s">
        <v>43</v>
      </c>
      <c r="B47" s="7" t="s">
        <v>59</v>
      </c>
      <c r="C47" s="9" t="e">
        <f t="shared" si="16"/>
        <v>#VALUE!</v>
      </c>
      <c r="E47" s="7" t="s">
        <v>43</v>
      </c>
      <c r="F47" s="7" t="s">
        <v>59</v>
      </c>
      <c r="G47" s="9" t="e">
        <f t="shared" ref="G47:G60" si="21">F47/$F$61</f>
        <v>#VALUE!</v>
      </c>
      <c r="I47" s="7" t="s">
        <v>43</v>
      </c>
      <c r="J47" s="7" t="s">
        <v>59</v>
      </c>
      <c r="K47" s="9" t="e">
        <f t="shared" si="17"/>
        <v>#VALUE!</v>
      </c>
      <c r="M47" s="7" t="s">
        <v>43</v>
      </c>
      <c r="N47" s="7" t="s">
        <v>59</v>
      </c>
      <c r="O47" s="9" t="e">
        <f t="shared" si="18"/>
        <v>#VALUE!</v>
      </c>
      <c r="Q47" s="7" t="s">
        <v>43</v>
      </c>
      <c r="R47" s="12"/>
      <c r="S47" s="9">
        <f t="shared" si="19"/>
        <v>0</v>
      </c>
      <c r="U47" s="7" t="s">
        <v>43</v>
      </c>
      <c r="V47" s="7" t="s">
        <v>59</v>
      </c>
      <c r="W47" s="9" t="e">
        <f t="shared" si="20"/>
        <v>#VALUE!</v>
      </c>
    </row>
    <row r="48" spans="1:31" x14ac:dyDescent="0.2">
      <c r="A48" s="7" t="s">
        <v>44</v>
      </c>
      <c r="B48" s="7" t="s">
        <v>76</v>
      </c>
      <c r="C48" s="9">
        <f t="shared" si="16"/>
        <v>0.92027516227351991</v>
      </c>
      <c r="E48" s="7" t="s">
        <v>44</v>
      </c>
      <c r="F48" s="7" t="s">
        <v>89</v>
      </c>
      <c r="G48" s="9">
        <f t="shared" si="21"/>
        <v>0.87892770819600086</v>
      </c>
      <c r="I48" s="7" t="s">
        <v>44</v>
      </c>
      <c r="J48" s="7" t="s">
        <v>76</v>
      </c>
      <c r="K48" s="9">
        <f t="shared" si="17"/>
        <v>0.91978752908078232</v>
      </c>
      <c r="M48" s="7" t="s">
        <v>44</v>
      </c>
      <c r="N48" s="7" t="s">
        <v>60</v>
      </c>
      <c r="O48" s="9">
        <f t="shared" si="18"/>
        <v>0.91775365148793253</v>
      </c>
      <c r="Q48" s="7" t="s">
        <v>44</v>
      </c>
      <c r="R48" s="12">
        <v>100</v>
      </c>
      <c r="S48" s="9">
        <f t="shared" si="19"/>
        <v>0.95171928088091129</v>
      </c>
      <c r="U48" s="7" t="s">
        <v>44</v>
      </c>
      <c r="V48" s="7" t="s">
        <v>134</v>
      </c>
      <c r="W48" s="9">
        <f t="shared" si="20"/>
        <v>0.96869657032979273</v>
      </c>
    </row>
    <row r="49" spans="1:23" x14ac:dyDescent="0.2">
      <c r="A49" s="7" t="s">
        <v>45</v>
      </c>
      <c r="B49" s="7" t="s">
        <v>77</v>
      </c>
      <c r="C49" s="9">
        <f t="shared" si="16"/>
        <v>1.0002990894277392E-3</v>
      </c>
      <c r="E49" s="7" t="s">
        <v>45</v>
      </c>
      <c r="F49" s="7" t="s">
        <v>90</v>
      </c>
      <c r="G49" s="9">
        <f t="shared" si="21"/>
        <v>8.1900081900081905E-4</v>
      </c>
      <c r="I49" s="7" t="s">
        <v>45</v>
      </c>
      <c r="J49" s="7" t="s">
        <v>110</v>
      </c>
      <c r="K49" s="9">
        <f t="shared" si="17"/>
        <v>8.7979676694683521E-4</v>
      </c>
      <c r="M49" s="7" t="s">
        <v>45</v>
      </c>
      <c r="N49" s="7" t="s">
        <v>116</v>
      </c>
      <c r="O49" s="9">
        <f t="shared" si="18"/>
        <v>8.3964695774427873E-4</v>
      </c>
      <c r="Q49" s="7" t="s">
        <v>45</v>
      </c>
      <c r="R49" s="12">
        <v>8.6999999999999994E-2</v>
      </c>
      <c r="S49" s="9">
        <f t="shared" si="19"/>
        <v>8.2799577436639272E-4</v>
      </c>
      <c r="U49" s="7" t="s">
        <v>45</v>
      </c>
      <c r="V49" s="7" t="s">
        <v>116</v>
      </c>
      <c r="W49" s="9">
        <f t="shared" si="20"/>
        <v>8.3307905048362176E-4</v>
      </c>
    </row>
    <row r="50" spans="1:23" x14ac:dyDescent="0.2">
      <c r="A50" s="7" t="s">
        <v>46</v>
      </c>
      <c r="B50" s="7" t="s">
        <v>69</v>
      </c>
      <c r="C50" s="9">
        <f t="shared" si="16"/>
        <v>4.6013758113675994E-2</v>
      </c>
      <c r="E50" s="7" t="s">
        <v>46</v>
      </c>
      <c r="F50" s="7" t="s">
        <v>91</v>
      </c>
      <c r="G50" s="9">
        <f t="shared" si="21"/>
        <v>3.8952477976868218E-2</v>
      </c>
      <c r="I50" s="7" t="s">
        <v>46</v>
      </c>
      <c r="J50" s="7" t="s">
        <v>91</v>
      </c>
      <c r="K50" s="9">
        <f t="shared" si="17"/>
        <v>3.8990993080598384E-2</v>
      </c>
      <c r="M50" s="7" t="s">
        <v>46</v>
      </c>
      <c r="N50" s="7" t="s">
        <v>123</v>
      </c>
      <c r="O50" s="9">
        <f t="shared" si="18"/>
        <v>3.514801218464423E-2</v>
      </c>
      <c r="Q50" s="7" t="s">
        <v>46</v>
      </c>
      <c r="R50" s="12">
        <v>2.7</v>
      </c>
      <c r="S50" s="9">
        <f t="shared" si="19"/>
        <v>2.5696420583784605E-2</v>
      </c>
      <c r="U50" s="7" t="s">
        <v>46</v>
      </c>
      <c r="V50" s="7" t="s">
        <v>144</v>
      </c>
      <c r="W50" s="9">
        <f t="shared" si="20"/>
        <v>2.8092200539563988E-2</v>
      </c>
    </row>
    <row r="51" spans="1:23" x14ac:dyDescent="0.2">
      <c r="A51" s="7" t="s">
        <v>47</v>
      </c>
      <c r="B51" s="7" t="s">
        <v>59</v>
      </c>
      <c r="C51" s="9" t="e">
        <f t="shared" si="16"/>
        <v>#VALUE!</v>
      </c>
      <c r="E51" s="7" t="s">
        <v>47</v>
      </c>
      <c r="F51" s="7" t="s">
        <v>59</v>
      </c>
      <c r="G51" s="9" t="e">
        <f t="shared" si="21"/>
        <v>#VALUE!</v>
      </c>
      <c r="I51" s="7" t="s">
        <v>47</v>
      </c>
      <c r="J51" s="7" t="s">
        <v>59</v>
      </c>
      <c r="K51" s="9" t="e">
        <f t="shared" si="17"/>
        <v>#VALUE!</v>
      </c>
      <c r="M51" s="7" t="s">
        <v>47</v>
      </c>
      <c r="N51" s="7" t="s">
        <v>59</v>
      </c>
      <c r="O51" s="9" t="e">
        <f t="shared" si="18"/>
        <v>#VALUE!</v>
      </c>
      <c r="Q51" s="7" t="s">
        <v>47</v>
      </c>
      <c r="R51" s="12"/>
      <c r="S51" s="9">
        <f t="shared" si="19"/>
        <v>0</v>
      </c>
      <c r="U51" s="7" t="s">
        <v>47</v>
      </c>
      <c r="V51" s="7" t="s">
        <v>59</v>
      </c>
      <c r="W51" s="9" t="e">
        <f t="shared" si="20"/>
        <v>#VALUE!</v>
      </c>
    </row>
    <row r="52" spans="1:23" x14ac:dyDescent="0.2">
      <c r="A52" s="7" t="s">
        <v>48</v>
      </c>
      <c r="B52" s="7" t="s">
        <v>59</v>
      </c>
      <c r="C52" s="9" t="e">
        <f t="shared" si="16"/>
        <v>#VALUE!</v>
      </c>
      <c r="E52" s="7" t="s">
        <v>48</v>
      </c>
      <c r="F52" s="7" t="s">
        <v>59</v>
      </c>
      <c r="G52" s="9" t="e">
        <f t="shared" si="21"/>
        <v>#VALUE!</v>
      </c>
      <c r="I52" s="7" t="s">
        <v>48</v>
      </c>
      <c r="J52" s="7" t="s">
        <v>59</v>
      </c>
      <c r="K52" s="9" t="e">
        <f t="shared" si="17"/>
        <v>#VALUE!</v>
      </c>
      <c r="M52" s="7" t="s">
        <v>48</v>
      </c>
      <c r="N52" s="7" t="s">
        <v>59</v>
      </c>
      <c r="O52" s="9" t="e">
        <f t="shared" si="18"/>
        <v>#VALUE!</v>
      </c>
      <c r="Q52" s="7" t="s">
        <v>48</v>
      </c>
      <c r="R52" s="12"/>
      <c r="S52" s="9">
        <f t="shared" si="19"/>
        <v>0</v>
      </c>
      <c r="U52" s="7" t="s">
        <v>48</v>
      </c>
      <c r="V52" s="7" t="s">
        <v>59</v>
      </c>
      <c r="W52" s="9" t="e">
        <f t="shared" si="20"/>
        <v>#VALUE!</v>
      </c>
    </row>
    <row r="53" spans="1:23" x14ac:dyDescent="0.2">
      <c r="A53" s="7" t="s">
        <v>49</v>
      </c>
      <c r="B53" s="7" t="s">
        <v>78</v>
      </c>
      <c r="C53" s="9">
        <f t="shared" si="16"/>
        <v>1.6004785430843824E-3</v>
      </c>
      <c r="E53" s="7" t="s">
        <v>49</v>
      </c>
      <c r="F53" s="7" t="s">
        <v>84</v>
      </c>
      <c r="G53" s="9">
        <f t="shared" si="21"/>
        <v>1.3982940812209107E-3</v>
      </c>
      <c r="I53" s="7" t="s">
        <v>49</v>
      </c>
      <c r="J53" s="7" t="s">
        <v>111</v>
      </c>
      <c r="K53" s="9">
        <f t="shared" si="17"/>
        <v>1.2996997693532795E-3</v>
      </c>
      <c r="M53" s="7" t="s">
        <v>49</v>
      </c>
      <c r="N53" s="7" t="s">
        <v>84</v>
      </c>
      <c r="O53" s="9">
        <f t="shared" si="18"/>
        <v>1.3668671405139422E-3</v>
      </c>
      <c r="Q53" s="7" t="s">
        <v>49</v>
      </c>
      <c r="R53" s="12">
        <v>0.1</v>
      </c>
      <c r="S53" s="9">
        <f t="shared" si="19"/>
        <v>9.5171928088091137E-4</v>
      </c>
      <c r="U53" s="7" t="s">
        <v>49</v>
      </c>
      <c r="V53" s="7" t="s">
        <v>145</v>
      </c>
      <c r="W53" s="9">
        <f t="shared" si="20"/>
        <v>1.0655662273627721E-3</v>
      </c>
    </row>
    <row r="54" spans="1:23" x14ac:dyDescent="0.2">
      <c r="A54" s="7" t="s">
        <v>50</v>
      </c>
      <c r="B54" s="7" t="s">
        <v>79</v>
      </c>
      <c r="C54" s="9">
        <f t="shared" si="16"/>
        <v>3.5010468129970869E-5</v>
      </c>
      <c r="E54" s="7" t="s">
        <v>50</v>
      </c>
      <c r="F54" s="7" t="s">
        <v>59</v>
      </c>
      <c r="G54" s="9" t="e">
        <f t="shared" si="21"/>
        <v>#VALUE!</v>
      </c>
      <c r="I54" s="7" t="s">
        <v>50</v>
      </c>
      <c r="J54" s="7" t="s">
        <v>59</v>
      </c>
      <c r="K54" s="9" t="e">
        <f t="shared" si="17"/>
        <v>#VALUE!</v>
      </c>
      <c r="M54" s="7" t="s">
        <v>50</v>
      </c>
      <c r="N54" s="7" t="s">
        <v>124</v>
      </c>
      <c r="O54" s="9">
        <f t="shared" si="18"/>
        <v>2.7337342810278844E-5</v>
      </c>
      <c r="Q54" s="7" t="s">
        <v>50</v>
      </c>
      <c r="R54" s="12">
        <v>2.0999999999999999E-3</v>
      </c>
      <c r="S54" s="9">
        <f t="shared" si="19"/>
        <v>1.9986104898499136E-5</v>
      </c>
      <c r="U54" s="7" t="s">
        <v>50</v>
      </c>
      <c r="V54" s="7" t="s">
        <v>146</v>
      </c>
      <c r="W54" s="9">
        <f t="shared" si="20"/>
        <v>2.0342627976925647E-5</v>
      </c>
    </row>
    <row r="55" spans="1:23" x14ac:dyDescent="0.2">
      <c r="A55" s="7" t="s">
        <v>51</v>
      </c>
      <c r="B55" s="7" t="s">
        <v>80</v>
      </c>
      <c r="C55" s="9">
        <f t="shared" si="16"/>
        <v>6.6019739902230772E-5</v>
      </c>
      <c r="E55" s="7" t="s">
        <v>51</v>
      </c>
      <c r="F55" s="7" t="s">
        <v>59</v>
      </c>
      <c r="G55" s="9" t="e">
        <f t="shared" si="21"/>
        <v>#VALUE!</v>
      </c>
      <c r="I55" s="7" t="s">
        <v>51</v>
      </c>
      <c r="J55" s="7" t="s">
        <v>104</v>
      </c>
      <c r="K55" s="9">
        <f t="shared" si="17"/>
        <v>5.0988221720782502E-5</v>
      </c>
      <c r="M55" s="7" t="s">
        <v>51</v>
      </c>
      <c r="N55" s="7" t="s">
        <v>125</v>
      </c>
      <c r="O55" s="9">
        <f t="shared" si="18"/>
        <v>5.0769350933374992E-5</v>
      </c>
      <c r="Q55" s="7" t="s">
        <v>51</v>
      </c>
      <c r="R55" s="12">
        <v>3.8999999999999998E-3</v>
      </c>
      <c r="S55" s="9">
        <f t="shared" si="19"/>
        <v>3.7117051954355542E-5</v>
      </c>
      <c r="U55" s="7" t="s">
        <v>51</v>
      </c>
      <c r="V55" s="7" t="s">
        <v>97</v>
      </c>
      <c r="W55" s="9">
        <f t="shared" si="20"/>
        <v>3.2935683391212952E-5</v>
      </c>
    </row>
    <row r="56" spans="1:23" x14ac:dyDescent="0.2">
      <c r="A56" s="7" t="s">
        <v>52</v>
      </c>
      <c r="B56" s="7" t="s">
        <v>59</v>
      </c>
      <c r="C56" s="9" t="e">
        <f t="shared" si="16"/>
        <v>#VALUE!</v>
      </c>
      <c r="E56" s="7" t="s">
        <v>52</v>
      </c>
      <c r="F56" s="7" t="s">
        <v>59</v>
      </c>
      <c r="G56" s="9" t="e">
        <f t="shared" si="21"/>
        <v>#VALUE!</v>
      </c>
      <c r="I56" s="7" t="s">
        <v>52</v>
      </c>
      <c r="J56" s="7" t="s">
        <v>59</v>
      </c>
      <c r="K56" s="9" t="e">
        <f t="shared" si="17"/>
        <v>#VALUE!</v>
      </c>
      <c r="M56" s="7" t="s">
        <v>52</v>
      </c>
      <c r="N56" s="7" t="s">
        <v>59</v>
      </c>
      <c r="O56" s="9" t="e">
        <f t="shared" si="18"/>
        <v>#VALUE!</v>
      </c>
      <c r="Q56" s="7" t="s">
        <v>52</v>
      </c>
      <c r="R56" s="12"/>
      <c r="S56" s="9">
        <f t="shared" si="19"/>
        <v>0</v>
      </c>
      <c r="U56" s="7" t="s">
        <v>52</v>
      </c>
      <c r="V56" s="7" t="s">
        <v>59</v>
      </c>
      <c r="W56" s="9" t="e">
        <f t="shared" si="20"/>
        <v>#VALUE!</v>
      </c>
    </row>
    <row r="57" spans="1:23" x14ac:dyDescent="0.2">
      <c r="A57" s="7" t="s">
        <v>53</v>
      </c>
      <c r="B57" s="7" t="s">
        <v>59</v>
      </c>
      <c r="C57" s="9" t="e">
        <f t="shared" si="16"/>
        <v>#VALUE!</v>
      </c>
      <c r="E57" s="7" t="s">
        <v>53</v>
      </c>
      <c r="F57" s="7" t="s">
        <v>59</v>
      </c>
      <c r="G57" s="9" t="e">
        <f t="shared" si="21"/>
        <v>#VALUE!</v>
      </c>
      <c r="I57" s="7" t="s">
        <v>53</v>
      </c>
      <c r="J57" s="7" t="s">
        <v>59</v>
      </c>
      <c r="K57" s="9" t="e">
        <f t="shared" si="17"/>
        <v>#VALUE!</v>
      </c>
      <c r="M57" s="7" t="s">
        <v>53</v>
      </c>
      <c r="N57" s="7" t="s">
        <v>59</v>
      </c>
      <c r="O57" s="9" t="e">
        <f t="shared" si="18"/>
        <v>#VALUE!</v>
      </c>
      <c r="Q57" s="7" t="s">
        <v>53</v>
      </c>
      <c r="R57" s="12"/>
      <c r="S57" s="9">
        <f t="shared" si="19"/>
        <v>0</v>
      </c>
      <c r="U57" s="7" t="s">
        <v>53</v>
      </c>
      <c r="V57" s="7" t="s">
        <v>59</v>
      </c>
      <c r="W57" s="9" t="e">
        <f t="shared" si="20"/>
        <v>#VALUE!</v>
      </c>
    </row>
    <row r="58" spans="1:23" x14ac:dyDescent="0.2">
      <c r="A58" s="7" t="s">
        <v>54</v>
      </c>
      <c r="B58" s="7" t="s">
        <v>59</v>
      </c>
      <c r="C58" s="9" t="e">
        <f t="shared" si="16"/>
        <v>#VALUE!</v>
      </c>
      <c r="E58" s="7" t="s">
        <v>54</v>
      </c>
      <c r="F58" s="7" t="s">
        <v>59</v>
      </c>
      <c r="G58" s="9" t="e">
        <f t="shared" si="21"/>
        <v>#VALUE!</v>
      </c>
      <c r="I58" s="7" t="s">
        <v>54</v>
      </c>
      <c r="J58" s="7" t="s">
        <v>59</v>
      </c>
      <c r="K58" s="9" t="e">
        <f t="shared" si="17"/>
        <v>#VALUE!</v>
      </c>
      <c r="M58" s="7" t="s">
        <v>54</v>
      </c>
      <c r="N58" s="7" t="s">
        <v>59</v>
      </c>
      <c r="O58" s="9" t="e">
        <f t="shared" si="18"/>
        <v>#VALUE!</v>
      </c>
      <c r="Q58" s="7" t="s">
        <v>54</v>
      </c>
      <c r="R58" s="12"/>
      <c r="S58" s="9">
        <f t="shared" si="19"/>
        <v>0</v>
      </c>
      <c r="U58" s="7" t="s">
        <v>54</v>
      </c>
      <c r="V58" s="7" t="s">
        <v>59</v>
      </c>
      <c r="W58" s="9" t="e">
        <f t="shared" si="20"/>
        <v>#VALUE!</v>
      </c>
    </row>
    <row r="59" spans="1:23" x14ac:dyDescent="0.2">
      <c r="A59" s="7" t="s">
        <v>55</v>
      </c>
      <c r="B59" s="7" t="s">
        <v>59</v>
      </c>
      <c r="C59" s="9" t="e">
        <f t="shared" si="16"/>
        <v>#VALUE!</v>
      </c>
      <c r="E59" s="7" t="s">
        <v>55</v>
      </c>
      <c r="F59" s="7" t="s">
        <v>59</v>
      </c>
      <c r="G59" s="9" t="e">
        <f t="shared" si="21"/>
        <v>#VALUE!</v>
      </c>
      <c r="I59" s="7" t="s">
        <v>55</v>
      </c>
      <c r="J59" s="7" t="s">
        <v>59</v>
      </c>
      <c r="K59" s="9" t="e">
        <f t="shared" si="17"/>
        <v>#VALUE!</v>
      </c>
      <c r="M59" s="7" t="s">
        <v>55</v>
      </c>
      <c r="N59" s="7" t="s">
        <v>59</v>
      </c>
      <c r="O59" s="9" t="e">
        <f t="shared" si="18"/>
        <v>#VALUE!</v>
      </c>
      <c r="Q59" s="7" t="s">
        <v>55</v>
      </c>
      <c r="R59" s="12"/>
      <c r="S59" s="9">
        <f t="shared" si="19"/>
        <v>0</v>
      </c>
      <c r="U59" s="7" t="s">
        <v>55</v>
      </c>
      <c r="V59" s="7" t="s">
        <v>59</v>
      </c>
      <c r="W59" s="9" t="e">
        <f t="shared" si="20"/>
        <v>#VALUE!</v>
      </c>
    </row>
    <row r="60" spans="1:23" x14ac:dyDescent="0.2">
      <c r="A60" s="7" t="s">
        <v>56</v>
      </c>
      <c r="B60" s="7" t="s">
        <v>59</v>
      </c>
      <c r="C60" s="9" t="e">
        <f t="shared" si="16"/>
        <v>#VALUE!</v>
      </c>
      <c r="E60" s="7" t="s">
        <v>56</v>
      </c>
      <c r="F60" s="7" t="s">
        <v>59</v>
      </c>
      <c r="G60" s="9" t="e">
        <f t="shared" si="21"/>
        <v>#VALUE!</v>
      </c>
      <c r="I60" s="7" t="s">
        <v>56</v>
      </c>
      <c r="J60" s="7" t="s">
        <v>59</v>
      </c>
      <c r="K60" s="9" t="e">
        <f t="shared" si="17"/>
        <v>#VALUE!</v>
      </c>
      <c r="M60" s="7" t="s">
        <v>56</v>
      </c>
      <c r="N60" s="7" t="s">
        <v>59</v>
      </c>
      <c r="O60" s="9" t="e">
        <f t="shared" si="18"/>
        <v>#VALUE!</v>
      </c>
      <c r="Q60" s="7" t="s">
        <v>56</v>
      </c>
      <c r="R60" s="12"/>
      <c r="S60" s="9">
        <f t="shared" si="19"/>
        <v>0</v>
      </c>
      <c r="U60" s="7" t="s">
        <v>56</v>
      </c>
      <c r="V60" s="7" t="s">
        <v>59</v>
      </c>
      <c r="W60" s="9" t="e">
        <f t="shared" si="20"/>
        <v>#VALUE!</v>
      </c>
    </row>
    <row r="61" spans="1:23" x14ac:dyDescent="0.2">
      <c r="B61">
        <f>B45+B46+B48+B49+B50+B53+B54+B55</f>
        <v>99.970099999999988</v>
      </c>
      <c r="F61" s="8">
        <f>F45+F46+F48+F49+F50+F53</f>
        <v>100.122</v>
      </c>
      <c r="J61">
        <f>J45+J46+J48+J49+J50+J53+J55</f>
        <v>100.0231</v>
      </c>
      <c r="N61">
        <f>N45+N46+N48+N49+N50+N53+N55+N54</f>
        <v>102.42399999999999</v>
      </c>
      <c r="R61">
        <f>R45+R46+R48+R49+R50+R53+R54+R55</f>
        <v>105.07300000000001</v>
      </c>
      <c r="S61" s="14">
        <f>SUM(S45:S60)</f>
        <v>0.99999999999999989</v>
      </c>
      <c r="V61">
        <f>V45+V48+V49+V50+V53+V54+V55</f>
        <v>103.2315</v>
      </c>
    </row>
    <row r="63" spans="1:23" x14ac:dyDescent="0.2">
      <c r="E63" t="s">
        <v>72</v>
      </c>
      <c r="F63" s="12" t="s">
        <v>19</v>
      </c>
      <c r="I63" t="s">
        <v>72</v>
      </c>
      <c r="J63" s="12" t="s">
        <v>23</v>
      </c>
      <c r="M63" t="s">
        <v>72</v>
      </c>
      <c r="N63" s="12" t="s">
        <v>126</v>
      </c>
      <c r="R63" s="12"/>
      <c r="U63" t="s">
        <v>72</v>
      </c>
      <c r="V63" s="12" t="s">
        <v>147</v>
      </c>
    </row>
    <row r="64" spans="1:23" x14ac:dyDescent="0.2">
      <c r="E64" s="10" t="s">
        <v>39</v>
      </c>
      <c r="F64" s="10" t="s">
        <v>40</v>
      </c>
      <c r="G64" s="10" t="s">
        <v>66</v>
      </c>
      <c r="I64" s="10" t="s">
        <v>39</v>
      </c>
      <c r="J64" s="10" t="s">
        <v>40</v>
      </c>
      <c r="K64" s="10" t="s">
        <v>66</v>
      </c>
      <c r="M64" s="10" t="s">
        <v>39</v>
      </c>
      <c r="N64" s="10" t="s">
        <v>40</v>
      </c>
      <c r="O64" s="10" t="s">
        <v>66</v>
      </c>
      <c r="Q64" s="10"/>
      <c r="R64" s="10"/>
      <c r="S64" s="10"/>
      <c r="U64" s="10" t="s">
        <v>39</v>
      </c>
      <c r="V64" s="10" t="s">
        <v>40</v>
      </c>
      <c r="W64" s="10" t="s">
        <v>66</v>
      </c>
    </row>
    <row r="65" spans="5:23" x14ac:dyDescent="0.2">
      <c r="E65" s="7" t="s">
        <v>41</v>
      </c>
      <c r="F65" s="11" t="s">
        <v>92</v>
      </c>
      <c r="G65" s="9">
        <f>F65/$F$81</f>
        <v>5.0032821530924289E-3</v>
      </c>
      <c r="I65" s="7" t="s">
        <v>41</v>
      </c>
      <c r="J65" s="11" t="s">
        <v>108</v>
      </c>
      <c r="K65" s="9">
        <f>J65/$J$81</f>
        <v>1.0997459586835442E-2</v>
      </c>
      <c r="M65" s="7" t="s">
        <v>41</v>
      </c>
      <c r="N65" s="11" t="s">
        <v>127</v>
      </c>
      <c r="O65" s="9">
        <f>N65/$N$81</f>
        <v>2.4134698649325723E-3</v>
      </c>
      <c r="Q65" s="7"/>
      <c r="R65" s="13"/>
      <c r="S65" s="9"/>
      <c r="U65" s="7" t="s">
        <v>41</v>
      </c>
      <c r="V65" s="11" t="s">
        <v>148</v>
      </c>
      <c r="W65" s="9">
        <f>V65/$V$81</f>
        <v>1.8025795862605485E-3</v>
      </c>
    </row>
    <row r="66" spans="5:23" x14ac:dyDescent="0.2">
      <c r="E66" s="7" t="s">
        <v>42</v>
      </c>
      <c r="F66" s="7" t="s">
        <v>93</v>
      </c>
      <c r="G66" s="9">
        <f t="shared" ref="G66:G80" si="22">F66/$F$81</f>
        <v>0.42027570085976401</v>
      </c>
      <c r="I66" s="7" t="s">
        <v>42</v>
      </c>
      <c r="J66" s="7" t="s">
        <v>109</v>
      </c>
      <c r="K66" s="9">
        <f>J66/$J$81</f>
        <v>2.7993533493762938E-2</v>
      </c>
      <c r="M66" s="7" t="s">
        <v>42</v>
      </c>
      <c r="N66" s="7" t="s">
        <v>128</v>
      </c>
      <c r="O66" s="9">
        <f t="shared" ref="O66:O80" si="23">N66/$N$81</f>
        <v>2.3169310703352694E-2</v>
      </c>
      <c r="Q66" s="7"/>
      <c r="R66" s="12"/>
      <c r="S66" s="9"/>
      <c r="U66" s="7" t="s">
        <v>42</v>
      </c>
      <c r="V66" s="7" t="s">
        <v>149</v>
      </c>
      <c r="W66" s="9">
        <f t="shared" ref="W66:W80" si="24">V66/$V$81</f>
        <v>1.992324805866922E-2</v>
      </c>
    </row>
    <row r="67" spans="5:23" x14ac:dyDescent="0.2">
      <c r="E67" s="7" t="s">
        <v>43</v>
      </c>
      <c r="F67" s="7" t="s">
        <v>59</v>
      </c>
      <c r="G67" s="9" t="e">
        <f t="shared" si="22"/>
        <v>#VALUE!</v>
      </c>
      <c r="I67" s="7" t="s">
        <v>43</v>
      </c>
      <c r="J67" s="7" t="s">
        <v>59</v>
      </c>
      <c r="K67" s="9" t="e">
        <f t="shared" ref="K67:K80" si="25">J67/$J$81</f>
        <v>#VALUE!</v>
      </c>
      <c r="M67" s="7" t="s">
        <v>43</v>
      </c>
      <c r="N67" s="7" t="s">
        <v>59</v>
      </c>
      <c r="O67" s="9" t="e">
        <f t="shared" si="23"/>
        <v>#VALUE!</v>
      </c>
      <c r="Q67" s="7"/>
      <c r="R67" s="12"/>
      <c r="S67" s="9"/>
      <c r="U67" s="7" t="s">
        <v>43</v>
      </c>
      <c r="V67" s="7" t="s">
        <v>59</v>
      </c>
      <c r="W67" s="9" t="e">
        <f t="shared" si="24"/>
        <v>#VALUE!</v>
      </c>
    </row>
    <row r="68" spans="5:23" x14ac:dyDescent="0.2">
      <c r="E68" s="7" t="s">
        <v>44</v>
      </c>
      <c r="F68" s="7" t="s">
        <v>94</v>
      </c>
      <c r="G68" s="9">
        <f t="shared" si="22"/>
        <v>0.55036103684016713</v>
      </c>
      <c r="I68" s="7" t="s">
        <v>44</v>
      </c>
      <c r="J68" s="7" t="s">
        <v>76</v>
      </c>
      <c r="K68" s="9">
        <f>J68/$J$81</f>
        <v>0.91978752908078232</v>
      </c>
      <c r="M68" s="7" t="s">
        <v>44</v>
      </c>
      <c r="N68" s="7" t="s">
        <v>129</v>
      </c>
      <c r="O68" s="9">
        <f>N68/$N$81</f>
        <v>0.93642630759383805</v>
      </c>
      <c r="Q68" s="7"/>
      <c r="R68" s="12"/>
      <c r="S68" s="9"/>
      <c r="U68" s="7" t="s">
        <v>44</v>
      </c>
      <c r="V68" s="7" t="s">
        <v>134</v>
      </c>
      <c r="W68" s="9">
        <f t="shared" si="24"/>
        <v>0.94872609803186758</v>
      </c>
    </row>
    <row r="69" spans="5:23" x14ac:dyDescent="0.2">
      <c r="E69" s="7" t="s">
        <v>45</v>
      </c>
      <c r="F69" s="7" t="s">
        <v>95</v>
      </c>
      <c r="G69" s="9">
        <f t="shared" si="22"/>
        <v>5.0032821530924295E-4</v>
      </c>
      <c r="I69" s="7" t="s">
        <v>45</v>
      </c>
      <c r="J69" s="7" t="s">
        <v>110</v>
      </c>
      <c r="K69" s="9">
        <f t="shared" si="25"/>
        <v>8.7979676694683521E-4</v>
      </c>
      <c r="M69" s="7" t="s">
        <v>45</v>
      </c>
      <c r="N69" s="7" t="s">
        <v>130</v>
      </c>
      <c r="O69" s="9">
        <f t="shared" si="23"/>
        <v>8.3988751299653511E-4</v>
      </c>
      <c r="Q69" s="7"/>
      <c r="R69" s="12"/>
      <c r="S69" s="9"/>
      <c r="U69" s="7" t="s">
        <v>45</v>
      </c>
      <c r="V69" s="7" t="s">
        <v>150</v>
      </c>
      <c r="W69" s="9">
        <f t="shared" si="24"/>
        <v>9.3923883705154896E-4</v>
      </c>
    </row>
    <row r="70" spans="5:23" x14ac:dyDescent="0.2">
      <c r="E70" s="7" t="s">
        <v>46</v>
      </c>
      <c r="F70" s="7" t="s">
        <v>75</v>
      </c>
      <c r="G70" s="9">
        <f t="shared" si="22"/>
        <v>2.3015097904225172E-2</v>
      </c>
      <c r="I70" s="7" t="s">
        <v>46</v>
      </c>
      <c r="J70" s="7" t="s">
        <v>91</v>
      </c>
      <c r="K70" s="9">
        <f t="shared" si="25"/>
        <v>3.8990993080598384E-2</v>
      </c>
      <c r="M70" s="7" t="s">
        <v>46</v>
      </c>
      <c r="N70" s="7" t="s">
        <v>131</v>
      </c>
      <c r="O70" s="9">
        <f t="shared" si="23"/>
        <v>3.5719354001002075E-2</v>
      </c>
      <c r="Q70" s="7"/>
      <c r="R70" s="12"/>
      <c r="S70" s="9"/>
      <c r="U70" s="7" t="s">
        <v>46</v>
      </c>
      <c r="V70" s="7" t="s">
        <v>144</v>
      </c>
      <c r="W70" s="9">
        <f t="shared" si="24"/>
        <v>2.7513056842924159E-2</v>
      </c>
    </row>
    <row r="71" spans="5:23" x14ac:dyDescent="0.2">
      <c r="E71" s="7" t="s">
        <v>47</v>
      </c>
      <c r="F71" s="7" t="s">
        <v>59</v>
      </c>
      <c r="G71" s="9" t="e">
        <f t="shared" si="22"/>
        <v>#VALUE!</v>
      </c>
      <c r="I71" s="7" t="s">
        <v>47</v>
      </c>
      <c r="J71" s="7" t="s">
        <v>59</v>
      </c>
      <c r="K71" s="9" t="e">
        <f t="shared" si="25"/>
        <v>#VALUE!</v>
      </c>
      <c r="M71" s="7" t="s">
        <v>47</v>
      </c>
      <c r="N71" s="7" t="s">
        <v>59</v>
      </c>
      <c r="O71" s="9" t="e">
        <f t="shared" si="23"/>
        <v>#VALUE!</v>
      </c>
      <c r="Q71" s="7"/>
      <c r="R71" s="12"/>
      <c r="S71" s="9"/>
      <c r="U71" s="7" t="s">
        <v>47</v>
      </c>
      <c r="V71" s="7" t="s">
        <v>59</v>
      </c>
      <c r="W71" s="9" t="e">
        <f t="shared" si="24"/>
        <v>#VALUE!</v>
      </c>
    </row>
    <row r="72" spans="5:23" x14ac:dyDescent="0.2">
      <c r="E72" s="7" t="s">
        <v>48</v>
      </c>
      <c r="F72" s="7" t="s">
        <v>59</v>
      </c>
      <c r="G72" s="9" t="e">
        <f t="shared" si="22"/>
        <v>#VALUE!</v>
      </c>
      <c r="I72" s="7" t="s">
        <v>48</v>
      </c>
      <c r="J72" s="7" t="s">
        <v>59</v>
      </c>
      <c r="K72" s="9" t="e">
        <f t="shared" si="25"/>
        <v>#VALUE!</v>
      </c>
      <c r="M72" s="7" t="s">
        <v>48</v>
      </c>
      <c r="N72" s="7" t="s">
        <v>59</v>
      </c>
      <c r="O72" s="9" t="e">
        <f t="shared" si="23"/>
        <v>#VALUE!</v>
      </c>
      <c r="Q72" s="7"/>
      <c r="R72" s="12"/>
      <c r="S72" s="9"/>
      <c r="U72" s="7" t="s">
        <v>48</v>
      </c>
      <c r="V72" s="7" t="s">
        <v>59</v>
      </c>
      <c r="W72" s="9" t="e">
        <f t="shared" si="24"/>
        <v>#VALUE!</v>
      </c>
    </row>
    <row r="73" spans="5:23" x14ac:dyDescent="0.2">
      <c r="E73" s="7" t="s">
        <v>49</v>
      </c>
      <c r="F73" s="7" t="s">
        <v>96</v>
      </c>
      <c r="G73" s="9">
        <f t="shared" si="22"/>
        <v>8.105317088009735E-4</v>
      </c>
      <c r="I73" s="7" t="s">
        <v>49</v>
      </c>
      <c r="J73" s="7" t="s">
        <v>111</v>
      </c>
      <c r="K73" s="9">
        <f t="shared" si="25"/>
        <v>1.2996997693532795E-3</v>
      </c>
      <c r="M73" s="7" t="s">
        <v>49</v>
      </c>
      <c r="N73" s="7" t="s">
        <v>84</v>
      </c>
      <c r="O73" s="9">
        <f t="shared" si="23"/>
        <v>1.3515431243622407E-3</v>
      </c>
      <c r="Q73" s="7"/>
      <c r="R73" s="12"/>
      <c r="S73" s="9"/>
      <c r="U73" s="7" t="s">
        <v>49</v>
      </c>
      <c r="V73" s="7" t="s">
        <v>145</v>
      </c>
      <c r="W73" s="9">
        <f t="shared" si="24"/>
        <v>1.0435987078350544E-3</v>
      </c>
    </row>
    <row r="74" spans="5:23" x14ac:dyDescent="0.2">
      <c r="E74" s="7" t="s">
        <v>50</v>
      </c>
      <c r="F74" s="7" t="s">
        <v>59</v>
      </c>
      <c r="G74" s="9" t="e">
        <f t="shared" si="22"/>
        <v>#VALUE!</v>
      </c>
      <c r="I74" s="7" t="s">
        <v>50</v>
      </c>
      <c r="J74" s="7" t="s">
        <v>59</v>
      </c>
      <c r="K74" s="9" t="e">
        <f t="shared" si="25"/>
        <v>#VALUE!</v>
      </c>
      <c r="M74" s="7" t="s">
        <v>50</v>
      </c>
      <c r="N74" s="7" t="s">
        <v>132</v>
      </c>
      <c r="O74" s="9">
        <f t="shared" si="23"/>
        <v>2.7996250433217838E-5</v>
      </c>
      <c r="Q74" s="7"/>
      <c r="R74" s="12"/>
      <c r="S74" s="9"/>
      <c r="U74" s="7" t="s">
        <v>50</v>
      </c>
      <c r="V74" s="7" t="s">
        <v>146</v>
      </c>
      <c r="W74" s="9">
        <f t="shared" si="24"/>
        <v>1.9923248058669219E-5</v>
      </c>
    </row>
    <row r="75" spans="5:23" x14ac:dyDescent="0.2">
      <c r="E75" s="7" t="s">
        <v>51</v>
      </c>
      <c r="F75" s="7" t="s">
        <v>97</v>
      </c>
      <c r="G75" s="9">
        <f t="shared" si="22"/>
        <v>3.4022318641028514E-5</v>
      </c>
      <c r="I75" s="7" t="s">
        <v>51</v>
      </c>
      <c r="J75" s="7" t="s">
        <v>104</v>
      </c>
      <c r="K75" s="9">
        <f t="shared" si="25"/>
        <v>5.0988221720782502E-5</v>
      </c>
      <c r="M75" s="7" t="s">
        <v>51</v>
      </c>
      <c r="N75" s="7" t="s">
        <v>133</v>
      </c>
      <c r="O75" s="9">
        <f t="shared" si="23"/>
        <v>5.2130949082543564E-5</v>
      </c>
      <c r="Q75" s="7"/>
      <c r="R75" s="12"/>
      <c r="S75" s="9"/>
      <c r="U75" s="7" t="s">
        <v>51</v>
      </c>
      <c r="V75" s="7" t="s">
        <v>97</v>
      </c>
      <c r="W75" s="9">
        <f t="shared" si="24"/>
        <v>3.2256687333083499E-5</v>
      </c>
    </row>
    <row r="76" spans="5:23" x14ac:dyDescent="0.2">
      <c r="E76" s="7" t="s">
        <v>52</v>
      </c>
      <c r="F76" s="7" t="s">
        <v>59</v>
      </c>
      <c r="G76" s="9" t="e">
        <f t="shared" si="22"/>
        <v>#VALUE!</v>
      </c>
      <c r="I76" s="7" t="s">
        <v>52</v>
      </c>
      <c r="J76" s="7" t="s">
        <v>59</v>
      </c>
      <c r="K76" s="9" t="e">
        <f t="shared" si="25"/>
        <v>#VALUE!</v>
      </c>
      <c r="M76" s="7" t="s">
        <v>52</v>
      </c>
      <c r="N76" s="7" t="s">
        <v>59</v>
      </c>
      <c r="O76" s="9" t="e">
        <f t="shared" si="23"/>
        <v>#VALUE!</v>
      </c>
      <c r="Q76" s="7"/>
      <c r="R76" s="12"/>
      <c r="S76" s="9"/>
      <c r="U76" s="7" t="s">
        <v>52</v>
      </c>
      <c r="V76" s="7" t="s">
        <v>59</v>
      </c>
      <c r="W76" s="9" t="e">
        <f t="shared" si="24"/>
        <v>#VALUE!</v>
      </c>
    </row>
    <row r="77" spans="5:23" x14ac:dyDescent="0.2">
      <c r="E77" s="7" t="s">
        <v>53</v>
      </c>
      <c r="F77" s="7" t="s">
        <v>59</v>
      </c>
      <c r="G77" s="9" t="e">
        <f t="shared" si="22"/>
        <v>#VALUE!</v>
      </c>
      <c r="I77" s="7" t="s">
        <v>53</v>
      </c>
      <c r="J77" s="7" t="s">
        <v>59</v>
      </c>
      <c r="K77" s="9" t="e">
        <f t="shared" si="25"/>
        <v>#VALUE!</v>
      </c>
      <c r="M77" s="7" t="s">
        <v>53</v>
      </c>
      <c r="N77" s="7" t="s">
        <v>59</v>
      </c>
      <c r="O77" s="9" t="e">
        <f t="shared" si="23"/>
        <v>#VALUE!</v>
      </c>
      <c r="Q77" s="7"/>
      <c r="R77" s="12"/>
      <c r="S77" s="9"/>
      <c r="U77" s="7" t="s">
        <v>53</v>
      </c>
      <c r="V77" s="7" t="s">
        <v>59</v>
      </c>
      <c r="W77" s="9" t="e">
        <f t="shared" si="24"/>
        <v>#VALUE!</v>
      </c>
    </row>
    <row r="78" spans="5:23" x14ac:dyDescent="0.2">
      <c r="E78" s="7" t="s">
        <v>54</v>
      </c>
      <c r="F78" s="7" t="s">
        <v>59</v>
      </c>
      <c r="G78" s="9" t="e">
        <f t="shared" si="22"/>
        <v>#VALUE!</v>
      </c>
      <c r="I78" s="7" t="s">
        <v>54</v>
      </c>
      <c r="J78" s="7" t="s">
        <v>59</v>
      </c>
      <c r="K78" s="9" t="e">
        <f t="shared" si="25"/>
        <v>#VALUE!</v>
      </c>
      <c r="M78" s="7" t="s">
        <v>54</v>
      </c>
      <c r="N78" s="7" t="s">
        <v>59</v>
      </c>
      <c r="O78" s="9" t="e">
        <f t="shared" si="23"/>
        <v>#VALUE!</v>
      </c>
      <c r="Q78" s="7"/>
      <c r="R78" s="12"/>
      <c r="S78" s="9"/>
      <c r="U78" s="7" t="s">
        <v>54</v>
      </c>
      <c r="V78" s="7" t="s">
        <v>59</v>
      </c>
      <c r="W78" s="9" t="e">
        <f t="shared" si="24"/>
        <v>#VALUE!</v>
      </c>
    </row>
    <row r="79" spans="5:23" x14ac:dyDescent="0.2">
      <c r="E79" s="7" t="s">
        <v>55</v>
      </c>
      <c r="F79" s="7" t="s">
        <v>59</v>
      </c>
      <c r="G79" s="9" t="e">
        <f t="shared" si="22"/>
        <v>#VALUE!</v>
      </c>
      <c r="I79" s="7" t="s">
        <v>55</v>
      </c>
      <c r="J79" s="7" t="s">
        <v>59</v>
      </c>
      <c r="K79" s="9" t="e">
        <f t="shared" si="25"/>
        <v>#VALUE!</v>
      </c>
      <c r="M79" s="7" t="s">
        <v>55</v>
      </c>
      <c r="N79" s="7" t="s">
        <v>59</v>
      </c>
      <c r="O79" s="9" t="e">
        <f t="shared" si="23"/>
        <v>#VALUE!</v>
      </c>
      <c r="Q79" s="7"/>
      <c r="R79" s="12"/>
      <c r="S79" s="9"/>
      <c r="U79" s="7" t="s">
        <v>55</v>
      </c>
      <c r="V79" s="7" t="s">
        <v>59</v>
      </c>
      <c r="W79" s="9" t="e">
        <f t="shared" si="24"/>
        <v>#VALUE!</v>
      </c>
    </row>
    <row r="80" spans="5:23" x14ac:dyDescent="0.2">
      <c r="E80" s="7" t="s">
        <v>56</v>
      </c>
      <c r="F80" s="7" t="s">
        <v>59</v>
      </c>
      <c r="G80" s="9" t="e">
        <f t="shared" si="22"/>
        <v>#VALUE!</v>
      </c>
      <c r="I80" s="7" t="s">
        <v>56</v>
      </c>
      <c r="J80" s="7" t="s">
        <v>59</v>
      </c>
      <c r="K80" s="9" t="e">
        <f t="shared" si="25"/>
        <v>#VALUE!</v>
      </c>
      <c r="M80" s="7" t="s">
        <v>56</v>
      </c>
      <c r="N80" s="7" t="s">
        <v>59</v>
      </c>
      <c r="O80" s="9" t="e">
        <f t="shared" si="23"/>
        <v>#VALUE!</v>
      </c>
      <c r="Q80" s="7"/>
      <c r="R80" s="12"/>
      <c r="S80" s="9"/>
      <c r="U80" s="7" t="s">
        <v>56</v>
      </c>
      <c r="V80" s="7" t="s">
        <v>59</v>
      </c>
      <c r="W80" s="9" t="e">
        <f t="shared" si="24"/>
        <v>#VALUE!</v>
      </c>
    </row>
    <row r="81" spans="6:22" x14ac:dyDescent="0.2">
      <c r="F81" s="8">
        <f>F65+F66+F68+F69+F70+F73+F75</f>
        <v>99.934399999999997</v>
      </c>
      <c r="J81">
        <f>J65+J66+J68+J69+J70+J73+J75</f>
        <v>100.0231</v>
      </c>
      <c r="N81">
        <f>N65+N66+N68+N69+N70+N73+N75+N74</f>
        <v>103.5853</v>
      </c>
      <c r="S81" s="14"/>
      <c r="V81">
        <f>V65+V66+V68+V69+V70+V73+V74+V75</f>
        <v>105.40450000000001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Standards</vt:lpstr>
      <vt:lpstr>Samples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2023-03-06T18:42:22Z</dcterms:created>
  <dcterms:modified xsi:type="dcterms:W3CDTF">2023-03-07T19:56:11Z</dcterms:modified>
</cp:coreProperties>
</file>