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7"/>
  <workbookPr/>
  <mc:AlternateContent xmlns:mc="http://schemas.openxmlformats.org/markup-compatibility/2006">
    <mc:Choice Requires="x15">
      <x15ac:absPath xmlns:x15ac="http://schemas.microsoft.com/office/spreadsheetml/2010/11/ac" url="/Users/sahar/Documents/methane_letter/01_raw_data/"/>
    </mc:Choice>
  </mc:AlternateContent>
  <xr:revisionPtr revIDLastSave="0" documentId="13_ncr:1_{5A95556E-004C-B04F-B447-8C0134747CE5}" xr6:coauthVersionLast="47" xr6:coauthVersionMax="47" xr10:uidLastSave="{00000000-0000-0000-0000-000000000000}"/>
  <bookViews>
    <workbookView xWindow="3500" yWindow="500" windowWidth="35560" windowHeight="28300" activeTab="1" xr2:uid="{00000000-000D-0000-FFFF-FFFF00000000}"/>
  </bookViews>
  <sheets>
    <sheet name="Reference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F90" i="1"/>
  <c r="F89" i="1"/>
  <c r="F86" i="1"/>
  <c r="F85" i="1"/>
  <c r="F82" i="1"/>
  <c r="F81" i="1"/>
  <c r="S75" i="1"/>
  <c r="S74" i="1"/>
  <c r="R75" i="1"/>
  <c r="R74" i="1"/>
  <c r="Q75" i="1"/>
  <c r="Q74" i="1"/>
  <c r="N75" i="1"/>
  <c r="N74" i="1"/>
  <c r="M75" i="1"/>
  <c r="M74" i="1"/>
  <c r="L75" i="1"/>
  <c r="L74" i="1"/>
  <c r="D73" i="1"/>
  <c r="G72" i="1"/>
  <c r="G71" i="1"/>
  <c r="G70" i="1"/>
  <c r="G69" i="1"/>
  <c r="G68" i="1"/>
  <c r="G66" i="1"/>
  <c r="G65" i="1"/>
  <c r="G64" i="1"/>
  <c r="G63" i="1"/>
  <c r="G62" i="1"/>
  <c r="G61" i="1"/>
  <c r="G60" i="1"/>
  <c r="G59" i="1"/>
  <c r="G58" i="1"/>
  <c r="G56" i="1"/>
  <c r="G55" i="1"/>
  <c r="G54" i="1"/>
  <c r="G53" i="1"/>
  <c r="G52" i="1"/>
  <c r="G51" i="1"/>
  <c r="G50" i="1"/>
  <c r="G48" i="1"/>
  <c r="G38" i="1"/>
  <c r="G37" i="1"/>
  <c r="G36" i="1"/>
  <c r="G35" i="1"/>
  <c r="G34" i="1"/>
  <c r="G33" i="1"/>
  <c r="G31" i="1"/>
  <c r="G30" i="1"/>
  <c r="G29" i="1"/>
  <c r="G28" i="1"/>
  <c r="G27" i="1"/>
  <c r="G26" i="1"/>
  <c r="G24" i="1"/>
  <c r="G22" i="1"/>
  <c r="G21" i="1"/>
  <c r="G18" i="1"/>
  <c r="G17" i="1"/>
  <c r="G16" i="1"/>
  <c r="G15" i="1"/>
  <c r="G14" i="1"/>
  <c r="G13" i="1"/>
  <c r="G12" i="1"/>
  <c r="G11" i="1"/>
  <c r="G10" i="1"/>
  <c r="G9" i="1"/>
  <c r="G8" i="1"/>
  <c r="G6" i="1"/>
  <c r="G4" i="1"/>
  <c r="H75" i="1"/>
  <c r="I75" i="1"/>
  <c r="J75" i="1"/>
  <c r="J74" i="1"/>
  <c r="I74" i="1"/>
  <c r="H74" i="1"/>
  <c r="O73" i="1"/>
  <c r="K73" i="1"/>
  <c r="F73" i="1"/>
  <c r="E73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5" i="1"/>
  <c r="F91" i="1" l="1"/>
  <c r="F83" i="1"/>
  <c r="F87" i="1"/>
  <c r="G75" i="1"/>
  <c r="G74" i="1"/>
</calcChain>
</file>

<file path=xl/sharedStrings.xml><?xml version="1.0" encoding="utf-8"?>
<sst xmlns="http://schemas.openxmlformats.org/spreadsheetml/2006/main" count="562" uniqueCount="71">
  <si>
    <t>Plant i.d.</t>
  </si>
  <si>
    <t>FM1</t>
  </si>
  <si>
    <t>FM2</t>
  </si>
  <si>
    <t>FM3</t>
  </si>
  <si>
    <t>FM4</t>
  </si>
  <si>
    <t>FM5</t>
  </si>
  <si>
    <t>FM6</t>
  </si>
  <si>
    <t>FM7</t>
  </si>
  <si>
    <t>FM8</t>
  </si>
  <si>
    <t>FM9</t>
  </si>
  <si>
    <t>Plant type</t>
  </si>
  <si>
    <t>Agricultural</t>
  </si>
  <si>
    <t>Wastewater</t>
  </si>
  <si>
    <t>yes/no</t>
  </si>
  <si>
    <t>no</t>
  </si>
  <si>
    <t>yes</t>
  </si>
  <si>
    <t>no data</t>
  </si>
  <si>
    <t>Gas engine on-site</t>
  </si>
  <si>
    <t>Gas upgrade at on-site</t>
  </si>
  <si>
    <t>Plants FM1-FM9 provided additional measurement reports regarding total methane emission</t>
  </si>
  <si>
    <t>Emission, gas engine</t>
  </si>
  <si>
    <r>
      <t>kg 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-1</t>
    </r>
  </si>
  <si>
    <t>Emission, gas upgrade</t>
  </si>
  <si>
    <t>Emission, process ventilation</t>
  </si>
  <si>
    <t>Total methane emission</t>
  </si>
  <si>
    <t xml:space="preserve">Methane loss </t>
  </si>
  <si>
    <t>%</t>
  </si>
  <si>
    <t>Estimated measurement uncertainty</t>
  </si>
  <si>
    <t>Measurement of methane emission from point source(s)</t>
  </si>
  <si>
    <t>Measurement of total methane emission</t>
  </si>
  <si>
    <t>Emission factors</t>
  </si>
  <si>
    <t>Sum of emission, agricultural plants</t>
  </si>
  <si>
    <t>Sum of emission, all plants</t>
  </si>
  <si>
    <t>Sum of production, agricultural plants</t>
  </si>
  <si>
    <t>(plant #46 is not included due to insufficient information on gas production)</t>
  </si>
  <si>
    <t>Emission factor, agricultural plants</t>
  </si>
  <si>
    <t>Sum of emission, wastewater plants</t>
  </si>
  <si>
    <t>Sum of production, wastewater plants</t>
  </si>
  <si>
    <t>Emission factor, wastewater plants</t>
  </si>
  <si>
    <t>Plants 1-60 participated in the described project</t>
  </si>
  <si>
    <t># "yes"</t>
  </si>
  <si>
    <t>Average</t>
  </si>
  <si>
    <t>Sum</t>
  </si>
  <si>
    <t>Sum of production, all plants</t>
  </si>
  <si>
    <t>Emission factor, all plants</t>
  </si>
  <si>
    <t xml:space="preserve">Suppporting Information </t>
  </si>
  <si>
    <t xml:space="preserve">Corresponding author </t>
  </si>
  <si>
    <t>Anders Michael Fredenslund</t>
  </si>
  <si>
    <t xml:space="preserve">Technical University of Denmark, </t>
  </si>
  <si>
    <t xml:space="preserve">DTU Sustain, </t>
  </si>
  <si>
    <t xml:space="preserve">Bygningstorvet, Building 115, </t>
  </si>
  <si>
    <t xml:space="preserve">2800 Kongens Lyngby, </t>
  </si>
  <si>
    <t xml:space="preserve">Denmark. </t>
  </si>
  <si>
    <t xml:space="preserve">E-mail: amfr@env.dtu.dk. </t>
  </si>
  <si>
    <t>Mobile: (+45) 51807774</t>
  </si>
  <si>
    <r>
      <t>Anders Michael Fredenslund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Einar Gudmundsson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Julie Maria Falk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&amp; Charlotte Scheutz</t>
    </r>
    <r>
      <rPr>
        <vertAlign val="superscript"/>
        <sz val="11"/>
        <color theme="1"/>
        <rFont val="Calibri"/>
        <family val="2"/>
        <scheme val="minor"/>
      </rPr>
      <t>1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</si>
  <si>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Technical University of Denmark, DTU Sustain, Bygningstorvet, Building 115, 2800 Kongens Lyngby, Denmark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</si>
  <si>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Rambøll, Hannemanns Allé 53, 2300 Copenhagen S, Denmark</t>
    </r>
  </si>
  <si>
    <t xml:space="preserve">The Danish national effort to minimise methane emissions from biogas plants </t>
  </si>
  <si>
    <t>Supplementary Information 1. Data file</t>
  </si>
  <si>
    <t>Gas production on date of measurement</t>
  </si>
  <si>
    <t>Determination of individual point sources</t>
  </si>
  <si>
    <t># point sources found, total</t>
  </si>
  <si>
    <t># point sources found, "small"</t>
  </si>
  <si>
    <t># point sources found, "medium"</t>
  </si>
  <si>
    <t># point sources found, "large"</t>
  </si>
  <si>
    <t>Plant size</t>
  </si>
  <si>
    <t>Large</t>
  </si>
  <si>
    <t>Medium</t>
  </si>
  <si>
    <t>Small</t>
  </si>
  <si>
    <t># Plume traverses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</si>
</sst>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3" xfId="0" applyBorder="1"/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7" xfId="0" applyNumberFormat="1" applyBorder="1"/>
    <xf numFmtId="0" fontId="0" fillId="0" borderId="8" xfId="0" applyBorder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165" fontId="0" fillId="0" borderId="9" xfId="0" applyNumberFormat="1" applyBorder="1"/>
    <xf numFmtId="0" fontId="4" fillId="0" borderId="0" xfId="0" applyFont="1"/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1" applyAlignment="1">
      <alignment vertical="center"/>
    </xf>
    <xf numFmtId="0" fontId="1" fillId="0" borderId="0" xfId="0" applyFont="1"/>
    <xf numFmtId="0" fontId="8" fillId="0" borderId="0" xfId="0" applyFon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mfr@env.dtu.d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workbookViewId="0">
      <selection activeCell="D30" sqref="D30"/>
    </sheetView>
  </sheetViews>
  <sheetFormatPr baseColWidth="10" defaultColWidth="8.83203125" defaultRowHeight="15" x14ac:dyDescent="0.2"/>
  <sheetData>
    <row r="1" spans="1:1" ht="19" x14ac:dyDescent="0.25">
      <c r="A1" s="20" t="s">
        <v>45</v>
      </c>
    </row>
    <row r="3" spans="1:1" x14ac:dyDescent="0.2">
      <c r="A3" s="24" t="s">
        <v>58</v>
      </c>
    </row>
    <row r="5" spans="1:1" ht="17" x14ac:dyDescent="0.2">
      <c r="A5" t="s">
        <v>55</v>
      </c>
    </row>
    <row r="8" spans="1:1" ht="17" x14ac:dyDescent="0.2">
      <c r="A8" t="s">
        <v>56</v>
      </c>
    </row>
    <row r="10" spans="1:1" ht="17" x14ac:dyDescent="0.2">
      <c r="A10" t="s">
        <v>57</v>
      </c>
    </row>
    <row r="13" spans="1:1" x14ac:dyDescent="0.2">
      <c r="A13" s="21" t="s">
        <v>46</v>
      </c>
    </row>
    <row r="14" spans="1:1" x14ac:dyDescent="0.2">
      <c r="A14" s="22" t="s">
        <v>47</v>
      </c>
    </row>
    <row r="15" spans="1:1" x14ac:dyDescent="0.2">
      <c r="A15" s="22" t="s">
        <v>48</v>
      </c>
    </row>
    <row r="16" spans="1:1" x14ac:dyDescent="0.2">
      <c r="A16" s="22" t="s">
        <v>49</v>
      </c>
    </row>
    <row r="17" spans="1:1" x14ac:dyDescent="0.2">
      <c r="A17" s="22" t="s">
        <v>50</v>
      </c>
    </row>
    <row r="18" spans="1:1" x14ac:dyDescent="0.2">
      <c r="A18" s="22" t="s">
        <v>51</v>
      </c>
    </row>
    <row r="19" spans="1:1" x14ac:dyDescent="0.2">
      <c r="A19" s="22" t="s">
        <v>52</v>
      </c>
    </row>
    <row r="20" spans="1:1" x14ac:dyDescent="0.2">
      <c r="A20" s="23" t="s">
        <v>53</v>
      </c>
    </row>
    <row r="21" spans="1:1" x14ac:dyDescent="0.2">
      <c r="A21" s="22" t="s">
        <v>54</v>
      </c>
    </row>
  </sheetData>
  <hyperlinks>
    <hyperlink ref="A20" r:id="rId1" display="mailto:amfr@env.dtu.dk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3"/>
  <sheetViews>
    <sheetView tabSelected="1" topLeftCell="A24" zoomScaleNormal="100" workbookViewId="0">
      <selection activeCell="D88" sqref="D88"/>
    </sheetView>
  </sheetViews>
  <sheetFormatPr baseColWidth="10" defaultColWidth="8.83203125" defaultRowHeight="15" x14ac:dyDescent="0.2"/>
  <cols>
    <col min="1" max="1" width="8.83203125" bestFit="1" customWidth="1"/>
    <col min="2" max="2" width="11.33203125" bestFit="1" customWidth="1"/>
    <col min="3" max="3" width="11.33203125" customWidth="1"/>
    <col min="4" max="4" width="12" customWidth="1"/>
    <col min="5" max="5" width="12.1640625" customWidth="1"/>
    <col min="6" max="6" width="19" customWidth="1"/>
    <col min="7" max="7" width="12.1640625" customWidth="1"/>
    <col min="8" max="8" width="13.83203125" customWidth="1"/>
    <col min="9" max="9" width="14.33203125" customWidth="1"/>
    <col min="10" max="10" width="15.83203125" customWidth="1"/>
    <col min="11" max="11" width="17.1640625" customWidth="1"/>
    <col min="12" max="12" width="15.33203125" customWidth="1"/>
    <col min="13" max="13" width="17.1640625" customWidth="1"/>
    <col min="14" max="14" width="16.1640625" customWidth="1"/>
    <col min="15" max="15" width="19.1640625" customWidth="1"/>
    <col min="16" max="16" width="12.5" customWidth="1"/>
    <col min="17" max="17" width="12" customWidth="1"/>
    <col min="18" max="18" width="14.5" customWidth="1"/>
    <col min="19" max="19" width="16.5" customWidth="1"/>
    <col min="20" max="20" width="13" customWidth="1"/>
    <col min="25" max="25" width="11.1640625" customWidth="1"/>
  </cols>
  <sheetData>
    <row r="1" spans="1:20" s="25" customFormat="1" ht="24" x14ac:dyDescent="0.3">
      <c r="A1" s="25" t="s">
        <v>59</v>
      </c>
    </row>
    <row r="2" spans="1:20" s="1" customFormat="1" ht="48" x14ac:dyDescent="0.2">
      <c r="A2" s="8" t="s">
        <v>0</v>
      </c>
      <c r="B2" s="9" t="s">
        <v>10</v>
      </c>
      <c r="C2" s="9" t="s">
        <v>66</v>
      </c>
      <c r="D2" s="9" t="s">
        <v>17</v>
      </c>
      <c r="E2" s="9" t="s">
        <v>18</v>
      </c>
      <c r="F2" s="8" t="s">
        <v>61</v>
      </c>
      <c r="G2" s="9" t="s">
        <v>62</v>
      </c>
      <c r="H2" s="9" t="s">
        <v>63</v>
      </c>
      <c r="I2" s="9" t="s">
        <v>64</v>
      </c>
      <c r="J2" s="9" t="s">
        <v>65</v>
      </c>
      <c r="K2" s="8" t="s">
        <v>28</v>
      </c>
      <c r="L2" s="9" t="s">
        <v>20</v>
      </c>
      <c r="M2" s="9" t="s">
        <v>22</v>
      </c>
      <c r="N2" s="9" t="s">
        <v>23</v>
      </c>
      <c r="O2" s="8" t="s">
        <v>29</v>
      </c>
      <c r="P2" s="9" t="s">
        <v>70</v>
      </c>
      <c r="Q2" s="9" t="s">
        <v>24</v>
      </c>
      <c r="R2" s="9" t="s">
        <v>27</v>
      </c>
      <c r="S2" s="9" t="s">
        <v>60</v>
      </c>
      <c r="T2" s="10" t="s">
        <v>25</v>
      </c>
    </row>
    <row r="3" spans="1:20" s="2" customFormat="1" ht="18" x14ac:dyDescent="0.25">
      <c r="A3" s="11"/>
      <c r="D3" s="2" t="s">
        <v>13</v>
      </c>
      <c r="E3" s="2" t="s">
        <v>13</v>
      </c>
      <c r="F3" s="11" t="s">
        <v>13</v>
      </c>
      <c r="K3" s="11" t="s">
        <v>13</v>
      </c>
      <c r="L3" s="2" t="s">
        <v>21</v>
      </c>
      <c r="M3" s="2" t="s">
        <v>21</v>
      </c>
      <c r="N3" s="2" t="s">
        <v>21</v>
      </c>
      <c r="O3" s="11" t="s">
        <v>13</v>
      </c>
      <c r="Q3" s="2" t="s">
        <v>21</v>
      </c>
      <c r="R3" s="2" t="s">
        <v>21</v>
      </c>
      <c r="S3" s="2" t="s">
        <v>21</v>
      </c>
      <c r="T3" s="12" t="s">
        <v>26</v>
      </c>
    </row>
    <row r="4" spans="1:20" x14ac:dyDescent="0.2">
      <c r="A4" s="13">
        <v>1</v>
      </c>
      <c r="B4" t="s">
        <v>11</v>
      </c>
      <c r="C4" t="s">
        <v>67</v>
      </c>
      <c r="D4" t="s">
        <v>14</v>
      </c>
      <c r="E4" t="s">
        <v>15</v>
      </c>
      <c r="F4" s="13" t="s">
        <v>15</v>
      </c>
      <c r="G4">
        <f>SUM(H4:J4)</f>
        <v>8</v>
      </c>
      <c r="H4">
        <v>6</v>
      </c>
      <c r="I4">
        <v>2</v>
      </c>
      <c r="J4">
        <v>0</v>
      </c>
      <c r="K4" s="13" t="s">
        <v>15</v>
      </c>
      <c r="L4" s="3"/>
      <c r="M4" s="3">
        <v>0.31</v>
      </c>
      <c r="N4" s="3"/>
      <c r="O4" s="13" t="s">
        <v>15</v>
      </c>
      <c r="P4">
        <v>20</v>
      </c>
      <c r="Q4" s="3">
        <v>15.51</v>
      </c>
      <c r="R4" s="3">
        <v>2.83</v>
      </c>
      <c r="S4" s="4">
        <v>560</v>
      </c>
      <c r="T4" s="14">
        <f>Q4/(Q4+S4)</f>
        <v>2.6950009556740977E-2</v>
      </c>
    </row>
    <row r="5" spans="1:20" x14ac:dyDescent="0.2">
      <c r="A5" s="13">
        <v>2</v>
      </c>
      <c r="B5" t="s">
        <v>11</v>
      </c>
      <c r="C5" t="s">
        <v>67</v>
      </c>
      <c r="D5" t="s">
        <v>14</v>
      </c>
      <c r="E5" t="s">
        <v>15</v>
      </c>
      <c r="F5" s="13" t="s">
        <v>14</v>
      </c>
      <c r="K5" s="13" t="s">
        <v>14</v>
      </c>
      <c r="L5" s="3"/>
      <c r="M5" s="3"/>
      <c r="N5" s="3"/>
      <c r="O5" s="13" t="s">
        <v>15</v>
      </c>
      <c r="P5">
        <v>14</v>
      </c>
      <c r="Q5" s="3">
        <v>15.16</v>
      </c>
      <c r="R5" s="3">
        <v>2</v>
      </c>
      <c r="S5" s="4">
        <v>710</v>
      </c>
      <c r="T5" s="14">
        <f>Q5/(Q5+S5)</f>
        <v>2.0905731148987812E-2</v>
      </c>
    </row>
    <row r="6" spans="1:20" x14ac:dyDescent="0.2">
      <c r="A6" s="13">
        <v>3</v>
      </c>
      <c r="B6" t="s">
        <v>11</v>
      </c>
      <c r="C6" t="s">
        <v>67</v>
      </c>
      <c r="D6" t="s">
        <v>14</v>
      </c>
      <c r="E6" t="s">
        <v>14</v>
      </c>
      <c r="F6" s="13" t="s">
        <v>15</v>
      </c>
      <c r="G6">
        <f>SUM(H6:J6)</f>
        <v>10</v>
      </c>
      <c r="H6">
        <v>2</v>
      </c>
      <c r="I6">
        <v>2</v>
      </c>
      <c r="J6">
        <v>6</v>
      </c>
      <c r="K6" s="13" t="s">
        <v>15</v>
      </c>
      <c r="L6" s="3"/>
      <c r="M6" s="3"/>
      <c r="N6" s="3">
        <v>4</v>
      </c>
      <c r="O6" s="13" t="s">
        <v>15</v>
      </c>
      <c r="P6">
        <v>14</v>
      </c>
      <c r="Q6" s="3">
        <v>14.68</v>
      </c>
      <c r="R6" s="3">
        <v>2.5</v>
      </c>
      <c r="S6" s="4">
        <v>351</v>
      </c>
      <c r="T6" s="14">
        <f t="shared" ref="T6:T69" si="0">Q6/(Q6+S6)</f>
        <v>4.0144388536425289E-2</v>
      </c>
    </row>
    <row r="7" spans="1:20" x14ac:dyDescent="0.2">
      <c r="A7" s="13">
        <v>4</v>
      </c>
      <c r="B7" t="s">
        <v>11</v>
      </c>
      <c r="C7" t="s">
        <v>67</v>
      </c>
      <c r="D7" t="s">
        <v>15</v>
      </c>
      <c r="E7" t="s">
        <v>15</v>
      </c>
      <c r="F7" s="13" t="s">
        <v>14</v>
      </c>
      <c r="K7" s="13" t="s">
        <v>15</v>
      </c>
      <c r="L7" s="3">
        <v>3.6</v>
      </c>
      <c r="M7" s="3"/>
      <c r="N7" s="3">
        <v>1.4</v>
      </c>
      <c r="O7" s="13" t="s">
        <v>15</v>
      </c>
      <c r="P7">
        <v>16</v>
      </c>
      <c r="Q7" s="3">
        <v>12.58</v>
      </c>
      <c r="R7" s="3">
        <v>1.68</v>
      </c>
      <c r="S7" s="4">
        <v>1470</v>
      </c>
      <c r="T7" s="14">
        <f t="shared" si="0"/>
        <v>8.4852082181062754E-3</v>
      </c>
    </row>
    <row r="8" spans="1:20" x14ac:dyDescent="0.2">
      <c r="A8" s="13">
        <v>5</v>
      </c>
      <c r="B8" t="s">
        <v>11</v>
      </c>
      <c r="C8" t="s">
        <v>67</v>
      </c>
      <c r="D8" t="s">
        <v>15</v>
      </c>
      <c r="E8" t="s">
        <v>15</v>
      </c>
      <c r="F8" s="13" t="s">
        <v>15</v>
      </c>
      <c r="G8">
        <f t="shared" ref="G8:G18" si="1">SUM(H8:J8)</f>
        <v>38</v>
      </c>
      <c r="H8">
        <v>20</v>
      </c>
      <c r="I8">
        <v>15</v>
      </c>
      <c r="J8">
        <v>3</v>
      </c>
      <c r="K8" s="13" t="s">
        <v>15</v>
      </c>
      <c r="L8" s="3"/>
      <c r="M8" s="3">
        <v>0.46409794520547942</v>
      </c>
      <c r="N8" s="3"/>
      <c r="O8" s="13" t="s">
        <v>15</v>
      </c>
      <c r="P8">
        <v>20</v>
      </c>
      <c r="Q8" s="3">
        <v>55.47</v>
      </c>
      <c r="R8" s="3">
        <v>10.14</v>
      </c>
      <c r="S8" s="4">
        <v>607.9</v>
      </c>
      <c r="T8" s="14">
        <f t="shared" si="0"/>
        <v>8.3618493450110798E-2</v>
      </c>
    </row>
    <row r="9" spans="1:20" x14ac:dyDescent="0.2">
      <c r="A9" s="13">
        <v>6</v>
      </c>
      <c r="B9" t="s">
        <v>11</v>
      </c>
      <c r="C9" t="s">
        <v>67</v>
      </c>
      <c r="D9" t="s">
        <v>14</v>
      </c>
      <c r="E9" t="s">
        <v>14</v>
      </c>
      <c r="F9" s="13" t="s">
        <v>15</v>
      </c>
      <c r="G9">
        <f t="shared" si="1"/>
        <v>8</v>
      </c>
      <c r="H9">
        <v>5</v>
      </c>
      <c r="I9">
        <v>3</v>
      </c>
      <c r="J9">
        <v>0</v>
      </c>
      <c r="K9" s="13" t="s">
        <v>14</v>
      </c>
      <c r="L9" s="3"/>
      <c r="M9" s="3"/>
      <c r="N9" s="3"/>
      <c r="O9" s="13" t="s">
        <v>15</v>
      </c>
      <c r="P9">
        <v>13</v>
      </c>
      <c r="Q9" s="3">
        <v>7.26</v>
      </c>
      <c r="R9" s="3">
        <v>1.32</v>
      </c>
      <c r="S9" s="4">
        <v>300</v>
      </c>
      <c r="T9" s="14">
        <f t="shared" si="0"/>
        <v>2.3628197617652801E-2</v>
      </c>
    </row>
    <row r="10" spans="1:20" x14ac:dyDescent="0.2">
      <c r="A10" s="13">
        <v>7</v>
      </c>
      <c r="B10" t="s">
        <v>11</v>
      </c>
      <c r="C10" t="s">
        <v>67</v>
      </c>
      <c r="D10" t="s">
        <v>14</v>
      </c>
      <c r="E10" t="s">
        <v>15</v>
      </c>
      <c r="F10" s="13" t="s">
        <v>15</v>
      </c>
      <c r="G10">
        <f t="shared" si="1"/>
        <v>26</v>
      </c>
      <c r="H10">
        <v>10</v>
      </c>
      <c r="I10">
        <v>15</v>
      </c>
      <c r="J10">
        <v>1</v>
      </c>
      <c r="K10" s="13" t="s">
        <v>15</v>
      </c>
      <c r="L10" s="3"/>
      <c r="M10" s="3">
        <v>16.336198972602741</v>
      </c>
      <c r="N10" s="3"/>
      <c r="O10" s="13" t="s">
        <v>15</v>
      </c>
      <c r="P10">
        <v>20</v>
      </c>
      <c r="Q10" s="3">
        <v>60.06</v>
      </c>
      <c r="R10" s="3">
        <v>11.79</v>
      </c>
      <c r="S10" s="4">
        <v>2583</v>
      </c>
      <c r="T10" s="14">
        <f t="shared" si="0"/>
        <v>2.2723661210869221E-2</v>
      </c>
    </row>
    <row r="11" spans="1:20" x14ac:dyDescent="0.2">
      <c r="A11" s="13">
        <v>8</v>
      </c>
      <c r="B11" t="s">
        <v>11</v>
      </c>
      <c r="C11" t="s">
        <v>67</v>
      </c>
      <c r="D11" t="s">
        <v>14</v>
      </c>
      <c r="E11" t="s">
        <v>15</v>
      </c>
      <c r="F11" s="13" t="s">
        <v>15</v>
      </c>
      <c r="G11">
        <f t="shared" si="1"/>
        <v>11</v>
      </c>
      <c r="H11">
        <v>10</v>
      </c>
      <c r="I11">
        <v>1</v>
      </c>
      <c r="J11">
        <v>0</v>
      </c>
      <c r="K11" s="13" t="s">
        <v>14</v>
      </c>
      <c r="L11" s="3"/>
      <c r="M11" s="3"/>
      <c r="N11" s="3"/>
      <c r="O11" s="13" t="s">
        <v>15</v>
      </c>
      <c r="P11">
        <v>19</v>
      </c>
      <c r="Q11" s="3">
        <v>20.49</v>
      </c>
      <c r="R11" s="3">
        <v>3.57</v>
      </c>
      <c r="S11" s="4">
        <v>1933</v>
      </c>
      <c r="T11" s="14">
        <f t="shared" si="0"/>
        <v>1.0488919830662045E-2</v>
      </c>
    </row>
    <row r="12" spans="1:20" x14ac:dyDescent="0.2">
      <c r="A12" s="13">
        <v>9</v>
      </c>
      <c r="B12" t="s">
        <v>11</v>
      </c>
      <c r="C12" t="s">
        <v>67</v>
      </c>
      <c r="D12" t="s">
        <v>14</v>
      </c>
      <c r="E12" t="s">
        <v>15</v>
      </c>
      <c r="F12" s="13" t="s">
        <v>15</v>
      </c>
      <c r="G12">
        <f t="shared" si="1"/>
        <v>22</v>
      </c>
      <c r="H12">
        <v>9</v>
      </c>
      <c r="I12">
        <v>9</v>
      </c>
      <c r="J12">
        <v>4</v>
      </c>
      <c r="K12" s="13" t="s">
        <v>15</v>
      </c>
      <c r="L12" s="3"/>
      <c r="M12" s="3">
        <v>9.7176493150684919</v>
      </c>
      <c r="N12" s="3">
        <v>13.316559246575341</v>
      </c>
      <c r="O12" s="13" t="s">
        <v>15</v>
      </c>
      <c r="P12">
        <v>13</v>
      </c>
      <c r="Q12" s="3">
        <v>14.58</v>
      </c>
      <c r="R12" s="3">
        <v>2.35</v>
      </c>
      <c r="S12" s="4">
        <v>1524</v>
      </c>
      <c r="T12" s="14">
        <f t="shared" si="0"/>
        <v>9.4762703271848072E-3</v>
      </c>
    </row>
    <row r="13" spans="1:20" x14ac:dyDescent="0.2">
      <c r="A13" s="13">
        <v>10</v>
      </c>
      <c r="B13" t="s">
        <v>11</v>
      </c>
      <c r="C13" t="s">
        <v>67</v>
      </c>
      <c r="D13" t="s">
        <v>14</v>
      </c>
      <c r="E13" t="s">
        <v>15</v>
      </c>
      <c r="F13" s="13" t="s">
        <v>15</v>
      </c>
      <c r="G13">
        <f t="shared" si="1"/>
        <v>16</v>
      </c>
      <c r="H13">
        <v>5</v>
      </c>
      <c r="I13">
        <v>10</v>
      </c>
      <c r="J13">
        <v>1</v>
      </c>
      <c r="K13" s="13" t="s">
        <v>15</v>
      </c>
      <c r="L13" s="3"/>
      <c r="M13" s="3">
        <v>4.8330955479452058</v>
      </c>
      <c r="N13" s="3"/>
      <c r="O13" s="13" t="s">
        <v>15</v>
      </c>
      <c r="P13">
        <v>17</v>
      </c>
      <c r="Q13" s="3">
        <v>10.17</v>
      </c>
      <c r="R13" s="3">
        <v>1.82</v>
      </c>
      <c r="S13" s="4">
        <v>1202.8</v>
      </c>
      <c r="T13" s="14">
        <f t="shared" si="0"/>
        <v>8.3843788387181865E-3</v>
      </c>
    </row>
    <row r="14" spans="1:20" x14ac:dyDescent="0.2">
      <c r="A14" s="13">
        <v>11</v>
      </c>
      <c r="B14" t="s">
        <v>11</v>
      </c>
      <c r="C14" t="s">
        <v>67</v>
      </c>
      <c r="D14" t="s">
        <v>14</v>
      </c>
      <c r="E14" t="s">
        <v>15</v>
      </c>
      <c r="F14" s="13" t="s">
        <v>15</v>
      </c>
      <c r="G14">
        <f t="shared" si="1"/>
        <v>19</v>
      </c>
      <c r="H14">
        <v>11</v>
      </c>
      <c r="I14">
        <v>7</v>
      </c>
      <c r="J14">
        <v>1</v>
      </c>
      <c r="K14" s="13" t="s">
        <v>15</v>
      </c>
      <c r="L14" s="3"/>
      <c r="M14" s="3">
        <v>10.586270547945205</v>
      </c>
      <c r="N14" s="3">
        <v>39.384043150684931</v>
      </c>
      <c r="O14" s="13" t="s">
        <v>15</v>
      </c>
      <c r="P14">
        <v>14</v>
      </c>
      <c r="Q14" s="3">
        <v>20.16</v>
      </c>
      <c r="R14" s="3">
        <v>2.46</v>
      </c>
      <c r="S14" s="4">
        <v>1554</v>
      </c>
      <c r="T14" s="14">
        <f t="shared" si="0"/>
        <v>1.2806830309498399E-2</v>
      </c>
    </row>
    <row r="15" spans="1:20" x14ac:dyDescent="0.2">
      <c r="A15" s="13">
        <v>12</v>
      </c>
      <c r="B15" t="s">
        <v>11</v>
      </c>
      <c r="C15" t="s">
        <v>67</v>
      </c>
      <c r="D15" t="s">
        <v>14</v>
      </c>
      <c r="E15" t="s">
        <v>15</v>
      </c>
      <c r="F15" s="13" t="s">
        <v>15</v>
      </c>
      <c r="G15">
        <f t="shared" si="1"/>
        <v>25</v>
      </c>
      <c r="H15">
        <v>9</v>
      </c>
      <c r="I15">
        <v>14</v>
      </c>
      <c r="J15">
        <v>2</v>
      </c>
      <c r="K15" s="13" t="s">
        <v>15</v>
      </c>
      <c r="L15" s="3"/>
      <c r="M15" s="3">
        <v>6.6303996575342463</v>
      </c>
      <c r="N15" s="3"/>
      <c r="O15" s="13" t="s">
        <v>15</v>
      </c>
      <c r="P15">
        <v>20</v>
      </c>
      <c r="Q15" s="3">
        <v>22.99</v>
      </c>
      <c r="R15" s="3">
        <v>3.87</v>
      </c>
      <c r="S15" s="4">
        <v>1700.5</v>
      </c>
      <c r="T15" s="14">
        <f t="shared" si="0"/>
        <v>1.3339212876198875E-2</v>
      </c>
    </row>
    <row r="16" spans="1:20" x14ac:dyDescent="0.2">
      <c r="A16" s="13">
        <v>13</v>
      </c>
      <c r="B16" t="s">
        <v>11</v>
      </c>
      <c r="C16" t="s">
        <v>67</v>
      </c>
      <c r="D16" t="s">
        <v>14</v>
      </c>
      <c r="E16" t="s">
        <v>15</v>
      </c>
      <c r="F16" s="13" t="s">
        <v>15</v>
      </c>
      <c r="G16">
        <f t="shared" si="1"/>
        <v>15</v>
      </c>
      <c r="H16">
        <v>7</v>
      </c>
      <c r="I16">
        <v>5</v>
      </c>
      <c r="J16">
        <v>3</v>
      </c>
      <c r="K16" s="13" t="s">
        <v>15</v>
      </c>
      <c r="L16" s="3"/>
      <c r="M16" s="3">
        <v>8.0394945205479438</v>
      </c>
      <c r="N16" s="3"/>
      <c r="O16" s="13" t="s">
        <v>15</v>
      </c>
      <c r="P16">
        <v>17</v>
      </c>
      <c r="Q16" s="3">
        <v>15.36</v>
      </c>
      <c r="R16" s="3">
        <v>2.71</v>
      </c>
      <c r="S16" s="4">
        <v>742.9</v>
      </c>
      <c r="T16" s="14">
        <f t="shared" si="0"/>
        <v>2.0256903964339407E-2</v>
      </c>
    </row>
    <row r="17" spans="1:25" x14ac:dyDescent="0.2">
      <c r="A17" s="13">
        <v>14</v>
      </c>
      <c r="B17" t="s">
        <v>11</v>
      </c>
      <c r="C17" t="s">
        <v>67</v>
      </c>
      <c r="D17" t="s">
        <v>14</v>
      </c>
      <c r="E17" t="s">
        <v>15</v>
      </c>
      <c r="F17" s="13" t="s">
        <v>15</v>
      </c>
      <c r="G17">
        <f t="shared" si="1"/>
        <v>5</v>
      </c>
      <c r="H17">
        <v>4</v>
      </c>
      <c r="I17">
        <v>1</v>
      </c>
      <c r="J17">
        <v>0</v>
      </c>
      <c r="K17" s="13" t="s">
        <v>14</v>
      </c>
      <c r="L17" s="3"/>
      <c r="M17" s="3"/>
      <c r="N17" s="3"/>
      <c r="O17" s="13" t="s">
        <v>15</v>
      </c>
      <c r="P17">
        <v>14</v>
      </c>
      <c r="Q17" s="3">
        <v>19.3</v>
      </c>
      <c r="R17" s="3">
        <v>4.5</v>
      </c>
      <c r="S17" s="4">
        <v>1087.9000000000001</v>
      </c>
      <c r="T17" s="14">
        <f t="shared" si="0"/>
        <v>1.7431358381502889E-2</v>
      </c>
    </row>
    <row r="18" spans="1:25" x14ac:dyDescent="0.2">
      <c r="A18" s="13">
        <v>15</v>
      </c>
      <c r="B18" t="s">
        <v>11</v>
      </c>
      <c r="C18" t="s">
        <v>67</v>
      </c>
      <c r="D18" t="s">
        <v>14</v>
      </c>
      <c r="E18" t="s">
        <v>15</v>
      </c>
      <c r="F18" s="13" t="s">
        <v>15</v>
      </c>
      <c r="G18">
        <f t="shared" si="1"/>
        <v>20</v>
      </c>
      <c r="H18">
        <v>12</v>
      </c>
      <c r="I18">
        <v>4</v>
      </c>
      <c r="J18">
        <v>4</v>
      </c>
      <c r="K18" s="13" t="s">
        <v>14</v>
      </c>
      <c r="L18" s="3"/>
      <c r="M18" s="3"/>
      <c r="N18" s="3"/>
      <c r="O18" s="13" t="s">
        <v>15</v>
      </c>
      <c r="P18">
        <v>17</v>
      </c>
      <c r="Q18" s="3">
        <v>81.2</v>
      </c>
      <c r="R18" s="3">
        <v>12.29</v>
      </c>
      <c r="S18" s="4">
        <v>433</v>
      </c>
      <c r="T18" s="14">
        <f t="shared" si="0"/>
        <v>0.15791520809023726</v>
      </c>
      <c r="V18" s="5"/>
    </row>
    <row r="19" spans="1:25" x14ac:dyDescent="0.2">
      <c r="A19" s="13">
        <v>16</v>
      </c>
      <c r="B19" t="s">
        <v>11</v>
      </c>
      <c r="C19" t="s">
        <v>67</v>
      </c>
      <c r="D19" t="s">
        <v>14</v>
      </c>
      <c r="E19" t="s">
        <v>14</v>
      </c>
      <c r="F19" s="13" t="s">
        <v>14</v>
      </c>
      <c r="K19" s="13" t="s">
        <v>15</v>
      </c>
      <c r="L19" s="3"/>
      <c r="M19" s="3">
        <v>0.22</v>
      </c>
      <c r="N19" s="3"/>
      <c r="O19" s="13" t="s">
        <v>15</v>
      </c>
      <c r="P19">
        <v>14</v>
      </c>
      <c r="Q19" s="3">
        <v>5.86</v>
      </c>
      <c r="R19" s="3">
        <v>1.05</v>
      </c>
      <c r="S19" s="4">
        <v>518.29999999999995</v>
      </c>
      <c r="T19" s="14">
        <f t="shared" si="0"/>
        <v>1.1179792429792432E-2</v>
      </c>
      <c r="W19" s="5"/>
    </row>
    <row r="20" spans="1:25" x14ac:dyDescent="0.2">
      <c r="A20" s="13">
        <v>17</v>
      </c>
      <c r="B20" t="s">
        <v>11</v>
      </c>
      <c r="C20" t="s">
        <v>67</v>
      </c>
      <c r="D20" t="s">
        <v>15</v>
      </c>
      <c r="E20" t="s">
        <v>14</v>
      </c>
      <c r="F20" s="13" t="s">
        <v>14</v>
      </c>
      <c r="K20" s="13" t="s">
        <v>15</v>
      </c>
      <c r="L20" s="3">
        <v>3.1</v>
      </c>
      <c r="M20" s="3"/>
      <c r="N20" s="3"/>
      <c r="O20" s="13" t="s">
        <v>15</v>
      </c>
      <c r="P20">
        <v>15</v>
      </c>
      <c r="Q20" s="3">
        <v>3.2</v>
      </c>
      <c r="R20" s="3">
        <v>0.33</v>
      </c>
      <c r="S20" s="4">
        <v>356.16</v>
      </c>
      <c r="T20" s="14">
        <f t="shared" si="0"/>
        <v>8.9047195013357075E-3</v>
      </c>
      <c r="Y20" s="4"/>
    </row>
    <row r="21" spans="1:25" x14ac:dyDescent="0.2">
      <c r="A21" s="13">
        <v>18</v>
      </c>
      <c r="B21" t="s">
        <v>11</v>
      </c>
      <c r="C21" t="s">
        <v>68</v>
      </c>
      <c r="D21" t="s">
        <v>15</v>
      </c>
      <c r="E21" t="s">
        <v>14</v>
      </c>
      <c r="F21" s="13" t="s">
        <v>15</v>
      </c>
      <c r="G21">
        <f t="shared" ref="G21:G22" si="2">SUM(H21:J21)</f>
        <v>14</v>
      </c>
      <c r="H21">
        <v>8</v>
      </c>
      <c r="I21">
        <v>3</v>
      </c>
      <c r="J21">
        <v>3</v>
      </c>
      <c r="K21" s="13" t="s">
        <v>15</v>
      </c>
      <c r="L21" s="3">
        <v>2.3199999999999998</v>
      </c>
      <c r="M21" s="3"/>
      <c r="N21" s="3">
        <v>0.1</v>
      </c>
      <c r="O21" s="13" t="s">
        <v>15</v>
      </c>
      <c r="P21">
        <v>20</v>
      </c>
      <c r="Q21" s="3">
        <v>7.89</v>
      </c>
      <c r="R21" s="3">
        <v>1.34</v>
      </c>
      <c r="S21" s="4">
        <v>144.30000000000001</v>
      </c>
      <c r="T21" s="14">
        <f t="shared" si="0"/>
        <v>5.1843090873250543E-2</v>
      </c>
      <c r="Y21" s="4"/>
    </row>
    <row r="22" spans="1:25" x14ac:dyDescent="0.2">
      <c r="A22" s="13">
        <v>19</v>
      </c>
      <c r="B22" t="s">
        <v>11</v>
      </c>
      <c r="C22" t="s">
        <v>68</v>
      </c>
      <c r="D22" t="s">
        <v>14</v>
      </c>
      <c r="E22" t="s">
        <v>15</v>
      </c>
      <c r="F22" s="13" t="s">
        <v>15</v>
      </c>
      <c r="G22">
        <f t="shared" si="2"/>
        <v>9</v>
      </c>
      <c r="H22">
        <v>0</v>
      </c>
      <c r="I22">
        <v>4</v>
      </c>
      <c r="J22">
        <v>5</v>
      </c>
      <c r="K22" s="13" t="s">
        <v>15</v>
      </c>
      <c r="L22" s="3"/>
      <c r="M22" s="3">
        <v>0.4</v>
      </c>
      <c r="N22" s="3"/>
      <c r="O22" s="13" t="s">
        <v>15</v>
      </c>
      <c r="P22">
        <v>20</v>
      </c>
      <c r="Q22" s="3">
        <v>14.13</v>
      </c>
      <c r="R22" s="3">
        <v>2.41</v>
      </c>
      <c r="S22" s="4">
        <v>203</v>
      </c>
      <c r="T22" s="14">
        <f t="shared" si="0"/>
        <v>6.5076221618385305E-2</v>
      </c>
    </row>
    <row r="23" spans="1:25" x14ac:dyDescent="0.2">
      <c r="A23" s="13">
        <v>20</v>
      </c>
      <c r="B23" t="s">
        <v>11</v>
      </c>
      <c r="C23" t="s">
        <v>68</v>
      </c>
      <c r="D23" t="s">
        <v>14</v>
      </c>
      <c r="E23" t="s">
        <v>14</v>
      </c>
      <c r="F23" s="13" t="s">
        <v>14</v>
      </c>
      <c r="K23" s="13" t="s">
        <v>14</v>
      </c>
      <c r="L23" s="3"/>
      <c r="M23" s="3"/>
      <c r="N23" s="3"/>
      <c r="O23" s="13" t="s">
        <v>15</v>
      </c>
      <c r="P23">
        <v>14</v>
      </c>
      <c r="Q23" s="3">
        <v>14.13</v>
      </c>
      <c r="R23" s="3">
        <v>3.06</v>
      </c>
      <c r="S23" s="4">
        <v>200.8</v>
      </c>
      <c r="T23" s="14">
        <f t="shared" si="0"/>
        <v>6.5742334713627698E-2</v>
      </c>
    </row>
    <row r="24" spans="1:25" x14ac:dyDescent="0.2">
      <c r="A24" s="13">
        <v>21</v>
      </c>
      <c r="B24" t="s">
        <v>11</v>
      </c>
      <c r="C24" t="s">
        <v>69</v>
      </c>
      <c r="D24" t="s">
        <v>15</v>
      </c>
      <c r="E24" t="s">
        <v>14</v>
      </c>
      <c r="F24" s="13" t="s">
        <v>15</v>
      </c>
      <c r="G24">
        <f>SUM(H24:J24)</f>
        <v>4</v>
      </c>
      <c r="H24">
        <v>4</v>
      </c>
      <c r="I24">
        <v>0</v>
      </c>
      <c r="J24">
        <v>0</v>
      </c>
      <c r="K24" s="13" t="s">
        <v>14</v>
      </c>
      <c r="L24" s="3"/>
      <c r="M24" s="3"/>
      <c r="N24" s="3"/>
      <c r="O24" s="13" t="s">
        <v>15</v>
      </c>
      <c r="P24">
        <v>15</v>
      </c>
      <c r="Q24" s="3">
        <v>10.67</v>
      </c>
      <c r="R24" s="3">
        <v>1.98</v>
      </c>
      <c r="S24" s="4">
        <v>55</v>
      </c>
      <c r="T24" s="14">
        <f t="shared" si="0"/>
        <v>0.1624790619765494</v>
      </c>
    </row>
    <row r="25" spans="1:25" x14ac:dyDescent="0.2">
      <c r="A25" s="13">
        <v>22</v>
      </c>
      <c r="B25" t="s">
        <v>11</v>
      </c>
      <c r="C25" t="s">
        <v>67</v>
      </c>
      <c r="D25" t="s">
        <v>14</v>
      </c>
      <c r="E25" t="s">
        <v>15</v>
      </c>
      <c r="F25" s="13" t="s">
        <v>14</v>
      </c>
      <c r="K25" s="13" t="s">
        <v>14</v>
      </c>
      <c r="L25" s="3"/>
      <c r="M25" s="3"/>
      <c r="N25" s="3"/>
      <c r="O25" s="13" t="s">
        <v>15</v>
      </c>
      <c r="P25">
        <v>17</v>
      </c>
      <c r="Q25" s="3">
        <v>18.28</v>
      </c>
      <c r="R25" s="3">
        <v>4.37</v>
      </c>
      <c r="S25" s="4">
        <v>776.79</v>
      </c>
      <c r="T25" s="14">
        <f t="shared" si="0"/>
        <v>2.2991686266618037E-2</v>
      </c>
    </row>
    <row r="26" spans="1:25" x14ac:dyDescent="0.2">
      <c r="A26" s="13">
        <v>23</v>
      </c>
      <c r="B26" t="s">
        <v>11</v>
      </c>
      <c r="C26" t="s">
        <v>68</v>
      </c>
      <c r="D26" t="s">
        <v>15</v>
      </c>
      <c r="E26" t="s">
        <v>14</v>
      </c>
      <c r="F26" s="13" t="s">
        <v>15</v>
      </c>
      <c r="G26">
        <f t="shared" ref="G26:G31" si="3">SUM(H26:J26)</f>
        <v>5</v>
      </c>
      <c r="H26">
        <v>3</v>
      </c>
      <c r="I26">
        <v>1</v>
      </c>
      <c r="J26">
        <v>1</v>
      </c>
      <c r="K26" s="13" t="s">
        <v>14</v>
      </c>
      <c r="L26" s="3"/>
      <c r="M26" s="3"/>
      <c r="N26" s="3"/>
      <c r="O26" s="13" t="s">
        <v>15</v>
      </c>
      <c r="P26">
        <v>11</v>
      </c>
      <c r="Q26" s="3">
        <v>9.25</v>
      </c>
      <c r="R26" s="3">
        <v>1.59</v>
      </c>
      <c r="S26" s="4">
        <v>186.6</v>
      </c>
      <c r="T26" s="14">
        <f t="shared" si="0"/>
        <v>4.7230022976767934E-2</v>
      </c>
    </row>
    <row r="27" spans="1:25" x14ac:dyDescent="0.2">
      <c r="A27" s="13">
        <v>24</v>
      </c>
      <c r="B27" t="s">
        <v>11</v>
      </c>
      <c r="C27" t="s">
        <v>68</v>
      </c>
      <c r="D27" t="s">
        <v>15</v>
      </c>
      <c r="E27" t="s">
        <v>15</v>
      </c>
      <c r="F27" s="13" t="s">
        <v>15</v>
      </c>
      <c r="G27">
        <f t="shared" si="3"/>
        <v>5</v>
      </c>
      <c r="H27">
        <v>5</v>
      </c>
      <c r="I27">
        <v>0</v>
      </c>
      <c r="J27">
        <v>0</v>
      </c>
      <c r="K27" s="13" t="s">
        <v>14</v>
      </c>
      <c r="L27" s="3"/>
      <c r="M27" s="3"/>
      <c r="N27" s="3"/>
      <c r="O27" s="13" t="s">
        <v>15</v>
      </c>
      <c r="P27">
        <v>15</v>
      </c>
      <c r="Q27" s="3">
        <v>17.330000000000002</v>
      </c>
      <c r="R27" s="3">
        <v>2.27</v>
      </c>
      <c r="S27" s="4">
        <v>136</v>
      </c>
      <c r="T27" s="14">
        <f t="shared" si="0"/>
        <v>0.11302419617817779</v>
      </c>
    </row>
    <row r="28" spans="1:25" x14ac:dyDescent="0.2">
      <c r="A28" s="13">
        <v>25</v>
      </c>
      <c r="B28" t="s">
        <v>11</v>
      </c>
      <c r="C28" t="s">
        <v>68</v>
      </c>
      <c r="D28" t="s">
        <v>15</v>
      </c>
      <c r="E28" t="s">
        <v>14</v>
      </c>
      <c r="F28" s="13" t="s">
        <v>15</v>
      </c>
      <c r="G28">
        <f t="shared" si="3"/>
        <v>10</v>
      </c>
      <c r="H28">
        <v>9</v>
      </c>
      <c r="I28">
        <v>0</v>
      </c>
      <c r="J28">
        <v>1</v>
      </c>
      <c r="K28" s="13" t="s">
        <v>15</v>
      </c>
      <c r="L28" s="3">
        <v>2.2400000000000002</v>
      </c>
      <c r="M28" s="3"/>
      <c r="N28" s="3"/>
      <c r="O28" s="13" t="s">
        <v>15</v>
      </c>
      <c r="P28">
        <v>11</v>
      </c>
      <c r="Q28" s="3">
        <v>4.0199999999999996</v>
      </c>
      <c r="R28" s="3">
        <v>0.5</v>
      </c>
      <c r="S28" s="4">
        <v>94.3</v>
      </c>
      <c r="T28" s="14">
        <f t="shared" si="0"/>
        <v>4.0886899918633035E-2</v>
      </c>
    </row>
    <row r="29" spans="1:25" x14ac:dyDescent="0.2">
      <c r="A29" s="13">
        <v>26</v>
      </c>
      <c r="B29" t="s">
        <v>11</v>
      </c>
      <c r="C29" t="s">
        <v>68</v>
      </c>
      <c r="D29" t="s">
        <v>15</v>
      </c>
      <c r="E29" t="s">
        <v>14</v>
      </c>
      <c r="F29" s="13" t="s">
        <v>15</v>
      </c>
      <c r="G29">
        <f t="shared" si="3"/>
        <v>13</v>
      </c>
      <c r="H29">
        <v>0</v>
      </c>
      <c r="I29">
        <v>3</v>
      </c>
      <c r="J29">
        <v>10</v>
      </c>
      <c r="K29" s="13" t="s">
        <v>15</v>
      </c>
      <c r="L29" s="3">
        <v>0.42</v>
      </c>
      <c r="M29" s="3"/>
      <c r="N29" s="3"/>
      <c r="O29" s="13" t="s">
        <v>15</v>
      </c>
      <c r="P29">
        <v>14</v>
      </c>
      <c r="Q29" s="3">
        <v>6.92</v>
      </c>
      <c r="R29" s="3">
        <v>1.37</v>
      </c>
      <c r="S29" s="4">
        <v>242.83</v>
      </c>
      <c r="T29" s="14">
        <f t="shared" si="0"/>
        <v>2.7707707707707706E-2</v>
      </c>
    </row>
    <row r="30" spans="1:25" x14ac:dyDescent="0.2">
      <c r="A30" s="13">
        <v>27</v>
      </c>
      <c r="B30" t="s">
        <v>11</v>
      </c>
      <c r="C30" t="s">
        <v>68</v>
      </c>
      <c r="D30" t="s">
        <v>14</v>
      </c>
      <c r="E30" t="s">
        <v>14</v>
      </c>
      <c r="F30" s="13" t="s">
        <v>15</v>
      </c>
      <c r="G30">
        <f t="shared" si="3"/>
        <v>12</v>
      </c>
      <c r="H30">
        <v>2</v>
      </c>
      <c r="I30">
        <v>0</v>
      </c>
      <c r="J30">
        <v>10</v>
      </c>
      <c r="K30" s="13" t="s">
        <v>14</v>
      </c>
      <c r="L30" s="3"/>
      <c r="M30" s="3"/>
      <c r="N30" s="3"/>
      <c r="O30" s="13" t="s">
        <v>15</v>
      </c>
      <c r="P30">
        <v>18</v>
      </c>
      <c r="Q30" s="3">
        <v>8.6300000000000008</v>
      </c>
      <c r="R30" s="3">
        <v>1.78</v>
      </c>
      <c r="S30" s="4">
        <v>203.78</v>
      </c>
      <c r="T30" s="14">
        <f t="shared" si="0"/>
        <v>4.0628972270608736E-2</v>
      </c>
    </row>
    <row r="31" spans="1:25" x14ac:dyDescent="0.2">
      <c r="A31" s="13">
        <v>28</v>
      </c>
      <c r="B31" t="s">
        <v>11</v>
      </c>
      <c r="C31" t="s">
        <v>69</v>
      </c>
      <c r="D31" t="s">
        <v>15</v>
      </c>
      <c r="E31" t="s">
        <v>14</v>
      </c>
      <c r="F31" s="13" t="s">
        <v>15</v>
      </c>
      <c r="G31">
        <f t="shared" si="3"/>
        <v>12</v>
      </c>
      <c r="H31">
        <v>6</v>
      </c>
      <c r="I31">
        <v>5</v>
      </c>
      <c r="J31">
        <v>1</v>
      </c>
      <c r="K31" s="13" t="s">
        <v>15</v>
      </c>
      <c r="L31" s="3">
        <v>0.29470787671232879</v>
      </c>
      <c r="M31" s="3"/>
      <c r="N31" s="3"/>
      <c r="O31" s="13" t="s">
        <v>15</v>
      </c>
      <c r="P31">
        <v>18</v>
      </c>
      <c r="Q31" s="3">
        <v>4.42</v>
      </c>
      <c r="R31" s="3">
        <v>0.64</v>
      </c>
      <c r="S31" s="4">
        <v>90</v>
      </c>
      <c r="T31" s="14">
        <f t="shared" si="0"/>
        <v>4.6812116077102305E-2</v>
      </c>
    </row>
    <row r="32" spans="1:25" x14ac:dyDescent="0.2">
      <c r="A32" s="13">
        <v>29</v>
      </c>
      <c r="B32" t="s">
        <v>11</v>
      </c>
      <c r="C32" t="s">
        <v>69</v>
      </c>
      <c r="D32" t="s">
        <v>15</v>
      </c>
      <c r="E32" t="s">
        <v>14</v>
      </c>
      <c r="F32" s="13" t="s">
        <v>14</v>
      </c>
      <c r="K32" s="13" t="s">
        <v>14</v>
      </c>
      <c r="L32" s="3"/>
      <c r="M32" s="3"/>
      <c r="N32" s="3"/>
      <c r="O32" s="13" t="s">
        <v>15</v>
      </c>
      <c r="P32">
        <v>10</v>
      </c>
      <c r="Q32" s="3">
        <v>11.6</v>
      </c>
      <c r="R32" s="3">
        <v>2.5099999999999998</v>
      </c>
      <c r="S32" s="4">
        <v>17</v>
      </c>
      <c r="T32" s="14">
        <f t="shared" si="0"/>
        <v>0.40559440559440557</v>
      </c>
    </row>
    <row r="33" spans="1:20" x14ac:dyDescent="0.2">
      <c r="A33" s="13">
        <v>30</v>
      </c>
      <c r="B33" t="s">
        <v>11</v>
      </c>
      <c r="C33" t="s">
        <v>68</v>
      </c>
      <c r="D33" t="s">
        <v>14</v>
      </c>
      <c r="E33" t="s">
        <v>15</v>
      </c>
      <c r="F33" s="13" t="s">
        <v>15</v>
      </c>
      <c r="G33">
        <f t="shared" ref="G33:G38" si="4">SUM(H33:J33)</f>
        <v>20</v>
      </c>
      <c r="H33">
        <v>8</v>
      </c>
      <c r="I33">
        <v>11</v>
      </c>
      <c r="J33">
        <v>1</v>
      </c>
      <c r="K33" s="13" t="s">
        <v>15</v>
      </c>
      <c r="L33" s="3"/>
      <c r="M33" s="3">
        <v>0.49</v>
      </c>
      <c r="N33" s="3"/>
      <c r="O33" s="13" t="s">
        <v>15</v>
      </c>
      <c r="P33">
        <v>12</v>
      </c>
      <c r="Q33" s="3">
        <v>9.4600000000000009</v>
      </c>
      <c r="R33" s="3">
        <v>1.82</v>
      </c>
      <c r="S33" s="4">
        <v>673.58</v>
      </c>
      <c r="T33" s="14">
        <f t="shared" si="0"/>
        <v>1.3849847739517451E-2</v>
      </c>
    </row>
    <row r="34" spans="1:20" x14ac:dyDescent="0.2">
      <c r="A34" s="13">
        <v>31</v>
      </c>
      <c r="B34" t="s">
        <v>11</v>
      </c>
      <c r="C34" t="s">
        <v>68</v>
      </c>
      <c r="D34" t="s">
        <v>15</v>
      </c>
      <c r="E34" t="s">
        <v>14</v>
      </c>
      <c r="F34" s="13" t="s">
        <v>15</v>
      </c>
      <c r="G34">
        <f t="shared" si="4"/>
        <v>9</v>
      </c>
      <c r="H34">
        <v>6</v>
      </c>
      <c r="I34">
        <v>1</v>
      </c>
      <c r="J34">
        <v>2</v>
      </c>
      <c r="K34" s="13" t="s">
        <v>15</v>
      </c>
      <c r="L34" s="3">
        <v>0.74</v>
      </c>
      <c r="N34" s="3"/>
      <c r="O34" s="13" t="s">
        <v>15</v>
      </c>
      <c r="P34">
        <v>12</v>
      </c>
      <c r="Q34" s="3">
        <v>5.71</v>
      </c>
      <c r="R34" s="3">
        <v>1.75</v>
      </c>
      <c r="S34" s="4">
        <v>143.19999999999999</v>
      </c>
      <c r="T34" s="14">
        <f t="shared" si="0"/>
        <v>3.8345309247196292E-2</v>
      </c>
    </row>
    <row r="35" spans="1:20" x14ac:dyDescent="0.2">
      <c r="A35" s="13">
        <v>32</v>
      </c>
      <c r="B35" t="s">
        <v>11</v>
      </c>
      <c r="C35" t="s">
        <v>69</v>
      </c>
      <c r="D35" t="s">
        <v>15</v>
      </c>
      <c r="E35" t="s">
        <v>14</v>
      </c>
      <c r="F35" s="13" t="s">
        <v>15</v>
      </c>
      <c r="G35">
        <f t="shared" si="4"/>
        <v>17</v>
      </c>
      <c r="H35">
        <v>0</v>
      </c>
      <c r="I35">
        <v>4</v>
      </c>
      <c r="J35">
        <v>13</v>
      </c>
      <c r="K35" s="13" t="s">
        <v>15</v>
      </c>
      <c r="L35" s="3">
        <v>0.57999999999999996</v>
      </c>
      <c r="N35" s="3"/>
      <c r="O35" s="13" t="s">
        <v>15</v>
      </c>
      <c r="P35">
        <v>15</v>
      </c>
      <c r="Q35" s="3">
        <v>7.52</v>
      </c>
      <c r="R35" s="3">
        <v>2.15</v>
      </c>
      <c r="S35" s="4">
        <v>58</v>
      </c>
      <c r="T35" s="14">
        <f t="shared" si="0"/>
        <v>0.11477411477411477</v>
      </c>
    </row>
    <row r="36" spans="1:20" x14ac:dyDescent="0.2">
      <c r="A36" s="13">
        <v>33</v>
      </c>
      <c r="B36" t="s">
        <v>11</v>
      </c>
      <c r="C36" t="s">
        <v>69</v>
      </c>
      <c r="D36" t="s">
        <v>15</v>
      </c>
      <c r="E36" t="s">
        <v>14</v>
      </c>
      <c r="F36" s="13" t="s">
        <v>15</v>
      </c>
      <c r="G36">
        <f t="shared" si="4"/>
        <v>2</v>
      </c>
      <c r="H36">
        <v>1</v>
      </c>
      <c r="I36">
        <v>1</v>
      </c>
      <c r="J36">
        <v>0</v>
      </c>
      <c r="K36" s="13" t="s">
        <v>14</v>
      </c>
      <c r="L36" s="3"/>
      <c r="N36" s="3"/>
      <c r="O36" s="13" t="s">
        <v>15</v>
      </c>
      <c r="P36">
        <v>15</v>
      </c>
      <c r="Q36" s="3">
        <v>2.2999999999999998</v>
      </c>
      <c r="R36" s="3">
        <v>1.5</v>
      </c>
      <c r="S36" s="4">
        <v>70</v>
      </c>
      <c r="T36" s="14">
        <f t="shared" si="0"/>
        <v>3.18118948824343E-2</v>
      </c>
    </row>
    <row r="37" spans="1:20" x14ac:dyDescent="0.2">
      <c r="A37" s="13">
        <v>34</v>
      </c>
      <c r="B37" t="s">
        <v>11</v>
      </c>
      <c r="C37" t="s">
        <v>69</v>
      </c>
      <c r="D37" t="s">
        <v>15</v>
      </c>
      <c r="E37" t="s">
        <v>14</v>
      </c>
      <c r="F37" s="13" t="s">
        <v>15</v>
      </c>
      <c r="G37">
        <f t="shared" si="4"/>
        <v>19</v>
      </c>
      <c r="H37">
        <v>9</v>
      </c>
      <c r="I37">
        <v>6</v>
      </c>
      <c r="J37">
        <v>4</v>
      </c>
      <c r="K37" s="13" t="s">
        <v>15</v>
      </c>
      <c r="L37" s="3">
        <v>4.04</v>
      </c>
      <c r="N37" s="3"/>
      <c r="O37" s="13" t="s">
        <v>15</v>
      </c>
      <c r="P37">
        <v>20</v>
      </c>
      <c r="Q37" s="3">
        <v>4.22</v>
      </c>
      <c r="R37" s="3">
        <v>1.24</v>
      </c>
      <c r="S37" s="4">
        <v>71.599999999999994</v>
      </c>
      <c r="T37" s="14">
        <f t="shared" si="0"/>
        <v>5.56581376945397E-2</v>
      </c>
    </row>
    <row r="38" spans="1:20" x14ac:dyDescent="0.2">
      <c r="A38" s="13">
        <v>35</v>
      </c>
      <c r="B38" t="s">
        <v>11</v>
      </c>
      <c r="C38" t="s">
        <v>69</v>
      </c>
      <c r="D38" t="s">
        <v>15</v>
      </c>
      <c r="E38" t="s">
        <v>14</v>
      </c>
      <c r="F38" s="13" t="s">
        <v>15</v>
      </c>
      <c r="G38">
        <f t="shared" si="4"/>
        <v>3</v>
      </c>
      <c r="H38">
        <v>0</v>
      </c>
      <c r="I38">
        <v>2</v>
      </c>
      <c r="J38">
        <v>1</v>
      </c>
      <c r="K38" s="13" t="s">
        <v>15</v>
      </c>
      <c r="L38" s="3">
        <v>0.4</v>
      </c>
      <c r="N38" s="3"/>
      <c r="O38" s="13" t="s">
        <v>15</v>
      </c>
      <c r="P38">
        <v>16</v>
      </c>
      <c r="Q38" s="3">
        <v>10.220000000000001</v>
      </c>
      <c r="R38" s="3">
        <v>3.03</v>
      </c>
      <c r="S38" s="4">
        <v>56</v>
      </c>
      <c r="T38" s="14">
        <f t="shared" si="0"/>
        <v>0.15433403805496829</v>
      </c>
    </row>
    <row r="39" spans="1:20" x14ac:dyDescent="0.2">
      <c r="A39" s="13" t="s">
        <v>1</v>
      </c>
      <c r="B39" t="s">
        <v>11</v>
      </c>
      <c r="C39" t="s">
        <v>67</v>
      </c>
      <c r="D39" t="s">
        <v>16</v>
      </c>
      <c r="E39" t="s">
        <v>16</v>
      </c>
      <c r="F39" s="13" t="s">
        <v>14</v>
      </c>
      <c r="K39" s="13" t="s">
        <v>14</v>
      </c>
      <c r="L39" s="3"/>
      <c r="N39" s="3"/>
      <c r="O39" s="13" t="s">
        <v>15</v>
      </c>
      <c r="P39">
        <v>15</v>
      </c>
      <c r="Q39" s="3">
        <v>8.1999999999999993</v>
      </c>
      <c r="R39" s="3"/>
      <c r="S39" s="4">
        <v>426</v>
      </c>
      <c r="T39" s="14">
        <f t="shared" si="0"/>
        <v>1.8885306310456009E-2</v>
      </c>
    </row>
    <row r="40" spans="1:20" x14ac:dyDescent="0.2">
      <c r="A40" s="13" t="s">
        <v>2</v>
      </c>
      <c r="B40" t="s">
        <v>11</v>
      </c>
      <c r="C40" t="s">
        <v>67</v>
      </c>
      <c r="D40" t="s">
        <v>16</v>
      </c>
      <c r="E40" t="s">
        <v>16</v>
      </c>
      <c r="F40" s="13" t="s">
        <v>14</v>
      </c>
      <c r="K40" s="13" t="s">
        <v>14</v>
      </c>
      <c r="L40" s="3"/>
      <c r="N40" s="3"/>
      <c r="O40" s="13" t="s">
        <v>15</v>
      </c>
      <c r="P40">
        <v>16</v>
      </c>
      <c r="Q40" s="3">
        <v>6.1</v>
      </c>
      <c r="R40" s="3"/>
      <c r="S40" s="4">
        <v>2130</v>
      </c>
      <c r="T40" s="14">
        <f t="shared" si="0"/>
        <v>2.855671550957352E-3</v>
      </c>
    </row>
    <row r="41" spans="1:20" x14ac:dyDescent="0.2">
      <c r="A41" s="13" t="s">
        <v>3</v>
      </c>
      <c r="B41" t="s">
        <v>11</v>
      </c>
      <c r="C41" t="s">
        <v>67</v>
      </c>
      <c r="D41" t="s">
        <v>16</v>
      </c>
      <c r="E41" t="s">
        <v>16</v>
      </c>
      <c r="F41" s="13" t="s">
        <v>14</v>
      </c>
      <c r="K41" s="13" t="s">
        <v>14</v>
      </c>
      <c r="L41" s="3"/>
      <c r="N41" s="3"/>
      <c r="O41" s="13" t="s">
        <v>15</v>
      </c>
      <c r="P41">
        <v>11</v>
      </c>
      <c r="Q41" s="3">
        <v>5.4</v>
      </c>
      <c r="R41" s="3"/>
      <c r="S41" s="4">
        <v>979.8</v>
      </c>
      <c r="T41" s="14">
        <f t="shared" si="0"/>
        <v>5.4811205846528634E-3</v>
      </c>
    </row>
    <row r="42" spans="1:20" x14ac:dyDescent="0.2">
      <c r="A42" s="13" t="s">
        <v>4</v>
      </c>
      <c r="B42" t="s">
        <v>11</v>
      </c>
      <c r="C42" t="s">
        <v>67</v>
      </c>
      <c r="D42" t="s">
        <v>16</v>
      </c>
      <c r="E42" t="s">
        <v>16</v>
      </c>
      <c r="F42" s="13" t="s">
        <v>14</v>
      </c>
      <c r="K42" s="13" t="s">
        <v>14</v>
      </c>
      <c r="L42" s="3"/>
      <c r="N42" s="3"/>
      <c r="O42" s="13" t="s">
        <v>15</v>
      </c>
      <c r="P42">
        <v>17</v>
      </c>
      <c r="Q42" s="3">
        <v>4.8</v>
      </c>
      <c r="R42" s="3"/>
      <c r="S42" s="4">
        <v>581</v>
      </c>
      <c r="T42" s="14">
        <f t="shared" si="0"/>
        <v>8.1939228405599179E-3</v>
      </c>
    </row>
    <row r="43" spans="1:20" x14ac:dyDescent="0.2">
      <c r="A43" s="13" t="s">
        <v>5</v>
      </c>
      <c r="B43" t="s">
        <v>11</v>
      </c>
      <c r="C43" t="s">
        <v>67</v>
      </c>
      <c r="D43" t="s">
        <v>16</v>
      </c>
      <c r="E43" t="s">
        <v>16</v>
      </c>
      <c r="F43" s="13" t="s">
        <v>14</v>
      </c>
      <c r="K43" s="13" t="s">
        <v>14</v>
      </c>
      <c r="L43" s="3"/>
      <c r="N43" s="3"/>
      <c r="O43" s="13" t="s">
        <v>15</v>
      </c>
      <c r="P43">
        <v>20</v>
      </c>
      <c r="Q43" s="3">
        <v>6.45</v>
      </c>
      <c r="R43" s="3"/>
      <c r="S43" s="4">
        <v>1469</v>
      </c>
      <c r="T43" s="14">
        <f t="shared" si="0"/>
        <v>4.3715476634247179E-3</v>
      </c>
    </row>
    <row r="44" spans="1:20" x14ac:dyDescent="0.2">
      <c r="A44" s="13" t="s">
        <v>6</v>
      </c>
      <c r="B44" t="s">
        <v>11</v>
      </c>
      <c r="C44" t="s">
        <v>67</v>
      </c>
      <c r="D44" t="s">
        <v>16</v>
      </c>
      <c r="E44" t="s">
        <v>16</v>
      </c>
      <c r="F44" s="13" t="s">
        <v>14</v>
      </c>
      <c r="K44" s="13" t="s">
        <v>14</v>
      </c>
      <c r="L44" s="3"/>
      <c r="N44" s="3"/>
      <c r="O44" s="13" t="s">
        <v>15</v>
      </c>
      <c r="P44">
        <v>19</v>
      </c>
      <c r="Q44" s="3">
        <v>13.1</v>
      </c>
      <c r="R44" s="3"/>
      <c r="S44" s="4">
        <v>865</v>
      </c>
      <c r="T44" s="14">
        <f t="shared" si="0"/>
        <v>1.4918574194283111E-2</v>
      </c>
    </row>
    <row r="45" spans="1:20" x14ac:dyDescent="0.2">
      <c r="A45" s="13" t="s">
        <v>7</v>
      </c>
      <c r="B45" t="s">
        <v>11</v>
      </c>
      <c r="C45" t="s">
        <v>67</v>
      </c>
      <c r="D45" t="s">
        <v>16</v>
      </c>
      <c r="E45" t="s">
        <v>16</v>
      </c>
      <c r="F45" s="13" t="s">
        <v>14</v>
      </c>
      <c r="K45" s="13" t="s">
        <v>14</v>
      </c>
      <c r="L45" s="3"/>
      <c r="N45" s="3"/>
      <c r="O45" s="13" t="s">
        <v>15</v>
      </c>
      <c r="P45">
        <v>10</v>
      </c>
      <c r="Q45" s="3">
        <v>1.9</v>
      </c>
      <c r="R45" s="3"/>
      <c r="S45" s="4">
        <v>492</v>
      </c>
      <c r="T45" s="14">
        <f t="shared" si="0"/>
        <v>3.8469325774448267E-3</v>
      </c>
    </row>
    <row r="46" spans="1:20" x14ac:dyDescent="0.2">
      <c r="A46" s="13" t="s">
        <v>8</v>
      </c>
      <c r="B46" t="s">
        <v>11</v>
      </c>
      <c r="C46" t="s">
        <v>67</v>
      </c>
      <c r="D46" t="s">
        <v>16</v>
      </c>
      <c r="E46" t="s">
        <v>16</v>
      </c>
      <c r="F46" s="13" t="s">
        <v>14</v>
      </c>
      <c r="K46" s="13" t="s">
        <v>14</v>
      </c>
      <c r="L46" s="3"/>
      <c r="N46" s="3"/>
      <c r="O46" s="13" t="s">
        <v>15</v>
      </c>
      <c r="P46">
        <v>17</v>
      </c>
      <c r="Q46" s="3">
        <v>15.4</v>
      </c>
      <c r="R46" s="3"/>
      <c r="S46" s="4">
        <v>1534</v>
      </c>
      <c r="T46" s="14">
        <f t="shared" si="0"/>
        <v>9.939331354072543E-3</v>
      </c>
    </row>
    <row r="47" spans="1:20" x14ac:dyDescent="0.2">
      <c r="A47" s="13" t="s">
        <v>9</v>
      </c>
      <c r="B47" t="s">
        <v>11</v>
      </c>
      <c r="C47" t="s">
        <v>67</v>
      </c>
      <c r="D47" t="s">
        <v>16</v>
      </c>
      <c r="E47" t="s">
        <v>16</v>
      </c>
      <c r="F47" s="13" t="s">
        <v>14</v>
      </c>
      <c r="K47" s="13" t="s">
        <v>14</v>
      </c>
      <c r="L47" s="3"/>
      <c r="N47" s="3"/>
      <c r="O47" s="13" t="s">
        <v>15</v>
      </c>
      <c r="P47">
        <v>25</v>
      </c>
      <c r="Q47" s="3">
        <v>11.4</v>
      </c>
      <c r="R47" s="3"/>
      <c r="S47" s="4">
        <v>429</v>
      </c>
      <c r="T47" s="14">
        <f t="shared" si="0"/>
        <v>2.5885558583106268E-2</v>
      </c>
    </row>
    <row r="48" spans="1:20" x14ac:dyDescent="0.2">
      <c r="A48" s="13">
        <v>36</v>
      </c>
      <c r="B48" t="s">
        <v>12</v>
      </c>
      <c r="C48" t="s">
        <v>67</v>
      </c>
      <c r="D48" t="s">
        <v>15</v>
      </c>
      <c r="E48" t="s">
        <v>14</v>
      </c>
      <c r="F48" s="13" t="s">
        <v>15</v>
      </c>
      <c r="G48">
        <f>SUM(H48:J48)</f>
        <v>1</v>
      </c>
      <c r="H48">
        <v>0</v>
      </c>
      <c r="I48">
        <v>0</v>
      </c>
      <c r="J48">
        <v>1</v>
      </c>
      <c r="K48" s="13" t="s">
        <v>14</v>
      </c>
      <c r="L48" s="3"/>
      <c r="N48" s="3"/>
      <c r="O48" s="13" t="s">
        <v>15</v>
      </c>
      <c r="P48">
        <v>14</v>
      </c>
      <c r="Q48" s="3">
        <v>9.39</v>
      </c>
      <c r="R48" s="3">
        <v>1.35</v>
      </c>
      <c r="S48" s="4">
        <v>466.62</v>
      </c>
      <c r="T48" s="14">
        <f t="shared" si="0"/>
        <v>1.9726476334530788E-2</v>
      </c>
    </row>
    <row r="49" spans="1:20" x14ac:dyDescent="0.2">
      <c r="A49" s="13">
        <v>37</v>
      </c>
      <c r="B49" t="s">
        <v>12</v>
      </c>
      <c r="C49" t="s">
        <v>67</v>
      </c>
      <c r="D49" t="s">
        <v>14</v>
      </c>
      <c r="E49" t="s">
        <v>14</v>
      </c>
      <c r="F49" s="13" t="s">
        <v>14</v>
      </c>
      <c r="K49" s="13" t="s">
        <v>14</v>
      </c>
      <c r="L49" s="3"/>
      <c r="N49" s="3"/>
      <c r="O49" s="13" t="s">
        <v>15</v>
      </c>
      <c r="P49">
        <v>14</v>
      </c>
      <c r="Q49" s="3">
        <v>14.52</v>
      </c>
      <c r="R49" s="3">
        <v>1.9</v>
      </c>
      <c r="S49" s="4">
        <v>445</v>
      </c>
      <c r="T49" s="14">
        <f t="shared" si="0"/>
        <v>3.1598189415041784E-2</v>
      </c>
    </row>
    <row r="50" spans="1:20" x14ac:dyDescent="0.2">
      <c r="A50" s="13">
        <v>38</v>
      </c>
      <c r="B50" t="s">
        <v>12</v>
      </c>
      <c r="C50" t="s">
        <v>68</v>
      </c>
      <c r="D50" t="s">
        <v>15</v>
      </c>
      <c r="E50" t="s">
        <v>15</v>
      </c>
      <c r="F50" s="13" t="s">
        <v>15</v>
      </c>
      <c r="G50">
        <f t="shared" ref="G50:G56" si="5">SUM(H50:J50)</f>
        <v>14</v>
      </c>
      <c r="H50">
        <v>7</v>
      </c>
      <c r="I50">
        <v>4</v>
      </c>
      <c r="J50">
        <v>3</v>
      </c>
      <c r="K50" s="13" t="s">
        <v>15</v>
      </c>
      <c r="L50" s="3">
        <v>4.6500000000000004</v>
      </c>
      <c r="N50" s="3"/>
      <c r="O50" s="13" t="s">
        <v>15</v>
      </c>
      <c r="P50">
        <v>19</v>
      </c>
      <c r="Q50" s="3">
        <v>9.25</v>
      </c>
      <c r="R50" s="3">
        <v>1.59</v>
      </c>
      <c r="S50" s="4">
        <v>216.6</v>
      </c>
      <c r="T50" s="14">
        <f t="shared" si="0"/>
        <v>4.0956386982510515E-2</v>
      </c>
    </row>
    <row r="51" spans="1:20" x14ac:dyDescent="0.2">
      <c r="A51" s="13">
        <v>39</v>
      </c>
      <c r="B51" t="s">
        <v>12</v>
      </c>
      <c r="C51" t="s">
        <v>68</v>
      </c>
      <c r="D51" t="s">
        <v>15</v>
      </c>
      <c r="E51" t="s">
        <v>14</v>
      </c>
      <c r="F51" s="13" t="s">
        <v>15</v>
      </c>
      <c r="G51">
        <f t="shared" si="5"/>
        <v>4</v>
      </c>
      <c r="H51">
        <v>1</v>
      </c>
      <c r="I51">
        <v>3</v>
      </c>
      <c r="J51">
        <v>0</v>
      </c>
      <c r="K51" s="13" t="s">
        <v>15</v>
      </c>
      <c r="L51" s="3">
        <v>3.1459999999999999</v>
      </c>
      <c r="N51" s="3"/>
      <c r="O51" s="13" t="s">
        <v>15</v>
      </c>
      <c r="P51">
        <v>20</v>
      </c>
      <c r="Q51" s="3">
        <v>17.98</v>
      </c>
      <c r="R51" s="3">
        <v>3.2</v>
      </c>
      <c r="S51" s="4">
        <v>158.5</v>
      </c>
      <c r="T51" s="14">
        <f t="shared" si="0"/>
        <v>0.10188123300090662</v>
      </c>
    </row>
    <row r="52" spans="1:20" x14ac:dyDescent="0.2">
      <c r="A52" s="13">
        <v>40</v>
      </c>
      <c r="B52" t="s">
        <v>12</v>
      </c>
      <c r="C52" t="s">
        <v>68</v>
      </c>
      <c r="D52" t="s">
        <v>15</v>
      </c>
      <c r="E52" t="s">
        <v>14</v>
      </c>
      <c r="F52" s="13" t="s">
        <v>15</v>
      </c>
      <c r="G52">
        <f t="shared" si="5"/>
        <v>2</v>
      </c>
      <c r="H52">
        <v>0</v>
      </c>
      <c r="I52">
        <v>0</v>
      </c>
      <c r="J52">
        <v>2</v>
      </c>
      <c r="K52" s="13" t="s">
        <v>14</v>
      </c>
      <c r="L52" s="3"/>
      <c r="N52" s="3"/>
      <c r="O52" s="13" t="s">
        <v>15</v>
      </c>
      <c r="P52">
        <v>10</v>
      </c>
      <c r="Q52" s="3">
        <v>28.16</v>
      </c>
      <c r="R52" s="3">
        <v>4.13</v>
      </c>
      <c r="S52" s="4">
        <v>383</v>
      </c>
      <c r="T52" s="14">
        <f t="shared" si="0"/>
        <v>6.8489152641307519E-2</v>
      </c>
    </row>
    <row r="53" spans="1:20" x14ac:dyDescent="0.2">
      <c r="A53" s="13">
        <v>41</v>
      </c>
      <c r="B53" t="s">
        <v>12</v>
      </c>
      <c r="C53" t="s">
        <v>68</v>
      </c>
      <c r="D53" t="s">
        <v>15</v>
      </c>
      <c r="E53" t="s">
        <v>14</v>
      </c>
      <c r="F53" s="13" t="s">
        <v>15</v>
      </c>
      <c r="G53">
        <f t="shared" si="5"/>
        <v>10</v>
      </c>
      <c r="H53">
        <v>2</v>
      </c>
      <c r="I53">
        <v>5</v>
      </c>
      <c r="J53">
        <v>3</v>
      </c>
      <c r="K53" s="13" t="s">
        <v>15</v>
      </c>
      <c r="L53" s="3">
        <v>1.79</v>
      </c>
      <c r="N53" s="3"/>
      <c r="O53" s="13" t="s">
        <v>15</v>
      </c>
      <c r="P53">
        <v>18</v>
      </c>
      <c r="Q53" s="3">
        <v>3.58</v>
      </c>
      <c r="R53" s="3">
        <v>0.64</v>
      </c>
      <c r="S53" s="4">
        <v>107.22</v>
      </c>
      <c r="T53" s="14">
        <f t="shared" si="0"/>
        <v>3.2310469314079424E-2</v>
      </c>
    </row>
    <row r="54" spans="1:20" x14ac:dyDescent="0.2">
      <c r="A54" s="13">
        <v>42</v>
      </c>
      <c r="B54" t="s">
        <v>12</v>
      </c>
      <c r="C54" t="s">
        <v>68</v>
      </c>
      <c r="D54" t="s">
        <v>15</v>
      </c>
      <c r="E54" t="s">
        <v>15</v>
      </c>
      <c r="F54" s="13" t="s">
        <v>15</v>
      </c>
      <c r="G54">
        <f t="shared" si="5"/>
        <v>2</v>
      </c>
      <c r="H54">
        <v>2</v>
      </c>
      <c r="I54">
        <v>0</v>
      </c>
      <c r="J54">
        <v>0</v>
      </c>
      <c r="K54" s="13" t="s">
        <v>14</v>
      </c>
      <c r="L54" s="3"/>
      <c r="N54" s="3"/>
      <c r="O54" s="13" t="s">
        <v>15</v>
      </c>
      <c r="P54">
        <v>15</v>
      </c>
      <c r="Q54" s="3">
        <v>7.39</v>
      </c>
      <c r="R54" s="3">
        <v>1.62</v>
      </c>
      <c r="S54" s="4">
        <v>103.33</v>
      </c>
      <c r="T54" s="14">
        <f t="shared" si="0"/>
        <v>6.6744942196531792E-2</v>
      </c>
    </row>
    <row r="55" spans="1:20" x14ac:dyDescent="0.2">
      <c r="A55" s="13">
        <v>43</v>
      </c>
      <c r="B55" t="s">
        <v>12</v>
      </c>
      <c r="C55" t="s">
        <v>68</v>
      </c>
      <c r="D55" t="s">
        <v>15</v>
      </c>
      <c r="E55" t="s">
        <v>14</v>
      </c>
      <c r="F55" s="13" t="s">
        <v>15</v>
      </c>
      <c r="G55">
        <f t="shared" si="5"/>
        <v>11</v>
      </c>
      <c r="H55">
        <v>6</v>
      </c>
      <c r="I55">
        <v>5</v>
      </c>
      <c r="J55">
        <v>0</v>
      </c>
      <c r="K55" s="13" t="s">
        <v>15</v>
      </c>
      <c r="L55" s="3">
        <v>0.1</v>
      </c>
      <c r="N55" s="3"/>
      <c r="O55" s="13" t="s">
        <v>15</v>
      </c>
      <c r="P55">
        <v>17</v>
      </c>
      <c r="Q55" s="3">
        <v>4.9800000000000004</v>
      </c>
      <c r="R55" s="3">
        <v>0.72</v>
      </c>
      <c r="S55" s="4">
        <v>56</v>
      </c>
      <c r="T55" s="14">
        <f t="shared" si="0"/>
        <v>8.1666120039357165E-2</v>
      </c>
    </row>
    <row r="56" spans="1:20" x14ac:dyDescent="0.2">
      <c r="A56" s="13">
        <v>44</v>
      </c>
      <c r="B56" t="s">
        <v>12</v>
      </c>
      <c r="C56" t="s">
        <v>68</v>
      </c>
      <c r="D56" t="s">
        <v>15</v>
      </c>
      <c r="E56" t="s">
        <v>14</v>
      </c>
      <c r="F56" s="13" t="s">
        <v>15</v>
      </c>
      <c r="G56">
        <f t="shared" si="5"/>
        <v>10</v>
      </c>
      <c r="H56">
        <v>1</v>
      </c>
      <c r="I56">
        <v>5</v>
      </c>
      <c r="J56">
        <v>4</v>
      </c>
      <c r="K56" s="13" t="s">
        <v>15</v>
      </c>
      <c r="L56" s="3">
        <v>1.5</v>
      </c>
      <c r="N56" s="3"/>
      <c r="O56" s="13" t="s">
        <v>15</v>
      </c>
      <c r="P56">
        <v>12</v>
      </c>
      <c r="Q56" s="3">
        <v>8.99</v>
      </c>
      <c r="R56" s="3">
        <v>1.54</v>
      </c>
      <c r="S56" s="4">
        <v>86.8</v>
      </c>
      <c r="T56" s="14">
        <f t="shared" si="0"/>
        <v>9.3851132686084152E-2</v>
      </c>
    </row>
    <row r="57" spans="1:20" x14ac:dyDescent="0.2">
      <c r="A57" s="13">
        <v>45</v>
      </c>
      <c r="B57" t="s">
        <v>12</v>
      </c>
      <c r="C57" t="s">
        <v>69</v>
      </c>
      <c r="D57" t="s">
        <v>15</v>
      </c>
      <c r="E57" t="s">
        <v>14</v>
      </c>
      <c r="F57" s="13" t="s">
        <v>14</v>
      </c>
      <c r="K57" s="13" t="s">
        <v>15</v>
      </c>
      <c r="L57" s="3">
        <v>0.8</v>
      </c>
      <c r="N57" s="3"/>
      <c r="O57" s="13" t="s">
        <v>15</v>
      </c>
      <c r="P57">
        <v>11</v>
      </c>
      <c r="Q57" s="3">
        <v>1.6</v>
      </c>
      <c r="R57" s="3">
        <v>0.4</v>
      </c>
      <c r="S57" s="4">
        <v>14.042249999999999</v>
      </c>
      <c r="T57" s="14">
        <f t="shared" si="0"/>
        <v>0.1022870750691237</v>
      </c>
    </row>
    <row r="58" spans="1:20" x14ac:dyDescent="0.2">
      <c r="A58" s="13">
        <v>46</v>
      </c>
      <c r="B58" t="s">
        <v>12</v>
      </c>
      <c r="C58" t="s">
        <v>69</v>
      </c>
      <c r="D58" t="s">
        <v>14</v>
      </c>
      <c r="E58" t="s">
        <v>14</v>
      </c>
      <c r="F58" s="13" t="s">
        <v>15</v>
      </c>
      <c r="G58">
        <f t="shared" ref="G58:G66" si="6">SUM(H58:J58)</f>
        <v>3</v>
      </c>
      <c r="H58">
        <v>2</v>
      </c>
      <c r="I58">
        <v>0</v>
      </c>
      <c r="J58">
        <v>1</v>
      </c>
      <c r="K58" s="13" t="s">
        <v>14</v>
      </c>
      <c r="L58" s="3"/>
      <c r="N58" s="3"/>
      <c r="O58" s="13" t="s">
        <v>15</v>
      </c>
      <c r="P58">
        <v>19</v>
      </c>
      <c r="Q58" s="3">
        <v>7.52</v>
      </c>
      <c r="R58" s="3">
        <v>2.5099999999999998</v>
      </c>
      <c r="S58" s="4" t="s">
        <v>16</v>
      </c>
      <c r="T58" s="14"/>
    </row>
    <row r="59" spans="1:20" x14ac:dyDescent="0.2">
      <c r="A59" s="13">
        <v>47</v>
      </c>
      <c r="B59" t="s">
        <v>12</v>
      </c>
      <c r="C59" t="s">
        <v>69</v>
      </c>
      <c r="D59" t="s">
        <v>15</v>
      </c>
      <c r="E59" t="s">
        <v>14</v>
      </c>
      <c r="F59" s="13" t="s">
        <v>15</v>
      </c>
      <c r="G59">
        <f t="shared" si="6"/>
        <v>6</v>
      </c>
      <c r="H59">
        <v>0</v>
      </c>
      <c r="I59">
        <v>3</v>
      </c>
      <c r="J59">
        <v>3</v>
      </c>
      <c r="K59" s="13" t="s">
        <v>15</v>
      </c>
      <c r="L59" s="3">
        <v>1.87</v>
      </c>
      <c r="N59" s="3"/>
      <c r="O59" s="13" t="s">
        <v>15</v>
      </c>
      <c r="P59">
        <v>19</v>
      </c>
      <c r="Q59" s="3">
        <v>5.87</v>
      </c>
      <c r="R59" s="3">
        <v>0.99</v>
      </c>
      <c r="S59" s="4">
        <v>100.75</v>
      </c>
      <c r="T59" s="14">
        <f t="shared" si="0"/>
        <v>5.505533670981054E-2</v>
      </c>
    </row>
    <row r="60" spans="1:20" x14ac:dyDescent="0.2">
      <c r="A60" s="13">
        <v>48</v>
      </c>
      <c r="B60" t="s">
        <v>12</v>
      </c>
      <c r="C60" t="s">
        <v>69</v>
      </c>
      <c r="D60" t="s">
        <v>15</v>
      </c>
      <c r="E60" t="s">
        <v>14</v>
      </c>
      <c r="F60" s="13" t="s">
        <v>15</v>
      </c>
      <c r="G60">
        <f t="shared" si="6"/>
        <v>4</v>
      </c>
      <c r="H60">
        <v>0</v>
      </c>
      <c r="I60">
        <v>3</v>
      </c>
      <c r="J60">
        <v>1</v>
      </c>
      <c r="K60" s="13" t="s">
        <v>15</v>
      </c>
      <c r="L60" s="3">
        <v>0.6</v>
      </c>
      <c r="N60" s="3"/>
      <c r="O60" s="13" t="s">
        <v>15</v>
      </c>
      <c r="P60">
        <v>20</v>
      </c>
      <c r="Q60" s="3">
        <v>7.37</v>
      </c>
      <c r="R60" s="3">
        <v>1.19</v>
      </c>
      <c r="S60" s="4">
        <v>23.68</v>
      </c>
      <c r="T60" s="14">
        <f t="shared" si="0"/>
        <v>0.23735909822866344</v>
      </c>
    </row>
    <row r="61" spans="1:20" x14ac:dyDescent="0.2">
      <c r="A61" s="13">
        <v>49</v>
      </c>
      <c r="B61" t="s">
        <v>12</v>
      </c>
      <c r="C61" t="s">
        <v>69</v>
      </c>
      <c r="D61" t="s">
        <v>15</v>
      </c>
      <c r="E61" t="s">
        <v>14</v>
      </c>
      <c r="F61" s="13" t="s">
        <v>15</v>
      </c>
      <c r="G61">
        <f t="shared" si="6"/>
        <v>0</v>
      </c>
      <c r="H61">
        <v>0</v>
      </c>
      <c r="I61">
        <v>0</v>
      </c>
      <c r="J61">
        <v>0</v>
      </c>
      <c r="K61" s="13" t="s">
        <v>14</v>
      </c>
      <c r="L61" s="3"/>
      <c r="N61" s="3"/>
      <c r="O61" s="13" t="s">
        <v>15</v>
      </c>
      <c r="P61">
        <v>17</v>
      </c>
      <c r="Q61" s="3">
        <v>2.27</v>
      </c>
      <c r="R61" s="3">
        <v>0.4</v>
      </c>
      <c r="S61" s="4">
        <v>20.7</v>
      </c>
      <c r="T61" s="14">
        <f t="shared" si="0"/>
        <v>9.8824553765781462E-2</v>
      </c>
    </row>
    <row r="62" spans="1:20" x14ac:dyDescent="0.2">
      <c r="A62" s="13">
        <v>50</v>
      </c>
      <c r="B62" t="s">
        <v>12</v>
      </c>
      <c r="C62" t="s">
        <v>69</v>
      </c>
      <c r="D62" t="s">
        <v>15</v>
      </c>
      <c r="E62" t="s">
        <v>14</v>
      </c>
      <c r="F62" s="13" t="s">
        <v>15</v>
      </c>
      <c r="G62">
        <f t="shared" si="6"/>
        <v>2</v>
      </c>
      <c r="H62">
        <v>0</v>
      </c>
      <c r="I62">
        <v>0</v>
      </c>
      <c r="J62">
        <v>2</v>
      </c>
      <c r="K62" s="13" t="s">
        <v>15</v>
      </c>
      <c r="L62" s="3">
        <v>1.44</v>
      </c>
      <c r="N62" s="3"/>
      <c r="O62" s="13" t="s">
        <v>15</v>
      </c>
      <c r="P62">
        <v>19</v>
      </c>
      <c r="Q62" s="3">
        <v>3.24</v>
      </c>
      <c r="R62" s="3">
        <v>0.49</v>
      </c>
      <c r="S62" s="4">
        <v>76.37</v>
      </c>
      <c r="T62" s="14">
        <f t="shared" si="0"/>
        <v>4.0698404723024752E-2</v>
      </c>
    </row>
    <row r="63" spans="1:20" x14ac:dyDescent="0.2">
      <c r="A63" s="13">
        <v>51</v>
      </c>
      <c r="B63" t="s">
        <v>12</v>
      </c>
      <c r="C63" t="s">
        <v>69</v>
      </c>
      <c r="D63" t="s">
        <v>15</v>
      </c>
      <c r="E63" t="s">
        <v>14</v>
      </c>
      <c r="F63" s="13" t="s">
        <v>15</v>
      </c>
      <c r="G63">
        <f t="shared" si="6"/>
        <v>3</v>
      </c>
      <c r="H63">
        <v>3</v>
      </c>
      <c r="I63">
        <v>0</v>
      </c>
      <c r="J63">
        <v>0</v>
      </c>
      <c r="K63" s="13" t="s">
        <v>15</v>
      </c>
      <c r="L63" s="3">
        <v>0.3</v>
      </c>
      <c r="N63" s="3"/>
      <c r="O63" s="13" t="s">
        <v>15</v>
      </c>
      <c r="P63">
        <v>20</v>
      </c>
      <c r="Q63" s="3">
        <v>1.3</v>
      </c>
      <c r="R63" s="3">
        <v>0.23</v>
      </c>
      <c r="S63" s="4">
        <v>28.31</v>
      </c>
      <c r="T63" s="14">
        <f t="shared" si="0"/>
        <v>4.3904086457277947E-2</v>
      </c>
    </row>
    <row r="64" spans="1:20" x14ac:dyDescent="0.2">
      <c r="A64" s="13">
        <v>52</v>
      </c>
      <c r="B64" t="s">
        <v>12</v>
      </c>
      <c r="C64" t="s">
        <v>69</v>
      </c>
      <c r="D64" t="s">
        <v>15</v>
      </c>
      <c r="E64" t="s">
        <v>14</v>
      </c>
      <c r="F64" s="13" t="s">
        <v>15</v>
      </c>
      <c r="G64">
        <f t="shared" si="6"/>
        <v>3</v>
      </c>
      <c r="H64">
        <v>2</v>
      </c>
      <c r="I64">
        <v>1</v>
      </c>
      <c r="J64">
        <v>0</v>
      </c>
      <c r="K64" s="13" t="s">
        <v>14</v>
      </c>
      <c r="L64" s="3"/>
      <c r="N64" s="3"/>
      <c r="O64" s="13" t="s">
        <v>15</v>
      </c>
      <c r="P64">
        <v>20</v>
      </c>
      <c r="Q64" s="3">
        <v>6.64</v>
      </c>
      <c r="R64" s="3">
        <v>1.07</v>
      </c>
      <c r="S64" s="4">
        <v>11.43</v>
      </c>
      <c r="T64" s="14">
        <f t="shared" si="0"/>
        <v>0.36745987825124515</v>
      </c>
    </row>
    <row r="65" spans="1:20" x14ac:dyDescent="0.2">
      <c r="A65" s="13">
        <v>53</v>
      </c>
      <c r="B65" t="s">
        <v>12</v>
      </c>
      <c r="C65" t="s">
        <v>69</v>
      </c>
      <c r="D65" t="s">
        <v>15</v>
      </c>
      <c r="E65" t="s">
        <v>14</v>
      </c>
      <c r="F65" s="13" t="s">
        <v>15</v>
      </c>
      <c r="G65">
        <f t="shared" si="6"/>
        <v>6</v>
      </c>
      <c r="H65">
        <v>5</v>
      </c>
      <c r="I65">
        <v>1</v>
      </c>
      <c r="J65">
        <v>0</v>
      </c>
      <c r="K65" s="13" t="s">
        <v>15</v>
      </c>
      <c r="L65" s="3">
        <v>0.5</v>
      </c>
      <c r="N65" s="3"/>
      <c r="O65" s="13" t="s">
        <v>15</v>
      </c>
      <c r="P65">
        <v>11</v>
      </c>
      <c r="Q65" s="3">
        <v>1.98</v>
      </c>
      <c r="R65" s="3">
        <v>0.25</v>
      </c>
      <c r="S65" s="4">
        <v>28.39</v>
      </c>
      <c r="T65" s="14">
        <f t="shared" si="0"/>
        <v>6.5195917023378333E-2</v>
      </c>
    </row>
    <row r="66" spans="1:20" x14ac:dyDescent="0.2">
      <c r="A66" s="13">
        <v>54</v>
      </c>
      <c r="B66" t="s">
        <v>12</v>
      </c>
      <c r="C66" t="s">
        <v>69</v>
      </c>
      <c r="D66" t="s">
        <v>15</v>
      </c>
      <c r="E66" t="s">
        <v>14</v>
      </c>
      <c r="F66" s="13" t="s">
        <v>15</v>
      </c>
      <c r="G66">
        <f t="shared" si="6"/>
        <v>1</v>
      </c>
      <c r="H66">
        <v>1</v>
      </c>
      <c r="I66">
        <v>0</v>
      </c>
      <c r="J66">
        <v>0</v>
      </c>
      <c r="K66" s="13" t="s">
        <v>14</v>
      </c>
      <c r="L66" s="3"/>
      <c r="N66" s="3"/>
      <c r="O66" s="13" t="s">
        <v>15</v>
      </c>
      <c r="P66">
        <v>19</v>
      </c>
      <c r="Q66" s="3">
        <v>1.6</v>
      </c>
      <c r="R66" s="3">
        <v>0.36</v>
      </c>
      <c r="S66" s="4">
        <v>22</v>
      </c>
      <c r="T66" s="14">
        <f t="shared" si="0"/>
        <v>6.7796610169491525E-2</v>
      </c>
    </row>
    <row r="67" spans="1:20" x14ac:dyDescent="0.2">
      <c r="A67" s="13">
        <v>55</v>
      </c>
      <c r="B67" t="s">
        <v>12</v>
      </c>
      <c r="C67" t="s">
        <v>69</v>
      </c>
      <c r="D67" t="s">
        <v>15</v>
      </c>
      <c r="E67" t="s">
        <v>14</v>
      </c>
      <c r="F67" s="13" t="s">
        <v>14</v>
      </c>
      <c r="K67" s="13" t="s">
        <v>15</v>
      </c>
      <c r="L67" s="3">
        <v>0.83</v>
      </c>
      <c r="N67" s="3">
        <v>3.08</v>
      </c>
      <c r="O67" s="13" t="s">
        <v>15</v>
      </c>
      <c r="P67">
        <v>15</v>
      </c>
      <c r="Q67" s="3">
        <v>3.55</v>
      </c>
      <c r="R67" s="3">
        <v>0.69</v>
      </c>
      <c r="S67" s="4">
        <v>24.74</v>
      </c>
      <c r="T67" s="14">
        <f t="shared" si="0"/>
        <v>0.12548603746907033</v>
      </c>
    </row>
    <row r="68" spans="1:20" x14ac:dyDescent="0.2">
      <c r="A68" s="13">
        <v>56</v>
      </c>
      <c r="B68" t="s">
        <v>12</v>
      </c>
      <c r="C68" t="s">
        <v>69</v>
      </c>
      <c r="D68" t="s">
        <v>15</v>
      </c>
      <c r="E68" t="s">
        <v>14</v>
      </c>
      <c r="F68" s="13" t="s">
        <v>15</v>
      </c>
      <c r="G68">
        <f t="shared" ref="G68:G72" si="7">SUM(H68:J68)</f>
        <v>4</v>
      </c>
      <c r="H68">
        <v>0</v>
      </c>
      <c r="I68">
        <v>4</v>
      </c>
      <c r="J68">
        <v>0</v>
      </c>
      <c r="K68" s="13" t="s">
        <v>14</v>
      </c>
      <c r="L68" s="3"/>
      <c r="N68" s="3"/>
      <c r="O68" s="13" t="s">
        <v>15</v>
      </c>
      <c r="P68">
        <v>20</v>
      </c>
      <c r="Q68" s="3">
        <v>4.72</v>
      </c>
      <c r="R68" s="3">
        <v>0.72</v>
      </c>
      <c r="S68" s="4">
        <v>7.26</v>
      </c>
      <c r="T68" s="14">
        <f t="shared" si="0"/>
        <v>0.39398998330550916</v>
      </c>
    </row>
    <row r="69" spans="1:20" x14ac:dyDescent="0.2">
      <c r="A69" s="13">
        <v>57</v>
      </c>
      <c r="B69" t="s">
        <v>12</v>
      </c>
      <c r="C69" t="s">
        <v>69</v>
      </c>
      <c r="D69" t="s">
        <v>15</v>
      </c>
      <c r="E69" t="s">
        <v>14</v>
      </c>
      <c r="F69" s="13" t="s">
        <v>15</v>
      </c>
      <c r="G69">
        <f t="shared" si="7"/>
        <v>1</v>
      </c>
      <c r="H69">
        <v>0</v>
      </c>
      <c r="I69">
        <v>0</v>
      </c>
      <c r="J69">
        <v>1</v>
      </c>
      <c r="K69" s="13" t="s">
        <v>14</v>
      </c>
      <c r="L69" s="3"/>
      <c r="N69" s="3"/>
      <c r="O69" s="13" t="s">
        <v>15</v>
      </c>
      <c r="P69">
        <v>20</v>
      </c>
      <c r="Q69" s="3">
        <v>3.52</v>
      </c>
      <c r="R69" s="3">
        <v>0.62</v>
      </c>
      <c r="S69" s="4">
        <v>17.75</v>
      </c>
      <c r="T69" s="14">
        <f t="shared" si="0"/>
        <v>0.16549130230371414</v>
      </c>
    </row>
    <row r="70" spans="1:20" x14ac:dyDescent="0.2">
      <c r="A70" s="13">
        <v>58</v>
      </c>
      <c r="B70" t="s">
        <v>12</v>
      </c>
      <c r="C70" t="s">
        <v>69</v>
      </c>
      <c r="D70" t="s">
        <v>15</v>
      </c>
      <c r="E70" t="s">
        <v>14</v>
      </c>
      <c r="F70" s="13" t="s">
        <v>15</v>
      </c>
      <c r="G70">
        <f t="shared" si="7"/>
        <v>2</v>
      </c>
      <c r="H70">
        <v>0</v>
      </c>
      <c r="I70">
        <v>2</v>
      </c>
      <c r="J70">
        <v>0</v>
      </c>
      <c r="K70" s="13" t="s">
        <v>15</v>
      </c>
      <c r="L70" s="3">
        <v>0.78</v>
      </c>
      <c r="N70" s="3"/>
      <c r="O70" s="13" t="s">
        <v>15</v>
      </c>
      <c r="P70">
        <v>10</v>
      </c>
      <c r="Q70" s="3">
        <v>6.82</v>
      </c>
      <c r="R70" s="3">
        <v>1.53</v>
      </c>
      <c r="S70" s="4">
        <v>34.130000000000003</v>
      </c>
      <c r="T70" s="14">
        <f t="shared" ref="T70:T72" si="8">Q70/(Q70+S70)</f>
        <v>0.16654456654456654</v>
      </c>
    </row>
    <row r="71" spans="1:20" x14ac:dyDescent="0.2">
      <c r="A71" s="13">
        <v>59</v>
      </c>
      <c r="B71" t="s">
        <v>12</v>
      </c>
      <c r="C71" t="s">
        <v>69</v>
      </c>
      <c r="D71" t="s">
        <v>15</v>
      </c>
      <c r="E71" t="s">
        <v>14</v>
      </c>
      <c r="F71" s="13" t="s">
        <v>15</v>
      </c>
      <c r="G71">
        <f t="shared" si="7"/>
        <v>4</v>
      </c>
      <c r="H71">
        <v>4</v>
      </c>
      <c r="I71">
        <v>0</v>
      </c>
      <c r="J71">
        <v>0</v>
      </c>
      <c r="K71" s="13" t="s">
        <v>14</v>
      </c>
      <c r="N71" s="3"/>
      <c r="O71" s="13" t="s">
        <v>15</v>
      </c>
      <c r="P71">
        <v>18</v>
      </c>
      <c r="Q71" s="3">
        <v>6.73</v>
      </c>
      <c r="R71" s="3">
        <v>0.92</v>
      </c>
      <c r="S71" s="4">
        <v>86</v>
      </c>
      <c r="T71" s="14">
        <f t="shared" si="8"/>
        <v>7.2576296775585039E-2</v>
      </c>
    </row>
    <row r="72" spans="1:20" x14ac:dyDescent="0.2">
      <c r="A72" s="15">
        <v>60</v>
      </c>
      <c r="B72" s="16" t="s">
        <v>12</v>
      </c>
      <c r="C72" s="16" t="s">
        <v>69</v>
      </c>
      <c r="D72" s="16" t="s">
        <v>15</v>
      </c>
      <c r="E72" s="16" t="s">
        <v>14</v>
      </c>
      <c r="F72" s="15" t="s">
        <v>15</v>
      </c>
      <c r="G72">
        <f t="shared" si="7"/>
        <v>3</v>
      </c>
      <c r="H72" s="16">
        <v>3</v>
      </c>
      <c r="I72" s="16">
        <v>0</v>
      </c>
      <c r="J72" s="16">
        <v>0</v>
      </c>
      <c r="K72" s="15" t="s">
        <v>14</v>
      </c>
      <c r="L72" s="16"/>
      <c r="M72" s="16"/>
      <c r="N72" s="16"/>
      <c r="O72" s="15" t="s">
        <v>15</v>
      </c>
      <c r="P72" s="16">
        <v>16</v>
      </c>
      <c r="Q72" s="17">
        <v>8.9499999999999993</v>
      </c>
      <c r="R72" s="17">
        <v>1.79</v>
      </c>
      <c r="S72" s="18">
        <v>41</v>
      </c>
      <c r="T72" s="19">
        <f t="shared" si="8"/>
        <v>0.17917917917917917</v>
      </c>
    </row>
    <row r="73" spans="1:20" s="6" customFormat="1" x14ac:dyDescent="0.2">
      <c r="A73" s="6" t="s">
        <v>40</v>
      </c>
      <c r="D73" s="6">
        <f>COUNTIF(D4:D72,"yes")</f>
        <v>39</v>
      </c>
      <c r="E73" s="6">
        <f>COUNTIF(E4:E72,"yes")</f>
        <v>19</v>
      </c>
      <c r="F73" s="6">
        <f>COUNTIF(F4:F72,"yes")</f>
        <v>50</v>
      </c>
      <c r="K73" s="6">
        <f>COUNTIF(K4:K72,"yes")</f>
        <v>35</v>
      </c>
      <c r="O73" s="6">
        <f>COUNTIF(O4:O72,"yes")</f>
        <v>69</v>
      </c>
    </row>
    <row r="74" spans="1:20" x14ac:dyDescent="0.2">
      <c r="A74" t="s">
        <v>41</v>
      </c>
      <c r="G74" s="3">
        <f>AVERAGE(G4:G72)</f>
        <v>9.4600000000000009</v>
      </c>
      <c r="H74" s="3">
        <f>AVERAGE(H4:H72)</f>
        <v>4.2</v>
      </c>
      <c r="I74" s="3">
        <f>AVERAGE(I4:I72)</f>
        <v>3.3</v>
      </c>
      <c r="J74" s="3">
        <f>AVERAGE(J4:J72)</f>
        <v>1.96</v>
      </c>
      <c r="L74" s="3">
        <f>AVERAGE(L4:L72)</f>
        <v>1.5669872989874924</v>
      </c>
      <c r="M74" s="3">
        <f>AVERAGE(M4:M72)</f>
        <v>5.2752005915317559</v>
      </c>
      <c r="N74" s="3">
        <f>AVERAGE(N4:N72)</f>
        <v>10.213433732876712</v>
      </c>
      <c r="Q74" s="3">
        <f>AVERAGE(Q4:Q72)</f>
        <v>11.759420289855074</v>
      </c>
      <c r="R74" s="3">
        <f>AVERAGE(R4:R72)</f>
        <v>2.2228333333333334</v>
      </c>
      <c r="S74" s="4">
        <f>AVERAGE(S4:S72)</f>
        <v>478.27444485294114</v>
      </c>
      <c r="T74" s="4"/>
    </row>
    <row r="75" spans="1:20" x14ac:dyDescent="0.2">
      <c r="A75" t="s">
        <v>42</v>
      </c>
      <c r="G75">
        <f>SUM(G4:G72)</f>
        <v>473</v>
      </c>
      <c r="H75">
        <f t="shared" ref="H75:J75" si="9">SUM(H4:H72)</f>
        <v>210</v>
      </c>
      <c r="I75">
        <f t="shared" si="9"/>
        <v>165</v>
      </c>
      <c r="J75">
        <f t="shared" si="9"/>
        <v>98</v>
      </c>
      <c r="L75" s="3">
        <f t="shared" ref="L75:M75" si="10">SUM(L4:L72)</f>
        <v>36.040707876712325</v>
      </c>
      <c r="M75" s="3">
        <f t="shared" si="10"/>
        <v>58.027206506849311</v>
      </c>
      <c r="N75" s="3">
        <f t="shared" ref="N75" si="11">SUM(N4:N72)</f>
        <v>61.280602397260274</v>
      </c>
      <c r="Q75" s="3">
        <f t="shared" ref="Q75:S75" si="12">SUM(Q4:Q72)</f>
        <v>811.40000000000009</v>
      </c>
      <c r="R75" s="3">
        <f t="shared" si="12"/>
        <v>133.37</v>
      </c>
      <c r="S75" s="4">
        <f t="shared" si="12"/>
        <v>32522.662249999998</v>
      </c>
    </row>
    <row r="77" spans="1:20" x14ac:dyDescent="0.2">
      <c r="A77" t="s">
        <v>39</v>
      </c>
    </row>
    <row r="78" spans="1:20" x14ac:dyDescent="0.2">
      <c r="A78" t="s">
        <v>19</v>
      </c>
    </row>
    <row r="80" spans="1:20" s="6" customFormat="1" x14ac:dyDescent="0.2">
      <c r="A80" s="7" t="s">
        <v>30</v>
      </c>
    </row>
    <row r="81" spans="1:7" ht="18" x14ac:dyDescent="0.25">
      <c r="A81" s="26" t="s">
        <v>31</v>
      </c>
      <c r="B81" s="26"/>
      <c r="C81" s="26"/>
      <c r="D81" s="26"/>
      <c r="E81" s="26"/>
      <c r="F81" s="3">
        <f>SUM(Q4:Q47)</f>
        <v>633.48</v>
      </c>
      <c r="G81" t="s">
        <v>21</v>
      </c>
    </row>
    <row r="82" spans="1:7" ht="18" x14ac:dyDescent="0.25">
      <c r="A82" s="26" t="s">
        <v>33</v>
      </c>
      <c r="B82" s="26"/>
      <c r="C82" s="26"/>
      <c r="D82" s="26"/>
      <c r="E82" s="26"/>
      <c r="F82" s="4">
        <f>SUM(S4:S47)</f>
        <v>29963.039999999997</v>
      </c>
      <c r="G82" t="s">
        <v>21</v>
      </c>
    </row>
    <row r="83" spans="1:7" x14ac:dyDescent="0.2">
      <c r="A83" s="26" t="s">
        <v>35</v>
      </c>
      <c r="B83" s="26"/>
      <c r="C83" s="26"/>
      <c r="D83" s="26"/>
      <c r="E83" s="26"/>
      <c r="F83" s="5">
        <f>F81/F82</f>
        <v>2.1142047001906351E-2</v>
      </c>
    </row>
    <row r="85" spans="1:7" ht="18" x14ac:dyDescent="0.25">
      <c r="A85" s="26" t="s">
        <v>36</v>
      </c>
      <c r="B85" s="26"/>
      <c r="C85" s="26"/>
      <c r="D85" s="26"/>
      <c r="E85" s="26"/>
      <c r="F85" s="3">
        <f>SUM(Q48:Q57,Q59:Q72)</f>
        <v>170.39999999999995</v>
      </c>
      <c r="G85" t="s">
        <v>21</v>
      </c>
    </row>
    <row r="86" spans="1:7" ht="18" x14ac:dyDescent="0.25">
      <c r="A86" s="26" t="s">
        <v>37</v>
      </c>
      <c r="B86" s="26"/>
      <c r="C86" s="26"/>
      <c r="D86" s="26"/>
      <c r="E86" s="26"/>
      <c r="F86" s="4">
        <f>SUM(S48:S57,S59:S72)</f>
        <v>2559.6222499999994</v>
      </c>
      <c r="G86" t="s">
        <v>21</v>
      </c>
    </row>
    <row r="87" spans="1:7" x14ac:dyDescent="0.2">
      <c r="A87" s="26" t="s">
        <v>38</v>
      </c>
      <c r="B87" s="26"/>
      <c r="C87" s="26"/>
      <c r="D87" s="26"/>
      <c r="E87" s="26"/>
      <c r="F87" s="5">
        <f>F85/F86</f>
        <v>6.6572323318411536E-2</v>
      </c>
    </row>
    <row r="89" spans="1:7" ht="18" x14ac:dyDescent="0.25">
      <c r="A89" s="26" t="s">
        <v>32</v>
      </c>
      <c r="B89" s="26"/>
      <c r="C89" s="26"/>
      <c r="D89" s="26"/>
      <c r="E89" s="26"/>
      <c r="F89" s="3">
        <f>SUM(Q4:Q57,Q59:Q72)</f>
        <v>803.88000000000011</v>
      </c>
      <c r="G89" t="s">
        <v>21</v>
      </c>
    </row>
    <row r="90" spans="1:7" ht="18" x14ac:dyDescent="0.25">
      <c r="A90" s="26" t="s">
        <v>43</v>
      </c>
      <c r="B90" s="26"/>
      <c r="C90" s="26"/>
      <c r="D90" s="26"/>
      <c r="E90" s="26"/>
      <c r="F90" s="4">
        <f>SUM(S4:S57,S59:S72)</f>
        <v>32522.662249999998</v>
      </c>
      <c r="G90" t="s">
        <v>21</v>
      </c>
    </row>
    <row r="91" spans="1:7" x14ac:dyDescent="0.2">
      <c r="A91" s="26" t="s">
        <v>44</v>
      </c>
      <c r="B91" s="26"/>
      <c r="C91" s="26"/>
      <c r="D91" s="26"/>
      <c r="E91" s="26"/>
      <c r="F91" s="5">
        <f>F89/F90</f>
        <v>2.4717533694524046E-2</v>
      </c>
    </row>
    <row r="93" spans="1:7" s="16" customFormat="1" x14ac:dyDescent="0.2">
      <c r="A93" s="16" t="s">
        <v>34</v>
      </c>
    </row>
  </sheetData>
  <mergeCells count="9">
    <mergeCell ref="A89:E89"/>
    <mergeCell ref="A90:E90"/>
    <mergeCell ref="A91:E91"/>
    <mergeCell ref="A81:E81"/>
    <mergeCell ref="A82:E82"/>
    <mergeCell ref="A83:E83"/>
    <mergeCell ref="A85:E85"/>
    <mergeCell ref="A86:E86"/>
    <mergeCell ref="A87:E8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</vt:lpstr>
      <vt:lpstr>Data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Michael Fredenslund</dc:creator>
  <cp:lastModifiedBy>Sahar El Abbadi</cp:lastModifiedBy>
  <dcterms:created xsi:type="dcterms:W3CDTF">2022-05-19T06:40:11Z</dcterms:created>
  <dcterms:modified xsi:type="dcterms:W3CDTF">2025-08-08T00:27:37Z</dcterms:modified>
</cp:coreProperties>
</file>