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mc:AlternateContent xmlns:mc="http://schemas.openxmlformats.org/markup-compatibility/2006">
    <mc:Choice Requires="x15">
      <x15ac:absPath xmlns:x15ac="http://schemas.microsoft.com/office/spreadsheetml/2010/11/ac" url="/Users/sahar/Documents/methane_letter/01_raw_data/chini-biogas/"/>
    </mc:Choice>
  </mc:AlternateContent>
  <xr:revisionPtr revIDLastSave="0" documentId="8_{AA1CD439-4E52-AA49-947F-6D0FB29EE163}" xr6:coauthVersionLast="47" xr6:coauthVersionMax="47" xr10:uidLastSave="{00000000-0000-0000-0000-000000000000}"/>
  <bookViews>
    <workbookView xWindow="4560" yWindow="500" windowWidth="30240" windowHeight="19640" activeTab="2" xr2:uid="{00000000-000D-0000-FFFF-FFFF00000000}"/>
  </bookViews>
  <sheets>
    <sheet name="chini_reported" sheetId="1" r:id="rId1"/>
    <sheet name="excluded_from_validation" sheetId="2" r:id="rId2"/>
    <sheet name="reported_by_facility" sheetId="3" r:id="rId3"/>
    <sheet name="portland_or" sheetId="4" r:id="rId4"/>
    <sheet name="new_york_ny" sheetId="5" r:id="rId5"/>
    <sheet name="omaha_ne" sheetId="6" r:id="rId6"/>
    <sheet name="eugene_or" sheetId="7" r:id="rId7"/>
    <sheet name="savannah_ga" sheetId="8" r:id="rId8"/>
    <sheet name="tampa_fl" sheetId="9" r:id="rId9"/>
    <sheet name="worchester_ma" sheetId="10" r:id="rId10"/>
  </sheets>
  <definedNames>
    <definedName name="_xlnm._FilterDatabase" localSheetId="1" hidden="1">excluded_from_validation!$A$1:$B$45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 uri="GoogleSheetsCustomDataVersion2">
      <go:sheetsCustomData xmlns:go="http://customooxmlschemas.google.com/" r:id="rId14" roundtripDataChecksum="lOkmmZZPkbhsBahiErekqSSTIbIA26HZGI6By7eJsQ4="/>
    </ext>
  </extLst>
</workbook>
</file>

<file path=xl/calcChain.xml><?xml version="1.0" encoding="utf-8"?>
<calcChain xmlns="http://schemas.openxmlformats.org/spreadsheetml/2006/main">
  <c r="M142" i="3" l="1"/>
  <c r="M140" i="3"/>
  <c r="M134" i="3"/>
  <c r="H126" i="3"/>
  <c r="M112" i="3"/>
  <c r="H112" i="3"/>
  <c r="M53" i="3"/>
  <c r="M52" i="3"/>
  <c r="M51" i="3"/>
  <c r="M23" i="3"/>
  <c r="M15" i="3"/>
  <c r="H15" i="3"/>
  <c r="H3" i="3"/>
  <c r="H2" i="3"/>
  <c r="I76" i="1"/>
  <c r="E73" i="1"/>
  <c r="F71" i="1"/>
  <c r="I62" i="1"/>
  <c r="F61" i="1"/>
  <c r="F52" i="1"/>
  <c r="F38" i="1"/>
</calcChain>
</file>

<file path=xl/sharedStrings.xml><?xml version="1.0" encoding="utf-8"?>
<sst xmlns="http://schemas.openxmlformats.org/spreadsheetml/2006/main" count="1357" uniqueCount="595">
  <si>
    <t>City_name</t>
  </si>
  <si>
    <t>Utility_name</t>
  </si>
  <si>
    <t>Notes</t>
  </si>
  <si>
    <t>State</t>
  </si>
  <si>
    <t>Volume (MG)</t>
  </si>
  <si>
    <t>Imported Electricity (kWh)</t>
  </si>
  <si>
    <t>Natural Gas (therm)</t>
  </si>
  <si>
    <t>Fuel oil (gal)</t>
  </si>
  <si>
    <t>Biogas generation (therms)</t>
  </si>
  <si>
    <t>AlbanyNY</t>
  </si>
  <si>
    <t>Albany County Sewer District</t>
  </si>
  <si>
    <t>South plant serving city</t>
  </si>
  <si>
    <t>NY</t>
  </si>
  <si>
    <t>AlexandriaVA</t>
  </si>
  <si>
    <t>AlexRenew</t>
  </si>
  <si>
    <t>Corrected electricity to be imported</t>
  </si>
  <si>
    <t>VA</t>
  </si>
  <si>
    <t>AmarilloTX</t>
  </si>
  <si>
    <t>City of Amarillo</t>
  </si>
  <si>
    <t>Should include 48000105005, but this plant didn't report in 2012 CWNS</t>
  </si>
  <si>
    <t>TX</t>
  </si>
  <si>
    <t>AnchorageAK</t>
  </si>
  <si>
    <t>Anchorage Water and Wastewater Utility</t>
  </si>
  <si>
    <t>AK</t>
  </si>
  <si>
    <t>AugustaGA</t>
  </si>
  <si>
    <t>Augusta Georgia Utilities Department (Water and Wastewater)</t>
  </si>
  <si>
    <t>GA</t>
  </si>
  <si>
    <t>AustinTX</t>
  </si>
  <si>
    <t>Austin Water Utility (Water and Wastewater)</t>
  </si>
  <si>
    <t>BakersfieldCA</t>
  </si>
  <si>
    <t>City of Bakersfield (Water and Wastewater)</t>
  </si>
  <si>
    <t>Separated imported and total electricity consumed; corrected biogas</t>
  </si>
  <si>
    <t>CA</t>
  </si>
  <si>
    <t>BaltimoreMD</t>
  </si>
  <si>
    <t>Baltimore City Department of Public of Works</t>
  </si>
  <si>
    <t>MD</t>
  </si>
  <si>
    <t>BeaumontTX</t>
  </si>
  <si>
    <t>City of Beaumont</t>
  </si>
  <si>
    <t>BillingsMT</t>
  </si>
  <si>
    <t>City of Billings (Water and Wastewater)</t>
  </si>
  <si>
    <t>MT</t>
  </si>
  <si>
    <t>BostonMA</t>
  </si>
  <si>
    <t>Massachusetts Water Resource Authority (Water and Wastewater)</t>
  </si>
  <si>
    <t>MA</t>
  </si>
  <si>
    <t>BridgeportCT</t>
  </si>
  <si>
    <t>City of Bridgeport</t>
  </si>
  <si>
    <t>CT</t>
  </si>
  <si>
    <t>BuffaloNY</t>
  </si>
  <si>
    <t>Buffalo Sewer Authority</t>
  </si>
  <si>
    <t>BurlingtonVT</t>
  </si>
  <si>
    <t>City of Burlington</t>
  </si>
  <si>
    <t>No natural gas data</t>
  </si>
  <si>
    <t>VT</t>
  </si>
  <si>
    <t>CharlotteNC</t>
  </si>
  <si>
    <t>Charlotte Water</t>
  </si>
  <si>
    <t>NC</t>
  </si>
  <si>
    <t>ChicagoIL</t>
  </si>
  <si>
    <t>Metropolitan Water Reclamation District of Greater Chicago (Wastewater)</t>
  </si>
  <si>
    <t>IL</t>
  </si>
  <si>
    <t>CincinnatiOH</t>
  </si>
  <si>
    <t>Metropolitan Sewer District of Greater Cincinnati</t>
  </si>
  <si>
    <t>OH</t>
  </si>
  <si>
    <t>ClevelandOH</t>
  </si>
  <si>
    <t>Northeast Ohio Regional Sewer District (Wastewater)</t>
  </si>
  <si>
    <t>ColoradoSpringsCO</t>
  </si>
  <si>
    <t>Colorado Springs Utilities</t>
  </si>
  <si>
    <t>CO</t>
  </si>
  <si>
    <t>ColumbusOH</t>
  </si>
  <si>
    <t>City of Columbus Department of Utilities</t>
  </si>
  <si>
    <t>DallasTX</t>
  </si>
  <si>
    <t>Dallas Water Utility (Water and Wastewater)</t>
  </si>
  <si>
    <t>DaytonOH</t>
  </si>
  <si>
    <t>City of Dayton</t>
  </si>
  <si>
    <t>DenverCO</t>
  </si>
  <si>
    <t>Metro Wastewater Reclamation District</t>
  </si>
  <si>
    <t>DetroitMI</t>
  </si>
  <si>
    <t>Detroit Water and Sewerage Department (Water and Wastewater)</t>
  </si>
  <si>
    <t>MI</t>
  </si>
  <si>
    <t>DuluthMN</t>
  </si>
  <si>
    <t>Western Lake Superior Sanitary District (Wastewater)</t>
  </si>
  <si>
    <t>MN</t>
  </si>
  <si>
    <t>ElPasoTX</t>
  </si>
  <si>
    <t>El Paso Water Utilities</t>
  </si>
  <si>
    <t>EugeneOR</t>
  </si>
  <si>
    <t>City of Eugene Public Works (Wastewater)</t>
  </si>
  <si>
    <t>Chini and Stillwell 2017 reported total electricity consumed, not imported electricity</t>
  </si>
  <si>
    <t>OR</t>
  </si>
  <si>
    <t>FortCollinsCO</t>
  </si>
  <si>
    <t>City of Fort Collins Utilities</t>
  </si>
  <si>
    <t>FortWayneIN</t>
  </si>
  <si>
    <t>City of Fort Wayne Utilities</t>
  </si>
  <si>
    <t>IN</t>
  </si>
  <si>
    <t>FortWorthTX</t>
  </si>
  <si>
    <t>Fort Worth Water Department</t>
  </si>
  <si>
    <t>GreensboroNC</t>
  </si>
  <si>
    <t>City of Greensboro</t>
  </si>
  <si>
    <t>HarrisburgPA</t>
  </si>
  <si>
    <t>Capital Region Water</t>
  </si>
  <si>
    <t>PA</t>
  </si>
  <si>
    <t>HonoluluHI</t>
  </si>
  <si>
    <t>Honolulu Board of Water Supply</t>
  </si>
  <si>
    <t>Only primary treatment for wastewater</t>
  </si>
  <si>
    <t>HI</t>
  </si>
  <si>
    <t>JacksonvilleFL</t>
  </si>
  <si>
    <t>JEA</t>
  </si>
  <si>
    <t>FL</t>
  </si>
  <si>
    <t>KalamazooMI</t>
  </si>
  <si>
    <t>Kalamazoo City</t>
  </si>
  <si>
    <t>LasVegasNV</t>
  </si>
  <si>
    <t>City of Las Vegas (Wastewater)</t>
  </si>
  <si>
    <t>NV</t>
  </si>
  <si>
    <t>LincolnNE</t>
  </si>
  <si>
    <t>City of Lincoln, NE</t>
  </si>
  <si>
    <t>Corrected to be imported electrcity</t>
  </si>
  <si>
    <t>NE</t>
  </si>
  <si>
    <t>LittleRockAR</t>
  </si>
  <si>
    <t>Little Rock Wastewater</t>
  </si>
  <si>
    <t>AR</t>
  </si>
  <si>
    <t>LosAngelesCA</t>
  </si>
  <si>
    <t>LA Department of Water and Power
LA Sanitation Bureau</t>
  </si>
  <si>
    <t>LouisvilleKY</t>
  </si>
  <si>
    <t>Metropolitan Sewer District (Wastewater)</t>
  </si>
  <si>
    <t>KY</t>
  </si>
  <si>
    <t>MadisonWI</t>
  </si>
  <si>
    <t>Madison Sewer and Madison Water Utility</t>
  </si>
  <si>
    <t>WI</t>
  </si>
  <si>
    <t>MemphisTN</t>
  </si>
  <si>
    <t>City of Memphis</t>
  </si>
  <si>
    <t>TN</t>
  </si>
  <si>
    <t>MiamiFL</t>
  </si>
  <si>
    <t>Miami-Dade Water and Sewer Department</t>
  </si>
  <si>
    <t>MilwaukeeWI</t>
  </si>
  <si>
    <t>Milwaukee Metropolitan Sewer District</t>
  </si>
  <si>
    <t>MinneapolisMN</t>
  </si>
  <si>
    <t>Metropolitan Council Environmental Services</t>
  </si>
  <si>
    <t>Minneapolis and St. Paul share a wastewater utility, data are presented here for both cities.</t>
  </si>
  <si>
    <t>NashvilleTN</t>
  </si>
  <si>
    <t>Metro Water Services</t>
  </si>
  <si>
    <t>NewOrleansLA</t>
  </si>
  <si>
    <t xml:space="preserve">New Orleans Sewerage and Water Board	</t>
  </si>
  <si>
    <t>LA</t>
  </si>
  <si>
    <t>NewYorkNY</t>
  </si>
  <si>
    <t>NYC Department of Environmental Protection</t>
  </si>
  <si>
    <t>NewarkNJ</t>
  </si>
  <si>
    <t>Passaic Valley Sewerage Commission</t>
  </si>
  <si>
    <t>NJ</t>
  </si>
  <si>
    <t>NorfolkVA</t>
  </si>
  <si>
    <t>Hampton Roads Sanitation District</t>
  </si>
  <si>
    <t>Total treated volume was not given in initial database and number was pulled as daily treated average from Comprehensive Annual Financial Report for the year 2012.</t>
  </si>
  <si>
    <t>OaklandCA</t>
  </si>
  <si>
    <t>East Bay Municipal Utility District</t>
  </si>
  <si>
    <t>Revised to be imported electricity</t>
  </si>
  <si>
    <t>PeoriaIL</t>
  </si>
  <si>
    <t>The Greater Peoria Sanitary and Sewage Disposal District</t>
  </si>
  <si>
    <t>PhiladelphiaPA</t>
  </si>
  <si>
    <t>City of Philadelphia</t>
  </si>
  <si>
    <t>PhoenixAZ</t>
  </si>
  <si>
    <t>City of Phoenix Water Services Department</t>
  </si>
  <si>
    <t>AZ</t>
  </si>
  <si>
    <t>PittsburghPA</t>
  </si>
  <si>
    <t>Alleghany County Sanitary Authority (Wastewater)</t>
  </si>
  <si>
    <t>PortlandME</t>
  </si>
  <si>
    <t>Portland Water District</t>
  </si>
  <si>
    <t>ME</t>
  </si>
  <si>
    <t>ProvidenceRI</t>
  </si>
  <si>
    <t>Narragansett Bay Commission</t>
  </si>
  <si>
    <t>RI</t>
  </si>
  <si>
    <t>ProvoUT</t>
  </si>
  <si>
    <t>Provo City Water Reclamation</t>
  </si>
  <si>
    <t>UT</t>
  </si>
  <si>
    <t>RenoNV</t>
  </si>
  <si>
    <t>City of Reno Public Works</t>
  </si>
  <si>
    <t>SacramentoCA</t>
  </si>
  <si>
    <t>Sacramento Area Sewer District</t>
  </si>
  <si>
    <t>SalemOR</t>
  </si>
  <si>
    <t>City of Salem Public Works</t>
  </si>
  <si>
    <t>Utility provided electricity generated, but not therms of biogas. This was not reported in the original Chini and Stillwell 2017 dataset. Backcalculated therms assuming 0.092 kWh per MJ biogas collected. Imported electricity looks incorrect based on utility bills.</t>
  </si>
  <si>
    <t>SanAntonioTX</t>
  </si>
  <si>
    <t>San Antonio Water System</t>
  </si>
  <si>
    <t>SanDiegoCA</t>
  </si>
  <si>
    <t>City of San Diego</t>
  </si>
  <si>
    <t>SanFranciscoCA</t>
  </si>
  <si>
    <t>San Francisco Public Utilities Commission; San Francisco Water Power Sewer</t>
  </si>
  <si>
    <t>Corrected to just oceanside</t>
  </si>
  <si>
    <t>SanJoseCA</t>
  </si>
  <si>
    <t>City of San Jose Environmental Services Department; San Jose Water Company</t>
  </si>
  <si>
    <t>SantaFeNM</t>
  </si>
  <si>
    <t>City of Santa Fe</t>
  </si>
  <si>
    <t>NM</t>
  </si>
  <si>
    <t>SeattleWA</t>
  </si>
  <si>
    <t>King County Wastewater Treatment Division (Wastewater)</t>
  </si>
  <si>
    <t>WA</t>
  </si>
  <si>
    <t>SpokaneWA</t>
  </si>
  <si>
    <t>City of Spokane</t>
  </si>
  <si>
    <t>SpringfieldMA</t>
  </si>
  <si>
    <t>Springfield Water and Sewer Commission</t>
  </si>
  <si>
    <t>StLouisMO</t>
  </si>
  <si>
    <t>Metropolitan St. Louis Sewer District; City of St. Louis Water Division</t>
  </si>
  <si>
    <t>Biogas reported incorrectly in chini; electricity corrected to remove electricity generated by biogas</t>
  </si>
  <si>
    <t>MO</t>
  </si>
  <si>
    <t>SyracuseNY</t>
  </si>
  <si>
    <t>County of Onandaga</t>
  </si>
  <si>
    <t>TacomaWA</t>
  </si>
  <si>
    <t>City of Tacoma</t>
  </si>
  <si>
    <t>Does not include metrics from NETP; imported electricity consumption reported incorrectly in chini and stillwell 2017</t>
  </si>
  <si>
    <t>TallahasseeFL</t>
  </si>
  <si>
    <t>City of Tallahassee</t>
  </si>
  <si>
    <t>TampaFL</t>
  </si>
  <si>
    <t>City of Tampa</t>
  </si>
  <si>
    <t>ToledoOH</t>
  </si>
  <si>
    <t>City of Toledo Department of Public Utilities</t>
  </si>
  <si>
    <t>Corrected biogas values based on 366 days in 2012</t>
  </si>
  <si>
    <t>TucsonAZ</t>
  </si>
  <si>
    <t>Pima County Regional Wastewater Reclamation Department  (Wastewater); City of Tucson</t>
  </si>
  <si>
    <t>Reported incorrectly in chini originally</t>
  </si>
  <si>
    <t>WashingtonDC</t>
  </si>
  <si>
    <t>DC Water (Wastewater)</t>
  </si>
  <si>
    <t>DC</t>
  </si>
  <si>
    <t>WichitaKS</t>
  </si>
  <si>
    <t>City of Wichita</t>
  </si>
  <si>
    <t>Some estimation of electricity was made for wastewater treatment based on bill values due to lack of data. Some estimation of April wastewater flows was necessary due to lack of data.</t>
  </si>
  <si>
    <t>KS</t>
  </si>
  <si>
    <t>IndianapolisIN</t>
  </si>
  <si>
    <t>Citizens Energy Group</t>
  </si>
  <si>
    <t>No natural gas reported</t>
  </si>
  <si>
    <t>NorthTexas</t>
  </si>
  <si>
    <t>North Texas MWD</t>
  </si>
  <si>
    <t>Several cities in North Texas</t>
  </si>
  <si>
    <t>Reason for exclusion</t>
  </si>
  <si>
    <t>AlbuquerqueNM</t>
  </si>
  <si>
    <t>Incomplete energy/flow data</t>
  </si>
  <si>
    <t>Insufficient CWNS data</t>
  </si>
  <si>
    <t>BirminghamAL</t>
  </si>
  <si>
    <t>BoiseID</t>
  </si>
  <si>
    <t>Excluded, miscellaneous</t>
  </si>
  <si>
    <t>CharlestonSC</t>
  </si>
  <si>
    <t>CharlestonWV</t>
  </si>
  <si>
    <t>CheyenneWY</t>
  </si>
  <si>
    <t>ColumbiaSC</t>
  </si>
  <si>
    <t>CorpusChristiTX</t>
  </si>
  <si>
    <t>DesMoinesIA</t>
  </si>
  <si>
    <t>FargoND</t>
  </si>
  <si>
    <t>FresnoCA</t>
  </si>
  <si>
    <t>GreenvilleSC</t>
  </si>
  <si>
    <t>HoustonTX</t>
  </si>
  <si>
    <t>JacksonMS</t>
  </si>
  <si>
    <t>KansasCityMO</t>
  </si>
  <si>
    <t>KnoxvilleTN</t>
  </si>
  <si>
    <t>LakeCharlesLA</t>
  </si>
  <si>
    <t>LubbockTX</t>
  </si>
  <si>
    <t>ManchesterNH</t>
  </si>
  <si>
    <t>OklahomaCityOK</t>
  </si>
  <si>
    <t>OgdenUT</t>
  </si>
  <si>
    <t>PortlandOR</t>
  </si>
  <si>
    <t>RaleighNC</t>
  </si>
  <si>
    <t>SaltLakeCityUT</t>
  </si>
  <si>
    <t>SavannahGA</t>
  </si>
  <si>
    <t>SiouxFallsSD</t>
  </si>
  <si>
    <t>TulsaOK</t>
  </si>
  <si>
    <t>WorcesterMA</t>
  </si>
  <si>
    <t>OmahaNE</t>
  </si>
  <si>
    <t>CWNS ID</t>
  </si>
  <si>
    <t>Location</t>
  </si>
  <si>
    <t>Correspondence</t>
  </si>
  <si>
    <t>Status</t>
  </si>
  <si>
    <t xml:space="preserve">Has Biogas? </t>
  </si>
  <si>
    <t>Utility Name</t>
  </si>
  <si>
    <t>Facility Name</t>
  </si>
  <si>
    <t xml:space="preserve">Influent Flow (MG Per Year) </t>
  </si>
  <si>
    <t>Imported Natural Gas - Value</t>
  </si>
  <si>
    <t>Imported Natural Gas - UNITS</t>
  </si>
  <si>
    <t>Biogas generation - VALUE</t>
  </si>
  <si>
    <t>Biogas generation UNITS</t>
  </si>
  <si>
    <t xml:space="preserve">Electricity generation if specificied - kWh </t>
  </si>
  <si>
    <t>Chris, data is available but embedded in bulk billing. I have energy (electricity) use data for 2015 for our water filtration plant. We used 563,000 kwh and we produced an average of 19.5 MGD.
Best wishes for 2016,
Joe
City of Albany
Department of Water and Water Supply
10 North Enterprise Dr.
Albany, NY 12204</t>
  </si>
  <si>
    <t>Complete</t>
  </si>
  <si>
    <t>No</t>
  </si>
  <si>
    <t>City of Albany Department of Water</t>
  </si>
  <si>
    <t>Water Treatment Plant (Feura Bush)</t>
  </si>
  <si>
    <t>N/A</t>
  </si>
  <si>
    <t>Technically for 2015</t>
  </si>
  <si>
    <t>Christopher,
                I received your request for information for flow, electrical, and natural gas.  I wanted to let you know that this request must be filed with the County Clerk in order to be a valid FOIL; however, I will compile what I can for you based on this request. 
                The average flow for our South Plant, which serves the City of Albany had an average flow of 20.5 MGD. We used 6,684,000 kwh and 286,000 therms for the South Plant for 2012. 
Very truly yours,</t>
  </si>
  <si>
    <t>Albany County Water Purification District</t>
  </si>
  <si>
    <t>South plant</t>
  </si>
  <si>
    <t>therms</t>
  </si>
  <si>
    <t>Email not important; just includes attachments</t>
  </si>
  <si>
    <t xml:space="preserve">Albuquerque Bernalillo County Water Utility Authority </t>
  </si>
  <si>
    <t>San Juan – Chama Drinking Water Treatment Plant (?)</t>
  </si>
  <si>
    <t>Unknown</t>
  </si>
  <si>
    <t>Yes</t>
  </si>
  <si>
    <t>Southside Water Reclamation Plant</t>
  </si>
  <si>
    <t>MMBTU</t>
  </si>
  <si>
    <t>Email not important; only includes attachments</t>
  </si>
  <si>
    <t>Alexandria Sewer</t>
  </si>
  <si>
    <t>Not listed</t>
  </si>
  <si>
    <t>kcf</t>
  </si>
  <si>
    <t xml:space="preserve">Here are Hollywood`s numbers for 2012 .
We do not track natural gas Therms.
Let me know if you need anything else
</t>
  </si>
  <si>
    <t xml:space="preserve">No </t>
  </si>
  <si>
    <t>River Road WRP</t>
  </si>
  <si>
    <t>Includes pump energy</t>
  </si>
  <si>
    <t xml:space="preserve">Hi Christopher,
I have compiled the 2012 monthly data for our Eagle River, Girdwood, and Asplund wastewater treatment facilities and our Eklutna Water Treatment Facility. We read both electric and gas meters at the facilities on a monthly basis so this data should fairly closely relate to the flow data that is generated from our SCADA system. I’ve provided comments in the spreadsheets explaining the relevant data columns. 
We currently don’t have any biogas production. We transport thickened sludge from our Eagle River and Girdwood secondary wastewater treatment facilities to our Asplund facility (primary treatment) where we combine it with primary sludge and mechanically dewater it prior to incineration via a multi-hearth sewage sludge incinerator. 
At our Eklutna Water Treatment Facility, we have a Gilkes turbine that generates electricity from the raw water entering the facility. We generate more power than we consume at the entire facility and excess power is transferred to the electrical grid. 
Population serviced and descriptions of the plants can be found in our 2014 Wastewater Master Plan and 2012 Water Master Plan located at the links below.
Wastewater Master Plan:
http://www.awwu.biz/PublicWebsite/media/documents/reports/MasterPlans/MasterPlansFrameWasteWater.htm
Water Master Plan:
http://www.awwu.biz/PublicWebsite/media/documents/reports/MasterPlans/Water/2012/AWWU_FinalFull-R.pdf
Please let me know if you have additional questions regarding this.
Regards,  
</t>
  </si>
  <si>
    <t xml:space="preserve">Sahar - checked for bioas (none) </t>
  </si>
  <si>
    <t>ArlingtonTX</t>
  </si>
  <si>
    <t>Email not important</t>
  </si>
  <si>
    <t>Abby - checked</t>
  </si>
  <si>
    <t>No information</t>
  </si>
  <si>
    <t xml:space="preserve">Sahar - checked for biogas? </t>
  </si>
  <si>
    <t xml:space="preserve">Dear Mr. Chini,
This email is in response to your recent request for information regarding utility records (PIR 824913).
On behalf of the City of Austin and the Austin Water Utility, we have reviewed our records for responsive information to the request.  Please see attached responsive documents.  We included data for October 2011 through December 2012 to ensure both Fiscal Year 2012 (based on City fiscal year) and calendar year data were made available.
Please let me know if you need anything further from Austin Water. 
Sincerely,
Bernadina Hansen
Austin Water 
Public Information Office
(512) 972-0155
Bernadina.hansen@austintexas.gov       
</t>
  </si>
  <si>
    <t>Sahar - checked for biogas</t>
  </si>
  <si>
    <t>Checked for biogas - Sahar</t>
  </si>
  <si>
    <t>Sahar - biogas done</t>
  </si>
  <si>
    <t>Plant 2 - name not listed</t>
  </si>
  <si>
    <t>CF</t>
  </si>
  <si>
    <t>Baltimore City Department of Public Works</t>
  </si>
  <si>
    <t>Back River WWTP</t>
  </si>
  <si>
    <t xml:space="preserve">Hi Christopher,
Here is the information that was provided to me by our Water and Wastewater divisions. Unfortunately, they noted that they do not have data available for 2012 biogas at the wastewater plant.
Thank you,
Billie Guenther
City Clerk
City of Billings
PO Box 1178
Billings, MT 59103
406-657-8210
</t>
  </si>
  <si>
    <t>No data available</t>
  </si>
  <si>
    <t xml:space="preserve">Mr. Chini, 
The information you requested is attached for total pumpage and power usage for the year 2012 at our four water treatment plants. If you need any further information, contact me at your convenience.
                Sincerely,
Floyd Stephens
Manager, Water Treatment
Birmingham Water Works Board
Mr. Chini,
I have received your letter of request for information regarding our water treatment processes, and the electrical and natural gas data associated with treatment and delivery.
I have submitted a request to our SCADA department for the information on your request for daily totals. We use electricity exclusively for treatment and delivery. Natural gas is not used in any treatment areas except for boiler applications for dehumidifiers, etc. and HVAC purposes.
I will forward the information to you when I have received it. If you have any other questions or requests, please contact me.
                                                                                Thank You,
Floyd Stephens
Manager, Water Treatment
Birmingham Water Works Board
</t>
  </si>
  <si>
    <t>Checked by abby</t>
  </si>
  <si>
    <t>N/A; drinking water plant</t>
  </si>
  <si>
    <t>Birmingham Water Works Board</t>
  </si>
  <si>
    <t>Carlson Filter Plant</t>
  </si>
  <si>
    <t>Putnam Filter Plant</t>
  </si>
  <si>
    <t xml:space="preserve">Mr. Chini, 
The information you requested is attached for total pumpage and power usage for the year 2012 at our four water treatment plants. If you need any further information, contact me at your convenience.
                Sincerely,
Floyd Stephens
Manager, Water Treatment
Birmingham Water Works Board
Mr. Chini,
I have received your letter of request for information regarding our water treatment processes, and the electrical and natural gas data associated with treatment and delivery.
I have submitted a request to our SCADA department for the information on your request for daily totals. We use electricity exclusively for treatment and delivery. Natural gas is not used in any treatment areas except for boiler applications for dehumidifiers, etc. and HVAC purposes.
I will forward the information to you when I have received it. If you have any other questions or requests, please contact me.
                                                                                Thank You,
Floyd Stephens
Manager, Water Treatment
Birmingham Water Works Board
</t>
  </si>
  <si>
    <t>Shades Mountain Filter Plant</t>
  </si>
  <si>
    <t>Western Filter Plant</t>
  </si>
  <si>
    <t xml:space="preserve">Christopher, thank you for your inquiry regarding the City of Boise, ID wastewater treatment facilities. For your information I have enclosed the EPA fact sheets that were published in conjunction with the City’s latest NPDES permits, which were issued in 2012. Boise has two wastewater treatment facilities, West Boise and Lander St. According to the fact sheets, West Boise in 2010 served a population of 148,300, which includes portions of Boise plus wastewater received from Garden City and the Eagle Sewer District. Lander St in 2010 served a population of 122,600, which includes the remaining portions of Boise plus wastewater received from Bench Sewer District and the Northwest Boise Sewer District. Since these fact sheets were published these two districts have merged with the City of Boise. These population estimates can be a bit deceiving because the City collection system allows flow to be shifted between the two plants, but the total population served in 2010 was 270,900.
The attached spreadsheet provides your requested information that is readily available. Daily information is available for flow, and monthly for the other parameters you requested, based in part on utility billing data. 
•        Treated Flow
•        Electricity Consumption (kWh)
•        Natural Gas (therms) 
•        Bio Gas Generation 
If you have additional questions I invite you to contact me (information below) or Tony Perreira at 208-384-3799. Best wishes with your research.
Matt
Christopher,
The natural gas usage data that you received last week for the West Boise WWTF was atypical for the plants usual consumption. We are not sure what occurred that year, but natural gas consumption was down a considerable amount. I have included additional data showing 2011 and 2013 natural gas usage which will allow you to make an adjustment if required for your work. Feel free to contact me if you have any questions.
</t>
  </si>
  <si>
    <t>City of Boise</t>
  </si>
  <si>
    <t>West Boise</t>
  </si>
  <si>
    <t>scf</t>
  </si>
  <si>
    <t>Lander St</t>
  </si>
  <si>
    <t xml:space="preserve">Can you send this person the following:
•	Israel’s long term energy use spreadsheet (Green house gas project )
(Attached to this email) 
•	2015 water use staff summary
                 http://www.mwra.com/monthly/bod/boardmaterials/2016/o-011316.pdf
                See the W.A.3  Bookmark
•	Spreadsheet with 2012 water use and WW at Deer Island –  and better yet if you have a history – perhaps Carl or Kristen can provide something from their conservation annual report
(Will send later after getting the Waste Water Flows at Deer Island)
•	The Water use slide show that you did comparing water use elsewhere (cool animation)
(Attached)
Will probably need to just send a CD, unless you can do drop box
Thanks  - if you do use snail mail – send him a note saying it has just been mailed 
</t>
  </si>
  <si>
    <t xml:space="preserve">Dear Mr. Chini:
Attached to this email is the following:
•	Treated flow: Page 1 of monthly report attached 
•	Electricity Consumption: shown on Page 1 of monthly report 
•	Natural gas usage: Daily usage on attached excel spreadsheet 
•	Bio gas generation: Daily production attached. 
•	Population served is more than 450,000
If you have further questions, you may contact Mike Letina at 716-851-4664, ext. 5201.
Sincerely,
Judie Eagan
Senior Clerk
Buffalo Sewer Authority
(716)851-4664, ext. 4204
jeagan@sa.ci.buffalo.ny.us
</t>
  </si>
  <si>
    <t>cf</t>
  </si>
  <si>
    <t xml:space="preserve">Hello Christopher
I’m attaching the 2012 Monthly report information for the Main Wastewater Plant in Burlington VT. We have two other smaller plants as well, but the Main Plant discharges directly into Lake Champlain not far from the drinking water facility. The other 2 plants discharge into the Winooski River. We received your letter the other day and I can help with the wastewater portion of your request. I will cc Steve Asselin who was recently appointed Chief Operator at the Water Plant. He may be able to help provide information from the drinking water end. Also, I do not have records on natural gas or biogas generation at Main Plant. We do not produce methane gas here and only use natural gas for heating. Our population varies with 3 colleges in town, but I believe we serve roughly 45,000-50,000 people.
Good luck on your project
Tim Grover, Chief Operato
</t>
  </si>
  <si>
    <t>In response, the attached records are being provided.  No fees have been assessed.  Additional operational and statistical information can also be obtained in our Comprehensive Annual Financial Reports at http://www.charlestonwater.com/152/Financial-Information.  I wish you well with your study, and if you have any questions, please let me know.
Regards,
Theresa W. Williams
Records and Insurance Program Manager</t>
  </si>
  <si>
    <t>Complete - Joaquin</t>
  </si>
  <si>
    <t>Checked for biogas - Joaquin</t>
  </si>
  <si>
    <t xml:space="preserve">
Email not important; just includes attachments</t>
  </si>
  <si>
    <t xml:space="preserve">Good Afternoon Chris,
I will be processing your public records request. Attached is our daily data for our drinking water system. For just drinking water, you will want to look at the Sherard Treated Water (Column E) and Well Water (Column J) all units are million gallons. 
We have two wastewater treatment facilities-Crow and Dry Creek Water Reclamation facilities. Attached are the daily values and units are in million gallons.  Crow Creek facility has a recycle water which is used for irrigating City’s parks etc. 
As for electricity and natural gas consumption data, you will need to request that information from Black Hills Power, Shellie Giessuebel at 307-778-2124 or shellie.giessuebel@blackhillscorp.com . We have over 80-90 accounts with Black Hills Power therefore you would be interested in only these accounts:
3501764220	1821 Happy Jack Rd Plant
4956862750	1821 Happy Jack Rd Bldg	 
5944692791	4403 Livingston Ave	 
6547088710	4401 Livingston Ave	 
As a side note, our water treatment facility will be moving to hydroelectric power generation within the next few years. In addition 2012 was a noted drought year within Cheyenne with above average of water consumption for our 75,000 service population. 
I will be out of the office until March 27th but please feel free to contact me for additional questions you might have. In addition, the Board would be interested in your graduate study results. When do you anticipate completion?
Best Regards,
Dena 
</t>
  </si>
  <si>
    <t>Cheyenne Board of Public Utilities</t>
  </si>
  <si>
    <t>Sherard Water Treatment Plant</t>
  </si>
  <si>
    <t>NA</t>
  </si>
  <si>
    <t>Crow and Dry Creek Water Treatment</t>
  </si>
  <si>
    <t xml:space="preserve">Mr. Chini,
Our Maintenance and Operations Department just provided me with corrected information for the Calumet WRP. I have copied it below.
Upon review, the data for CWRP natural gas was reported incorrectly. The correct value is:
January 2007-December 2014 Calumet WRP natural gas consumed:  3,120,966 therm
Thanks,
Annie Wright
MWRD
</t>
  </si>
  <si>
    <t>Sahar - biogas done, there are 3 other plants w/o biogas</t>
  </si>
  <si>
    <t>Metropolitan Water Reclamation District of Greater Chicago</t>
  </si>
  <si>
    <t>Hanover</t>
  </si>
  <si>
    <t>No email</t>
  </si>
  <si>
    <t>Egan</t>
  </si>
  <si>
    <t>See above email</t>
  </si>
  <si>
    <t>Stickney</t>
  </si>
  <si>
    <t xml:space="preserve">Mr. Chini:
Per your request, attached is the gas usage (monthly) and electrical power usage (daily) as well as flow data for 2012.  We did not have any bio gas production.  
We will consider this request closed.  Please let me know if you have any questions.  
Victoria Pohana
Enterprise Management Division
Program Coordination
Metropolitan Sewer DiMr. Chini,
MSD does not have a customer count by Treatment Plant Drainage Area, so there is no true way to answer your question.  That said, it is estimated that MSD serves a population of 800,000, and the Mill Creek Plant processes approximately 63% of flow on an annual basis.  Using these numbers, one could approximate the number of customers served by the Mill Creek Plant at 500,000 people.
I hope this information is helpful.   We will consider the request closed.  Please feel free to contact me if you need anything else.
Good luck with your research.
Victoria Pohana
Metropolitan Sewer District of Greater Cincinnati
513.244.5584
strict of Greater Cincinnati
513.244.5584 (voice)
513.557.7193 (fax)
</t>
  </si>
  <si>
    <t xml:space="preserve">Mr. Chini,
I attached the requested records to your portal. Unfortunately we do not have a report for natural gas consumption for heating the treatment plants, but the rest of the data is attached. We serve a water and wastewater service area population of 426,000. If you have any questions regarding the data provided, you can contact:
Lisa Barbato, Wastewater Resource Recovery Manager, Colorado Springs Utilities, 719-668-8740, lbarbato@csu.org
Thank you!
John Butler
jcbutler@csu.org
</t>
  </si>
  <si>
    <t>Yes but treated at a separate facility</t>
  </si>
  <si>
    <t>JD Phillips plant</t>
  </si>
  <si>
    <t>Las Vegas Street plant</t>
  </si>
  <si>
    <t xml:space="preserve">Good Afternoon Christopher,
I apologize profusely for how long it has taken for me to get this information to you.  You requested flow, electricity, and natural gas use by the City of Columbia Water Works and Waste Water Plants.  Please find enclosed the 2012 information you requested to the best of our ability.  For your information we have two water treatment plants Canal WTP (300 Laurel Street, Columbia SC), and Lake Murray (102 Rocky Point, Columbia, SC).  The capacity of each of these plants is 84 Million Gallons Per Day (MGD) and 75 MGD respectively.  Our average flows from both of these plants is 30 MGD each.  Our Wastewater Treatment Plant is rated at 60 MGD with a max peak of 120 MGD.  This plant has an average day of 40 MGD.  The population served by our Drinking water system was approximately 375,000, and wastewater was approximately 150,000.
This is the 2012 annual usage information for the three major plants. The monthly electric consumption is attached in the spreadsheet. I only have the annual gas usage.
300 Laurel (Canal Plant) acct # 2-1898-0003-6065
18,867,646 kwh
28,124 therms
102 Rocky Point ( Lake Murray plant) acct # 6-1898-0003-6142
14,266,424 kwh
908 therms
1200 Simmon Tree (WWTP) acct # 3-1898-0003-6136
19,762,169 kwh
</t>
  </si>
  <si>
    <t>City of Columbia Water</t>
  </si>
  <si>
    <t>Columbia Sewage Treatment Plant</t>
  </si>
  <si>
    <t xml:space="preserve">Hi Christopher,
Our department operates the wastewater treatment facilities. The 2012 annual report may have all the information you are looking for http://columbus.gov/Templates/Detail.aspx?id=65640 (see page 25). 
Natural gas is only used for heating some of the buildings, so I’m not sure this is relevant data. Let me know what you think.
AnitaHi Christopher,
Unfortunately, we do not have 2012 data in the same format as the 2013 Excel spreadsheet sent earlier. The .lst files contain data showing electricity consumption for the Division of Water (DOW) and for DOSD (Division of Sewerage and Drainage). The spreadsheet shows gas consumption for the two divisions.  
A couple things I’d like to point out… 
•         the data is compiled from many sources and there are some numbers that don’t make sense to us (March DOSD total kwh, for example, seems very high)   
•         this data shows energy consumption for all 11 of our facilities and pump stations. The facilities that are not actually drinking water or waste water treatment plants or pump stations house support staff (such as training, human resources, payroll, public relations, the call center, fleet mechanics, safety, environmental compliance, watershed protection, engineers, water leakage detection, backflow prevention, hydrant maintenance, stockrooms, fiscal), the water quality assurance lab, the water distribution control center, distribution and sewer maintenance crews, and on and on, which is all part of the process of getting drinking water and wastewater treated. 
I have requested reports that show the amount of wastewater treated at our two plants, similar to the data collected for water treatment. I will forward them to you as I receive them.
Feel free to contact Bob Ashton or me if you have any questions. Best of luck!
Anita
</t>
  </si>
  <si>
    <t xml:space="preserve">Hi Christopher,
Here is energy consumption data for 2012. The .lst files can be opened on notepad. Bob Ashton is willing to help you sort through the data if needed, I’ve copied him on this email reashton@columbus.gov or 614-645-6298. Please elt me know if there’s anything else I can help with.
Anita
Hi Christopher,
Our department operates the wastewater treatment facilities. The 2012 annual report may have all the information you are looking for http://columbus.gov/Templates/Detail.aspx?id=65640 (see page 25). 
Natural gas is only used for heating some of the buildings, so I’m not sure this is relevant data. Let me know what you think.
Anita
Hi Christopher,
Unfortunately, we do not have 2012 data in the same format as the 2013 Excel spreadsheet sent earlier. The .lst files contain data showing electricity consumption for the Division of Water (DOW) and for DOSD (Division of Sewerage and Drainage). The spreadsheet shows gas consumption for the two divisions.  
A couple things I’d like to point out… 
•         the data is compiled from many sources and there are some numbers that don’t make sense to us (March DOSD total kwh, for example, seems very high)   
•         this data shows energy consumption for all 11 of our facilities and pump stations. The facilities that are not actually drinking water or waste water treatment plants or pump stations house support staff (such as training, human resources, payroll, public relations, the call center, fleet mechanics, safety, environmental compliance, watershed protection, engineers, water leakage detection, backflow prevention, hydrant maintenance, stockrooms, fiscal), the water quality assurance lab, the water distribution control center, distribution and sewer maintenance crews, and on and on, which is all part of the process of getting drinking water and wastewater treated. 
I have requested reports that show the amount of wastewater treated at our two plants, similar to the data collected for water treatment. I will forward them to you as I receive them.
Feel free to contact Bob Ashton or me if you have any questions. Best of luck!
Anita
</t>
  </si>
  <si>
    <t>Here is the City of Dayton Daily Flows during 2012 in MGD (Million Gallons per Day). I do not have energy information to provide to you. However, Mr. Chris Clark may be able to inform you of other resources.  Thank you. Mr. Chini….. This email is a follow up to your public records request. I am addressing the records that you are requesting for the Water Reclamation Facility. In a previous email, Phil Bennington provided you the daily flow values for the facility. Attached to this email are the power and gas records for both the Water Reclamation Facility as well as Water Supply &amp; Treatment. Just one note – the tab labeled 2012 Bill Entry Form – Proliance – this is the energy supplier for Water Supply &amp; Treatment’s Kiln Operation. You request for data from Water Supply and Treatment will come from the current Division Manager, Keshia Kinney. Take a look at the information and if you need additional data, please don’t hesitate to contact us. We do enjoy helping graduate students.</t>
  </si>
  <si>
    <t>N</t>
  </si>
  <si>
    <t xml:space="preserve">Chris,
Attached is the spreadsheet we discussed containing Denver Water’s energy and water usage for 2012.  On the “Energy Use” tab, I have shaded rows blue for energy use data that directly pertains to the delivery of potable water.  The rows shaded orange pertain to the recycled water system.  The other tab, “Water Delivery” shows the monthly amounts of water delivered in each system in million gallons.   All the other rows of data do nor pertain to delivery of water or operations of the distribution system.  You may also find some water-energy nexus information from Western Resource Advocates (http://westernresourceadvocates.org/projects/energy-and-water-nexus/).  Please contact me if you have any questions about the attached data.
bp
</t>
  </si>
  <si>
    <t>Y</t>
  </si>
  <si>
    <t>R.W. Hite Facility</t>
  </si>
  <si>
    <t>KCF</t>
  </si>
  <si>
    <t xml:space="preserve">Mr. Chini:
Thank you for contacting Des Moines Water Works regarding the study you are conducting on the urban water cycle.  Please accept this email as Des Moines Water Works’ response to your records request in accordance with Chapter 22, Code of Iowa. 
I have attached readily available files that contain the information you are seeking.  Because these files were readily available, they are being provided to you at no cost.  If you require these compiled differently or significant interpretation, there may be a cost associated with that effort as allowed per DMWW’s Public Records policy at http://www.dmww.com/upl/documents/water-services/plumbers-contractors/rules-regulations/public-records-516.pdf. 
Des Moines Water Works serves a population of approximately 500,000 people in Central Iowa.
Please call or email if you have questions.  Best to you in your graduate studies!
Sincerely,
</t>
  </si>
  <si>
    <t xml:space="preserve">Hi Christopher,
This is a link to our Annual Report 2013 which contains all the information you are looking for from the City of Duluth.  We have reports from 2010 to 2014 on the website also.  For the waste water information, you will have to contact Western Lake Superior Sanitary District (WLSSD).  They are the regional WWTP.  
It you have any question, contact Mark or myself.
http://duluthmn.gov/media/WebSubscriptions/156/PWU%202013%20Annual%20Report.pdf
Howard M Jacobson
Manager, Utility Operations
City of Duluth
Dept. of Public Works &amp; Utilities
520 Garfield Avenue
Duluth, MN 55802
O: 218-730-4061
F: 218-730-4176
hjacobson@duluthmn.gov
 Greetings, Mr. Chini
The WLSSD total population served in 2012 is 108,813.  
I have also attached a spreadsheet of electricity used in 2012, showing the wastewater treatment plant and conveyance system separately.  Based on your original email, I think you wanted the usage shown separately.  Please note, as Joe Mayasich indicated in his email, that the 108,813 population generates approximately half of the daily flow.  The remainder is from our direct industrial customers.  
Best regards,
Karen 
Hello Christopher,
The attachments contain what you requested, plus a bit more WLSSD-specific information that seemed to be pertinent to your research.
Ms. Anderson will provide the population information.  I do want to point out that “roughly” half the inflow to WLSSD is industrial; specifically, from pulp and paper mills.
</t>
  </si>
  <si>
    <t>Western Lake Superior Sanitary District</t>
  </si>
  <si>
    <t>Western Lake Superior Sanitary District Wastewater Treatment Facility</t>
  </si>
  <si>
    <t xml:space="preserve">Attached is the electrical consumption for the 2012 year (four wastewater plants and lift stations) as part of this request.Good morning Becky:
Attached are the data requested by Mr. Chini.  For clarification, Wastewater Sections are:
620        Lift Stations (Sewage Pumping to WWTPs)
640        J.T. Hickerson (Northwest) WWTP, NW
650        H.R. Street WWTP, HS
670        R.R. Bustamante WWTP, RB
680        Fred Hervey WRP, FH
The only daily numbers I have are for treated flows.  All the rest are monthly.  The Biogas is a calculation of daily usage.  Any questions, let me know
William Quinn | Wastewater Treatment Manager  
4100-L Delta Drive | El Paso, TX  79905
(915) 594-5768 Telephone | (915) 820-8890 Mobile | (915) 533-8254 Fax
</t>
  </si>
  <si>
    <t>RBWWTP</t>
  </si>
  <si>
    <t>cuft</t>
  </si>
  <si>
    <t>HSWWTP</t>
  </si>
  <si>
    <t>FHWRP</t>
  </si>
  <si>
    <t>See eugene_or tab</t>
  </si>
  <si>
    <t>Eugene Water &amp; Electric Board</t>
  </si>
  <si>
    <t>Water Pollution Control Facility</t>
  </si>
  <si>
    <t xml:space="preserve">Mr. Chini,
I have received your request for information and will begin compiling the 2012 data so that I can send it to you.  Regarding time steps, this will be a mixed bag.  Most wastewater treatment process related data I can get in daily time steps (including biogass generation), however outside utility data will come in monthly time steps.  
I hope to have this back to you in the form of an email and attachments by the middle of November at the latest.
Regards,
Don
Donald L. Tucker
Wastewater Superintendent
City of Fargo, ND
(Office) 701-241-8565
(Cell) 701-388-9228
</t>
  </si>
  <si>
    <t>City of Fargo Water Reclamation</t>
  </si>
  <si>
    <t>Fargo Regional Wastewater Reclamation Facility</t>
  </si>
  <si>
    <t>cubic ft</t>
  </si>
  <si>
    <t xml:space="preserve">Hello again, Mr. Chini,
I have received approval to waive the fee and provide you raw data with minimal formatting. I hope you will be able to sort through it enough to meet your needs. Attached are four spreadsheets. For Water Reclamation, the daily treated volume, monthly electrical usage, and monthly natural gas usage are each on a separate spreadsheet. Biogas generation numbers are not provided.
In the Water Production spreadsheet note the following items:
•         The ‘Plant Production’ column is net treated water to the finished water reservoirs, in million gallons
•         The ‘Solar PV’ column is electricity generated by our solar photovoltaic field. This is not electrical usage.
•         The ‘Total Site’ column will be your best number for overall electrical usage. In general, the other columns indicate electrical usage for specific parts of the plant, but are included in the ‘Total Site’ number.
•         The ‘SWPS’ column is an exception to the above bullet point. It is an offsite pump station and is metered separately.
•         Both ‘SWPS’ and ‘HSPS’ are pump stations for moving potable water. This energy usage is not directly attributable to the treatment of drinking water, but is directly attributable to delivery of water to customers.
•         The ‘WQL KW’ column is electrical usage by our water quality laboratory. You may wish to subtract this number out from the ‘Total Site’ column. They provide required testing for the distribution system, but also perform contract work for other entities. That power usage is not directly attributable to energy for treating water, but a significant portion of it is attributable to meeting required testing regimens. Some portion of it is not even indirectly attributable since the lab provides services to other entities, but determining the magnitude of that portion is beyond the scope of work I am approved to provide. Note that we also have an in-plant process control laboratory which provides analytical support for the treatment processes. Energy usage for that process control laboratory is accounted for in the ‘Total Site’ and ‘Main Plant’ columns.
I look forward to seeing the results of your research.
Best Regards,
Gregg D. Stonecipher, CWP, PO
Mr. Stonecipher,
Thanks again for sending me this information. I just had one quick follow up question about the water production spreadsheet. What are the units for the natural gas column? I am assuming that they are in units of 100 CF?
Hello Mr. Chini,
These are in cubic feet.
Chris Chini
</t>
  </si>
  <si>
    <t>Forth Worth Water Department</t>
  </si>
  <si>
    <t>Villlage Creek Water Reclamation Facility</t>
  </si>
  <si>
    <t>MSCF</t>
  </si>
  <si>
    <t>Email not important; just includes attachmens</t>
  </si>
  <si>
    <t xml:space="preserve">Dear Requestor, 
Thank you for your public records request (PIRT 6613) regarding Greensboro water and wastewater data from 2012. 
Please find the attached records responsive to your request.  Biogas information was not applicable to our systems. 
I hope this information is of use to you. 
Sincerely, 
Katherine Carter, Public Records Administrator 
Communications and Marketing Department - 336-373-3282
City of Greensboro
PO Box 3136, Greensboro, NC 27402-3136
www.greensboro-nc.gov
</t>
  </si>
  <si>
    <t xml:space="preserve">For 2012, the power costs were as follows for the water treatment facilities (includes finished water pumping):
Adkins                                                  $1.46M
Stovall                                                   $0.78M
Total Treatment                               $2.24M
Raw Water pumping adds the following cost
Adkins/Lake Keowee                     $254k
Stovall/Table Rock Res                   $39k
Stovall/Saluda Res                           $72k
Total Raw Water Pumping            $365k
Total Combined                                $2.6M
</t>
  </si>
  <si>
    <t>In progress - Sahar</t>
  </si>
  <si>
    <t>yes (has 2 additional facilities without biogas)</t>
  </si>
  <si>
    <t>Greenville Water</t>
  </si>
  <si>
    <t>Durbin WWTP</t>
  </si>
  <si>
    <t>Note: Greenville SC included additional plants listed as having biogas, but data was exact replication. We include the three sets of unique data</t>
  </si>
  <si>
    <t>"For 2012, the power costs were as follows for the water treatment facilities (includes finished water pumping):
Adkins                                                  $1.46M
Stovall                                                   $0.78M
Total Treatment                               $2.24M
Raw Water pumping adds the following cost
Adkins/Lake Keowee                     $254k
Stovall/Table Rock Res                   $39k
Stovall/Saluda Res                           $72k
Total Raw Water Pumping            $365k
Total Combined                                $2.6M
"</t>
  </si>
  <si>
    <t>Gilder WWTP</t>
  </si>
  <si>
    <t>"""For 2012, the power costs were as follows for the water treatment facilities (includes finished water pumping):
Adkins                                                  $1.46M
Stovall                                                   $0.78M
Total Treatment                               $2.24M
Raw Water pumping adds the following cost
Adkins/Lake Keowee                     $254k
Stovall/Table Rock Res                   $39k
Stovall/Saluda Res                           $72k
Total Raw Water Pumping            $365k
Total Combined                                $2.6M
"""</t>
  </si>
  <si>
    <t>Lower Reedy WWTP</t>
  </si>
  <si>
    <t xml:space="preserve">Attached is an excel spreadsheet which reveals all of the relevant information you have requested for the AWTF for year 2012.  Originally I only provided tabs 1 and 2.  The remaining tabs address the answers to your questions.  
If you have any additional questions, please contact me.  
Karen M. McKillip
Archivist
karen.mckillip@capitalregionwater.com
O:     717 525 7677
</t>
  </si>
  <si>
    <t xml:space="preserve">Aloha Mr. Chini,
Thank you for your email to the Board of Water Supply (BWS).
As you know, the BWS completed a public review draft of our 30-year Water Master Plan, which is available online here: http://www.boardofwatersupply.com/about-us/water-master-plan. Section 7-1 of the document states the following:
In the 5-year average centered on 2010, BWS estimates that water loss (also referred to as unaccounted for water or non-revenue water) was approximately 10 percent (10.5%). The BWS should identify areas of highest percentage of non-revenue water to focus meter calibration, leak detection, addition of new meters if necessary, and water conservation efforts, with the goal to reduce non-revenue water (real and apparent losses) to less than 8.1 percent.
I checked with my colleagues this morning and they confirm that the number is 10.5%. We hope this information is useful to you.
Sincerely,
Keoni D. Mattos for ContactUs
Board of Water Supply, Communications Office
630 South Beretania Street | Honolulu, Hawaii  96843
</t>
  </si>
  <si>
    <t>Board of Water Supply</t>
  </si>
  <si>
    <t>Honouliuli Water Recycling Facility</t>
  </si>
  <si>
    <t>Cubic feet</t>
  </si>
  <si>
    <t xml:space="preserve">Cecilia,
Item 2: Attached is the 2012 electricity usage for our three water production plants and all the water wells. 
Item 3: We don’t use natural gas in water production. 
I assume Kira will answer the population served. It needs to include water authorities and the population they serve. I would probably break it down between COH population and water authorities for a total. 
…Jim
</t>
  </si>
  <si>
    <t>Complete- Joaquin</t>
  </si>
  <si>
    <t>Email no important; just includes attachments</t>
  </si>
  <si>
    <t xml:space="preserve">Christopher,
Attached is the water/wastewater flow information you have requested from JEA. Per our phone conversation, the Daily Step data for wastewater is not readily available therefore I have provided the monthly data for wastewater.  If you should need additional information please submit your request through the Public Records Department. 
Thank you,
Robert Zammataro, P.E.
Manager, JEA W/WW System planning
O: 904-665-4488
C: 904-616-6288
</t>
  </si>
  <si>
    <t xml:space="preserve">Mr. Chini,
Here is the information you requested.
Again, we don’t treat wastewater.  We filter it.
If you have any further uestions, please let me know.
-Brooke
</t>
  </si>
  <si>
    <t xml:space="preserve">Chris 
We did not start logging energy consumption at our plants on a daily basis until recently.  I am providing two sets of data. 
The first set is for flow at our four WWTP's for 2012.  The next email will be more recent flow with power consumption as well.  I am working on the Water as well and will get that to you soon. 
Billie Jo McCarley P.E.
Knoxville Utilities Board
FYI:  part 2 of the data. 
Kuwahee is a 33 MGD ADF plant.  We have peak volume of 120 MGD and have a 100% biosolids beneficial reuse process on property. 
Billie Jo McCarley P.E.
Knoxville Utilities Board
</t>
  </si>
  <si>
    <t xml:space="preserve">Christopher,
Attached is a file with yearly pumpage data.  Totals are in million gallons.  It shows each of our six water plants with totals by month for each and the totals of all plants by month.  Hope this is what you need.  E mail back with any questions.
Russell Buckels
Water Supt.
</t>
  </si>
  <si>
    <t>LansingMI</t>
  </si>
  <si>
    <t>FOIA request denied</t>
  </si>
  <si>
    <t>LaredoTX</t>
  </si>
  <si>
    <t xml:space="preserve">Chris;
The SNWA Treatment and Transmission System serves wholesale water to the Las Vegas Valley (via the City of  Henderson, the Las Vegas Valley Water District, Boulder City, and Nellis Air Force Base) which combined have a current population of just over 2,036,000 people.    The Las Vegas Valley Water District currently has 377,054 retail customer connections serving an estimated population of approximately 1,405,583 million people.
As an added note, please realize that no two water systems are the same.  Many systems are feed by gravity and use far less energy while others utilize energy intensive, high lift pumping facilities to deliver water.  Furthermore,  some water treatment facilities use ozone and/or generate their own disinfectant while others do not.  Each situation and raw water quality demands different treatment techniques.  Hence, this can “hit” the bottom line of energy consumption in a serious way making general comparisons difficult to make or even justify.
Let me know if you require any further information.
Respectfully;
Kevin FisherDear Christopher
Attached are two graphs which depict our water delivery and energy consumption.  We no longer use natural gas for water delivery.
For clarification, the first graph depicts treated water from the SNWA “wholesale”  system.  This water is treated at two treatment plants River Mountain (RM) and the Alfred Merit Smith (AMS) plant and then pumped through the SNWA transmission system to its customers.  These two plants delivery water to Henderson, North Las Vegas, Las Vegas Valley water District (LVVWD), Boulder City and Nellis Air Force Base for retail use.  LVVWD, of which we are part of, is shown on the next graph as well.  Be advised that LVVWD also has 45,000 acre feet of well water which is not part of the treatment plant production.  Well water was added to the LVVWD distribution system water.
The second graph depicts the electrical load in MWH for both the treatment and transmission (SNWA) and the electrical load for LVVWD (distribution or retail side).  The electrical loads include the energy consumed for the LVVWD wells.
Dear Christopher
Attached are two graphs which depict our water delivery and energy consumption.  We no longer use natural gas for water delivery.
For clarification, the first graph depicts treated water from the SNWA “wholesale”  system.  This water is treated at two treatment plants River Mountain (RM) and the Alfred Merit Smith (AMS) plant and then pumped through the SNWA transmission system to its customers.  These two plants delivery water to Henderson, North Las Vegas, Las Vegas Valley water District (LVVWD), Boulder City and Nellis Air Force Base for retail use.  LVVWD, of which we are part of, is shown on the next graph as well.  Be advised that LVVWD also has 45,000 acre feet of well water which is not part of the treatment plant production.  Well water was added to the LVVWD distribution system water.
The second graph depicts the electrical load in MWH for both the treatment and transmission (SNWA) and the electrical load for LVVWD (distribution or retail side).  The electrical loads include the energy consumed for the LVVWD wells.
</t>
  </si>
  <si>
    <t>LVVWD</t>
  </si>
  <si>
    <t>Bonanza/Mojave Water Resource Center</t>
  </si>
  <si>
    <t xml:space="preserve">Mr. Chini,
I am providing the data you requested in your letter dated October 12, 2015. I am providing monthly natural gas use data and daily data for treated flow, electricity consumption and bio gas generation. Please note that the City of Lincoln operates two wastewater treatment facilities, the main plant is Theresa Street treating approximately 22 MGD, and the second plant Northeast treating approximately 2.2 MGD. I have provided the data for both facilities. Please let me know if you have any further questions.
Thank You,
Patrick Berge
Associate Engineer
Lincoln Wastewater System
402-441-8322
</t>
  </si>
  <si>
    <t>Sahar - Complete</t>
  </si>
  <si>
    <t>Lincoln Wastewater System</t>
  </si>
  <si>
    <t>Theresa Street WWTF</t>
  </si>
  <si>
    <t>therm</t>
  </si>
  <si>
    <t>Data provided for each day of the year; for imported electricity, subtract biogas electricity generated from total</t>
  </si>
  <si>
    <t>Northeast WWTF</t>
  </si>
  <si>
    <t>Not sent to electricity - used for boiler or waste</t>
  </si>
  <si>
    <t>Data provided for each day of the year</t>
  </si>
  <si>
    <t xml:space="preserve">•        Treatment flows                                  31.04 MGD (Total Treatment System Daily Average – Three Treatment Facilities)
•        Electrical consumption                       9,831  KWH  (Purchased from Power Grid – Three Treatment Facilities)              
•        Natural gas use                                     9,463  MCF  (@1.00 MMBTU – Three Treatment Facilities)
•        Bio-gas Generation                         102,933 MCF  (@0.65 MMBTU – Fourche Creek WWTP)
•        6,465 MWH Electricity Produced utilizing bio-gas production in a co-generation process (Fourche Creek WWTP)
•        232 MWH Sold back to Power Grid (Fourche Creek WWTP)
Little Rock Wastewater Treatment Facilities – Fourche Creek WWTP, Adams Field WWTP, Little Maumelle WWTP
Christopher, the information you requested for 2012 data is below.    LRW has three treatment facilities, one of which (Fourche Creek Treatment Facility) produces bio gas and electricity from its combustion.  Good luck on your study, and email me if you need anything else. </t>
  </si>
  <si>
    <t>In progress - Joaquin - Can't find data in our raw utility data folder</t>
  </si>
  <si>
    <t xml:space="preserve">Mr. Chini,
I am in receipt of your letter dated September 29, 2015 and received in my office on October 5, 2015 wherein you request information concerning Louisville Water Company’s 2012 daily operational data for both treatment and distribution (pumping) including Treated Flow (MG), Electricity Consumption (kWh) and Natural Gas Use (therms).  
Attached please find a spreadsheet with the information requested.  Please be advised LWC only retains monthly electricity consumption information and LWC does not use natural gas in its treatment or pumping processes.  I have also attached the 2012 Financial Highlights that you may find helpful.
Good luck.  
</t>
  </si>
  <si>
    <t>In progress - Joaquin - Talk through this one with Sahar and Abby, it's a mountain of data</t>
  </si>
  <si>
    <t>Louisville Water Company</t>
  </si>
  <si>
    <t>Morris Forman WWTP</t>
  </si>
  <si>
    <t>SCF</t>
  </si>
  <si>
    <t xml:space="preserve">Hello Chris,
I have attached plant data for the calendar year 2012.  There are two sheets included in the attached spreadsheet. The first sheet is monthly data, because we have monthly data for most of the parameters you have requested.  We own and operate 18 major raw wastewater pumping stations, so the electrical use is for those 18 major stations.  We operate 44 other small stations for the cities in the District, but I have not included power use for those smaller stations we do not own.  Also, I have not included natural gas use for the heating the stations, but this is relatively minor. 
The second sheet is daily data for plant flow, plant power use, and digester gas production.  We do not have daily electrical power use for the pumping stations nor for the natural gas purchased from the utility. The digester gas production recorded in 2012 is likely higher than the true production because of meter calibration issues.  The true production was probably in the range of 80% of the recorded production, but I do not have an accurate estimate.
For your information I have included a plant schematic.  The District operates a single treatment plant for an estimated population of about 350,000.
If you have questions, feel free to call or e-mail.
Steve Reusser, Operations Engineer
608-347-2864 cell
608-222-1201 ext 263
</t>
  </si>
  <si>
    <t xml:space="preserve">Complete - Sahar </t>
  </si>
  <si>
    <t>Madison Metropolitan Sewage District</t>
  </si>
  <si>
    <t>Nine Springs Wastewater Treatment PLant</t>
  </si>
  <si>
    <t xml:space="preserve">Hello Chris,
I have attached plant data for the calendar year 2012.  There are two sheets included in the attached spreadsheet. The first sheet is monthly data, because we have monthly data for most of the parameters you have requested.  We own and operate 18 major raw wastewater pumping stations, so the electrical use is for those 18 major stations.  We operate 44 other small stations for the cities in the District, but I have not included power use for those smaller stations we do not own.  Also, I have not included natural gas use for the heating the stations, but this is relatively minor. 
The second sheet is daily data for plant flow, plant power use, and digester gas production.  We do not have daily electrical power use for the pumping stations nor for the natural gas purchased from the utility. The digester gas production recorded in 2012 is likely higher than the true production because of meter calibration issues.  The true production was probably in the range of 80% of the recorded production, but I do not have an accurate estimate.
For your information I have included a plant schematic.  The District operates a single treatment plant for an estimated population of about 350,000.
If you have questions, feel free to call or e-mail.
</t>
  </si>
  <si>
    <t>Madison Metropolitan Sewerage District</t>
  </si>
  <si>
    <t>Nine Springs Wastewater Treatment Plant</t>
  </si>
  <si>
    <t>MMCF</t>
  </si>
  <si>
    <t xml:space="preserve">Good morning Christopher,
Please find attached the City of Manchester, NH 2012 data that you requested. Let me know if you have any questions. Please note that we have oil consumption for heating our building and for starting our incinerator. We also heat part of the plant with natural gas and will most likely be using that in the future for our fuel source for heating the entire plant when we upgrade our boilers. 
I want to wish you the best of luck with your study and look forward to the published results. Have a good weekend.
Rob
Robert J. Robinson, P.E. 
WWTP Superintendent 
City of Manchester 
Department of Public Works 
Environmental Protection Division 
Mr. Robinson,
I am taking a look at these data that you sent and I had a question. The units on the wastewater treatment energy, are those supposed to be MWh versus the kWh that are stated? I only ask because the data given equates to roughly a 2.0 kWh/MG electrical intensity which is about a factor of 1000 off from other plants of similar size from around the country.
Sincerely,
Christopher Chini
Christopher,
I have attached the spreadsheet again and put in the actual Kwh.  They were rounding because the Kwh is in the millions.
If there is anything I may help you with, please let me know.
Danielle C. Duval-Grooms
</t>
  </si>
  <si>
    <t xml:space="preserve">Per you letter, attached is an excel spreadsheet with daily main power consumption and flow data for our M.C. Stiles and T.E. Maxson Wastewater Treatment plants.  I have also attached monthly biogas generation data for the two plants.
Our natural gas usage is very minimal, used mainly for hot water heaters.
Please acknowledge receipt of this email and good luck in your study.
</t>
  </si>
  <si>
    <t>Memphis Light, Gas, and Water</t>
  </si>
  <si>
    <t>MC Stiles WWTP</t>
  </si>
  <si>
    <t>TE Maxson WWTP</t>
  </si>
  <si>
    <t xml:space="preserve">Good Morning:
I was forwarded a request to provide records related to energy consumption at our facilities that was originated by you.  I am trying to get you the information that is helpful to you and want to explain our operations a little bit.
We have two water reclamation facilities (Jones Island and South Shore) that are interconnected in two ways: 1) There is sewage flow that can be diverted to either of the plants (and is diverted during different weather conditions to maximize use of our facilities); and 2) Solids are pumped between the plants – primary sludge from Jones Island is pumped to South Shore for digesting – digested sludge and secondary sludge from South Shore is pumped to the Jones Island facility for final solids processing.
At our Jones Island facility, we use natural gas and landfill gas (combusted in turbines) to produce the majority of the electricity used for the treatment process, pumping out our deep tunnel, as well as processing solids.  We do purchase some electricity from the electric utility as well.  Therefore, we can provide to you the daily total electrical use (purchased plus generated) at the plant.  At this location, the exhaust heat from the turbines is used in our dryers to dry our biosolids into a fertilizer product (we process all of the biosolids from both of our plants at this location).  Depending on which turbines we are employing, we may also need to supplement the exhaust heat by direct-firing natural gas in the dryers.  We also use the turbine exhaust heat in a boiler system to provide building heating.
At our South Shore facility, we use natural gas and digester gas (combusted in reciprocating engines) to produce a substantial portion of the electricity used for the treatment process.  We also purchase electricity from the electric utility at this location.  Again, we can provide to you the daily total electrical use at the plant.  At this facility, we use digester gas fired in boilers to provide heat for the sludge digestion process and building heat.  We also recover heat from the engines to provide heat for the sludge digestion process.  We may also need to use natural gas in these processes, depending on the amount of gas we are getting from the digesters.
Bottom line – we can easily provide daily total electricity use at both plants.  The picture with fuel use is complicated and, as you can see, it is easy to end up double counting energy usage since all of the gas inputs end up producing electricity.  We can provide our air permit monitoring reports that detail the total fuel use at both plants (natural gas, landfill gas and digester gas).  This would have the most complete picture of fuel inputs at the plants in one place.  However, these reports might be difficult for you to interpret and extract the data from.  If you have time, I recommend you give me a call so we can discuss and find the information that will be most useful to you.
Thanks, Pat.
Patrick A Obenauf, P.E.
Manager, Contract Compliance Department
Milwaukee Metropolitan Sewerage District
Chris, nice talking to you yesterday.  We wish you the best in your project.
As we discussed on the phone, we are providing to you 2011 and 2012 information as those are the most critical to you.  From our perspective, The 2012 data is the most representative of our operation.  We had a fire in our engine house in 2011 that disrupted our South Shore electricity production.
See the attached spreadsheet that includes the monthly amounts of electricity purchased, as well as natural gas and digester gas used to generate electricity and run the plants.
We will send a follow-up e-mail with the daily flow information (volume treated).
Also as we discussed, we serve a population of 1.1 million people, which does not exactly mimic the area served by the Milwaukee Water Works, which provides drinking water.
If you have any further questions, feel free to let us know.  Thanks, Pat.
Dear Mr. Chini,
In response to your open records request, attached please find monthly pumpage, kWh and therm usage for Milwaukee Water Works Treatment Plants and Major Pumping Stations for 2012.
The Texas Avenue Pumping Station pumps water from Lake Michigan to the Howard Avenue Water Treatment Plant.  It uses electricity only. The Howard Pumping Station pumps treated water from the Howard Avenue Plant into the distribution system.  Both the Howard Avenue Treatment Plant and Pumping Station are located at the same facility and their electric and gas usages are not separated.  
The Linnwood Water Treatment Plant treats water only.  The Riverside Pumping Station and the North Point Pumping Station pump water treated at the Linnwood Plant to the distribution system.  Linnwood and North Point use both electricity and gas.  Riverside uses electricity only.
Both Linnwood and Howard Avenue Water Treatment Plants use ozone as the primary disinfectant.  Ozone is a highly effective oxidant but does require electricity to generate the ozone.
We would be very interested in reading your report when it is finished.
At this time, having transmitted the appropriate information, DPW considers this records request to be satisfied and closed.  If you believe otherwise, please do not hesitate to contact me.
Sandy Rusch Walton, Communications Manager
City of Milwaukee
Department of Public Works
</t>
  </si>
  <si>
    <t>Milwaukee Metropolitan Sewerage District</t>
  </si>
  <si>
    <t>South Shore WRF</t>
  </si>
  <si>
    <t>DTherms</t>
  </si>
  <si>
    <t>Only South Shore performs digestion. Primary sludge from Jones Island is diverted to South Shore for digestion. Influent flow reported here is the combined flow for South Shore and Jones Island.</t>
  </si>
  <si>
    <t xml:space="preserve">Hello Christopher,
Attached is a spreadsheet with data on influent flows and energy use for each of the MCES treatment plants in 2012.  I included data for each plant, as well as totals for all of the plants combined.  
For the wastewater flow I provided daily averages.  For the electric and natural gas energy usage, I provided the usage based on the bills received for each month.  Because the data is from utility bills, the usage for each month is not necessarily based on the 1st of the month to the last day of the month.  Also, the number of days included in the bill may change each month.  For example, for the June bill for the Eagles Point plant, the dates billed were 6/8/12 – 7/11/12.  Please let me know, if you need this data normalized to a monthly period.
In addition to the purchased electricity and natural gas, we also utilize electricity at the Metro plant that is generated by on-site turbines.  The turbines generate the electricity using the steam produced by our sludge incineration process.  At the Blue Lake and Empire plants, we also use the methane gas that is generated by the digestion process as an energy source.  Please let me know if you need data on this as well.
Lastly, as part of an energy reduction program, we have been working on reducing our energy use.  The 2012 data may not reflect all of the energy improvements that we have made.
Please let me know if you have any questions or need anything different from what I have provided.
Thanks,
Laura Fletcher
Hello Christopher, 
Attached please find the data you requested for 2012.  This includes the monthly electricity and natural gas consumption in addition to the monthly treated flow data.  
A couple of notes:  
(1)	Minneapolis has two treatment campuses with multiple buildings on each campus and thus electricity consumption include ‘interplant’ pumping (i.e. pumping between the two campuses) and finished water transmission pumping 
(2)	Note too that the electricity consumption includes all electricity usage on the two campuses; so in addition to the above mentioned pumping it would also include usage for lights, computers, etc.  
If you have any questions, please do not hesitate to let me know.  
Best Regards,
Brett
</t>
  </si>
  <si>
    <t>Yes - but we don't have the data on biogas</t>
  </si>
  <si>
    <t xml:space="preserve">Mr. Chini,
Attached is the information the water and wastewater treatment plants were able to provide.  I hope this information is helpful.
Water
Treated flow (gallons) - 93.7 MGD average daily finished water in 2012
Electricity Consumption (kWh) See attached spreadsheet
Natural Gas Use (therms) See attached spreadsheet
Total population served - 529,525 (in 2012)
Wastewater
Treated flow(gallons)- 148.052 average daily flow in FY2012
Electricity Consumption (kWh) See attached spreadsheet
Natural Gas Use (therms) See attached spreadsheet
Bio Gas Generation (if applicable)
Total population served – 711,705 (in 2012) 
Best,
Sonia Allman
Manager of Strategic Communications
Metro Water Services
</t>
  </si>
  <si>
    <t>Complete - Joaquin - Nashville does not separate flow by plants :(</t>
  </si>
  <si>
    <t>Nashville Central Wastewater Treatment Plant</t>
  </si>
  <si>
    <t>Cubic Feet</t>
  </si>
  <si>
    <t>NewHavenCT</t>
  </si>
  <si>
    <t xml:space="preserve">New York City’s demand for water during CY 2012 as approximately 368.3 billion gallons. </t>
  </si>
  <si>
    <t>Yes - but not disaggregated by plant</t>
  </si>
  <si>
    <t xml:space="preserve">The population served by HRSD (9 large plants) is about 1.6-1.7M.  We have some smaller plants too, but the population served is negligible compared to the larger plants.  If this is sufficient, I can get the rest of the info to you.Professor Stillwell and Mr. Chini:
This letter found its way to me, and I thought I would write to suggest that a FOIA request is most definitely not the best approach for obtaining the information I think you want.  I recommend that you retract this request immediately and contact the involved utilities in a more reasonable and collegial manner.  I am sure that all of the relevant parties would be glad to provide the data for you with a simple request by email or phone call or letter (not a FOIA) and would also provide local perspective that would assist your study.  In fact, we would all probably be quite interested in your work and the outcome.  I would be glad to help get you to the right people.
I copied Jeremy since I know him quite well and have worked with him on previous projects. 
To provide a bit of perspective, this is a very difficult request if you are interested in considering only the City of Norfolk.  The City handles their own water system and they also sell a large amount of water to the Norfolk Navy Base.  The City also manages their wastewater collection system.  HRSD owns and operates the wastewater conveyance systems and treatment plants, with no separation by jurisdiction.  Therefore the two WWTPs of interest to you are our “VIP” and “Army Base” plants (2 of our 9 major plants in the area).  The VIP plant, however, also serves a large portion of Portsmouth, and the Army Base plant serves the Norfolk Navy Base by direct connection.  It is very hard for us to segregate out only the City of Norfolk contribution, so I’m sure the FOIA would net you basically nothing that is useful.  Both of these plants are incinerator facilities, so no biogas production.  Also the VIP plant has been doing very good N removal and bioP for many years, while Army Base is a high rate activated sludge plant doing chemP, but is in construction and just now transitioning to 5-stage Bardenpho.  Natural gas usage is strongly tied to the incineration facilities.  I doubt the energy consumption data would be useful without some of this perspective.  
Please feel free to contact me if you would like to discuss.
Regards,
Charles
Charles B. Bott, PhD, PE, BCEE
Director of Water Technology and Research (Chief Technology Officer)
Hampton Roads Sanitation District
</t>
  </si>
  <si>
    <t xml:space="preserve">Mr. Chini,
Due to the number and size of the documents responsive to your open records request, I have placed them on our FileCloud.  To access, simply click on the hyperlink below.  When prompted for a password, enter the word “records”.  This link is active for 30 days.
https://filecloud.ntmwd.com/HTCOMNET/Handlers/AnonymousDownload.ashx?folder=5cef1266
You will see three folders – one for Electricity, Wastewater and Water.
If I may be of further assistance, please feel free to contact me.
Sincerely,
Kelly O'Brian, CRM
</t>
  </si>
  <si>
    <t>In Progress - Joaquin, will come back to this one, absurd number of files, all in pdfs</t>
  </si>
  <si>
    <t xml:space="preserve">Christopher:
I have gathered data you requested in your recent letter to EBMUD. You will see in attached excel file daily average water and wastewater flows, monthly power consumption and generation by our wastewater treatment plant and biogas generated at our wastewater treatment plant. Data related to power usage by our water treatment operations on daily or monthly basis would take more time to put together. I have attached two energy reports for the fiscal years 2011 and 2012 that include a summary of power consumption for the year 2012. If you need data broken down on a monthly basis, there will be a need to dedicate staff time to the task at the cost of the University. Information about the population we serve is available at our website:
https://www.ebmud.com/about-us/who-we-are/service-area/
Let me know if you have questions about the data in the attached files. Also let me know if you want to request a more detailed power consumption report for the water treatment operations.
Martin Musabyimana
Process Engineer, EBMUD
Tel:  510-287-2099
</t>
  </si>
  <si>
    <t>East Bay Municipal Utilities District</t>
  </si>
  <si>
    <t>EBMUD Main WWTP</t>
  </si>
  <si>
    <t>Kcu feet</t>
  </si>
  <si>
    <t xml:space="preserve">Mr. Chini here is most of your information you requested. I still need to get you the U.S. Dept of Energy report which shows the energy distribution.
We show one CSO at the treatment facility that year on April 14-15.  This is what Nebraska indicates as a wet weather overflow at 17.22 million gallons to the MIssouri River.  Dry weather overflows are prohibited.
Joseph R. Dabbs, Manager
City of Omaha Public Works Department
Mr. Chini here is the 2012 Energy spreadsheet for the Papio.  It gives you all the generation and import data you requested.
Earlier I sent you all the data from 2012.  Since it was very large it had to go to the Google Drive which you should have access to and extract.  We keep monthly spreadsheets in an excel format with daily data.  The NPDES permit requires mostly daily testing for this facility.  It was prepared using 72.5 mgd.  Our average daily flow is right around 60 mgd.  Page 1 is going to provide you with flow and loading information.  Influent and effluent.
You will notice that the Papio (Papillion Creek WWTP) is handling mostly domestic wastewater.  Normal to low TSS and BOD.  There is very little industrial or combined sewers in our watershed.  On the other hand, the Missouri River facility handles a significant amount of industrial waste with about half the influent flow as the Papio. The Papio services the western half of the City and suburbs, while Mo River services the eastern half and downtown.
Both facilities use typical Trickling Filter secondary treatment systems.  The Papio is somewhat of a hybrid using a TF/Solids Contact system.  We do have seasonal Ammonia limits, but no Nitrogen and Phosphorus at this time.  Those new standards are driving studies to make improvements at both plants in the near future.
Joseph R. Dabbs, Manager
City of Omaha Public Works Department
15705 Harlan Lewis Road
Omaha, NE  68123
</t>
  </si>
  <si>
    <t xml:space="preserve">Complete Ana </t>
  </si>
  <si>
    <t>Metropolitan Utilities District</t>
  </si>
  <si>
    <t xml:space="preserve">Missouri River </t>
  </si>
  <si>
    <t xml:space="preserve">Complete - Ana </t>
  </si>
  <si>
    <t>Papillion Creek WWTP</t>
  </si>
  <si>
    <t>6.69 MWh</t>
  </si>
  <si>
    <t xml:space="preserve">Mr. Christopher Chini
205 North Mathews Avenue, Room B203
Urbana, IL 61801
Thursday
October 29, 2015
Dear Mr. Chini:
Please find attached the data you requested in your letter dated October 22, 2015.  The data includes the following for calendar year 2012:
•	Daily volume of wastewater treated in millions of gallons.  This is included on the Excel spreadsheet.
•	Monthly electricity consumption.  This is included on the pdf.  Please note that calendar year 2012 includes January through April of our fiscal year 2012 and May through December of our fiscal year 2013.  These months are highlighted.
•	Monthly natural gas usage.  This is included on the pdf.  Please note that calendar year 2012 includes January through April of our fiscal year 2012 and May through December of our fiscal year 2013.  These months are highlighted.
•	Daily bio-gas generation in thousands of cubic feet.  This is included on the Excel spreadsheet.
Please let me know if you need any additional information.
Sincerely,
Thomas W. Meyer, P.E.
Director of Operations
The Greater Peoria Sanitary and Sewage Disposal District
(309) 272-4860
</t>
  </si>
  <si>
    <t>Greater Peoria Sanitary and Sewage Disposal District</t>
  </si>
  <si>
    <t>Beardsley Water Reclamation Facility</t>
  </si>
  <si>
    <t>MCF</t>
  </si>
  <si>
    <t>Philadelphia Water Department</t>
  </si>
  <si>
    <t>NE WPCP</t>
  </si>
  <si>
    <t>million cf</t>
  </si>
  <si>
    <t>SW WPCP</t>
  </si>
  <si>
    <t xml:space="preserve">Hi Christopher,
Attached please find the Water and Wastewater treatment flow data and plant electricity consumption data requested for your research.  The data ranges from hourly to monthly for Year 2012. There are five WTPs and two WWTPs in Phoenix.
Please let me know should you have questions.
Regards,
Ling-Xiao Wang, P.E.
Civil Engineer III
Water Resources and Development Planning Division
City of Phoenix Water Services Department
Phone: (602) 262-7652
Fax:     (602) 495-5843
Ling.Xiao.Wang@phoenix.gov
</t>
  </si>
  <si>
    <t xml:space="preserve">Mr. Chini
Attached is information for each of our 4 treatment plants.  We serve 6 communities.  This information is for treatment only.  Information on each facility, including the general population served by each can be found at our website (link below).
http://www.pwd.org/facilities
I have not included any info on pumping wastewater.  PWD provides interception and treatment only, so each community may have pump stations in their collection systems.  I can provide power data for each of our 76 or so pump stations, but it would take some time.  I can not provide flow estimates for each station, only the handful that have actual flow meters.  Please confirm you’ll want this information.  It will not include information from the collection systems our communities operate.
Scott
Christopher,
Attached is Portland Water District’s (PWD) 2012 data indicating monthly power usage data and the amount of drinking water pumped and treated at our Sebago Lake Water Treatment Facility (SLWTF). The power numbers reflect total electrical energy required to operate the treatment facility, including pumping water and water treatment.
I’m also copying Scott Firmin, PWD’s Wastewater Manager, as he should be able questions related to PWD’s wastewater system.
Please let me know of you need further information,
Joel Anderson
</t>
  </si>
  <si>
    <t xml:space="preserve">Chris,
        Duane Linnertz passed on your letter requesting wastewater treatment plant information.  I wanted to direct you to our electronic Public Records Request Form that is on our City’s website.  Complete the form and send it to Sara Gardner and she will forward it to the appropriate staff to fill your request.
        Feel free to contact me if you have any questions.
Peter
http://www.portlandonline.com/auditor/index.cfm?&amp;a=197568&amp;c=35190
Dear Christopher,
The City received a Public Records Request from you on March 10, 2017 for the following:
"I would like to get data at a daily time step for wastewater treatment and collection. This data would ideally include daily operational data, including:• Treated Flow (gallons)• Electricity Consumption (kWh)• Natural Gas Use (therms)• Bio Gas Generation (if applicable)This data will be analyzed to determine the relationship between water and energy in the wastewater sector. If daily data is not available, weekly or monthly data would be beneficial in my study as a substitute. I am specifically looking for the year 2012.Additionally, I need an estimate of the total population that this data serves."
The requested records for which the City does not claim an exemption from disclosure under ORS 192.410 to 192.505 are available online at the Portland Public Records Request Center by going to "My Public Records Request Center" and viewing this request.  To view this request, choose the "View My Requests" button and select the "Details" button for this request.  Then scroll down past the details of your request to where "Attachments" are located (right before "Message History").  
For the population: https://www.portlandoregon.gov/cbo/article/405641 The bureau budget has the customer information the link above is for FY12/13 page 262. For other years visit the www.portlandoregon.gov - city budget office 
For the data: Daily data for Treated Flow &amp; Biogas Generation are available in the attached DMR files - tab "dmr1" will have the daily flow (and constituent data), tab "gas" will have the daily biogas generation (and usage)
The City now considers your request fulfilled and it will be closed. 
Sincerely,
SARA GARDNER
Dear Mr. Chini,
The information you requested is attached and copied below. It is notable that some of the electrical costs at pump stations may include incidental use for heating and light. 
Thanks,
Jaymee
Jaymee Cuti
Public Information Officer
Portland Water Bureau
503-823-3520
Jaymee.Cuti@portlandoregon.gov
</t>
  </si>
  <si>
    <t>Done- Ana</t>
  </si>
  <si>
    <t xml:space="preserve">Portland Water District </t>
  </si>
  <si>
    <t>Columbia Boulevard Wastewater Treatment Plant</t>
  </si>
  <si>
    <t xml:space="preserve">
Dear Mr. Chini:
I received your request for information from related to the Narragansett Bay Commission’s (NBC) wastewater treatment operations, specifically pertaining to the City of Providence in the year 2012.
The NBC’s Field’s Point Wastewater Treatment Facility provides wastewater collection and treatment services to Providence as well as several surrounding communities; will the inclusion of these additional communities (and additional population) confound your research? Also, I can provide you information for 2012, but it would help to know what specific dates you require.
Please feel free to respond either by phone or email.
Best regards,
Jamie Samons
Public Affairs Manager
Ms. Samons,
Thank you very much for your response. The inclusion of these additional communities will not be a problem at all. I am looking for all of 2012 from Jan 1 to Dec 31. This way I get a whole year to compare rather than just singular months that may or may not have weird data.
Please let me know if you have any further questions.
Sincerely,
Christopher Chini
Hi Christopher:
I’ve attached the daily flow data for the Field’s Point Wastewater Treatment Facility in 2012 and the monthly electrical and natural gas data for the same year (the electric/gas data is separated out by the WWTF itself vs the Ernest Street Pumping Station &amp; Tunnel Pump Station, which feed flow to the plant). We use no biogas at the Field’s Point facility.
The Field’s Point WWTF serves the cities of Providence, North Providence, and Johnston, RI, as well as a small section of Lincoln, RI, for a total population served of approximately 258,600, according to the 2013 Estimated US census.
I would also direct you to our annual budget document, which includes a wealth of demographic and other information about our service area: http://www.narrabay.com/~/media/Files/Financial%20Documents/Budgets/FY%202016%20BUDGET.ashx
I hope this data helps you in your research.
Best regards,
Jamie
Jamie R. Samons
Public Affairs Manager
Narragansett Bay Commission
One Service Road
Providence, RI 02905
tel (401) 461-8848 x377
fax (401) 784-3528
</t>
  </si>
  <si>
    <t xml:space="preserve">Christopher,
Below is Provo City’s 2012 average daily wastewater treatment data you requested for your urban water cycle study. 
1)            Treated Flow                                     12,825,000 Average gallons/Day
2)            Electricity Consumption                19,066 Average kWh/Day                             
3)            Natural Gas Use                               16.8 Average Decatherms/Day
4)            Bio Gas Generation                        130,591 Average Cubic Feet/Day
Hope this information assist with your study.
Thanks,
</t>
  </si>
  <si>
    <t xml:space="preserve">If it’s no problem, I’d like to see it.  I ask because we’re concentrating on becoming a more “sustainable” utility, as we are the largest energy consumer in Wake County (i.e. with a population of well over 1 million) due in large part to our WWTP.  We are switching to anaerobic digestion to hopefully greatly reduce our power consumption at our main WWTP, we have already installed several large solar arrays at our main WWTP and WTP to help offset our energy consumption at these facilities, and we have developed a program which allows us to optimize power consumption at our main WTP (i.e. only turn on raw water pumps during off-peak times).  Point being, we are certainly interested in the “urban water cycle”, and hopefully we can learn from your research.Chris,
Here are the monthly average WWTP discharge volumes for 2012:
	Average Daily
Discharge (MGD)		Average Daily
Discharge (MGD)		Average Daily
Discharge (MGD)
Jan	43.014	May	43.323	Sep	46.555
Feb	43.477	Jun	42.139	Oct	44.340
Mar	46.339	Jul	43.490	Nov	42.764
Apr	43.874	Aug	44.389	Dec	42.570
So will the monthly average be sufficient or do you need the daily values?  Still working on gas and electricity data.
</t>
  </si>
  <si>
    <t xml:space="preserve">In Progress-Ana </t>
  </si>
  <si>
    <t xml:space="preserve">Dear Christopher Chini:
I have attached our response to your FOIA request for energy and water production data for the year 2012.  While we have more detailed data on water production, our energy usage data is limited to the monthly billing we receive from our utility company (NV Energy).  
If we can be of further service, please do not hesitate to contact us.
Regards,
Keith Ristinen, P.E.
P.O. Box 30013
Reno, NV  89520-3013
775-834-8292     fax:  775-834-8003
Dear Mr. Chini,
In response to your information request dated 10/22/15 to the City of Reno, I am sending information associated with our Reno Stead Water Reclamation Facility (RSWRF).  The City of Reno also co-owns a much larger regional water reclamation facility named the Truckee Meadows Water Reclamation Facility (TMWRF).  Dave Kershaw of the City of Reno will provide the information to you on TMWRF separately.  I copy Dave here.
With respect to RSWRF, attached please find for your use and reference the billings (December 20, 2011 – February 19, 2014) for premise 260172 (service at 4250 Norton Drive, Reno, Nevada 89506; electric meter 206879; generator meter 203923, A201883).  I am hopeful that this information is what you need, including 2012 monthly electrical and natural gas consumption (kWh and therms) for the Reno Stead Water Reclamation Facility.
The natural gas is used only for HVAC purposes at RSWRF, not for the treatment process.
Chris,
Attached is some of the info you request.  This info includes monthly electrical bills and daily flow data in million gallons per day (mgd).  We do not have natural gas service at the facility.  We do use bio-gas for heating.  We are working on summarizing the amount of bio-gas used during the year for heating.
Thanks
David Kershaw, P.E.
RSWRF does not generate any biogas.
Furthermore, we do not digest sludge at RSWRF.  All sludge is pumped to the TMWRF.
I have requested information on the population served by RSWRF from another agency.  I'll forward that to you when I get it.
Please see the attached and let me know if you need anything further.
Sincerely,
Joe
Joe Coudriet, P.E.
Associate Civil Engineer
Public Works Department
</t>
  </si>
  <si>
    <t>In Progress - Joaquin</t>
  </si>
  <si>
    <t>Public Works Department</t>
  </si>
  <si>
    <t>TMWRF</t>
  </si>
  <si>
    <t xml:space="preserve">Good Afternoon, Christopher.
We have received your public records request dated October 21, 2015 wherein you requested a daily time step for water treatment and distribution for the year 2012. Please find records responsive to your request attached. Please note that the Energy Cap program does not provide daily or weekly information because we are bulled on a monthly basis and the data is extracted from the bills. Please find attached reports which include monthly electricity and natural gas usage for Sac River WTP and Fairbairn WTP.
Thank you,
Records Staff - RL
Office of the City Clerk
City of Sacramento
915 I Street
New City Hall, 5th Floor
Sacramento, CA 95814
Christopher, 
The following information is in response to the Public Records Act Request sent on October 21, 2015.
        Total Population that Regional San (Sacramento Regional County Sanitation District) serves is 1.4 million customers.
        Treated Flow
o        Total influent flow to the Sacramento Regional Wastewater Treatment Plant for 2012 was 52,532,400,000 gallons/ 144 MGD daily average.
        Electricity Consumption (kWh)
o        2012 monthly kwh breakdown:
Electricity        Total Monthly Usage kwh 
2012                                                     110,911,083 
Wastewater Treatment        
01                                                          8,043,743 
02                                                          8,286,580 
03                                                          7,877,293 
04                                                          7,924,414 
05                                                          7,774,556 
06                                                          8,743,356 
07                                                          8,107,810 
08                                                          7,841,715 
09                                                          8,818,404 
10                                                          7,842,324 
11                                                          7,827,889 
12                                                          9,752,464 
Collections        
01                                                             933,912 
02                                                          1,034,636 
03                                                             961,426 
04                                                             957,406 
05                                                          1,064,191 
06                                                          1,094,053 
07                                                             925,210 
08                                                             973,927 
09                                                             978,779 
10                                                             963,534 
11                                                          1,040,055 
12                                                          1,143,406 
Grand Total                                                     110,911,083 
        Natural Gas Use:
o        Sacramento Regional Wastewater Treatment Plant used 11,054 Therms of natural gas in 2012.
        Bio Gas Generation
o        Please use 2,000 scfm flow rate and an energy content of 610 BTUs per cubic foot to get an annual BTU or Therms output.
Thank you, 
Amber
</t>
  </si>
  <si>
    <t>Biogas done - Sahar</t>
  </si>
  <si>
    <t>Sacramento Regional Wastewater Treatment Plant</t>
  </si>
  <si>
    <t>scfm</t>
  </si>
  <si>
    <t>Energy content: 610 BTU/scf</t>
  </si>
  <si>
    <t xml:space="preserve">Mr. Chini:
Your request for a Fee Waiver was approved. Please note, the City isn't required to create a report for a public records request when one does not exist, so we are providing you the information that is available. 
Attached are the Wastewater report, the Service Population, and Utility Bills pertaining to 2012. 
The account numbers on the utility bills have been redacted in accordance with the following sections of the Oregon Revised Statutes:
●	ORS 192.502(28)  Personally identifiable information about
customers of a municipal electric utility or a peoples utility district or the names, dates of birth, driver license numbers, telephone numbers, electronic mail addresses or Social Security numbers of customers who receive water, sewer or storm drain services from a public body
Note: Pursuant to ORS 192.450 and 192.460 this decision can be appealed to the Marion County District Attorney. 
Thank you,
Amy Johnson
Staff Assistant
</t>
  </si>
  <si>
    <t>Done - Sahar</t>
  </si>
  <si>
    <t>Salt Lake City Corporation</t>
  </si>
  <si>
    <t>Salt Lake City Water Reclamation Plant</t>
  </si>
  <si>
    <t xml:space="preserve">Done - Ana (Does not break down biogas by facility) </t>
  </si>
  <si>
    <t xml:space="preserve">Hello Mr. Chini,
The purpose of this email is to respond to your attached PRA request and provide the City’s responsive documents. The second file contains requested data on the Metropolitan Biosolids Center (MBC).  More specifically, it lists the data for biosolids flows into that facility and the biogas generated from the digestion that is conducted there. The third file contains requested data on the North City Water Reclamation Plant (NCWRP), South Bay Water Reclamation Plant (SBWRP), and Point Loma Wastewater Treatment Plant (PLWWTP).  Finally, the third file contains screen prints of the 2012 electric and natural gas data that was requested.
Feel free to contact me with any questions. Thank you. 
Wilson Kennedy, CFE, MBA | Public Utilities | 858.614.4070 
</t>
  </si>
  <si>
    <t xml:space="preserve">Done Ana </t>
  </si>
  <si>
    <t>San Diego Public Utilities</t>
  </si>
  <si>
    <t>Point Loma Wastewater Treatment Plant</t>
  </si>
  <si>
    <t>1 KCF</t>
  </si>
  <si>
    <t>SanDiegoCa</t>
  </si>
  <si>
    <t xml:space="preserve">North City Water reclamation Plant </t>
  </si>
  <si>
    <t xml:space="preserve">South Bay Water Reclamation Plant </t>
  </si>
  <si>
    <t xml:space="preserve">Dear Mr. Chini:
Thank you for your request for public information.  Your request includes the following public records:  
Data at a daily time step for both water treatment and distribution as well as wastewater collection and treatment, for the year of 2012, including::
•         Treated Flow (gallons)
•         Electricity Consumption (kWh)
•         Natural Gas Use (therms)
•         Bio Gas Generation (if applicable)
Please note:
The attached spreadsheet contains the flow data and natural gas usage to combine with the data sent to you previously.
We do not have a compiled list of bio gas production and our flow meters are being replaced at the present time.  Therefore, we cannot report any data that passes quality control.
Likewise, our electrical data is very complex on the Bayside with the only summary document being a compilation which includes a community facility, office buildings, pumps stations, and the plants.   
Please know that we take our obligations under the Sunshine Ordinance very seriously, and SFPUC staff members make every effort to honor all requests within what is allowable by law and what is necessary to protect the public health and safety.
Sincerely,
Public Records Coordinator
Public Records
San Francisco Public Utilities Commission
525 Golden Gate Ave. 12th Floor
</t>
  </si>
  <si>
    <t>SFPUC</t>
  </si>
  <si>
    <t xml:space="preserve">Hello Christopher - 
This is in response to your information request about our San Jose-Santa Clara Regional Wastewater Facility. Please find attached monthly values for gas and electricity, and influent flows for 2012. 
Our service population is 1.4 million. For additional information about our wastewater facility, you may also view our facility Annual Reports that are posted on the San Jose Environmental Services website:  http://www.sanjoseca.gov/Archive.aspx?AMID=161&amp;Type=&amp;ADID= This webpage includes a 2012 report.
We hope this information provides you with what you need for your research. Our Facility staff would be very interested in knowing how our facility compares with regard to energy consumption. You may contact James Ervin at james.ervin@sanjoseca.gov. He would be happy to answer any other questions you may have.   
</t>
  </si>
  <si>
    <t>San Jose water co</t>
  </si>
  <si>
    <t>could not find</t>
  </si>
  <si>
    <t>Wastewater Management Division</t>
  </si>
  <si>
    <t>Santa Fe Wastewater Treatment Plant</t>
  </si>
  <si>
    <t>See savannah_ga tab</t>
  </si>
  <si>
    <t xml:space="preserve"> 
Dear Christopher – 
My name is Don Jewett. I am the Public Records Officer for King County’s Wastewater Treatment Division. Attached is the data from our West Point Treatment Plant for 2012 per your public records request. 
One item to note is that the request specifically identifies data for City of Seattle, and West Point Treatment Plant data would also include some areas outside Seattle.
Other notes:
•	Energy usage (kWh) – the data comes from our power utility
•	Propane – do not use natural gas at the plant; most of the plant’s heat is provided by the recovery of waste heat from the engines (mostly powered by biogas).  Propane is available as a back-up fuel, but its usage is not metered so propane delivery data has been provided
•	Biogas – provided gas consumption data, the total gas consumption includes flow that went to the incinerators/flares.
This will conclude your request.
Regards,
</t>
  </si>
  <si>
    <t>Seattle Public Utilities</t>
  </si>
  <si>
    <t>West Point Treatment Plant</t>
  </si>
  <si>
    <t>cu ft</t>
  </si>
  <si>
    <t xml:space="preserve">Dear Mr. Chini
I am forwarding to you a portion of the information that you requested in the letter dated Oct 22, 2015.  We currently do not track the natural gas usage.  The electrical data is in monthly form as we do not track daily data.  For each meter, the information included is the kWh, the treated flow in million gallons (if appropriate), the $ billed for the energy, and the $ billed for the demand charge.  There are three energy companies that we deal with and the information is split into items billed for each company.  The population of Sioux Falls in 2012 was 158,800.
If you have any questions, please contact me.
Tim Stefanich
Environmental Engineer
Sioux Falls Water Division 
2100 N Minnesota Ave
Sioux Falls, SD  57104
</t>
  </si>
  <si>
    <t>Sioux Falls Water Division</t>
  </si>
  <si>
    <t>Water Purification Plant</t>
  </si>
  <si>
    <t>Pumping electricity and flow data reported separately for this plant</t>
  </si>
  <si>
    <t xml:space="preserve">Good Morning Christopher,
I was forwarded your request for data from the City of Spokane Wastewater Treatment Plant. Attached is hopefully what you were looking for. For the natural gas and electrical usage, I included both the daily data from what we monitor at the plant as well as the monthly data from what is on our utility bills. 
Let me know if you have any questions or need additional info.
Hope your research project goes well. 
Regards,
Jeff Donovan
Chemist
City of Spokane 
Riverside Park Water Reclamation Facility Laboratory
(509) 625-4638
jdonovan@spokanecity.org
</t>
  </si>
  <si>
    <t>City of Spokane Water Department</t>
  </si>
  <si>
    <t>Riverside Park Water Reclamation Facility</t>
  </si>
  <si>
    <t>St.PaulMN</t>
  </si>
  <si>
    <t xml:space="preserve">Christopher,
The city of St. Paul is about to launch a new data request portal. It is scheduled to go live October 10.  I am attaching the link below. If you can wait until the system is live, I would prefer we go that route.  I think you can create a requester account and us my name and email below as the person you are asking to supply data.
We do have monthly pumping volumes and costs.  We won’t be able to give you daily data.
https://saintpaulmn.mycusthelp.com/WEBAPP/_rs/(S(ichlihod2zoyowwwxdoi3syr))/supporthome.aspx
Dear Mr. Chini,
Thank you for your inquiry.
Please find attached a spreadsheet on treated flow and electricity consumption.
We do not record therms, so these are not available.
Some notes on 2012 electrical use and pumping:
•        The Fridley location is our pump station on the Mississippi River.  We pump river water into a series of reservoirs before the water gets to our McCarrons treatment plant.
•        The main plant is called McCarrons.  We also have our main pump station for all finished water located within McCarrons plant.
•        We have several levels of boosted service.  Those stations are included in the data.
•        We do not record therm data for heating at our facilities, so this data is not available.
If you have further questions, please let us know.
Best regards,
Jodi Wallin
Saint Paul Regional Water Services
</t>
  </si>
  <si>
    <t xml:space="preserve">Below, please find the information you requested in your FOIA request dated October 12, 2015: 
•	Treated Flow (gallons) – MSD treats an average of 330 MGD (million gallons per day) 
•	Electricity Consumption (kWh) – MSD treatment plants use 159  million kWh per year on average (435,616 kWh/day) 
•	Natural Gas use (therms) – MSD treatment plants use 1,663,354 therms per year on average (1,194/day) 
•	BioGas Generation – we have one facility that produces bio-gas and it is used for energy at the facility.  106,629 Kcf (thousand cubic feet) per year, or 292,134 cf/day 
We are a wastewater only utility and do not have water treatment plants.  The City of St. Louis has two(2) water treatment plants for their City, in addition to Missouri American Water in St.Louis County. 
Hopefully this is the data you needed. Please feel free to contact me with any questions.  
From a fellow Illini engineer ~ 
</t>
  </si>
  <si>
    <t xml:space="preserve">To:  Christopher Chini - University of Illinois at Urbana-Champaign
In response to your request under the Freedom of Information Law (FOIL), attached please find three (3) files in Excel format which we prepared.
(See attached file: WEP 2012 Electric .xlsx)(See attached file:
FOIL_Case_15-F-332_Flow_Biogas_2012.xlsx)(See attached file: 2012 WEP Gas .xls)
I am advised that, in order to interpret the information, you will require some plant-specific information which is available on our website at http://www.ongov.net/wep/we19.html.  Included there is additional information on each of Onondaga County's six (6) waste water treatment plants (fact sheets and tour guides).  The flow data and biogas estimates are daily (except Wetzel's biogas which is an annual estimate), and the electrical and natural gas data is tabbed monthly for each account.
Population served is included in a separate tab in the flow and biogas spreadsheet.
Very truly yours,
Martin Skahen
Martin Skahen, FOIL Records Access Officer
By:  Nancy Moran, Asst. FOIL RAO
John H. Mulroy Civic Center, 10th Floor
421 Montgomery Street, Syracuse, New York 13202
 (315) 435-2170 Ext. 5934   ●   Fax (315) 435-5729
</t>
  </si>
  <si>
    <t>Onondaga County Water Environment Protection</t>
  </si>
  <si>
    <t>Metro WWTP</t>
  </si>
  <si>
    <t>CFD</t>
  </si>
  <si>
    <t>Wetzel Road WWTP</t>
  </si>
  <si>
    <t xml:space="preserve">From utility: 'Only two (2) County facilities have anaerobic digestion, Metro and Wetzel Road. The digesters at Wetzel Road came on-line (start-up) in the fall of 2012. Since the gas production value is unavailable for 2012,we're providing the 2013 calculated monthly average of 1,022,504 scf per month.'							</t>
  </si>
  <si>
    <t xml:space="preserve">Below information was collected from the Biennium Budget Reports
Wastewater Management (2010 Data) used in Budget 2011-2012 Report page 13
Number of Wastewater Customers... 60,691
Wastewater Management (2012) used in 2013-2014 Budget section A-4
Number of Wastewater Customers...60,599
From 2015-2016 Bienium Budget Report
Number of Wastewater Customers...61,214 
</t>
  </si>
  <si>
    <t>Yes - but biogas and flow data is not disaggregated by plant</t>
  </si>
  <si>
    <t>Wastewater - Not specified</t>
  </si>
  <si>
    <t>Not specified - wastewater plant</t>
  </si>
  <si>
    <t>Natural gas units reported in CCF and converted to CF</t>
  </si>
  <si>
    <t>Water</t>
  </si>
  <si>
    <t>Not Specified - water plant</t>
  </si>
  <si>
    <t xml:space="preserve">Flow units not specified - assumed to be MG </t>
  </si>
  <si>
    <t>See tamp_fl tab</t>
  </si>
  <si>
    <t>Sahar - Complete but concers re: electricity total vs imported</t>
  </si>
  <si>
    <t>The City of Tampa's Wastewater Department</t>
  </si>
  <si>
    <t>Not specified - looked up and found Howard F. Curren Advanced Wastewater Treatment Plant (AWTP)</t>
  </si>
  <si>
    <t xml:space="preserve">Electricity data not specified if imported or total; facility appears to have cogen capacities </t>
  </si>
  <si>
    <t xml:space="preserve">
Dear Mr. Chini,
Here is the year 2012 data you requested regarding the City of Tampa’s, David L. Tippin, Advanced Surface Water Treatment Facility.
Treated Flow (gallons) – Raw water 12 month running average was 67.73 MGD in 2012
Electricity Consumption (kWh) - $200.00 per kilowatt hour for the 12 month running average in 2012.
Natural gas Use (therms) – Not applicable for this Facility
Population served = 650K
I hope this was the information you were looking for, if not, then please feel free to contact me for further information.
Chris
</t>
  </si>
  <si>
    <t>Not specified - water plant</t>
  </si>
  <si>
    <t xml:space="preserve">
This is the information requested by a student FOIA for the year 2012.  Rob &amp; Christine produced the sheet “MGD …Final Outfall 2012” that has the volume of water treated per day and month.   The sheet “2012 Electrical Energy use &amp; Digester Gas” Has the KW-Hours per billing period from FirstEnergy (Bills from Tonya) and the assumed 200,000 Cu Ft of Digester Gas per day.   We do not have records of Natural Gas used by the plant for that year.
Tom
Hi Chuck,
Please find attached the data and information that of the University of Illinois at Urbana-Champaign requested.  The data includes amounts of daily treated flows, monthly electrical consumptions, and monthly electrical generations from available biogas for 2012.  The data does not include any information on natural gas consumption during 2012 as this data is not available.  We will still pursue natural gas data for 2012 directly from Columbia Gas of Ohio.
Please let me know if you or Ed have any questions.  Thanks.
Mike
</t>
  </si>
  <si>
    <t>Not specified</t>
  </si>
  <si>
    <t>Toledo Bay View</t>
  </si>
  <si>
    <t>Not available</t>
  </si>
  <si>
    <t xml:space="preserve">Electricity produced is sum of total production, scaled according to the ratio of biogas and landfill gas. Units are in kWh. Biogas assumption is 200,000 cf / day </t>
  </si>
  <si>
    <t>No note, just attachment</t>
  </si>
  <si>
    <t>Sahar - complete</t>
  </si>
  <si>
    <t>Pima County Regional Wastewater Reclamation Department</t>
  </si>
  <si>
    <t>Tres Rios</t>
  </si>
  <si>
    <t>Therms</t>
  </si>
  <si>
    <t xml:space="preserve">Note that digester gas is consumed for power &amp; heat, no indication how much is flared </t>
  </si>
  <si>
    <t>Roger Road</t>
  </si>
  <si>
    <t xml:space="preserve">Aqua Nueva </t>
  </si>
  <si>
    <t xml:space="preserve">No data provided </t>
  </si>
  <si>
    <t xml:space="preserve">Chris
I have been given your data request. First, Tucson Water does not own or operate a waste water treatment facility. You would need to contact Pima County for this information. We do operate a reclaimed water system which is made up of a recharge and recovery and a small filter plant. 
On the potable side, we do not operate a treatment plant in any traditional sense other than to control for Ph and some chlorination - no filtration at all. As such it would not be very representative in comparing costs with other traditional water treatment facilities. We produce potable water from wells.
So. I have included what we have which is energy and volumes by month.
Let me know if you have any questions.
Tom 520-837-2114
</t>
  </si>
  <si>
    <t>Tucson Water</t>
  </si>
  <si>
    <t>Potable water plant</t>
  </si>
  <si>
    <t>Therm</t>
  </si>
  <si>
    <t>Data also available for water reclamation plant, data here is for potable drinking water plant which only does chlorination and pH control</t>
  </si>
  <si>
    <t xml:space="preserve">Attached is the information you were requesting for the Open Records.  The 1st one is for water and the 2nd is for Sewer.
Desiree Barnes | Sr. Administrator Services Officer
City of Tulsa Water and Sewer Department
175 E. 2nd St. Suite 1400 Tulsa, OK 74103
T: 918-596-9501 
F: 918-699-3269 
E: dbarnes@cityoftulsa.org
http://www.cityoftulsa.org
</t>
  </si>
  <si>
    <t>Done - Joaquin</t>
  </si>
  <si>
    <t>Tulsa Department of Water and Sewer</t>
  </si>
  <si>
    <t>Southside WWTP</t>
  </si>
  <si>
    <t>City of Tulsa only reports electricity use as a whole utility, not disaggregated by facility</t>
  </si>
  <si>
    <t xml:space="preserve">
</t>
  </si>
  <si>
    <t>Haikey Creek WWTP</t>
  </si>
  <si>
    <t>Northside WWTP</t>
  </si>
  <si>
    <t>Lower Bird WWTP</t>
  </si>
  <si>
    <t xml:space="preserve">Mr. Chini, 
Please refer to the following as response to your FOIA request.
For water production and energy costs, see our annual financial reports:
http://www.nab.usace.army.mil/Missions/WashingtonAqueduct/Announcements.aspx 
For population served, see the 2015 ICPRB Metropolitan Area Water Supply Reliability Study. Note that the wholesale population served in the former Falls Church service area (eastern portion of Fairfax County) is included as a Fairfax Water wholesale system in this study.
https://www.potomacriver.org/focus-areas/water-resources-and-drinking-water/cooperative-water-supply-operations-on-the-potomac/long-term-planning/ 
FY2009 and FY2010 were the last years we quantified energy use by facility. That information is provided in the attached.
It's important to note that the Dalecarlia Pumping Station is only one of the two main pumping stations that distribute Washington Aqueduct water. The Bryant Street Pumping Station is operated by DC Water, and they would be best contacted for energy consumption information.
Regards,
Mel Tesema, P.E.
Chief, Operations Branch
Washington Aqueduct Div.
U.S. Army Corps of Engineers
</t>
  </si>
  <si>
    <t>Washington Aqueduct Corp of Engineers</t>
  </si>
  <si>
    <t>Not broken down by individual facility</t>
  </si>
  <si>
    <t>Sahar - Pausing because this one sucks</t>
  </si>
  <si>
    <t xml:space="preserve">Hi Christopher,
This should cover power needs at the Drinking Water Treatment Plant for your purposes.
-Kimberly
The middle column is KWH.  This is electricity
</t>
  </si>
  <si>
    <t>Worcester Water &amp; Sewer Operations</t>
  </si>
  <si>
    <t>Drinking Water Treatment Plant</t>
  </si>
  <si>
    <t>Wastewater Data</t>
  </si>
  <si>
    <t>Water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</si>
</sst>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9">
    <font>
      <sz val="10"/>
      <color rgb="FF000000"/>
      <name val="Arial"/>
      <scheme val="minor"/>
    </font>
    <font>
      <sz val="10"/>
      <color theme="1"/>
      <name val="Arial"/>
      <family val="2"/>
    </font>
    <font>
      <sz val="11"/>
      <color rgb="FF000000"/>
      <name val="Calibri"/>
      <family val="2"/>
    </font>
    <font>
      <sz val="10"/>
      <color theme="1"/>
      <name val="Arial"/>
      <family val="2"/>
      <scheme val="minor"/>
    </font>
    <font>
      <sz val="10"/>
      <color theme="1"/>
      <name val="Arial"/>
      <family val="2"/>
      <scheme val="minor"/>
    </font>
    <font>
      <sz val="12"/>
      <color rgb="FF000000"/>
      <name val="&quot;Times New Roman&quot;"/>
    </font>
    <font>
      <sz val="11"/>
      <color theme="1"/>
      <name val="Calibri"/>
      <family val="2"/>
    </font>
    <font>
      <sz val="10"/>
      <color theme="1"/>
      <name val="Arial"/>
      <family val="2"/>
    </font>
    <font>
      <b/>
      <sz val="17"/>
      <color theme="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0" fontId="1" fillId="0" borderId="0" xfId="0" applyFont="1"/>
    <xf numFmtId="0" fontId="1" fillId="0" borderId="0" xfId="0" applyFont="1" applyAlignment="1">
      <alignment wrapText="1"/>
    </xf>
    <xf numFmtId="3" fontId="1" fillId="0" borderId="0" xfId="0" applyNumberFormat="1" applyFont="1"/>
    <xf numFmtId="0" fontId="2" fillId="0" borderId="0" xfId="0" applyFont="1" applyAlignment="1">
      <alignment horizontal="right"/>
    </xf>
    <xf numFmtId="0" fontId="3" fillId="0" borderId="0" xfId="0" applyFont="1"/>
    <xf numFmtId="3" fontId="3" fillId="0" borderId="0" xfId="0" applyNumberFormat="1" applyFont="1"/>
    <xf numFmtId="0" fontId="0" fillId="0" borderId="0" xfId="0" applyAlignment="1">
      <alignment horizontal="center" wrapText="1"/>
    </xf>
    <xf numFmtId="0" fontId="4" fillId="0" borderId="0" xfId="0" applyFont="1" applyAlignment="1">
      <alignment horizontal="center"/>
    </xf>
    <xf numFmtId="0" fontId="5" fillId="0" borderId="0" xfId="0" applyFont="1" applyAlignment="1">
      <alignment horizontal="center" wrapText="1"/>
    </xf>
    <xf numFmtId="0" fontId="3" fillId="0" borderId="0" xfId="0" applyFont="1" applyAlignment="1">
      <alignment horizontal="center"/>
    </xf>
    <xf numFmtId="0" fontId="1" fillId="0" borderId="0" xfId="0" applyFont="1" applyAlignment="1">
      <alignment horizontal="center"/>
    </xf>
    <xf numFmtId="0" fontId="3" fillId="0" borderId="0" xfId="0" applyFont="1" applyAlignment="1">
      <alignment wrapText="1"/>
    </xf>
    <xf numFmtId="4" fontId="3" fillId="0" borderId="0" xfId="0" applyNumberFormat="1" applyFont="1"/>
    <xf numFmtId="43" fontId="6" fillId="0" borderId="0" xfId="0" applyNumberFormat="1" applyFont="1" applyAlignment="1">
      <alignment horizontal="center"/>
    </xf>
    <xf numFmtId="2" fontId="7" fillId="0" borderId="0" xfId="0" applyNumberFormat="1" applyFont="1"/>
    <xf numFmtId="0" fontId="1" fillId="0" borderId="0" xfId="0" applyFont="1" applyAlignment="1">
      <alignment horizontal="center" wrapText="1"/>
    </xf>
    <xf numFmtId="0" fontId="7" fillId="0" borderId="0" xfId="0" applyFont="1"/>
    <xf numFmtId="0" fontId="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3.xml.rels><?xml version="1.0" encoding="UTF-8" standalone="yes"?>
<Relationships xmlns="http://schemas.openxmlformats.org/package/2006/relationships"><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0.png"/></Relationships>
</file>

<file path=xl/drawings/_rels/drawing7.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oneCellAnchor>
    <xdr:from>
      <xdr:col>0</xdr:col>
      <xdr:colOff>152400</xdr:colOff>
      <xdr:row>0</xdr:row>
      <xdr:rowOff>152400</xdr:rowOff>
    </xdr:from>
    <xdr:ext cx="7086600" cy="3524250"/>
    <xdr:pic>
      <xdr:nvPicPr>
        <xdr:cNvPr id="2" name="image12.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152400</xdr:colOff>
      <xdr:row>6</xdr:row>
      <xdr:rowOff>152400</xdr:rowOff>
    </xdr:from>
    <xdr:ext cx="5810250" cy="3524250"/>
    <xdr:pic>
      <xdr:nvPicPr>
        <xdr:cNvPr id="3" name="image11.png" title="Image">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152400</xdr:colOff>
      <xdr:row>1</xdr:row>
      <xdr:rowOff>152400</xdr:rowOff>
    </xdr:from>
    <xdr:ext cx="11258550" cy="2352675"/>
    <xdr:pic>
      <xdr:nvPicPr>
        <xdr:cNvPr id="2" name="image5.png" title="Image">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152400</xdr:colOff>
      <xdr:row>15</xdr:row>
      <xdr:rowOff>152400</xdr:rowOff>
    </xdr:from>
    <xdr:ext cx="11258550" cy="2428875"/>
    <xdr:pic>
      <xdr:nvPicPr>
        <xdr:cNvPr id="3" name="image1.png" title="Image">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152400</xdr:colOff>
      <xdr:row>30</xdr:row>
      <xdr:rowOff>152400</xdr:rowOff>
    </xdr:from>
    <xdr:ext cx="11258550" cy="3114675"/>
    <xdr:pic>
      <xdr:nvPicPr>
        <xdr:cNvPr id="4" name="image8.png" title="Image">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152400</xdr:colOff>
      <xdr:row>48</xdr:row>
      <xdr:rowOff>152400</xdr:rowOff>
    </xdr:from>
    <xdr:ext cx="11258550" cy="3057525"/>
    <xdr:pic>
      <xdr:nvPicPr>
        <xdr:cNvPr id="5" name="image3.png" title="Image">
          <a:extLst>
            <a:ext uri="{FF2B5EF4-FFF2-40B4-BE49-F238E27FC236}">
              <a16:creationId xmlns:a16="http://schemas.microsoft.com/office/drawing/2014/main" id="{00000000-0008-0000-04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152400</xdr:colOff>
      <xdr:row>4</xdr:row>
      <xdr:rowOff>152400</xdr:rowOff>
    </xdr:from>
    <xdr:ext cx="7820025" cy="3714750"/>
    <xdr:pic>
      <xdr:nvPicPr>
        <xdr:cNvPr id="2" name="image4.png" title="Image">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4</xdr:col>
      <xdr:colOff>152400</xdr:colOff>
      <xdr:row>7</xdr:row>
      <xdr:rowOff>152400</xdr:rowOff>
    </xdr:from>
    <xdr:ext cx="5486400" cy="3714750"/>
    <xdr:pic>
      <xdr:nvPicPr>
        <xdr:cNvPr id="2" name="image10.png" title="Image">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152400</xdr:colOff>
      <xdr:row>0</xdr:row>
      <xdr:rowOff>152400</xdr:rowOff>
    </xdr:from>
    <xdr:ext cx="9210675" cy="3105150"/>
    <xdr:pic>
      <xdr:nvPicPr>
        <xdr:cNvPr id="2" name="image6.png" title="Image">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1</xdr:col>
      <xdr:colOff>152400</xdr:colOff>
      <xdr:row>1</xdr:row>
      <xdr:rowOff>152400</xdr:rowOff>
    </xdr:from>
    <xdr:ext cx="3400425" cy="3314700"/>
    <xdr:pic>
      <xdr:nvPicPr>
        <xdr:cNvPr id="2" name="image7.png" title="Image">
          <a:extLst>
            <a:ext uri="{FF2B5EF4-FFF2-40B4-BE49-F238E27FC236}">
              <a16:creationId xmlns:a16="http://schemas.microsoft.com/office/drawing/2014/main" id="{00000000-0008-0000-08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152400</xdr:colOff>
      <xdr:row>2</xdr:row>
      <xdr:rowOff>152400</xdr:rowOff>
    </xdr:from>
    <xdr:ext cx="2009775" cy="3105150"/>
    <xdr:pic>
      <xdr:nvPicPr>
        <xdr:cNvPr id="3" name="image2.png" title="Image">
          <a:extLst>
            <a:ext uri="{FF2B5EF4-FFF2-40B4-BE49-F238E27FC236}">
              <a16:creationId xmlns:a16="http://schemas.microsoft.com/office/drawing/2014/main" id="{00000000-0008-0000-08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0</xdr:col>
      <xdr:colOff>152400</xdr:colOff>
      <xdr:row>0</xdr:row>
      <xdr:rowOff>152400</xdr:rowOff>
    </xdr:from>
    <xdr:ext cx="1933575" cy="3105150"/>
    <xdr:pic>
      <xdr:nvPicPr>
        <xdr:cNvPr id="2" name="image14.png" title="Image">
          <a:extLst>
            <a:ext uri="{FF2B5EF4-FFF2-40B4-BE49-F238E27FC236}">
              <a16:creationId xmlns:a16="http://schemas.microsoft.com/office/drawing/2014/main" id="{00000000-0008-0000-09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152400</xdr:colOff>
      <xdr:row>9</xdr:row>
      <xdr:rowOff>152400</xdr:rowOff>
    </xdr:from>
    <xdr:ext cx="1924050" cy="3105150"/>
    <xdr:pic>
      <xdr:nvPicPr>
        <xdr:cNvPr id="3" name="image13.png" title="Image">
          <a:extLst>
            <a:ext uri="{FF2B5EF4-FFF2-40B4-BE49-F238E27FC236}">
              <a16:creationId xmlns:a16="http://schemas.microsoft.com/office/drawing/2014/main" id="{00000000-0008-0000-09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152400</xdr:colOff>
      <xdr:row>2</xdr:row>
      <xdr:rowOff>152400</xdr:rowOff>
    </xdr:from>
    <xdr:ext cx="1981200" cy="3105150"/>
    <xdr:pic>
      <xdr:nvPicPr>
        <xdr:cNvPr id="4" name="image9.png" title="Image">
          <a:extLst>
            <a:ext uri="{FF2B5EF4-FFF2-40B4-BE49-F238E27FC236}">
              <a16:creationId xmlns:a16="http://schemas.microsoft.com/office/drawing/2014/main" id="{00000000-0008-0000-09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991"/>
  <sheetViews>
    <sheetView workbookViewId="0">
      <pane ySplit="1" topLeftCell="A2" activePane="bottomLeft" state="frozen"/>
      <selection pane="bottomLeft" activeCell="B3" sqref="B3"/>
    </sheetView>
  </sheetViews>
  <sheetFormatPr baseColWidth="10" defaultColWidth="12.6640625" defaultRowHeight="15" customHeight="1"/>
  <cols>
    <col min="1" max="1" width="18.1640625" customWidth="1"/>
    <col min="2" max="2" width="28.1640625" customWidth="1"/>
    <col min="3" max="3" width="27.6640625" customWidth="1"/>
    <col min="4" max="6" width="12.6640625" customWidth="1"/>
  </cols>
  <sheetData>
    <row r="1" spans="1:9" ht="15.75" customHeight="1">
      <c r="A1" s="1" t="s">
        <v>0</v>
      </c>
      <c r="B1" s="2" t="s">
        <v>1</v>
      </c>
      <c r="C1" s="2" t="s">
        <v>2</v>
      </c>
      <c r="D1" s="1" t="s">
        <v>3</v>
      </c>
      <c r="E1" s="1" t="s">
        <v>4</v>
      </c>
      <c r="F1" s="1" t="s">
        <v>5</v>
      </c>
      <c r="G1" s="1" t="s">
        <v>6</v>
      </c>
      <c r="H1" s="1" t="s">
        <v>7</v>
      </c>
      <c r="I1" s="1" t="s">
        <v>8</v>
      </c>
    </row>
    <row r="2" spans="1:9" ht="15.75" customHeight="1">
      <c r="A2" s="1" t="s">
        <v>9</v>
      </c>
      <c r="B2" s="2" t="s">
        <v>10</v>
      </c>
      <c r="C2" s="2" t="s">
        <v>11</v>
      </c>
      <c r="D2" s="1" t="s">
        <v>12</v>
      </c>
      <c r="E2" s="1">
        <v>7487.4712499999996</v>
      </c>
      <c r="F2" s="1">
        <v>6684000</v>
      </c>
      <c r="G2" s="1">
        <v>286000</v>
      </c>
      <c r="H2" s="1">
        <v>0</v>
      </c>
      <c r="I2" s="1">
        <v>0</v>
      </c>
    </row>
    <row r="3" spans="1:9" ht="15.75" customHeight="1">
      <c r="A3" s="1" t="s">
        <v>13</v>
      </c>
      <c r="B3" s="2" t="s">
        <v>14</v>
      </c>
      <c r="C3" s="2" t="s">
        <v>15</v>
      </c>
      <c r="D3" s="1" t="s">
        <v>16</v>
      </c>
      <c r="E3" s="1">
        <v>12180.388000000001</v>
      </c>
      <c r="F3" s="1">
        <v>32171858.280000001</v>
      </c>
      <c r="G3" s="1">
        <v>514570</v>
      </c>
      <c r="H3" s="1">
        <v>0</v>
      </c>
      <c r="I3" s="1">
        <v>841746.93</v>
      </c>
    </row>
    <row r="4" spans="1:9" ht="15.75" customHeight="1">
      <c r="A4" s="1" t="s">
        <v>17</v>
      </c>
      <c r="B4" s="2" t="s">
        <v>18</v>
      </c>
      <c r="C4" s="2" t="s">
        <v>19</v>
      </c>
      <c r="D4" s="1" t="s">
        <v>20</v>
      </c>
      <c r="E4" s="1">
        <v>6243</v>
      </c>
      <c r="F4" s="1">
        <v>10388651</v>
      </c>
      <c r="G4" s="1">
        <v>0</v>
      </c>
      <c r="H4" s="1">
        <v>0</v>
      </c>
      <c r="I4" s="1">
        <v>0</v>
      </c>
    </row>
    <row r="5" spans="1:9" ht="15.75" customHeight="1">
      <c r="A5" s="1" t="s">
        <v>21</v>
      </c>
      <c r="B5" s="2" t="s">
        <v>22</v>
      </c>
      <c r="C5" s="2"/>
      <c r="D5" s="1" t="s">
        <v>23</v>
      </c>
      <c r="E5" s="1">
        <v>10819.439</v>
      </c>
      <c r="F5" s="1">
        <v>6400604</v>
      </c>
      <c r="G5" s="1">
        <v>642257.53500000003</v>
      </c>
      <c r="H5" s="1">
        <v>0</v>
      </c>
      <c r="I5" s="1">
        <v>0</v>
      </c>
    </row>
    <row r="6" spans="1:9" ht="15.75" customHeight="1">
      <c r="A6" s="1" t="s">
        <v>24</v>
      </c>
      <c r="B6" s="2" t="s">
        <v>25</v>
      </c>
      <c r="C6" s="2"/>
      <c r="D6" s="1" t="s">
        <v>26</v>
      </c>
      <c r="E6" s="1">
        <v>11821.78</v>
      </c>
      <c r="F6" s="1">
        <v>22970693</v>
      </c>
      <c r="G6" s="1">
        <v>95952</v>
      </c>
      <c r="H6" s="1">
        <v>0</v>
      </c>
      <c r="I6" s="1">
        <v>0</v>
      </c>
    </row>
    <row r="7" spans="1:9" ht="15.75" customHeight="1">
      <c r="A7" s="1" t="s">
        <v>27</v>
      </c>
      <c r="B7" s="2" t="s">
        <v>28</v>
      </c>
      <c r="C7" s="2"/>
      <c r="D7" s="1" t="s">
        <v>20</v>
      </c>
      <c r="E7" s="1">
        <v>37562.883999999998</v>
      </c>
      <c r="F7" s="1">
        <v>63911960</v>
      </c>
      <c r="G7" s="1">
        <v>0</v>
      </c>
      <c r="H7" s="1">
        <v>0</v>
      </c>
      <c r="I7" s="1">
        <v>0</v>
      </c>
    </row>
    <row r="8" spans="1:9" ht="15.75" customHeight="1">
      <c r="A8" s="1" t="s">
        <v>29</v>
      </c>
      <c r="B8" s="2" t="s">
        <v>30</v>
      </c>
      <c r="C8" s="2" t="s">
        <v>31</v>
      </c>
      <c r="D8" s="1" t="s">
        <v>32</v>
      </c>
      <c r="E8" s="1">
        <v>11390.974319999999</v>
      </c>
      <c r="F8" s="1">
        <v>15501420</v>
      </c>
      <c r="G8" s="1">
        <v>166665</v>
      </c>
      <c r="H8" s="1">
        <v>0</v>
      </c>
      <c r="I8" s="1">
        <v>363919.9</v>
      </c>
    </row>
    <row r="9" spans="1:9" ht="15.75" customHeight="1">
      <c r="A9" s="1" t="s">
        <v>33</v>
      </c>
      <c r="B9" s="2" t="s">
        <v>34</v>
      </c>
      <c r="C9" s="2"/>
      <c r="D9" s="1" t="s">
        <v>35</v>
      </c>
      <c r="E9" s="1">
        <v>68515</v>
      </c>
      <c r="F9" s="1">
        <v>105697865</v>
      </c>
      <c r="G9" s="1">
        <v>94316.37</v>
      </c>
      <c r="H9" s="1">
        <v>0</v>
      </c>
      <c r="I9" s="1">
        <v>24529576</v>
      </c>
    </row>
    <row r="10" spans="1:9" ht="15.75" customHeight="1">
      <c r="A10" s="1" t="s">
        <v>36</v>
      </c>
      <c r="B10" s="2" t="s">
        <v>37</v>
      </c>
      <c r="C10" s="2"/>
      <c r="D10" s="1" t="s">
        <v>20</v>
      </c>
      <c r="E10" s="1">
        <v>7893.25</v>
      </c>
      <c r="F10" s="1">
        <v>6687482</v>
      </c>
      <c r="G10" s="1">
        <v>0</v>
      </c>
      <c r="H10" s="1">
        <v>0</v>
      </c>
      <c r="I10" s="1">
        <v>0</v>
      </c>
    </row>
    <row r="11" spans="1:9" ht="15.75" customHeight="1">
      <c r="A11" s="1" t="s">
        <v>38</v>
      </c>
      <c r="B11" s="2" t="s">
        <v>39</v>
      </c>
      <c r="C11" s="2"/>
      <c r="D11" s="1" t="s">
        <v>40</v>
      </c>
      <c r="E11" s="1">
        <v>5072</v>
      </c>
      <c r="F11" s="1">
        <v>7731023</v>
      </c>
      <c r="G11" s="1">
        <v>14108</v>
      </c>
      <c r="H11" s="1">
        <v>0</v>
      </c>
      <c r="I11" s="1">
        <v>0</v>
      </c>
    </row>
    <row r="12" spans="1:9" ht="15.75" customHeight="1">
      <c r="A12" s="1" t="s">
        <v>41</v>
      </c>
      <c r="B12" s="2" t="s">
        <v>42</v>
      </c>
      <c r="C12" s="2"/>
      <c r="D12" s="1" t="s">
        <v>43</v>
      </c>
      <c r="E12" s="1">
        <v>106794</v>
      </c>
      <c r="F12" s="1">
        <v>128932724</v>
      </c>
      <c r="G12" s="1">
        <v>93038</v>
      </c>
      <c r="H12" s="1">
        <v>365589</v>
      </c>
      <c r="I12" s="1">
        <v>0</v>
      </c>
    </row>
    <row r="13" spans="1:9" ht="15.75" customHeight="1">
      <c r="A13" s="1" t="s">
        <v>44</v>
      </c>
      <c r="B13" s="2" t="s">
        <v>45</v>
      </c>
      <c r="C13" s="2"/>
      <c r="D13" s="1" t="s">
        <v>46</v>
      </c>
      <c r="E13" s="1">
        <v>10961.8</v>
      </c>
      <c r="F13" s="1">
        <v>16821000</v>
      </c>
      <c r="G13" s="1">
        <v>108747</v>
      </c>
      <c r="H13" s="1">
        <v>0</v>
      </c>
      <c r="I13" s="1">
        <v>0</v>
      </c>
    </row>
    <row r="14" spans="1:9" ht="15.75" customHeight="1">
      <c r="A14" s="1" t="s">
        <v>47</v>
      </c>
      <c r="B14" s="2" t="s">
        <v>48</v>
      </c>
      <c r="C14" s="2"/>
      <c r="D14" s="1" t="s">
        <v>12</v>
      </c>
      <c r="E14" s="1">
        <v>41314</v>
      </c>
      <c r="F14" s="1">
        <v>56110868</v>
      </c>
      <c r="G14" s="1">
        <v>1692810</v>
      </c>
      <c r="H14" s="1">
        <v>0</v>
      </c>
      <c r="I14" s="1">
        <v>1062219</v>
      </c>
    </row>
    <row r="15" spans="1:9" ht="15.75" customHeight="1">
      <c r="A15" s="1" t="s">
        <v>49</v>
      </c>
      <c r="B15" s="2" t="s">
        <v>50</v>
      </c>
      <c r="C15" s="2" t="s">
        <v>51</v>
      </c>
      <c r="D15" s="1" t="s">
        <v>52</v>
      </c>
      <c r="E15" s="1">
        <v>1374.04</v>
      </c>
      <c r="F15" s="1">
        <v>1631128</v>
      </c>
      <c r="G15" s="1">
        <v>0</v>
      </c>
      <c r="H15" s="1">
        <v>0</v>
      </c>
      <c r="I15" s="1">
        <v>0</v>
      </c>
    </row>
    <row r="16" spans="1:9" ht="15.75" customHeight="1">
      <c r="A16" s="1" t="s">
        <v>53</v>
      </c>
      <c r="B16" s="2" t="s">
        <v>54</v>
      </c>
      <c r="C16" s="2"/>
      <c r="D16" s="1" t="s">
        <v>55</v>
      </c>
      <c r="E16" s="1">
        <v>28548</v>
      </c>
      <c r="F16" s="1">
        <v>95439533</v>
      </c>
      <c r="G16" s="1">
        <v>0</v>
      </c>
      <c r="H16" s="1">
        <v>0</v>
      </c>
      <c r="I16" s="1">
        <v>0</v>
      </c>
    </row>
    <row r="17" spans="1:9" ht="15.75" customHeight="1">
      <c r="A17" s="1" t="s">
        <v>56</v>
      </c>
      <c r="B17" s="2" t="s">
        <v>57</v>
      </c>
      <c r="C17" s="2"/>
      <c r="D17" s="1" t="s">
        <v>58</v>
      </c>
      <c r="E17" s="1">
        <v>393294</v>
      </c>
      <c r="F17" s="1">
        <v>446756585</v>
      </c>
      <c r="G17" s="1">
        <v>1245632</v>
      </c>
      <c r="H17" s="1">
        <v>0</v>
      </c>
      <c r="I17" s="1">
        <v>1662078</v>
      </c>
    </row>
    <row r="18" spans="1:9" ht="15.75" customHeight="1">
      <c r="A18" s="1" t="s">
        <v>59</v>
      </c>
      <c r="B18" s="2" t="s">
        <v>60</v>
      </c>
      <c r="C18" s="2"/>
      <c r="D18" s="1" t="s">
        <v>61</v>
      </c>
      <c r="E18" s="1">
        <v>37368</v>
      </c>
      <c r="F18" s="1">
        <v>66671047</v>
      </c>
      <c r="G18" s="1">
        <v>1538810</v>
      </c>
      <c r="H18" s="1">
        <v>0</v>
      </c>
      <c r="I18" s="1">
        <v>0</v>
      </c>
    </row>
    <row r="19" spans="1:9" ht="15.75" customHeight="1">
      <c r="A19" s="1" t="s">
        <v>62</v>
      </c>
      <c r="B19" s="2" t="s">
        <v>63</v>
      </c>
      <c r="C19" s="2"/>
      <c r="D19" s="1" t="s">
        <v>61</v>
      </c>
      <c r="E19" s="1">
        <v>79048</v>
      </c>
      <c r="F19" s="1">
        <v>135627499</v>
      </c>
      <c r="G19" s="1">
        <v>12632184</v>
      </c>
      <c r="H19" s="1">
        <v>0</v>
      </c>
      <c r="I19" s="1">
        <v>0</v>
      </c>
    </row>
    <row r="20" spans="1:9" ht="15.75" customHeight="1">
      <c r="A20" s="1" t="s">
        <v>64</v>
      </c>
      <c r="B20" s="2" t="s">
        <v>65</v>
      </c>
      <c r="C20" s="2"/>
      <c r="D20" s="1" t="s">
        <v>66</v>
      </c>
      <c r="E20" s="1">
        <v>12057</v>
      </c>
      <c r="F20" s="1">
        <v>29033697</v>
      </c>
      <c r="G20" s="1">
        <v>0</v>
      </c>
      <c r="H20" s="1">
        <v>0</v>
      </c>
      <c r="I20" s="1">
        <v>0</v>
      </c>
    </row>
    <row r="21" spans="1:9" ht="15.75" customHeight="1">
      <c r="A21" s="1" t="s">
        <v>67</v>
      </c>
      <c r="B21" s="2" t="s">
        <v>68</v>
      </c>
      <c r="C21" s="2"/>
      <c r="D21" s="1" t="s">
        <v>61</v>
      </c>
      <c r="E21" s="1">
        <v>56130</v>
      </c>
      <c r="F21" s="1">
        <v>100545852</v>
      </c>
      <c r="G21" s="1">
        <v>1709125</v>
      </c>
      <c r="H21" s="1">
        <v>0</v>
      </c>
      <c r="I21" s="1">
        <v>0</v>
      </c>
    </row>
    <row r="22" spans="1:9" ht="15.75" customHeight="1">
      <c r="A22" s="1" t="s">
        <v>69</v>
      </c>
      <c r="B22" s="2" t="s">
        <v>70</v>
      </c>
      <c r="C22" s="2"/>
      <c r="D22" s="1" t="s">
        <v>20</v>
      </c>
      <c r="E22" s="1">
        <v>30474</v>
      </c>
      <c r="F22" s="1">
        <v>53311241</v>
      </c>
      <c r="G22" s="1">
        <v>0</v>
      </c>
      <c r="H22" s="1">
        <v>0</v>
      </c>
      <c r="I22" s="1">
        <v>0</v>
      </c>
    </row>
    <row r="23" spans="1:9" ht="15.75" customHeight="1">
      <c r="A23" s="1" t="s">
        <v>71</v>
      </c>
      <c r="B23" s="2" t="s">
        <v>72</v>
      </c>
      <c r="C23" s="2"/>
      <c r="D23" s="1" t="s">
        <v>61</v>
      </c>
      <c r="E23" s="1">
        <v>14479.157999999999</v>
      </c>
      <c r="F23" s="1">
        <v>31584108</v>
      </c>
      <c r="G23" s="1">
        <v>41433</v>
      </c>
      <c r="H23" s="1">
        <v>0</v>
      </c>
      <c r="I23" s="1">
        <v>0</v>
      </c>
    </row>
    <row r="24" spans="1:9" ht="15.75" customHeight="1">
      <c r="A24" s="1" t="s">
        <v>73</v>
      </c>
      <c r="B24" s="2" t="s">
        <v>74</v>
      </c>
      <c r="C24" s="2"/>
      <c r="D24" s="1" t="s">
        <v>66</v>
      </c>
      <c r="E24" s="1">
        <v>45636</v>
      </c>
      <c r="F24" s="1">
        <v>83947883.450000003</v>
      </c>
      <c r="G24" s="1">
        <v>495970</v>
      </c>
      <c r="H24" s="1">
        <v>0</v>
      </c>
      <c r="I24" s="1">
        <v>6171819</v>
      </c>
    </row>
    <row r="25" spans="1:9" ht="15.75" customHeight="1">
      <c r="A25" s="1" t="s">
        <v>75</v>
      </c>
      <c r="B25" s="2" t="s">
        <v>76</v>
      </c>
      <c r="C25" s="2"/>
      <c r="D25" s="1" t="s">
        <v>77</v>
      </c>
      <c r="E25" s="1">
        <v>213579</v>
      </c>
      <c r="F25" s="1">
        <v>182551487</v>
      </c>
      <c r="G25" s="1">
        <v>16591555.439999999</v>
      </c>
      <c r="H25" s="1">
        <v>0</v>
      </c>
      <c r="I25" s="1">
        <v>0</v>
      </c>
    </row>
    <row r="26" spans="1:9" ht="15.75" customHeight="1">
      <c r="A26" s="1" t="s">
        <v>78</v>
      </c>
      <c r="B26" s="2" t="s">
        <v>79</v>
      </c>
      <c r="C26" s="2"/>
      <c r="D26" s="1" t="s">
        <v>80</v>
      </c>
      <c r="E26" s="1">
        <v>13070</v>
      </c>
      <c r="F26" s="3">
        <v>28884476.920000002</v>
      </c>
      <c r="G26" s="1">
        <v>296564</v>
      </c>
      <c r="H26" s="1">
        <v>0</v>
      </c>
      <c r="I26" s="1">
        <v>1258609</v>
      </c>
    </row>
    <row r="27" spans="1:9" ht="15.75" customHeight="1">
      <c r="A27" s="1" t="s">
        <v>81</v>
      </c>
      <c r="B27" s="2" t="s">
        <v>82</v>
      </c>
      <c r="C27" s="2"/>
      <c r="D27" s="1" t="s">
        <v>20</v>
      </c>
      <c r="E27" s="1">
        <v>22543</v>
      </c>
      <c r="F27" s="1">
        <v>63293347</v>
      </c>
      <c r="G27" s="1">
        <v>815521</v>
      </c>
      <c r="H27" s="1">
        <v>0</v>
      </c>
      <c r="I27" s="1">
        <v>1401414</v>
      </c>
    </row>
    <row r="28" spans="1:9" ht="15.75" customHeight="1">
      <c r="A28" s="1" t="s">
        <v>83</v>
      </c>
      <c r="B28" s="2" t="s">
        <v>84</v>
      </c>
      <c r="C28" s="2" t="s">
        <v>85</v>
      </c>
      <c r="D28" s="1" t="s">
        <v>86</v>
      </c>
      <c r="E28" s="1">
        <v>15201</v>
      </c>
      <c r="F28" s="1">
        <v>278757.43900000001</v>
      </c>
      <c r="G28" s="1">
        <v>0</v>
      </c>
      <c r="H28" s="1">
        <v>0</v>
      </c>
      <c r="I28" s="1">
        <v>971492.08550000004</v>
      </c>
    </row>
    <row r="29" spans="1:9" ht="15.75" customHeight="1">
      <c r="A29" s="1" t="s">
        <v>87</v>
      </c>
      <c r="B29" s="2" t="s">
        <v>88</v>
      </c>
      <c r="C29" s="2"/>
      <c r="D29" s="1" t="s">
        <v>66</v>
      </c>
      <c r="E29" s="1">
        <v>4679.4671879999996</v>
      </c>
      <c r="F29" s="1">
        <v>10147200</v>
      </c>
      <c r="G29" s="1">
        <v>121032</v>
      </c>
      <c r="H29" s="1">
        <v>0</v>
      </c>
      <c r="I29" s="1">
        <v>0</v>
      </c>
    </row>
    <row r="30" spans="1:9" ht="15.75" customHeight="1">
      <c r="A30" s="1" t="s">
        <v>89</v>
      </c>
      <c r="B30" s="2" t="s">
        <v>90</v>
      </c>
      <c r="C30" s="2"/>
      <c r="D30" s="1" t="s">
        <v>91</v>
      </c>
      <c r="E30" s="1">
        <v>14960.198</v>
      </c>
      <c r="F30" s="1">
        <v>18501600</v>
      </c>
      <c r="G30" s="1">
        <v>156646.70000000001</v>
      </c>
      <c r="H30" s="1">
        <v>0</v>
      </c>
      <c r="I30" s="1">
        <v>0</v>
      </c>
    </row>
    <row r="31" spans="1:9" ht="15.75" customHeight="1">
      <c r="A31" s="1" t="s">
        <v>92</v>
      </c>
      <c r="B31" s="2" t="s">
        <v>93</v>
      </c>
      <c r="C31" s="2"/>
      <c r="D31" s="1" t="s">
        <v>20</v>
      </c>
      <c r="E31" s="1">
        <v>39473.992030000001</v>
      </c>
      <c r="F31" s="1">
        <v>66906902.450000003</v>
      </c>
      <c r="G31" s="1">
        <v>128389.86</v>
      </c>
      <c r="H31" s="1">
        <v>0</v>
      </c>
      <c r="I31" s="1">
        <v>1738362.75</v>
      </c>
    </row>
    <row r="32" spans="1:9" ht="15.75" customHeight="1">
      <c r="A32" s="1" t="s">
        <v>94</v>
      </c>
      <c r="B32" s="2" t="s">
        <v>95</v>
      </c>
      <c r="C32" s="2"/>
      <c r="D32" s="1" t="s">
        <v>55</v>
      </c>
      <c r="E32" s="1">
        <v>7178.42</v>
      </c>
      <c r="F32" s="1">
        <v>44812972</v>
      </c>
      <c r="G32" s="1">
        <v>89713</v>
      </c>
      <c r="H32" s="1">
        <v>0</v>
      </c>
      <c r="I32" s="1">
        <v>0</v>
      </c>
    </row>
    <row r="33" spans="1:9" ht="15.75" customHeight="1">
      <c r="A33" s="1" t="s">
        <v>96</v>
      </c>
      <c r="B33" s="2" t="s">
        <v>97</v>
      </c>
      <c r="C33" s="2"/>
      <c r="D33" s="1" t="s">
        <v>98</v>
      </c>
      <c r="E33" s="1">
        <v>8197.2000000000007</v>
      </c>
      <c r="F33" s="1">
        <v>13780320</v>
      </c>
      <c r="G33" s="1">
        <v>31400.1</v>
      </c>
      <c r="H33" s="1">
        <v>8497</v>
      </c>
      <c r="I33" s="1">
        <v>328366.84299999999</v>
      </c>
    </row>
    <row r="34" spans="1:9" ht="15.75" customHeight="1">
      <c r="A34" s="1" t="s">
        <v>99</v>
      </c>
      <c r="B34" s="2" t="s">
        <v>100</v>
      </c>
      <c r="C34" s="2" t="s">
        <v>101</v>
      </c>
      <c r="D34" s="1" t="s">
        <v>102</v>
      </c>
      <c r="E34" s="1">
        <v>9148.5159999999996</v>
      </c>
      <c r="F34" s="1">
        <v>11731200</v>
      </c>
      <c r="G34" s="1">
        <v>0</v>
      </c>
      <c r="H34" s="1">
        <v>0</v>
      </c>
      <c r="I34" s="1">
        <v>74995.61</v>
      </c>
    </row>
    <row r="35" spans="1:9" ht="15.75" customHeight="1">
      <c r="A35" s="1" t="s">
        <v>103</v>
      </c>
      <c r="B35" s="2" t="s">
        <v>104</v>
      </c>
      <c r="C35" s="2"/>
      <c r="D35" s="1" t="s">
        <v>105</v>
      </c>
      <c r="E35" s="1">
        <v>163700.17800000001</v>
      </c>
      <c r="F35" s="1">
        <v>277955096</v>
      </c>
      <c r="G35" s="1">
        <v>0</v>
      </c>
      <c r="H35" s="1">
        <v>0</v>
      </c>
      <c r="I35" s="1">
        <v>0</v>
      </c>
    </row>
    <row r="36" spans="1:9" ht="15.75" customHeight="1">
      <c r="A36" s="1" t="s">
        <v>106</v>
      </c>
      <c r="B36" s="2" t="s">
        <v>107</v>
      </c>
      <c r="C36" s="2"/>
      <c r="D36" s="1" t="s">
        <v>77</v>
      </c>
      <c r="E36" s="1">
        <v>9051.9500000000007</v>
      </c>
      <c r="F36" s="1">
        <v>22816000</v>
      </c>
      <c r="G36" s="1">
        <v>12730</v>
      </c>
      <c r="H36" s="1">
        <v>0</v>
      </c>
      <c r="I36" s="1">
        <v>0</v>
      </c>
    </row>
    <row r="37" spans="1:9" ht="15.75" customHeight="1">
      <c r="A37" s="1" t="s">
        <v>108</v>
      </c>
      <c r="B37" s="2" t="s">
        <v>109</v>
      </c>
      <c r="C37" s="2"/>
      <c r="D37" s="1" t="s">
        <v>110</v>
      </c>
      <c r="E37" s="1">
        <v>14426.1</v>
      </c>
      <c r="F37" s="1">
        <v>35632553.600000001</v>
      </c>
      <c r="G37" s="1">
        <v>77811</v>
      </c>
      <c r="H37" s="1">
        <v>0</v>
      </c>
      <c r="I37" s="1">
        <v>1443985.7169999999</v>
      </c>
    </row>
    <row r="38" spans="1:9" ht="15.75" customHeight="1">
      <c r="A38" s="1" t="s">
        <v>111</v>
      </c>
      <c r="B38" s="2" t="s">
        <v>112</v>
      </c>
      <c r="C38" s="2" t="s">
        <v>113</v>
      </c>
      <c r="D38" s="1" t="s">
        <v>114</v>
      </c>
      <c r="E38" s="1">
        <v>9680.2449379999998</v>
      </c>
      <c r="F38" s="1">
        <f>15419746.5-5611341</f>
        <v>9808405.5</v>
      </c>
      <c r="G38" s="1">
        <v>118651.23</v>
      </c>
      <c r="H38" s="1">
        <v>0</v>
      </c>
      <c r="I38" s="1">
        <v>882437.59539999999</v>
      </c>
    </row>
    <row r="39" spans="1:9" ht="15.75" customHeight="1">
      <c r="A39" s="1" t="s">
        <v>115</v>
      </c>
      <c r="B39" s="2" t="s">
        <v>116</v>
      </c>
      <c r="C39" s="2"/>
      <c r="D39" s="1" t="s">
        <v>117</v>
      </c>
      <c r="E39" s="1">
        <v>11360.64</v>
      </c>
      <c r="F39" s="1">
        <v>9831</v>
      </c>
      <c r="G39" s="3">
        <v>94630</v>
      </c>
      <c r="H39" s="1">
        <v>0</v>
      </c>
      <c r="I39" s="1">
        <v>669064.5</v>
      </c>
    </row>
    <row r="40" spans="1:9" ht="15.75" customHeight="1">
      <c r="A40" s="1" t="s">
        <v>118</v>
      </c>
      <c r="B40" s="2" t="s">
        <v>119</v>
      </c>
      <c r="C40" s="2"/>
      <c r="D40" s="1" t="s">
        <v>32</v>
      </c>
      <c r="E40" s="1">
        <v>128832</v>
      </c>
      <c r="F40" s="1">
        <v>218571491</v>
      </c>
      <c r="G40" s="1">
        <v>0</v>
      </c>
      <c r="H40" s="1">
        <v>0</v>
      </c>
      <c r="I40" s="1">
        <v>0</v>
      </c>
    </row>
    <row r="41" spans="1:9" ht="15.75" customHeight="1">
      <c r="A41" s="1" t="s">
        <v>120</v>
      </c>
      <c r="B41" s="2" t="s">
        <v>121</v>
      </c>
      <c r="C41" s="2"/>
      <c r="D41" s="1" t="s">
        <v>122</v>
      </c>
      <c r="E41" s="1">
        <v>48670.572999999997</v>
      </c>
      <c r="F41" s="1">
        <v>99792000</v>
      </c>
      <c r="G41" s="1">
        <v>111580</v>
      </c>
      <c r="H41" s="1">
        <v>0</v>
      </c>
      <c r="I41" s="1">
        <v>0</v>
      </c>
    </row>
    <row r="42" spans="1:9" ht="15.75" customHeight="1">
      <c r="A42" s="1" t="s">
        <v>123</v>
      </c>
      <c r="B42" s="2" t="s">
        <v>124</v>
      </c>
      <c r="C42" s="2"/>
      <c r="D42" s="1" t="s">
        <v>125</v>
      </c>
      <c r="E42" s="1">
        <v>13420.477150000001</v>
      </c>
      <c r="F42" s="1">
        <v>27609558</v>
      </c>
      <c r="G42" s="1">
        <v>144841</v>
      </c>
      <c r="H42" s="1">
        <v>0</v>
      </c>
      <c r="I42" s="1">
        <v>2021322.743</v>
      </c>
    </row>
    <row r="43" spans="1:9" ht="15.75" customHeight="1">
      <c r="A43" s="1" t="s">
        <v>126</v>
      </c>
      <c r="B43" s="2" t="s">
        <v>127</v>
      </c>
      <c r="C43" s="2"/>
      <c r="D43" s="1" t="s">
        <v>128</v>
      </c>
      <c r="E43" s="1">
        <v>53700.1</v>
      </c>
      <c r="F43" s="1">
        <v>120910247</v>
      </c>
      <c r="G43" s="1">
        <v>0</v>
      </c>
      <c r="H43" s="1">
        <v>0</v>
      </c>
      <c r="I43" s="1">
        <v>8685180</v>
      </c>
    </row>
    <row r="44" spans="1:9" ht="15.75" customHeight="1">
      <c r="A44" s="1" t="s">
        <v>129</v>
      </c>
      <c r="B44" s="2" t="s">
        <v>130</v>
      </c>
      <c r="C44" s="2"/>
      <c r="D44" s="1" t="s">
        <v>105</v>
      </c>
      <c r="E44" s="1">
        <v>121627</v>
      </c>
      <c r="F44" s="1">
        <v>120707600</v>
      </c>
      <c r="G44" s="1">
        <v>0</v>
      </c>
      <c r="H44" s="1">
        <v>0</v>
      </c>
      <c r="I44" s="1">
        <v>0</v>
      </c>
    </row>
    <row r="45" spans="1:9" ht="15.75" customHeight="1">
      <c r="A45" s="1" t="s">
        <v>131</v>
      </c>
      <c r="B45" s="2" t="s">
        <v>132</v>
      </c>
      <c r="C45" s="2"/>
      <c r="D45" s="1" t="s">
        <v>125</v>
      </c>
      <c r="E45" s="1">
        <v>57285</v>
      </c>
      <c r="F45" s="1">
        <v>81131922</v>
      </c>
      <c r="G45" s="1">
        <v>15376699</v>
      </c>
      <c r="H45" s="1">
        <v>0</v>
      </c>
      <c r="I45" s="1">
        <v>1280093.085</v>
      </c>
    </row>
    <row r="46" spans="1:9" ht="15.75" customHeight="1">
      <c r="A46" s="1" t="s">
        <v>133</v>
      </c>
      <c r="B46" s="2" t="s">
        <v>134</v>
      </c>
      <c r="C46" s="2" t="s">
        <v>135</v>
      </c>
      <c r="D46" s="1" t="s">
        <v>80</v>
      </c>
      <c r="E46" s="1">
        <v>84929.87</v>
      </c>
      <c r="F46" s="1">
        <v>177054816</v>
      </c>
      <c r="G46" s="1">
        <v>2733935</v>
      </c>
      <c r="H46" s="1">
        <v>0</v>
      </c>
      <c r="I46" s="1">
        <v>0</v>
      </c>
    </row>
    <row r="47" spans="1:9" ht="15.75" customHeight="1">
      <c r="A47" s="1" t="s">
        <v>136</v>
      </c>
      <c r="B47" s="2" t="s">
        <v>137</v>
      </c>
      <c r="C47" s="2"/>
      <c r="D47" s="1" t="s">
        <v>128</v>
      </c>
      <c r="E47" s="1">
        <v>54187.031999999999</v>
      </c>
      <c r="F47" s="1">
        <v>105683558</v>
      </c>
      <c r="G47" s="1">
        <v>2058747</v>
      </c>
      <c r="H47" s="1">
        <v>0</v>
      </c>
      <c r="I47" s="1">
        <v>764700.19180000003</v>
      </c>
    </row>
    <row r="48" spans="1:9" ht="15.75" customHeight="1">
      <c r="A48" s="1" t="s">
        <v>138</v>
      </c>
      <c r="B48" s="2" t="s">
        <v>139</v>
      </c>
      <c r="C48" s="1"/>
      <c r="D48" s="1" t="s">
        <v>140</v>
      </c>
      <c r="E48" s="1">
        <v>37230.586000000003</v>
      </c>
      <c r="F48" s="1">
        <v>30842145</v>
      </c>
      <c r="G48" s="1">
        <v>0</v>
      </c>
      <c r="H48" s="1">
        <v>0</v>
      </c>
      <c r="I48" s="1">
        <v>0</v>
      </c>
    </row>
    <row r="49" spans="1:9" ht="15.75" customHeight="1">
      <c r="A49" s="1" t="s">
        <v>141</v>
      </c>
      <c r="B49" s="2" t="s">
        <v>142</v>
      </c>
      <c r="C49" s="2"/>
      <c r="D49" s="1" t="s">
        <v>12</v>
      </c>
      <c r="E49" s="1">
        <v>450990.1</v>
      </c>
      <c r="F49" s="1">
        <v>612015780</v>
      </c>
      <c r="G49" s="1">
        <v>4991379.7010000004</v>
      </c>
      <c r="H49" s="1">
        <v>4411820.0970000001</v>
      </c>
      <c r="I49" s="1">
        <v>7214910.1560000004</v>
      </c>
    </row>
    <row r="50" spans="1:9" ht="15.75" customHeight="1">
      <c r="A50" s="1" t="s">
        <v>143</v>
      </c>
      <c r="B50" s="2" t="s">
        <v>144</v>
      </c>
      <c r="C50" s="2"/>
      <c r="D50" s="1" t="s">
        <v>145</v>
      </c>
      <c r="E50" s="1">
        <v>81530</v>
      </c>
      <c r="F50" s="1">
        <v>170894751.30000001</v>
      </c>
      <c r="G50" s="1">
        <v>41345.336000000003</v>
      </c>
      <c r="H50" s="1">
        <v>0</v>
      </c>
      <c r="I50" s="1">
        <v>0</v>
      </c>
    </row>
    <row r="51" spans="1:9" ht="15.75" customHeight="1">
      <c r="A51" s="1" t="s">
        <v>146</v>
      </c>
      <c r="B51" s="2" t="s">
        <v>147</v>
      </c>
      <c r="C51" s="2" t="s">
        <v>148</v>
      </c>
      <c r="D51" s="1" t="s">
        <v>16</v>
      </c>
      <c r="E51" s="1">
        <v>53802</v>
      </c>
      <c r="F51" s="1">
        <v>127245040</v>
      </c>
      <c r="G51" s="1">
        <v>1268658</v>
      </c>
      <c r="H51" s="1">
        <v>0</v>
      </c>
      <c r="I51" s="1">
        <v>0</v>
      </c>
    </row>
    <row r="52" spans="1:9" ht="15.75" customHeight="1">
      <c r="A52" s="1" t="s">
        <v>149</v>
      </c>
      <c r="B52" s="2" t="s">
        <v>150</v>
      </c>
      <c r="C52" s="2" t="s">
        <v>151</v>
      </c>
      <c r="D52" s="1" t="s">
        <v>32</v>
      </c>
      <c r="E52" s="1">
        <v>25594.144950000002</v>
      </c>
      <c r="F52" s="1">
        <f>6770.9286*1000</f>
        <v>6770928.6000000006</v>
      </c>
      <c r="G52" s="1">
        <v>0</v>
      </c>
      <c r="H52" s="1">
        <v>0</v>
      </c>
      <c r="I52" s="1">
        <v>6540562.3059999999</v>
      </c>
    </row>
    <row r="53" spans="1:9" ht="15.75" customHeight="1">
      <c r="A53" s="1" t="s">
        <v>152</v>
      </c>
      <c r="B53" s="2" t="s">
        <v>153</v>
      </c>
      <c r="C53" s="2"/>
      <c r="D53" s="1" t="s">
        <v>58</v>
      </c>
      <c r="E53" s="1">
        <v>6538</v>
      </c>
      <c r="F53" s="1">
        <v>16187016</v>
      </c>
      <c r="G53" s="1">
        <v>83010</v>
      </c>
      <c r="H53" s="1">
        <v>0</v>
      </c>
      <c r="I53" s="1">
        <v>613721</v>
      </c>
    </row>
    <row r="54" spans="1:9" ht="15.75" customHeight="1">
      <c r="A54" s="1" t="s">
        <v>154</v>
      </c>
      <c r="B54" s="2" t="s">
        <v>155</v>
      </c>
      <c r="C54" s="2"/>
      <c r="D54" s="1" t="s">
        <v>98</v>
      </c>
      <c r="E54" s="1">
        <v>146663</v>
      </c>
      <c r="F54" s="1">
        <v>131883405</v>
      </c>
      <c r="G54" s="1">
        <v>2606060</v>
      </c>
      <c r="H54" s="1">
        <v>0</v>
      </c>
      <c r="I54" s="1">
        <v>3419000</v>
      </c>
    </row>
    <row r="55" spans="1:9" ht="15.75" customHeight="1">
      <c r="A55" s="1" t="s">
        <v>156</v>
      </c>
      <c r="B55" s="2" t="s">
        <v>157</v>
      </c>
      <c r="C55" s="2"/>
      <c r="D55" s="1" t="s">
        <v>158</v>
      </c>
      <c r="E55" s="1">
        <v>62248.194669999997</v>
      </c>
      <c r="F55" s="1">
        <v>103376260</v>
      </c>
      <c r="G55" s="1">
        <v>0</v>
      </c>
      <c r="H55" s="1">
        <v>0</v>
      </c>
      <c r="I55" s="1">
        <v>0</v>
      </c>
    </row>
    <row r="56" spans="1:9" ht="15.75" customHeight="1">
      <c r="A56" s="1" t="s">
        <v>159</v>
      </c>
      <c r="B56" s="2" t="s">
        <v>160</v>
      </c>
      <c r="C56" s="2"/>
      <c r="D56" s="1" t="s">
        <v>98</v>
      </c>
      <c r="E56" s="1">
        <v>67029</v>
      </c>
      <c r="F56" s="1">
        <v>84835600</v>
      </c>
      <c r="G56" s="1">
        <v>823900</v>
      </c>
      <c r="H56" s="1">
        <v>0</v>
      </c>
      <c r="I56" s="1">
        <v>0</v>
      </c>
    </row>
    <row r="57" spans="1:9" ht="15.75" customHeight="1">
      <c r="A57" s="1" t="s">
        <v>161</v>
      </c>
      <c r="B57" s="2" t="s">
        <v>162</v>
      </c>
      <c r="C57" s="2"/>
      <c r="D57" s="1" t="s">
        <v>163</v>
      </c>
      <c r="E57" s="1">
        <v>7903.6580000000004</v>
      </c>
      <c r="F57" s="1">
        <v>9115300</v>
      </c>
      <c r="G57" s="1">
        <v>3810</v>
      </c>
      <c r="H57" s="1">
        <v>55951</v>
      </c>
      <c r="I57" s="1">
        <v>0</v>
      </c>
    </row>
    <row r="58" spans="1:9" ht="15.75" customHeight="1">
      <c r="A58" s="1" t="s">
        <v>164</v>
      </c>
      <c r="B58" s="2" t="s">
        <v>165</v>
      </c>
      <c r="C58" s="2"/>
      <c r="D58" s="1" t="s">
        <v>166</v>
      </c>
      <c r="E58" s="1">
        <v>15883.190329999999</v>
      </c>
      <c r="F58" s="1">
        <v>18991974</v>
      </c>
      <c r="G58" s="1">
        <v>151178.823</v>
      </c>
      <c r="H58" s="1">
        <v>0</v>
      </c>
      <c r="I58" s="1">
        <v>0</v>
      </c>
    </row>
    <row r="59" spans="1:9" ht="15.75" customHeight="1">
      <c r="A59" s="1" t="s">
        <v>167</v>
      </c>
      <c r="B59" s="2" t="s">
        <v>168</v>
      </c>
      <c r="C59" s="2"/>
      <c r="D59" s="1" t="s">
        <v>169</v>
      </c>
      <c r="E59" s="1">
        <v>4693.95</v>
      </c>
      <c r="F59" s="1">
        <v>6978156</v>
      </c>
      <c r="G59" s="1">
        <v>61488</v>
      </c>
      <c r="H59" s="1">
        <v>0</v>
      </c>
      <c r="I59" s="1">
        <v>291557.46659999999</v>
      </c>
    </row>
    <row r="60" spans="1:9" ht="15.75" customHeight="1">
      <c r="A60" s="1" t="s">
        <v>170</v>
      </c>
      <c r="B60" s="2" t="s">
        <v>171</v>
      </c>
      <c r="C60" s="2"/>
      <c r="D60" s="1" t="s">
        <v>110</v>
      </c>
      <c r="E60" s="1">
        <v>10252.64</v>
      </c>
      <c r="F60" s="1">
        <v>30096794</v>
      </c>
      <c r="G60" s="1">
        <v>25863</v>
      </c>
      <c r="H60" s="1">
        <v>0</v>
      </c>
      <c r="I60" s="1">
        <v>0</v>
      </c>
    </row>
    <row r="61" spans="1:9" ht="15.75" customHeight="1">
      <c r="A61" s="1" t="s">
        <v>172</v>
      </c>
      <c r="B61" s="2" t="s">
        <v>173</v>
      </c>
      <c r="C61" s="2"/>
      <c r="D61" s="1" t="s">
        <v>32</v>
      </c>
      <c r="E61" s="1">
        <v>10252.64</v>
      </c>
      <c r="F61" s="1">
        <f>110911083-(I61*0.092*105.48)</f>
        <v>48514421.065919995</v>
      </c>
      <c r="G61" s="1">
        <v>11054</v>
      </c>
      <c r="H61" s="1">
        <v>0</v>
      </c>
      <c r="I61" s="1">
        <v>6429888</v>
      </c>
    </row>
    <row r="62" spans="1:9" ht="15.75" customHeight="1">
      <c r="A62" s="1" t="s">
        <v>174</v>
      </c>
      <c r="B62" s="2" t="s">
        <v>175</v>
      </c>
      <c r="C62" s="2" t="s">
        <v>176</v>
      </c>
      <c r="D62" s="1" t="s">
        <v>86</v>
      </c>
      <c r="E62" s="1">
        <v>16457.12</v>
      </c>
      <c r="F62" s="1">
        <v>12559671</v>
      </c>
      <c r="G62" s="1">
        <v>79961.633610000004</v>
      </c>
      <c r="H62" s="1">
        <v>0</v>
      </c>
      <c r="I62" s="1">
        <f>4339773.19/0.092/105.48</f>
        <v>447207.50585315994</v>
      </c>
    </row>
    <row r="63" spans="1:9" ht="15.75" customHeight="1">
      <c r="A63" s="1" t="s">
        <v>177</v>
      </c>
      <c r="B63" s="2" t="s">
        <v>178</v>
      </c>
      <c r="C63" s="2"/>
      <c r="D63" s="1" t="s">
        <v>20</v>
      </c>
      <c r="E63" s="1">
        <v>45732.413540000001</v>
      </c>
      <c r="F63" s="1">
        <v>78570001</v>
      </c>
      <c r="G63" s="1">
        <v>0</v>
      </c>
      <c r="H63" s="1">
        <v>0</v>
      </c>
      <c r="I63" s="1">
        <v>2648025</v>
      </c>
    </row>
    <row r="64" spans="1:9" ht="15.75" customHeight="1">
      <c r="A64" s="1" t="s">
        <v>179</v>
      </c>
      <c r="B64" s="2" t="s">
        <v>180</v>
      </c>
      <c r="C64" s="2"/>
      <c r="D64" s="1" t="s">
        <v>32</v>
      </c>
      <c r="E64" s="1">
        <v>62741.8076</v>
      </c>
      <c r="F64" s="1">
        <v>104857631.2</v>
      </c>
      <c r="G64" s="1">
        <v>2096324</v>
      </c>
      <c r="H64" s="1">
        <v>0</v>
      </c>
      <c r="I64" s="1">
        <v>2062782.442</v>
      </c>
    </row>
    <row r="65" spans="1:9" ht="15.75" customHeight="1">
      <c r="A65" s="1" t="s">
        <v>181</v>
      </c>
      <c r="B65" s="2" t="s">
        <v>182</v>
      </c>
      <c r="C65" s="2" t="s">
        <v>183</v>
      </c>
      <c r="D65" s="1" t="s">
        <v>32</v>
      </c>
      <c r="E65" s="4">
        <v>7178.44</v>
      </c>
      <c r="F65" s="1">
        <v>13108856</v>
      </c>
      <c r="G65" s="4">
        <v>304235</v>
      </c>
      <c r="H65" s="1">
        <v>0</v>
      </c>
      <c r="I65" s="1">
        <v>817858.72</v>
      </c>
    </row>
    <row r="66" spans="1:9" ht="15.75" customHeight="1">
      <c r="A66" s="1" t="s">
        <v>184</v>
      </c>
      <c r="B66" s="2" t="s">
        <v>185</v>
      </c>
      <c r="C66" s="2"/>
      <c r="D66" s="1" t="s">
        <v>32</v>
      </c>
      <c r="E66" s="1">
        <v>39234.039989999997</v>
      </c>
      <c r="F66" s="1">
        <v>30376622</v>
      </c>
      <c r="G66" s="1">
        <v>3812303</v>
      </c>
      <c r="H66" s="1">
        <v>0</v>
      </c>
      <c r="I66" s="1">
        <v>3091256.25</v>
      </c>
    </row>
    <row r="67" spans="1:9" ht="15.75" customHeight="1">
      <c r="A67" s="1" t="s">
        <v>186</v>
      </c>
      <c r="B67" s="2" t="s">
        <v>187</v>
      </c>
      <c r="C67" s="2"/>
      <c r="D67" s="1" t="s">
        <v>188</v>
      </c>
      <c r="E67" s="1">
        <v>2125.3202630000001</v>
      </c>
      <c r="F67" s="1">
        <v>6852000</v>
      </c>
      <c r="G67" s="1">
        <v>176113.3</v>
      </c>
      <c r="H67" s="1">
        <v>0</v>
      </c>
      <c r="I67" s="1">
        <v>138377.21900000001</v>
      </c>
    </row>
    <row r="68" spans="1:9" ht="15.75" customHeight="1">
      <c r="A68" s="1" t="s">
        <v>189</v>
      </c>
      <c r="B68" s="2" t="s">
        <v>190</v>
      </c>
      <c r="C68" s="2"/>
      <c r="D68" s="1" t="s">
        <v>191</v>
      </c>
      <c r="E68" s="1">
        <v>37403.85</v>
      </c>
      <c r="F68" s="1">
        <v>52661473</v>
      </c>
      <c r="G68" s="1">
        <v>0</v>
      </c>
      <c r="H68" s="1">
        <v>0</v>
      </c>
      <c r="I68" s="1">
        <v>3208499.5460000001</v>
      </c>
    </row>
    <row r="69" spans="1:9" ht="15.75" customHeight="1">
      <c r="A69" s="1" t="s">
        <v>192</v>
      </c>
      <c r="B69" s="2" t="s">
        <v>193</v>
      </c>
      <c r="C69" s="2"/>
      <c r="D69" s="1" t="s">
        <v>191</v>
      </c>
      <c r="E69" s="1">
        <v>12352.053</v>
      </c>
      <c r="F69" s="1">
        <v>16688342.82</v>
      </c>
      <c r="G69" s="1">
        <v>93343</v>
      </c>
      <c r="H69" s="1">
        <v>0</v>
      </c>
      <c r="I69" s="1">
        <v>1377065.7220000001</v>
      </c>
    </row>
    <row r="70" spans="1:9" ht="15.75" customHeight="1">
      <c r="A70" s="1" t="s">
        <v>194</v>
      </c>
      <c r="B70" s="2" t="s">
        <v>195</v>
      </c>
      <c r="C70" s="2"/>
      <c r="D70" s="1" t="s">
        <v>43</v>
      </c>
      <c r="E70" s="1">
        <v>12535.12</v>
      </c>
      <c r="F70" s="1">
        <v>15707809.800000001</v>
      </c>
      <c r="G70" s="1">
        <v>205010</v>
      </c>
      <c r="H70" s="1">
        <v>0</v>
      </c>
      <c r="I70" s="1">
        <v>0</v>
      </c>
    </row>
    <row r="71" spans="1:9" ht="15.75" customHeight="1">
      <c r="A71" s="1" t="s">
        <v>196</v>
      </c>
      <c r="B71" s="2" t="s">
        <v>197</v>
      </c>
      <c r="C71" s="2" t="s">
        <v>198</v>
      </c>
      <c r="D71" s="1" t="s">
        <v>199</v>
      </c>
      <c r="E71" s="1">
        <v>120780</v>
      </c>
      <c r="F71" s="1">
        <f>159000000- (105.48*0.092*I71)</f>
        <v>152688056.252496</v>
      </c>
      <c r="G71" s="3">
        <v>1663354</v>
      </c>
      <c r="H71" s="1">
        <v>0</v>
      </c>
      <c r="I71" s="1">
        <v>650436.9</v>
      </c>
    </row>
    <row r="72" spans="1:9" ht="15.75" customHeight="1">
      <c r="A72" s="1" t="s">
        <v>200</v>
      </c>
      <c r="B72" s="2" t="s">
        <v>201</v>
      </c>
      <c r="C72" s="2"/>
      <c r="D72" s="1" t="s">
        <v>12</v>
      </c>
      <c r="E72" s="1">
        <v>27540.661</v>
      </c>
      <c r="F72" s="1">
        <v>63628120</v>
      </c>
      <c r="G72" s="1">
        <v>687307</v>
      </c>
      <c r="H72" s="1">
        <v>0</v>
      </c>
      <c r="I72" s="1">
        <v>1281696.2609999999</v>
      </c>
    </row>
    <row r="73" spans="1:9" ht="15.75" customHeight="1">
      <c r="A73" s="1" t="s">
        <v>202</v>
      </c>
      <c r="B73" s="2" t="s">
        <v>203</v>
      </c>
      <c r="C73" s="2" t="s">
        <v>204</v>
      </c>
      <c r="D73" s="1" t="s">
        <v>191</v>
      </c>
      <c r="E73" s="1">
        <f>8147.716628</f>
        <v>8147.7166280000001</v>
      </c>
      <c r="F73" s="3">
        <v>19982400</v>
      </c>
      <c r="G73" s="1">
        <v>0</v>
      </c>
      <c r="H73" s="1">
        <v>13660</v>
      </c>
      <c r="I73" s="1">
        <v>770492</v>
      </c>
    </row>
    <row r="74" spans="1:9" ht="15.75" customHeight="1">
      <c r="A74" s="1" t="s">
        <v>205</v>
      </c>
      <c r="B74" s="2" t="s">
        <v>206</v>
      </c>
      <c r="C74" s="2"/>
      <c r="D74" s="1" t="s">
        <v>105</v>
      </c>
      <c r="E74" s="1">
        <v>5903.5950000000003</v>
      </c>
      <c r="F74" s="1">
        <v>20505600</v>
      </c>
      <c r="G74" s="1">
        <v>293396</v>
      </c>
      <c r="H74" s="1">
        <v>0</v>
      </c>
      <c r="I74" s="1">
        <v>0</v>
      </c>
    </row>
    <row r="75" spans="1:9" ht="15.75" customHeight="1">
      <c r="A75" s="1" t="s">
        <v>207</v>
      </c>
      <c r="B75" s="2" t="s">
        <v>208</v>
      </c>
      <c r="C75" s="2"/>
      <c r="D75" s="1" t="s">
        <v>105</v>
      </c>
      <c r="E75" s="1">
        <v>21818</v>
      </c>
      <c r="F75" s="1">
        <v>55471081</v>
      </c>
      <c r="G75" s="1">
        <v>0</v>
      </c>
      <c r="H75" s="1">
        <v>0</v>
      </c>
      <c r="I75" s="1">
        <v>1356869.3910000001</v>
      </c>
    </row>
    <row r="76" spans="1:9" ht="15.75" customHeight="1">
      <c r="A76" s="1" t="s">
        <v>209</v>
      </c>
      <c r="B76" s="2" t="s">
        <v>210</v>
      </c>
      <c r="C76" s="2" t="s">
        <v>211</v>
      </c>
      <c r="D76" s="1" t="s">
        <v>61</v>
      </c>
      <c r="E76" s="1">
        <v>21061.70016</v>
      </c>
      <c r="F76" s="1">
        <v>33163913</v>
      </c>
      <c r="G76" s="1">
        <v>2104500</v>
      </c>
      <c r="H76" s="1">
        <v>0</v>
      </c>
      <c r="I76" s="5">
        <f>200000*366*0.61/100</f>
        <v>446520</v>
      </c>
    </row>
    <row r="77" spans="1:9" ht="15.75" customHeight="1">
      <c r="A77" s="1" t="s">
        <v>212</v>
      </c>
      <c r="B77" s="2" t="s">
        <v>213</v>
      </c>
      <c r="C77" s="2" t="s">
        <v>214</v>
      </c>
      <c r="D77" s="1" t="s">
        <v>158</v>
      </c>
      <c r="E77" s="1">
        <v>20331.25</v>
      </c>
      <c r="F77" s="3">
        <v>21717978</v>
      </c>
      <c r="G77" s="3">
        <v>2216175</v>
      </c>
      <c r="H77" s="1">
        <v>0</v>
      </c>
      <c r="I77" s="1">
        <v>581779.92599999998</v>
      </c>
    </row>
    <row r="78" spans="1:9" ht="15.75" customHeight="1">
      <c r="A78" s="1" t="s">
        <v>215</v>
      </c>
      <c r="B78" s="2" t="s">
        <v>216</v>
      </c>
      <c r="C78" s="2"/>
      <c r="D78" s="1" t="s">
        <v>217</v>
      </c>
      <c r="E78" s="1">
        <v>96931</v>
      </c>
      <c r="F78" s="1">
        <v>19360578</v>
      </c>
      <c r="G78" s="1">
        <v>695596</v>
      </c>
      <c r="H78" s="1">
        <v>0</v>
      </c>
      <c r="I78" s="1">
        <v>0</v>
      </c>
    </row>
    <row r="79" spans="1:9" ht="15.75" customHeight="1">
      <c r="A79" s="1" t="s">
        <v>218</v>
      </c>
      <c r="B79" s="2" t="s">
        <v>219</v>
      </c>
      <c r="C79" s="2" t="s">
        <v>220</v>
      </c>
      <c r="D79" s="1" t="s">
        <v>221</v>
      </c>
      <c r="E79" s="1">
        <v>10701.33</v>
      </c>
      <c r="F79" s="1">
        <v>32010175.359999999</v>
      </c>
      <c r="G79" s="1">
        <v>51115</v>
      </c>
      <c r="H79" s="1">
        <v>0</v>
      </c>
      <c r="I79" s="1">
        <v>0</v>
      </c>
    </row>
    <row r="80" spans="1:9" ht="15.75" customHeight="1">
      <c r="A80" s="1" t="s">
        <v>222</v>
      </c>
      <c r="B80" s="2" t="s">
        <v>223</v>
      </c>
      <c r="C80" s="2" t="s">
        <v>224</v>
      </c>
      <c r="D80" s="1" t="s">
        <v>91</v>
      </c>
      <c r="E80" s="1">
        <v>59811</v>
      </c>
      <c r="F80" s="1">
        <v>105162000</v>
      </c>
      <c r="G80" s="1">
        <v>0</v>
      </c>
      <c r="H80" s="1">
        <v>0</v>
      </c>
      <c r="I80" s="1">
        <v>0</v>
      </c>
    </row>
    <row r="81" spans="1:9" ht="15.75" customHeight="1">
      <c r="A81" s="5" t="s">
        <v>225</v>
      </c>
      <c r="B81" s="5" t="s">
        <v>226</v>
      </c>
      <c r="C81" s="5" t="s">
        <v>227</v>
      </c>
      <c r="D81" s="5" t="s">
        <v>20</v>
      </c>
      <c r="E81" s="5">
        <v>26242.446</v>
      </c>
      <c r="F81" s="5">
        <v>78014943</v>
      </c>
      <c r="G81" s="5">
        <v>0</v>
      </c>
      <c r="H81" s="5">
        <v>0</v>
      </c>
      <c r="I81" s="5">
        <v>0</v>
      </c>
    </row>
    <row r="82" spans="1:9" ht="15.75" customHeight="1"/>
    <row r="83" spans="1:9" ht="15.75" customHeight="1">
      <c r="F83" s="6"/>
      <c r="G83" s="6"/>
    </row>
    <row r="84" spans="1:9" ht="15.75" customHeight="1">
      <c r="A84" s="5"/>
    </row>
    <row r="85" spans="1:9" ht="15.75" customHeight="1"/>
    <row r="86" spans="1:9" ht="15.75" customHeight="1"/>
    <row r="87" spans="1:9" ht="15.75" customHeight="1"/>
    <row r="88" spans="1:9" ht="15.75" customHeight="1"/>
    <row r="89" spans="1:9" ht="15.75" customHeight="1"/>
    <row r="90" spans="1:9" ht="15.75" customHeight="1"/>
    <row r="91" spans="1:9" ht="15.75" customHeight="1"/>
    <row r="92" spans="1:9" ht="15.75" customHeight="1"/>
    <row r="93" spans="1:9" ht="15.75" customHeight="1"/>
    <row r="94" spans="1:9" ht="15.75" customHeight="1"/>
    <row r="95" spans="1:9" ht="15.75" customHeight="1"/>
    <row r="96" spans="1:9" ht="15.75" customHeight="1"/>
    <row r="97" spans="2:3" ht="15.75" customHeight="1"/>
    <row r="98" spans="2:3" ht="15.75" customHeight="1"/>
    <row r="99" spans="2:3" ht="15.75" customHeight="1"/>
    <row r="100" spans="2:3" ht="15.75" customHeight="1">
      <c r="B100" s="2"/>
      <c r="C100" s="2"/>
    </row>
    <row r="101" spans="2:3" ht="15.75" customHeight="1">
      <c r="B101" s="2"/>
      <c r="C101" s="2"/>
    </row>
    <row r="102" spans="2:3" ht="15.75" customHeight="1">
      <c r="B102" s="2"/>
      <c r="C102" s="2"/>
    </row>
    <row r="103" spans="2:3" ht="15.75" customHeight="1">
      <c r="B103" s="2"/>
      <c r="C103" s="2"/>
    </row>
    <row r="104" spans="2:3" ht="15.75" customHeight="1">
      <c r="B104" s="2"/>
      <c r="C104" s="2"/>
    </row>
    <row r="105" spans="2:3" ht="15.75" customHeight="1">
      <c r="B105" s="2"/>
      <c r="C105" s="2"/>
    </row>
    <row r="106" spans="2:3" ht="15.75" customHeight="1">
      <c r="B106" s="2"/>
      <c r="C106" s="2"/>
    </row>
    <row r="107" spans="2:3" ht="15.75" customHeight="1">
      <c r="B107" s="2"/>
      <c r="C107" s="2"/>
    </row>
    <row r="108" spans="2:3" ht="15.75" customHeight="1">
      <c r="B108" s="2"/>
      <c r="C108" s="2"/>
    </row>
    <row r="109" spans="2:3" ht="15.75" customHeight="1">
      <c r="B109" s="2"/>
      <c r="C109" s="2"/>
    </row>
    <row r="110" spans="2:3" ht="15.75" customHeight="1">
      <c r="B110" s="2"/>
      <c r="C110" s="2"/>
    </row>
    <row r="111" spans="2:3" ht="15.75" customHeight="1">
      <c r="B111" s="2"/>
      <c r="C111" s="2"/>
    </row>
    <row r="112" spans="2:3" ht="15.75" customHeight="1">
      <c r="B112" s="2"/>
      <c r="C112" s="2"/>
    </row>
    <row r="113" spans="2:3" ht="15.75" customHeight="1">
      <c r="B113" s="2"/>
      <c r="C113" s="2"/>
    </row>
    <row r="114" spans="2:3" ht="15.75" customHeight="1">
      <c r="B114" s="2"/>
      <c r="C114" s="2"/>
    </row>
    <row r="115" spans="2:3" ht="15.75" customHeight="1">
      <c r="B115" s="2"/>
      <c r="C115" s="2"/>
    </row>
    <row r="116" spans="2:3" ht="15.75" customHeight="1">
      <c r="B116" s="2"/>
      <c r="C116" s="2"/>
    </row>
    <row r="117" spans="2:3" ht="15.75" customHeight="1">
      <c r="B117" s="2"/>
      <c r="C117" s="2"/>
    </row>
    <row r="118" spans="2:3" ht="15.75" customHeight="1">
      <c r="B118" s="2"/>
      <c r="C118" s="2"/>
    </row>
    <row r="119" spans="2:3" ht="15.75" customHeight="1">
      <c r="B119" s="2"/>
      <c r="C119" s="2"/>
    </row>
    <row r="120" spans="2:3" ht="15.75" customHeight="1">
      <c r="B120" s="2"/>
      <c r="C120" s="2"/>
    </row>
    <row r="121" spans="2:3" ht="15.75" customHeight="1">
      <c r="B121" s="2"/>
      <c r="C121" s="2"/>
    </row>
    <row r="122" spans="2:3" ht="15.75" customHeight="1">
      <c r="B122" s="2"/>
      <c r="C122" s="2"/>
    </row>
    <row r="123" spans="2:3" ht="15.75" customHeight="1">
      <c r="B123" s="2"/>
      <c r="C123" s="2"/>
    </row>
    <row r="124" spans="2:3" ht="15.75" customHeight="1">
      <c r="B124" s="2"/>
      <c r="C124" s="2"/>
    </row>
    <row r="125" spans="2:3" ht="15.75" customHeight="1">
      <c r="B125" s="2"/>
      <c r="C125" s="2"/>
    </row>
    <row r="126" spans="2:3" ht="15.75" customHeight="1">
      <c r="B126" s="2"/>
      <c r="C126" s="2"/>
    </row>
    <row r="127" spans="2:3" ht="15.75" customHeight="1">
      <c r="B127" s="2"/>
      <c r="C127" s="2"/>
    </row>
    <row r="128" spans="2:3" ht="15.75" customHeight="1">
      <c r="B128" s="2"/>
      <c r="C128" s="2"/>
    </row>
    <row r="129" spans="2:3" ht="15.75" customHeight="1">
      <c r="B129" s="2"/>
      <c r="C129" s="2"/>
    </row>
    <row r="130" spans="2:3" ht="15.75" customHeight="1">
      <c r="B130" s="2"/>
      <c r="C130" s="2"/>
    </row>
    <row r="131" spans="2:3" ht="15.75" customHeight="1">
      <c r="B131" s="2"/>
      <c r="C131" s="2"/>
    </row>
    <row r="132" spans="2:3" ht="15.75" customHeight="1">
      <c r="B132" s="2"/>
      <c r="C132" s="2"/>
    </row>
    <row r="133" spans="2:3" ht="15.75" customHeight="1">
      <c r="B133" s="2"/>
      <c r="C133" s="2"/>
    </row>
    <row r="134" spans="2:3" ht="15.75" customHeight="1">
      <c r="B134" s="2"/>
      <c r="C134" s="2"/>
    </row>
    <row r="135" spans="2:3" ht="15.75" customHeight="1">
      <c r="B135" s="2"/>
      <c r="C135" s="2"/>
    </row>
    <row r="136" spans="2:3" ht="15.75" customHeight="1">
      <c r="B136" s="2"/>
      <c r="C136" s="2"/>
    </row>
    <row r="137" spans="2:3" ht="15.75" customHeight="1">
      <c r="B137" s="2"/>
      <c r="C137" s="2"/>
    </row>
    <row r="138" spans="2:3" ht="15.75" customHeight="1">
      <c r="B138" s="2"/>
      <c r="C138" s="2"/>
    </row>
    <row r="139" spans="2:3" ht="15.75" customHeight="1">
      <c r="B139" s="2"/>
      <c r="C139" s="2"/>
    </row>
    <row r="140" spans="2:3" ht="15.75" customHeight="1">
      <c r="B140" s="2"/>
      <c r="C140" s="2"/>
    </row>
    <row r="141" spans="2:3" ht="15.75" customHeight="1">
      <c r="B141" s="2"/>
      <c r="C141" s="2"/>
    </row>
    <row r="142" spans="2:3" ht="15.75" customHeight="1">
      <c r="B142" s="2"/>
      <c r="C142" s="2"/>
    </row>
    <row r="143" spans="2:3" ht="15.75" customHeight="1">
      <c r="B143" s="2"/>
      <c r="C143" s="2"/>
    </row>
    <row r="144" spans="2:3" ht="15.75" customHeight="1">
      <c r="B144" s="2"/>
      <c r="C144" s="2"/>
    </row>
    <row r="145" spans="2:3" ht="15.75" customHeight="1">
      <c r="B145" s="2"/>
      <c r="C145" s="2"/>
    </row>
    <row r="146" spans="2:3" ht="15.75" customHeight="1">
      <c r="B146" s="2"/>
      <c r="C146" s="2"/>
    </row>
    <row r="147" spans="2:3" ht="15.75" customHeight="1">
      <c r="B147" s="2"/>
      <c r="C147" s="2"/>
    </row>
    <row r="148" spans="2:3" ht="15.75" customHeight="1">
      <c r="B148" s="2"/>
      <c r="C148" s="2"/>
    </row>
    <row r="149" spans="2:3" ht="15.75" customHeight="1">
      <c r="B149" s="2"/>
      <c r="C149" s="2"/>
    </row>
    <row r="150" spans="2:3" ht="15.75" customHeight="1">
      <c r="B150" s="2"/>
      <c r="C150" s="2"/>
    </row>
    <row r="151" spans="2:3" ht="15.75" customHeight="1">
      <c r="B151" s="2"/>
      <c r="C151" s="2"/>
    </row>
    <row r="152" spans="2:3" ht="15.75" customHeight="1">
      <c r="B152" s="2"/>
      <c r="C152" s="2"/>
    </row>
    <row r="153" spans="2:3" ht="15.75" customHeight="1">
      <c r="B153" s="2"/>
      <c r="C153" s="2"/>
    </row>
    <row r="154" spans="2:3" ht="15.75" customHeight="1">
      <c r="B154" s="2"/>
      <c r="C154" s="2"/>
    </row>
    <row r="155" spans="2:3" ht="15.75" customHeight="1">
      <c r="B155" s="2"/>
      <c r="C155" s="2"/>
    </row>
    <row r="156" spans="2:3" ht="15.75" customHeight="1">
      <c r="B156" s="2"/>
      <c r="C156" s="2"/>
    </row>
    <row r="157" spans="2:3" ht="15.75" customHeight="1">
      <c r="B157" s="2"/>
      <c r="C157" s="2"/>
    </row>
    <row r="158" spans="2:3" ht="15.75" customHeight="1">
      <c r="B158" s="2"/>
      <c r="C158" s="2"/>
    </row>
    <row r="159" spans="2:3" ht="15.75" customHeight="1">
      <c r="B159" s="2"/>
      <c r="C159" s="2"/>
    </row>
    <row r="160" spans="2:3" ht="15.75" customHeight="1">
      <c r="B160" s="2"/>
      <c r="C160" s="2"/>
    </row>
    <row r="161" spans="2:3" ht="15.75" customHeight="1">
      <c r="B161" s="2"/>
      <c r="C161" s="2"/>
    </row>
    <row r="162" spans="2:3" ht="15.75" customHeight="1">
      <c r="B162" s="2"/>
      <c r="C162" s="2"/>
    </row>
    <row r="163" spans="2:3" ht="15.75" customHeight="1">
      <c r="B163" s="2"/>
      <c r="C163" s="2"/>
    </row>
    <row r="164" spans="2:3" ht="15.75" customHeight="1">
      <c r="B164" s="2"/>
      <c r="C164" s="2"/>
    </row>
    <row r="165" spans="2:3" ht="15.75" customHeight="1">
      <c r="B165" s="2"/>
      <c r="C165" s="2"/>
    </row>
    <row r="166" spans="2:3" ht="15.75" customHeight="1">
      <c r="B166" s="2"/>
      <c r="C166" s="2"/>
    </row>
    <row r="167" spans="2:3" ht="15.75" customHeight="1">
      <c r="B167" s="2"/>
      <c r="C167" s="2"/>
    </row>
    <row r="168" spans="2:3" ht="15.75" customHeight="1">
      <c r="B168" s="2"/>
      <c r="C168" s="2"/>
    </row>
    <row r="169" spans="2:3" ht="15.75" customHeight="1">
      <c r="B169" s="2"/>
      <c r="C169" s="2"/>
    </row>
    <row r="170" spans="2:3" ht="15.75" customHeight="1">
      <c r="B170" s="2"/>
      <c r="C170" s="2"/>
    </row>
    <row r="171" spans="2:3" ht="15.75" customHeight="1">
      <c r="B171" s="2"/>
      <c r="C171" s="2"/>
    </row>
    <row r="172" spans="2:3" ht="15.75" customHeight="1">
      <c r="B172" s="2"/>
      <c r="C172" s="2"/>
    </row>
    <row r="173" spans="2:3" ht="15.75" customHeight="1">
      <c r="B173" s="2"/>
      <c r="C173" s="2"/>
    </row>
    <row r="174" spans="2:3" ht="15.75" customHeight="1">
      <c r="B174" s="2"/>
      <c r="C174" s="2"/>
    </row>
    <row r="175" spans="2:3" ht="15.75" customHeight="1">
      <c r="B175" s="2"/>
      <c r="C175" s="2"/>
    </row>
    <row r="176" spans="2:3" ht="15.75" customHeight="1">
      <c r="B176" s="2"/>
      <c r="C176" s="2"/>
    </row>
    <row r="177" spans="2:3" ht="15.75" customHeight="1">
      <c r="B177" s="2"/>
      <c r="C177" s="2"/>
    </row>
    <row r="178" spans="2:3" ht="15.75" customHeight="1">
      <c r="B178" s="2"/>
      <c r="C178" s="2"/>
    </row>
    <row r="179" spans="2:3" ht="15.75" customHeight="1">
      <c r="B179" s="2"/>
      <c r="C179" s="2"/>
    </row>
    <row r="180" spans="2:3" ht="15.75" customHeight="1">
      <c r="B180" s="2"/>
      <c r="C180" s="2"/>
    </row>
    <row r="181" spans="2:3" ht="15.75" customHeight="1">
      <c r="B181" s="2"/>
      <c r="C181" s="2"/>
    </row>
    <row r="182" spans="2:3" ht="15.75" customHeight="1">
      <c r="B182" s="2"/>
      <c r="C182" s="2"/>
    </row>
    <row r="183" spans="2:3" ht="15.75" customHeight="1">
      <c r="B183" s="2"/>
      <c r="C183" s="2"/>
    </row>
    <row r="184" spans="2:3" ht="15.75" customHeight="1">
      <c r="B184" s="2"/>
      <c r="C184" s="2"/>
    </row>
    <row r="185" spans="2:3" ht="15.75" customHeight="1">
      <c r="B185" s="2"/>
      <c r="C185" s="2"/>
    </row>
    <row r="186" spans="2:3" ht="15.75" customHeight="1">
      <c r="B186" s="2"/>
      <c r="C186" s="2"/>
    </row>
    <row r="187" spans="2:3" ht="15.75" customHeight="1">
      <c r="B187" s="2"/>
      <c r="C187" s="2"/>
    </row>
    <row r="188" spans="2:3" ht="15.75" customHeight="1">
      <c r="B188" s="2"/>
      <c r="C188" s="2"/>
    </row>
    <row r="189" spans="2:3" ht="15.75" customHeight="1">
      <c r="B189" s="2"/>
      <c r="C189" s="2"/>
    </row>
    <row r="190" spans="2:3" ht="15.75" customHeight="1">
      <c r="B190" s="2"/>
      <c r="C190" s="2"/>
    </row>
    <row r="191" spans="2:3" ht="15.75" customHeight="1">
      <c r="B191" s="2"/>
      <c r="C191" s="2"/>
    </row>
    <row r="192" spans="2:3" ht="15.75" customHeight="1">
      <c r="B192" s="2"/>
      <c r="C192" s="2"/>
    </row>
    <row r="193" spans="2:3" ht="15.75" customHeight="1">
      <c r="B193" s="2"/>
      <c r="C193" s="2"/>
    </row>
    <row r="194" spans="2:3" ht="15.75" customHeight="1">
      <c r="B194" s="2"/>
      <c r="C194" s="2"/>
    </row>
    <row r="195" spans="2:3" ht="15.75" customHeight="1">
      <c r="B195" s="2"/>
      <c r="C195" s="2"/>
    </row>
    <row r="196" spans="2:3" ht="15.75" customHeight="1">
      <c r="B196" s="2"/>
      <c r="C196" s="2"/>
    </row>
    <row r="197" spans="2:3" ht="15.75" customHeight="1">
      <c r="B197" s="2"/>
      <c r="C197" s="2"/>
    </row>
    <row r="198" spans="2:3" ht="15.75" customHeight="1">
      <c r="B198" s="2"/>
      <c r="C198" s="2"/>
    </row>
    <row r="199" spans="2:3" ht="15.75" customHeight="1">
      <c r="B199" s="2"/>
      <c r="C199" s="2"/>
    </row>
    <row r="200" spans="2:3" ht="15.75" customHeight="1">
      <c r="B200" s="2"/>
      <c r="C200" s="2"/>
    </row>
    <row r="201" spans="2:3" ht="15.75" customHeight="1">
      <c r="B201" s="2"/>
      <c r="C201" s="2"/>
    </row>
    <row r="202" spans="2:3" ht="15.75" customHeight="1">
      <c r="B202" s="2"/>
      <c r="C202" s="2"/>
    </row>
    <row r="203" spans="2:3" ht="15.75" customHeight="1">
      <c r="B203" s="2"/>
      <c r="C203" s="2"/>
    </row>
    <row r="204" spans="2:3" ht="15.75" customHeight="1">
      <c r="B204" s="2"/>
      <c r="C204" s="2"/>
    </row>
    <row r="205" spans="2:3" ht="15.75" customHeight="1">
      <c r="B205" s="2"/>
      <c r="C205" s="2"/>
    </row>
    <row r="206" spans="2:3" ht="15.75" customHeight="1">
      <c r="B206" s="2"/>
      <c r="C206" s="2"/>
    </row>
    <row r="207" spans="2:3" ht="15.75" customHeight="1">
      <c r="B207" s="2"/>
      <c r="C207" s="2"/>
    </row>
    <row r="208" spans="2:3" ht="15.75" customHeight="1">
      <c r="B208" s="2"/>
      <c r="C208" s="2"/>
    </row>
    <row r="209" spans="2:3" ht="15.75" customHeight="1">
      <c r="B209" s="2"/>
      <c r="C209" s="2"/>
    </row>
    <row r="210" spans="2:3" ht="15.75" customHeight="1">
      <c r="B210" s="2"/>
      <c r="C210" s="2"/>
    </row>
    <row r="211" spans="2:3" ht="15.75" customHeight="1">
      <c r="B211" s="2"/>
      <c r="C211" s="2"/>
    </row>
    <row r="212" spans="2:3" ht="15.75" customHeight="1">
      <c r="B212" s="2"/>
      <c r="C212" s="2"/>
    </row>
    <row r="213" spans="2:3" ht="15.75" customHeight="1">
      <c r="B213" s="2"/>
      <c r="C213" s="2"/>
    </row>
    <row r="214" spans="2:3" ht="15.75" customHeight="1">
      <c r="B214" s="2"/>
      <c r="C214" s="2"/>
    </row>
    <row r="215" spans="2:3" ht="15.75" customHeight="1">
      <c r="B215" s="2"/>
      <c r="C215" s="2"/>
    </row>
    <row r="216" spans="2:3" ht="15.75" customHeight="1">
      <c r="B216" s="2"/>
      <c r="C216" s="2"/>
    </row>
    <row r="217" spans="2:3" ht="15.75" customHeight="1">
      <c r="B217" s="2"/>
      <c r="C217" s="2"/>
    </row>
    <row r="218" spans="2:3" ht="15.75" customHeight="1">
      <c r="B218" s="2"/>
      <c r="C218" s="2"/>
    </row>
    <row r="219" spans="2:3" ht="15.75" customHeight="1">
      <c r="B219" s="2"/>
      <c r="C219" s="2"/>
    </row>
    <row r="220" spans="2:3" ht="15.75" customHeight="1">
      <c r="B220" s="2"/>
      <c r="C220" s="2"/>
    </row>
    <row r="221" spans="2:3" ht="15.75" customHeight="1">
      <c r="B221" s="2"/>
      <c r="C221" s="2"/>
    </row>
    <row r="222" spans="2:3" ht="15.75" customHeight="1">
      <c r="B222" s="2"/>
      <c r="C222" s="2"/>
    </row>
    <row r="223" spans="2:3" ht="15.75" customHeight="1">
      <c r="B223" s="2"/>
      <c r="C223" s="2"/>
    </row>
    <row r="224" spans="2:3" ht="15.75" customHeight="1">
      <c r="B224" s="2"/>
      <c r="C224" s="2"/>
    </row>
    <row r="225" spans="2:3" ht="15.75" customHeight="1">
      <c r="B225" s="2"/>
      <c r="C225" s="2"/>
    </row>
    <row r="226" spans="2:3" ht="15.75" customHeight="1">
      <c r="B226" s="2"/>
      <c r="C226" s="2"/>
    </row>
    <row r="227" spans="2:3" ht="15.75" customHeight="1">
      <c r="B227" s="2"/>
      <c r="C227" s="2"/>
    </row>
    <row r="228" spans="2:3" ht="15.75" customHeight="1">
      <c r="B228" s="2"/>
      <c r="C228" s="2"/>
    </row>
    <row r="229" spans="2:3" ht="15.75" customHeight="1">
      <c r="B229" s="2"/>
      <c r="C229" s="2"/>
    </row>
    <row r="230" spans="2:3" ht="15.75" customHeight="1">
      <c r="B230" s="2"/>
      <c r="C230" s="2"/>
    </row>
    <row r="231" spans="2:3" ht="15.75" customHeight="1">
      <c r="B231" s="2"/>
      <c r="C231" s="2"/>
    </row>
    <row r="232" spans="2:3" ht="15.75" customHeight="1">
      <c r="B232" s="2"/>
      <c r="C232" s="2"/>
    </row>
    <row r="233" spans="2:3" ht="15.75" customHeight="1">
      <c r="B233" s="2"/>
      <c r="C233" s="2"/>
    </row>
    <row r="234" spans="2:3" ht="15.75" customHeight="1">
      <c r="B234" s="2"/>
      <c r="C234" s="2"/>
    </row>
    <row r="235" spans="2:3" ht="15.75" customHeight="1">
      <c r="B235" s="2"/>
      <c r="C235" s="2"/>
    </row>
    <row r="236" spans="2:3" ht="15.75" customHeight="1">
      <c r="B236" s="2"/>
      <c r="C236" s="2"/>
    </row>
    <row r="237" spans="2:3" ht="15.75" customHeight="1">
      <c r="B237" s="2"/>
      <c r="C237" s="2"/>
    </row>
    <row r="238" spans="2:3" ht="15.75" customHeight="1">
      <c r="B238" s="2"/>
      <c r="C238" s="2"/>
    </row>
    <row r="239" spans="2:3" ht="15.75" customHeight="1">
      <c r="B239" s="2"/>
      <c r="C239" s="2"/>
    </row>
    <row r="240" spans="2:3" ht="15.75" customHeight="1">
      <c r="B240" s="2"/>
      <c r="C240" s="2"/>
    </row>
    <row r="241" spans="2:3" ht="15.75" customHeight="1">
      <c r="B241" s="2"/>
      <c r="C241" s="2"/>
    </row>
    <row r="242" spans="2:3" ht="15.75" customHeight="1">
      <c r="B242" s="2"/>
      <c r="C242" s="2"/>
    </row>
    <row r="243" spans="2:3" ht="15.75" customHeight="1">
      <c r="B243" s="2"/>
      <c r="C243" s="2"/>
    </row>
    <row r="244" spans="2:3" ht="15.75" customHeight="1">
      <c r="B244" s="2"/>
      <c r="C244" s="2"/>
    </row>
    <row r="245" spans="2:3" ht="15.75" customHeight="1">
      <c r="B245" s="2"/>
      <c r="C245" s="2"/>
    </row>
    <row r="246" spans="2:3" ht="15.75" customHeight="1">
      <c r="B246" s="2"/>
      <c r="C246" s="2"/>
    </row>
    <row r="247" spans="2:3" ht="15.75" customHeight="1">
      <c r="B247" s="2"/>
      <c r="C247" s="2"/>
    </row>
    <row r="248" spans="2:3" ht="15.75" customHeight="1">
      <c r="B248" s="2"/>
      <c r="C248" s="2"/>
    </row>
    <row r="249" spans="2:3" ht="15.75" customHeight="1">
      <c r="B249" s="2"/>
      <c r="C249" s="2"/>
    </row>
    <row r="250" spans="2:3" ht="15.75" customHeight="1">
      <c r="B250" s="2"/>
      <c r="C250" s="2"/>
    </row>
    <row r="251" spans="2:3" ht="15.75" customHeight="1">
      <c r="B251" s="2"/>
      <c r="C251" s="2"/>
    </row>
    <row r="252" spans="2:3" ht="15.75" customHeight="1">
      <c r="B252" s="2"/>
      <c r="C252" s="2"/>
    </row>
    <row r="253" spans="2:3" ht="15.75" customHeight="1">
      <c r="B253" s="2"/>
      <c r="C253" s="2"/>
    </row>
    <row r="254" spans="2:3" ht="15.75" customHeight="1">
      <c r="B254" s="2"/>
      <c r="C254" s="2"/>
    </row>
    <row r="255" spans="2:3" ht="15.75" customHeight="1">
      <c r="B255" s="2"/>
      <c r="C255" s="2"/>
    </row>
    <row r="256" spans="2:3" ht="15.75" customHeight="1">
      <c r="B256" s="2"/>
      <c r="C256" s="2"/>
    </row>
    <row r="257" spans="2:3" ht="15.75" customHeight="1">
      <c r="B257" s="2"/>
      <c r="C257" s="2"/>
    </row>
    <row r="258" spans="2:3" ht="15.75" customHeight="1">
      <c r="B258" s="2"/>
      <c r="C258" s="2"/>
    </row>
    <row r="259" spans="2:3" ht="15.75" customHeight="1">
      <c r="B259" s="2"/>
      <c r="C259" s="2"/>
    </row>
    <row r="260" spans="2:3" ht="15.75" customHeight="1">
      <c r="B260" s="2"/>
      <c r="C260" s="2"/>
    </row>
    <row r="261" spans="2:3" ht="15.75" customHeight="1">
      <c r="B261" s="2"/>
      <c r="C261" s="2"/>
    </row>
    <row r="262" spans="2:3" ht="15.75" customHeight="1">
      <c r="B262" s="2"/>
      <c r="C262" s="2"/>
    </row>
    <row r="263" spans="2:3" ht="15.75" customHeight="1">
      <c r="B263" s="2"/>
      <c r="C263" s="2"/>
    </row>
    <row r="264" spans="2:3" ht="15.75" customHeight="1">
      <c r="B264" s="2"/>
      <c r="C264" s="2"/>
    </row>
    <row r="265" spans="2:3" ht="15.75" customHeight="1">
      <c r="B265" s="2"/>
      <c r="C265" s="2"/>
    </row>
    <row r="266" spans="2:3" ht="15.75" customHeight="1">
      <c r="B266" s="2"/>
      <c r="C266" s="2"/>
    </row>
    <row r="267" spans="2:3" ht="15.75" customHeight="1">
      <c r="B267" s="2"/>
      <c r="C267" s="2"/>
    </row>
    <row r="268" spans="2:3" ht="15.75" customHeight="1">
      <c r="B268" s="2"/>
      <c r="C268" s="2"/>
    </row>
    <row r="269" spans="2:3" ht="15.75" customHeight="1">
      <c r="B269" s="2"/>
      <c r="C269" s="2"/>
    </row>
    <row r="270" spans="2:3" ht="15.75" customHeight="1">
      <c r="B270" s="2"/>
      <c r="C270" s="2"/>
    </row>
    <row r="271" spans="2:3" ht="15.75" customHeight="1">
      <c r="B271" s="2"/>
      <c r="C271" s="2"/>
    </row>
    <row r="272" spans="2:3" ht="15.75" customHeight="1">
      <c r="B272" s="2"/>
      <c r="C272" s="2"/>
    </row>
    <row r="273" spans="2:3" ht="15.75" customHeight="1">
      <c r="B273" s="2"/>
      <c r="C273" s="2"/>
    </row>
    <row r="274" spans="2:3" ht="15.75" customHeight="1">
      <c r="B274" s="2"/>
      <c r="C274" s="2"/>
    </row>
    <row r="275" spans="2:3" ht="15.75" customHeight="1">
      <c r="B275" s="2"/>
      <c r="C275" s="2"/>
    </row>
    <row r="276" spans="2:3" ht="15.75" customHeight="1">
      <c r="B276" s="2"/>
      <c r="C276" s="2"/>
    </row>
    <row r="277" spans="2:3" ht="15.75" customHeight="1">
      <c r="B277" s="2"/>
      <c r="C277" s="2"/>
    </row>
    <row r="278" spans="2:3" ht="15.75" customHeight="1">
      <c r="B278" s="2"/>
      <c r="C278" s="2"/>
    </row>
    <row r="279" spans="2:3" ht="15.75" customHeight="1">
      <c r="B279" s="2"/>
      <c r="C279" s="2"/>
    </row>
    <row r="280" spans="2:3" ht="15.75" customHeight="1">
      <c r="B280" s="2"/>
      <c r="C280" s="2"/>
    </row>
    <row r="281" spans="2:3" ht="15.75" customHeight="1"/>
    <row r="282" spans="2:3" ht="15.75" customHeight="1"/>
    <row r="283" spans="2:3" ht="15.75" customHeight="1"/>
    <row r="284" spans="2:3" ht="15.75" customHeight="1"/>
    <row r="285" spans="2:3" ht="15.75" customHeight="1"/>
    <row r="286" spans="2:3" ht="15.75" customHeight="1"/>
    <row r="287" spans="2:3" ht="15.75" customHeight="1"/>
    <row r="288" spans="2:3"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
  <sheetViews>
    <sheetView workbookViewId="0"/>
  </sheetViews>
  <sheetFormatPr baseColWidth="10" defaultColWidth="12.6640625" defaultRowHeight="15" customHeight="1"/>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45"/>
  <sheetViews>
    <sheetView workbookViewId="0"/>
  </sheetViews>
  <sheetFormatPr baseColWidth="10" defaultColWidth="12.6640625" defaultRowHeight="15" customHeight="1"/>
  <cols>
    <col min="1" max="1" width="29.83203125" customWidth="1"/>
    <col min="2" max="2" width="24.6640625" customWidth="1"/>
  </cols>
  <sheetData>
    <row r="1" spans="1:3" ht="15" customHeight="1">
      <c r="A1" s="7" t="s">
        <v>0</v>
      </c>
      <c r="B1" s="8" t="s">
        <v>228</v>
      </c>
    </row>
    <row r="2" spans="1:3">
      <c r="A2" s="7" t="s">
        <v>229</v>
      </c>
      <c r="B2" s="7" t="s">
        <v>230</v>
      </c>
      <c r="C2" s="9"/>
    </row>
    <row r="3" spans="1:3">
      <c r="A3" s="7" t="s">
        <v>13</v>
      </c>
      <c r="B3" s="7" t="s">
        <v>231</v>
      </c>
      <c r="C3" s="9"/>
    </row>
    <row r="4" spans="1:3">
      <c r="A4" s="7" t="s">
        <v>27</v>
      </c>
      <c r="B4" s="7" t="s">
        <v>231</v>
      </c>
      <c r="C4" s="9"/>
    </row>
    <row r="5" spans="1:3">
      <c r="A5" s="7" t="s">
        <v>232</v>
      </c>
      <c r="B5" s="7" t="s">
        <v>230</v>
      </c>
      <c r="C5" s="9"/>
    </row>
    <row r="6" spans="1:3">
      <c r="A6" s="7" t="s">
        <v>233</v>
      </c>
      <c r="B6" s="7" t="s">
        <v>234</v>
      </c>
      <c r="C6" s="9"/>
    </row>
    <row r="7" spans="1:3">
      <c r="A7" s="7" t="s">
        <v>235</v>
      </c>
      <c r="B7" s="7" t="s">
        <v>231</v>
      </c>
      <c r="C7" s="9"/>
    </row>
    <row r="8" spans="1:3">
      <c r="A8" s="7" t="s">
        <v>236</v>
      </c>
      <c r="B8" s="7" t="s">
        <v>234</v>
      </c>
      <c r="C8" s="9"/>
    </row>
    <row r="9" spans="1:3">
      <c r="A9" s="7" t="s">
        <v>237</v>
      </c>
      <c r="B9" s="7" t="s">
        <v>230</v>
      </c>
      <c r="C9" s="9"/>
    </row>
    <row r="10" spans="1:3">
      <c r="A10" s="7" t="s">
        <v>238</v>
      </c>
      <c r="B10" s="7" t="s">
        <v>231</v>
      </c>
      <c r="C10" s="9"/>
    </row>
    <row r="11" spans="1:3">
      <c r="A11" s="7" t="s">
        <v>67</v>
      </c>
      <c r="B11" s="7" t="s">
        <v>231</v>
      </c>
      <c r="C11" s="9"/>
    </row>
    <row r="12" spans="1:3">
      <c r="A12" s="7" t="s">
        <v>239</v>
      </c>
      <c r="B12" s="7" t="s">
        <v>230</v>
      </c>
      <c r="C12" s="9"/>
    </row>
    <row r="13" spans="1:3">
      <c r="A13" s="7" t="s">
        <v>240</v>
      </c>
      <c r="B13" s="7" t="s">
        <v>230</v>
      </c>
      <c r="C13" s="9"/>
    </row>
    <row r="14" spans="1:3">
      <c r="A14" s="7" t="s">
        <v>241</v>
      </c>
      <c r="B14" s="7" t="s">
        <v>234</v>
      </c>
      <c r="C14" s="9"/>
    </row>
    <row r="15" spans="1:3">
      <c r="A15" s="7" t="s">
        <v>242</v>
      </c>
      <c r="B15" s="7" t="s">
        <v>230</v>
      </c>
      <c r="C15" s="9"/>
    </row>
    <row r="16" spans="1:3">
      <c r="A16" s="7" t="s">
        <v>243</v>
      </c>
      <c r="B16" s="7" t="s">
        <v>231</v>
      </c>
      <c r="C16" s="9"/>
    </row>
    <row r="17" spans="1:3">
      <c r="A17" s="7" t="s">
        <v>244</v>
      </c>
      <c r="B17" s="7" t="s">
        <v>230</v>
      </c>
      <c r="C17" s="9"/>
    </row>
    <row r="18" spans="1:3">
      <c r="A18" s="7" t="s">
        <v>245</v>
      </c>
      <c r="B18" s="7" t="s">
        <v>230</v>
      </c>
      <c r="C18" s="9"/>
    </row>
    <row r="19" spans="1:3">
      <c r="A19" s="7" t="s">
        <v>246</v>
      </c>
      <c r="B19" s="7" t="s">
        <v>234</v>
      </c>
      <c r="C19" s="9"/>
    </row>
    <row r="20" spans="1:3">
      <c r="A20" s="7" t="s">
        <v>247</v>
      </c>
      <c r="B20" s="7" t="s">
        <v>230</v>
      </c>
      <c r="C20" s="9"/>
    </row>
    <row r="21" spans="1:3">
      <c r="A21" s="7" t="s">
        <v>248</v>
      </c>
      <c r="B21" s="7" t="s">
        <v>230</v>
      </c>
      <c r="C21" s="9"/>
    </row>
    <row r="22" spans="1:3">
      <c r="A22" s="7" t="s">
        <v>249</v>
      </c>
      <c r="B22" s="7" t="s">
        <v>230</v>
      </c>
      <c r="C22" s="9"/>
    </row>
    <row r="23" spans="1:3">
      <c r="A23" s="7" t="s">
        <v>123</v>
      </c>
      <c r="B23" s="7" t="s">
        <v>231</v>
      </c>
      <c r="C23" s="9"/>
    </row>
    <row r="24" spans="1:3">
      <c r="A24" s="7" t="s">
        <v>250</v>
      </c>
      <c r="B24" s="7" t="s">
        <v>230</v>
      </c>
      <c r="C24" s="9"/>
    </row>
    <row r="25" spans="1:3">
      <c r="A25" s="7" t="s">
        <v>131</v>
      </c>
      <c r="B25" s="7" t="s">
        <v>231</v>
      </c>
      <c r="C25" s="9"/>
    </row>
    <row r="26" spans="1:3">
      <c r="A26" s="7" t="s">
        <v>143</v>
      </c>
      <c r="B26" s="7" t="s">
        <v>231</v>
      </c>
      <c r="C26" s="9"/>
    </row>
    <row r="27" spans="1:3">
      <c r="A27" s="7" t="s">
        <v>251</v>
      </c>
      <c r="B27" s="7" t="s">
        <v>230</v>
      </c>
      <c r="C27" s="9"/>
    </row>
    <row r="28" spans="1:3">
      <c r="A28" s="7" t="s">
        <v>252</v>
      </c>
      <c r="B28" s="7" t="s">
        <v>231</v>
      </c>
      <c r="C28" s="9"/>
    </row>
    <row r="29" spans="1:3">
      <c r="A29" s="7" t="s">
        <v>161</v>
      </c>
      <c r="B29" s="7" t="s">
        <v>230</v>
      </c>
      <c r="C29" s="9"/>
    </row>
    <row r="30" spans="1:3">
      <c r="A30" s="7" t="s">
        <v>253</v>
      </c>
      <c r="B30" s="7" t="s">
        <v>230</v>
      </c>
      <c r="C30" s="9"/>
    </row>
    <row r="31" spans="1:3">
      <c r="A31" s="7" t="s">
        <v>254</v>
      </c>
      <c r="B31" s="7" t="s">
        <v>230</v>
      </c>
      <c r="C31" s="9"/>
    </row>
    <row r="32" spans="1:3">
      <c r="A32" s="7" t="s">
        <v>170</v>
      </c>
      <c r="B32" s="7" t="s">
        <v>231</v>
      </c>
      <c r="C32" s="9"/>
    </row>
    <row r="33" spans="1:3">
      <c r="A33" s="7" t="s">
        <v>255</v>
      </c>
      <c r="B33" s="7" t="s">
        <v>230</v>
      </c>
      <c r="C33" s="9"/>
    </row>
    <row r="34" spans="1:3">
      <c r="A34" s="7" t="s">
        <v>179</v>
      </c>
      <c r="B34" s="7" t="s">
        <v>231</v>
      </c>
      <c r="C34" s="9"/>
    </row>
    <row r="35" spans="1:3">
      <c r="A35" s="7" t="s">
        <v>181</v>
      </c>
      <c r="B35" s="7" t="s">
        <v>231</v>
      </c>
      <c r="C35" s="9"/>
    </row>
    <row r="36" spans="1:3">
      <c r="A36" s="7" t="s">
        <v>186</v>
      </c>
      <c r="B36" s="7" t="s">
        <v>231</v>
      </c>
      <c r="C36" s="9"/>
    </row>
    <row r="37" spans="1:3">
      <c r="A37" s="7" t="s">
        <v>256</v>
      </c>
      <c r="B37" s="7" t="s">
        <v>230</v>
      </c>
      <c r="C37" s="9"/>
    </row>
    <row r="38" spans="1:3">
      <c r="A38" s="7" t="s">
        <v>257</v>
      </c>
      <c r="B38" s="7" t="s">
        <v>230</v>
      </c>
      <c r="C38" s="9"/>
    </row>
    <row r="39" spans="1:3">
      <c r="A39" s="7" t="s">
        <v>194</v>
      </c>
      <c r="B39" s="7" t="s">
        <v>231</v>
      </c>
      <c r="C39" s="9"/>
    </row>
    <row r="40" spans="1:3">
      <c r="A40" s="7" t="s">
        <v>205</v>
      </c>
      <c r="B40" s="7" t="s">
        <v>231</v>
      </c>
      <c r="C40" s="9"/>
    </row>
    <row r="41" spans="1:3">
      <c r="A41" s="7" t="s">
        <v>207</v>
      </c>
      <c r="B41" s="7" t="s">
        <v>231</v>
      </c>
      <c r="C41" s="9"/>
    </row>
    <row r="42" spans="1:3">
      <c r="A42" s="7" t="s">
        <v>258</v>
      </c>
      <c r="B42" s="7" t="s">
        <v>230</v>
      </c>
      <c r="C42" s="9"/>
    </row>
    <row r="43" spans="1:3">
      <c r="A43" s="7" t="s">
        <v>215</v>
      </c>
      <c r="B43" s="7" t="s">
        <v>231</v>
      </c>
      <c r="C43" s="9"/>
    </row>
    <row r="44" spans="1:3">
      <c r="A44" s="7" t="s">
        <v>259</v>
      </c>
      <c r="B44" s="7" t="s">
        <v>230</v>
      </c>
      <c r="C44" s="9"/>
    </row>
    <row r="45" spans="1:3" ht="15" customHeight="1">
      <c r="A45" s="10" t="s">
        <v>260</v>
      </c>
      <c r="B45" s="7" t="s">
        <v>234</v>
      </c>
    </row>
  </sheetData>
  <autoFilter ref="A1:B45"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P1023"/>
  <sheetViews>
    <sheetView tabSelected="1"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min="1" max="1" width="11.6640625" customWidth="1"/>
    <col min="2" max="2" width="20.5" customWidth="1"/>
    <col min="3" max="3" width="71.83203125" customWidth="1"/>
    <col min="4" max="4" width="19.6640625" customWidth="1"/>
    <col min="5" max="5" width="13.33203125" customWidth="1"/>
    <col min="6" max="6" width="22" customWidth="1"/>
    <col min="7" max="7" width="24.1640625" customWidth="1"/>
    <col min="8" max="8" width="23" customWidth="1"/>
    <col min="9" max="9" width="20.6640625" customWidth="1"/>
    <col min="10" max="10" width="24.1640625" customWidth="1"/>
    <col min="11" max="11" width="23.33203125" customWidth="1"/>
    <col min="13" max="13" width="24.1640625" customWidth="1"/>
    <col min="14" max="15" width="22.6640625" customWidth="1"/>
    <col min="16" max="16" width="23.6640625" customWidth="1"/>
  </cols>
  <sheetData>
    <row r="1" spans="1:16" ht="14">
      <c r="A1" s="1" t="s">
        <v>261</v>
      </c>
      <c r="B1" s="11" t="s">
        <v>262</v>
      </c>
      <c r="C1" s="1" t="s">
        <v>263</v>
      </c>
      <c r="D1" s="2" t="s">
        <v>264</v>
      </c>
      <c r="E1" s="2" t="s">
        <v>265</v>
      </c>
      <c r="F1" s="2" t="s">
        <v>266</v>
      </c>
      <c r="G1" s="2" t="s">
        <v>267</v>
      </c>
      <c r="H1" s="1" t="s">
        <v>268</v>
      </c>
      <c r="I1" s="1" t="s">
        <v>5</v>
      </c>
      <c r="J1" s="1" t="s">
        <v>269</v>
      </c>
      <c r="K1" s="1" t="s">
        <v>270</v>
      </c>
      <c r="L1" s="1" t="s">
        <v>7</v>
      </c>
      <c r="M1" s="1" t="s">
        <v>271</v>
      </c>
      <c r="N1" s="1" t="s">
        <v>272</v>
      </c>
      <c r="O1" s="1" t="s">
        <v>273</v>
      </c>
      <c r="P1" s="5" t="s">
        <v>2</v>
      </c>
    </row>
    <row r="2" spans="1:16" ht="28">
      <c r="B2" s="11" t="s">
        <v>9</v>
      </c>
      <c r="C2" s="5" t="s">
        <v>274</v>
      </c>
      <c r="D2" s="5" t="s">
        <v>275</v>
      </c>
      <c r="E2" s="5" t="s">
        <v>276</v>
      </c>
      <c r="F2" s="12" t="s">
        <v>277</v>
      </c>
      <c r="G2" s="12" t="s">
        <v>278</v>
      </c>
      <c r="H2" s="5">
        <f>19.5*366</f>
        <v>7137</v>
      </c>
      <c r="I2" s="6">
        <v>563000</v>
      </c>
      <c r="J2" s="5">
        <v>0</v>
      </c>
      <c r="K2" s="5" t="s">
        <v>279</v>
      </c>
      <c r="L2" s="5">
        <v>0</v>
      </c>
      <c r="M2" s="5">
        <v>0</v>
      </c>
      <c r="N2" s="5" t="s">
        <v>279</v>
      </c>
      <c r="O2" s="5">
        <v>0</v>
      </c>
      <c r="P2" s="5" t="s">
        <v>280</v>
      </c>
    </row>
    <row r="3" spans="1:16" ht="28">
      <c r="B3" s="11" t="s">
        <v>9</v>
      </c>
      <c r="C3" s="5" t="s">
        <v>281</v>
      </c>
      <c r="D3" s="12" t="s">
        <v>275</v>
      </c>
      <c r="E3" s="12" t="s">
        <v>276</v>
      </c>
      <c r="F3" s="12" t="s">
        <v>282</v>
      </c>
      <c r="G3" s="12" t="s">
        <v>283</v>
      </c>
      <c r="H3" s="5">
        <f>20.5*366</f>
        <v>7503</v>
      </c>
      <c r="I3" s="6">
        <v>6684000</v>
      </c>
      <c r="J3" s="6">
        <v>286000</v>
      </c>
      <c r="K3" s="5" t="s">
        <v>284</v>
      </c>
      <c r="L3" s="5">
        <v>0</v>
      </c>
      <c r="M3" s="5">
        <v>0</v>
      </c>
      <c r="N3" s="5" t="s">
        <v>279</v>
      </c>
      <c r="O3" s="5">
        <v>0</v>
      </c>
    </row>
    <row r="4" spans="1:16" ht="42">
      <c r="B4" s="7" t="s">
        <v>229</v>
      </c>
      <c r="C4" s="5" t="s">
        <v>285</v>
      </c>
      <c r="D4" s="12" t="s">
        <v>275</v>
      </c>
      <c r="E4" s="12" t="s">
        <v>276</v>
      </c>
      <c r="F4" s="12" t="s">
        <v>286</v>
      </c>
      <c r="G4" s="12" t="s">
        <v>287</v>
      </c>
      <c r="H4" s="13">
        <v>14346.64</v>
      </c>
      <c r="I4" s="5" t="s">
        <v>288</v>
      </c>
      <c r="J4" s="5">
        <v>0</v>
      </c>
      <c r="K4" s="5" t="s">
        <v>279</v>
      </c>
      <c r="L4" s="5">
        <v>0</v>
      </c>
      <c r="M4" s="5">
        <v>0</v>
      </c>
      <c r="N4" s="5" t="s">
        <v>279</v>
      </c>
      <c r="O4" s="5">
        <v>0</v>
      </c>
    </row>
    <row r="5" spans="1:16" ht="42">
      <c r="B5" s="7" t="s">
        <v>229</v>
      </c>
      <c r="C5" s="5" t="s">
        <v>285</v>
      </c>
      <c r="D5" s="12" t="s">
        <v>275</v>
      </c>
      <c r="E5" s="12" t="s">
        <v>289</v>
      </c>
      <c r="F5" s="12" t="s">
        <v>286</v>
      </c>
      <c r="G5" s="12" t="s">
        <v>290</v>
      </c>
      <c r="H5" s="5">
        <v>20655.689999999999</v>
      </c>
      <c r="I5" s="6">
        <v>13181626</v>
      </c>
      <c r="J5" s="6">
        <v>254450</v>
      </c>
      <c r="K5" s="5" t="s">
        <v>291</v>
      </c>
      <c r="L5" s="5">
        <v>0</v>
      </c>
      <c r="M5" s="5" t="s">
        <v>279</v>
      </c>
      <c r="N5" s="5" t="s">
        <v>279</v>
      </c>
      <c r="O5" s="6">
        <v>7671726</v>
      </c>
    </row>
    <row r="6" spans="1:16" ht="14">
      <c r="B6" s="11" t="s">
        <v>13</v>
      </c>
      <c r="C6" s="5" t="s">
        <v>292</v>
      </c>
      <c r="D6" s="12" t="s">
        <v>275</v>
      </c>
      <c r="E6" s="12" t="s">
        <v>289</v>
      </c>
      <c r="F6" s="12" t="s">
        <v>293</v>
      </c>
      <c r="G6" s="12" t="s">
        <v>294</v>
      </c>
      <c r="H6" s="5">
        <v>12180.388000000001</v>
      </c>
      <c r="I6" s="5">
        <v>40000944</v>
      </c>
      <c r="J6" s="5">
        <v>51450.206689999999</v>
      </c>
      <c r="K6" s="5" t="s">
        <v>295</v>
      </c>
      <c r="L6" s="5">
        <v>0</v>
      </c>
      <c r="M6" s="5">
        <v>137991.37820000001</v>
      </c>
      <c r="N6" s="5" t="s">
        <v>295</v>
      </c>
    </row>
    <row r="7" spans="1:16" ht="14">
      <c r="B7" s="11" t="s">
        <v>17</v>
      </c>
      <c r="C7" s="5" t="s">
        <v>296</v>
      </c>
      <c r="D7" s="12" t="s">
        <v>275</v>
      </c>
      <c r="E7" s="12" t="s">
        <v>297</v>
      </c>
      <c r="F7" s="12" t="s">
        <v>18</v>
      </c>
      <c r="G7" s="12" t="s">
        <v>298</v>
      </c>
      <c r="H7" s="5">
        <v>3148.5030000000002</v>
      </c>
      <c r="I7" s="5">
        <v>11280000</v>
      </c>
      <c r="J7" s="5">
        <v>0</v>
      </c>
      <c r="K7" s="5" t="s">
        <v>279</v>
      </c>
      <c r="L7" s="5">
        <v>0</v>
      </c>
      <c r="M7" s="5">
        <v>0</v>
      </c>
      <c r="N7" s="5" t="s">
        <v>279</v>
      </c>
      <c r="O7" s="5">
        <v>0</v>
      </c>
      <c r="P7" s="5" t="s">
        <v>299</v>
      </c>
    </row>
    <row r="8" spans="1:16" ht="13">
      <c r="B8" s="11" t="s">
        <v>17</v>
      </c>
      <c r="C8" s="5"/>
      <c r="D8" s="12"/>
      <c r="E8" s="12"/>
      <c r="F8" s="12"/>
      <c r="G8" s="12"/>
    </row>
    <row r="9" spans="1:16" ht="28">
      <c r="B9" s="11" t="s">
        <v>21</v>
      </c>
      <c r="C9" s="5" t="s">
        <v>300</v>
      </c>
      <c r="D9" s="12" t="s">
        <v>301</v>
      </c>
      <c r="E9" s="12" t="s">
        <v>297</v>
      </c>
      <c r="F9" s="12"/>
      <c r="G9" s="12"/>
    </row>
    <row r="10" spans="1:16" ht="14">
      <c r="B10" s="11" t="s">
        <v>302</v>
      </c>
      <c r="C10" s="5" t="s">
        <v>303</v>
      </c>
      <c r="D10" s="12" t="s">
        <v>304</v>
      </c>
      <c r="E10" s="12" t="s">
        <v>305</v>
      </c>
      <c r="F10" s="12"/>
      <c r="G10" s="12"/>
    </row>
    <row r="11" spans="1:16" ht="28">
      <c r="B11" s="11" t="s">
        <v>24</v>
      </c>
      <c r="C11" s="5" t="s">
        <v>292</v>
      </c>
      <c r="D11" s="12" t="s">
        <v>306</v>
      </c>
      <c r="E11" s="12" t="s">
        <v>276</v>
      </c>
      <c r="F11" s="12"/>
      <c r="G11" s="12"/>
    </row>
    <row r="12" spans="1:16" ht="28">
      <c r="B12" s="11" t="s">
        <v>27</v>
      </c>
      <c r="C12" s="5" t="s">
        <v>307</v>
      </c>
      <c r="D12" s="12" t="s">
        <v>308</v>
      </c>
      <c r="E12" s="12" t="s">
        <v>276</v>
      </c>
      <c r="F12" s="12"/>
      <c r="G12" s="12"/>
    </row>
    <row r="13" spans="1:16" ht="28">
      <c r="B13" s="7" t="s">
        <v>27</v>
      </c>
      <c r="C13" s="5" t="s">
        <v>307</v>
      </c>
      <c r="D13" s="12" t="s">
        <v>309</v>
      </c>
      <c r="E13" s="12" t="s">
        <v>276</v>
      </c>
      <c r="F13" s="12"/>
      <c r="G13" s="12"/>
    </row>
    <row r="14" spans="1:16" ht="14">
      <c r="B14" s="11" t="s">
        <v>29</v>
      </c>
      <c r="C14" s="5" t="s">
        <v>292</v>
      </c>
      <c r="D14" s="12" t="s">
        <v>310</v>
      </c>
      <c r="E14" s="12" t="s">
        <v>289</v>
      </c>
      <c r="F14" s="5" t="s">
        <v>294</v>
      </c>
      <c r="G14" s="12" t="s">
        <v>311</v>
      </c>
      <c r="H14" s="5">
        <v>4989.9480000000003</v>
      </c>
      <c r="M14" s="5">
        <v>59659000</v>
      </c>
      <c r="N14" s="5" t="s">
        <v>312</v>
      </c>
      <c r="O14" s="5">
        <v>2625292</v>
      </c>
    </row>
    <row r="15" spans="1:16" ht="28">
      <c r="B15" s="11" t="s">
        <v>33</v>
      </c>
      <c r="C15" s="5" t="s">
        <v>292</v>
      </c>
      <c r="D15" s="12" t="s">
        <v>310</v>
      </c>
      <c r="E15" s="12" t="s">
        <v>289</v>
      </c>
      <c r="F15" s="12" t="s">
        <v>313</v>
      </c>
      <c r="G15" s="12" t="s">
        <v>314</v>
      </c>
      <c r="H15" s="5">
        <f>131.9*366</f>
        <v>48275.4</v>
      </c>
      <c r="M15" s="5">
        <f>10987*366</f>
        <v>4021242</v>
      </c>
      <c r="N15" s="5" t="s">
        <v>295</v>
      </c>
    </row>
    <row r="16" spans="1:16" ht="28">
      <c r="B16" s="11" t="s">
        <v>36</v>
      </c>
      <c r="C16" s="5" t="s">
        <v>292</v>
      </c>
      <c r="D16" s="12" t="s">
        <v>308</v>
      </c>
      <c r="E16" s="12" t="s">
        <v>276</v>
      </c>
      <c r="F16" s="12"/>
      <c r="G16" s="12"/>
    </row>
    <row r="17" spans="2:15" ht="28">
      <c r="B17" s="11" t="s">
        <v>38</v>
      </c>
      <c r="C17" s="5" t="s">
        <v>315</v>
      </c>
      <c r="D17" s="12" t="s">
        <v>308</v>
      </c>
      <c r="E17" s="12" t="s">
        <v>316</v>
      </c>
      <c r="F17" s="12"/>
      <c r="G17" s="12"/>
    </row>
    <row r="18" spans="2:15" ht="28">
      <c r="B18" s="7" t="s">
        <v>232</v>
      </c>
      <c r="C18" s="5" t="s">
        <v>317</v>
      </c>
      <c r="D18" s="12" t="s">
        <v>318</v>
      </c>
      <c r="E18" s="12" t="s">
        <v>319</v>
      </c>
      <c r="F18" s="12" t="s">
        <v>320</v>
      </c>
      <c r="G18" s="12" t="s">
        <v>321</v>
      </c>
      <c r="H18" s="5">
        <v>4762.7250000000004</v>
      </c>
      <c r="I18" s="6">
        <v>8218947</v>
      </c>
      <c r="J18" s="5">
        <v>0</v>
      </c>
      <c r="K18" s="5">
        <v>0</v>
      </c>
      <c r="L18" s="5">
        <v>0</v>
      </c>
      <c r="M18" s="5">
        <v>0</v>
      </c>
      <c r="N18" s="5">
        <v>0</v>
      </c>
      <c r="O18" s="5">
        <v>0</v>
      </c>
    </row>
    <row r="19" spans="2:15" ht="28">
      <c r="B19" s="7" t="s">
        <v>232</v>
      </c>
      <c r="C19" s="5" t="s">
        <v>317</v>
      </c>
      <c r="D19" s="12" t="s">
        <v>318</v>
      </c>
      <c r="E19" s="12" t="s">
        <v>319</v>
      </c>
      <c r="F19" s="12" t="s">
        <v>320</v>
      </c>
      <c r="G19" s="12" t="s">
        <v>322</v>
      </c>
      <c r="H19" s="5">
        <v>5480.1009999999997</v>
      </c>
      <c r="I19" s="6">
        <v>7021256</v>
      </c>
      <c r="J19" s="5">
        <v>0</v>
      </c>
      <c r="K19" s="5">
        <v>0</v>
      </c>
      <c r="L19" s="5">
        <v>0</v>
      </c>
      <c r="M19" s="5">
        <v>0</v>
      </c>
      <c r="N19" s="5">
        <v>0</v>
      </c>
      <c r="O19" s="5">
        <v>0</v>
      </c>
    </row>
    <row r="20" spans="2:15" ht="28">
      <c r="B20" s="7" t="s">
        <v>232</v>
      </c>
      <c r="C20" s="5" t="s">
        <v>323</v>
      </c>
      <c r="D20" s="12" t="s">
        <v>318</v>
      </c>
      <c r="E20" s="12" t="s">
        <v>319</v>
      </c>
      <c r="F20" s="12" t="s">
        <v>320</v>
      </c>
      <c r="G20" s="12" t="s">
        <v>324</v>
      </c>
      <c r="H20" s="5">
        <v>16296.614</v>
      </c>
      <c r="I20" s="6">
        <v>12458925</v>
      </c>
      <c r="J20" s="5">
        <v>0</v>
      </c>
      <c r="K20" s="5">
        <v>0</v>
      </c>
      <c r="L20" s="5">
        <v>0</v>
      </c>
      <c r="M20" s="5">
        <v>0</v>
      </c>
      <c r="N20" s="5">
        <v>0</v>
      </c>
      <c r="O20" s="5">
        <v>0</v>
      </c>
    </row>
    <row r="21" spans="2:15" ht="28">
      <c r="B21" s="7" t="s">
        <v>232</v>
      </c>
      <c r="C21" s="5" t="s">
        <v>317</v>
      </c>
      <c r="D21" s="12" t="s">
        <v>318</v>
      </c>
      <c r="E21" s="12" t="s">
        <v>319</v>
      </c>
      <c r="F21" s="12" t="s">
        <v>320</v>
      </c>
      <c r="G21" s="12" t="s">
        <v>325</v>
      </c>
      <c r="H21" s="5">
        <v>9138.9449999999997</v>
      </c>
      <c r="I21" s="6">
        <v>10218271</v>
      </c>
      <c r="J21" s="5">
        <v>0</v>
      </c>
      <c r="K21" s="5">
        <v>0</v>
      </c>
      <c r="L21" s="5">
        <v>0</v>
      </c>
      <c r="M21" s="5">
        <v>0</v>
      </c>
      <c r="N21" s="5">
        <v>0</v>
      </c>
      <c r="O21" s="5">
        <v>0</v>
      </c>
    </row>
    <row r="22" spans="2:15" ht="14">
      <c r="B22" s="7" t="s">
        <v>233</v>
      </c>
      <c r="C22" s="5" t="s">
        <v>326</v>
      </c>
      <c r="D22" s="12" t="s">
        <v>275</v>
      </c>
      <c r="E22" s="12" t="s">
        <v>289</v>
      </c>
      <c r="F22" s="12" t="s">
        <v>327</v>
      </c>
      <c r="G22" s="12" t="s">
        <v>328</v>
      </c>
      <c r="H22" s="5">
        <v>5515.83</v>
      </c>
      <c r="I22" s="6">
        <v>11890154</v>
      </c>
      <c r="J22" s="6">
        <v>23831</v>
      </c>
      <c r="K22" s="5" t="s">
        <v>284</v>
      </c>
      <c r="L22" s="5">
        <v>0</v>
      </c>
      <c r="M22" s="6">
        <v>86030950</v>
      </c>
      <c r="N22" s="5" t="s">
        <v>329</v>
      </c>
    </row>
    <row r="23" spans="2:15" ht="14">
      <c r="B23" s="7" t="s">
        <v>233</v>
      </c>
      <c r="C23" s="5" t="s">
        <v>326</v>
      </c>
      <c r="D23" s="12" t="s">
        <v>275</v>
      </c>
      <c r="E23" s="12" t="s">
        <v>289</v>
      </c>
      <c r="F23" s="12" t="s">
        <v>327</v>
      </c>
      <c r="G23" s="12" t="s">
        <v>330</v>
      </c>
      <c r="H23" s="5">
        <v>4564.37</v>
      </c>
      <c r="I23" s="6">
        <v>5971692</v>
      </c>
      <c r="J23" s="6">
        <v>13158</v>
      </c>
      <c r="K23" s="5" t="s">
        <v>284</v>
      </c>
      <c r="L23" s="5">
        <v>0</v>
      </c>
      <c r="M23" s="6">
        <f>49347*1000</f>
        <v>49347000</v>
      </c>
      <c r="N23" s="5" t="s">
        <v>329</v>
      </c>
    </row>
    <row r="24" spans="2:15" ht="28">
      <c r="B24" s="11" t="s">
        <v>41</v>
      </c>
      <c r="C24" s="5" t="s">
        <v>331</v>
      </c>
      <c r="D24" s="12" t="s">
        <v>308</v>
      </c>
      <c r="E24" s="12" t="s">
        <v>276</v>
      </c>
      <c r="F24" s="12"/>
      <c r="G24" s="12"/>
    </row>
    <row r="25" spans="2:15" ht="28">
      <c r="B25" s="11" t="s">
        <v>44</v>
      </c>
      <c r="C25" s="5" t="s">
        <v>292</v>
      </c>
      <c r="D25" s="12" t="s">
        <v>308</v>
      </c>
      <c r="E25" s="12" t="s">
        <v>276</v>
      </c>
      <c r="F25" s="12"/>
      <c r="G25" s="12"/>
    </row>
    <row r="26" spans="2:15" ht="14">
      <c r="B26" s="11" t="s">
        <v>47</v>
      </c>
      <c r="C26" s="5" t="s">
        <v>332</v>
      </c>
      <c r="D26" s="12" t="s">
        <v>310</v>
      </c>
      <c r="E26" s="12" t="s">
        <v>289</v>
      </c>
      <c r="F26" s="12" t="s">
        <v>48</v>
      </c>
      <c r="G26" s="12" t="s">
        <v>294</v>
      </c>
      <c r="H26" s="5">
        <v>41314</v>
      </c>
      <c r="M26" s="5">
        <v>174134200</v>
      </c>
      <c r="N26" s="5" t="s">
        <v>333</v>
      </c>
    </row>
    <row r="27" spans="2:15" ht="28">
      <c r="B27" s="11" t="s">
        <v>49</v>
      </c>
      <c r="C27" s="5" t="s">
        <v>334</v>
      </c>
      <c r="D27" s="12" t="s">
        <v>308</v>
      </c>
      <c r="E27" s="12" t="s">
        <v>276</v>
      </c>
      <c r="F27" s="12"/>
      <c r="G27" s="12"/>
    </row>
    <row r="28" spans="2:15" ht="14">
      <c r="B28" s="7" t="s">
        <v>235</v>
      </c>
      <c r="C28" s="5" t="s">
        <v>335</v>
      </c>
      <c r="D28" s="12" t="s">
        <v>336</v>
      </c>
      <c r="E28" s="12" t="s">
        <v>276</v>
      </c>
      <c r="F28" s="12"/>
      <c r="G28" s="12"/>
    </row>
    <row r="29" spans="2:15" ht="28">
      <c r="B29" s="7" t="s">
        <v>236</v>
      </c>
      <c r="C29" s="5" t="s">
        <v>285</v>
      </c>
      <c r="D29" s="12" t="s">
        <v>337</v>
      </c>
      <c r="E29" s="12" t="s">
        <v>276</v>
      </c>
      <c r="F29" s="12"/>
      <c r="G29" s="12"/>
    </row>
    <row r="30" spans="2:15" ht="28">
      <c r="B30" s="11" t="s">
        <v>53</v>
      </c>
      <c r="C30" s="5" t="s">
        <v>338</v>
      </c>
      <c r="D30" s="12" t="s">
        <v>308</v>
      </c>
      <c r="E30" s="12" t="s">
        <v>276</v>
      </c>
      <c r="F30" s="12"/>
      <c r="G30" s="12"/>
    </row>
    <row r="31" spans="2:15" ht="28">
      <c r="B31" s="7" t="s">
        <v>237</v>
      </c>
      <c r="C31" s="5" t="s">
        <v>339</v>
      </c>
      <c r="D31" s="12" t="s">
        <v>336</v>
      </c>
      <c r="E31" s="12" t="s">
        <v>276</v>
      </c>
      <c r="F31" s="12" t="s">
        <v>340</v>
      </c>
      <c r="G31" s="12" t="s">
        <v>341</v>
      </c>
      <c r="H31" s="5">
        <v>3368.398283</v>
      </c>
      <c r="I31" s="5" t="s">
        <v>342</v>
      </c>
      <c r="J31" s="5" t="s">
        <v>342</v>
      </c>
      <c r="K31" s="5" t="s">
        <v>342</v>
      </c>
      <c r="L31" s="5" t="s">
        <v>342</v>
      </c>
      <c r="M31" s="5" t="s">
        <v>342</v>
      </c>
      <c r="N31" s="5" t="s">
        <v>342</v>
      </c>
      <c r="O31" s="5" t="s">
        <v>342</v>
      </c>
    </row>
    <row r="32" spans="2:15" ht="28">
      <c r="B32" s="7" t="s">
        <v>237</v>
      </c>
      <c r="C32" s="5" t="s">
        <v>339</v>
      </c>
      <c r="D32" s="12" t="s">
        <v>336</v>
      </c>
      <c r="E32" s="12" t="s">
        <v>276</v>
      </c>
      <c r="F32" s="12" t="s">
        <v>340</v>
      </c>
      <c r="G32" s="12" t="s">
        <v>343</v>
      </c>
      <c r="H32" s="5" t="s">
        <v>342</v>
      </c>
      <c r="I32" s="5" t="s">
        <v>342</v>
      </c>
      <c r="J32" s="5" t="s">
        <v>342</v>
      </c>
      <c r="K32" s="5" t="s">
        <v>342</v>
      </c>
      <c r="L32" s="5" t="s">
        <v>342</v>
      </c>
      <c r="M32" s="5" t="s">
        <v>342</v>
      </c>
      <c r="N32" s="5" t="s">
        <v>342</v>
      </c>
      <c r="O32" s="5" t="s">
        <v>342</v>
      </c>
    </row>
    <row r="33" spans="2:15" ht="43">
      <c r="B33" s="11" t="s">
        <v>56</v>
      </c>
      <c r="C33" s="5" t="s">
        <v>344</v>
      </c>
      <c r="D33" s="12" t="s">
        <v>345</v>
      </c>
      <c r="E33" s="12" t="s">
        <v>289</v>
      </c>
      <c r="F33" s="12" t="s">
        <v>346</v>
      </c>
      <c r="G33" s="12" t="s">
        <v>347</v>
      </c>
      <c r="H33" s="14">
        <v>2921.9</v>
      </c>
      <c r="M33" s="6">
        <v>111328</v>
      </c>
      <c r="N33" s="5" t="s">
        <v>284</v>
      </c>
    </row>
    <row r="34" spans="2:15" ht="43">
      <c r="B34" s="11" t="s">
        <v>56</v>
      </c>
      <c r="C34" s="5" t="s">
        <v>348</v>
      </c>
      <c r="D34" s="12" t="s">
        <v>345</v>
      </c>
      <c r="E34" s="12" t="s">
        <v>289</v>
      </c>
      <c r="F34" s="12" t="s">
        <v>346</v>
      </c>
      <c r="G34" s="12" t="s">
        <v>349</v>
      </c>
      <c r="H34" s="14">
        <v>8681.7999999999993</v>
      </c>
      <c r="M34" s="6">
        <v>457588</v>
      </c>
      <c r="N34" s="5" t="s">
        <v>284</v>
      </c>
    </row>
    <row r="35" spans="2:15" ht="43">
      <c r="B35" s="11" t="s">
        <v>56</v>
      </c>
      <c r="C35" s="5" t="s">
        <v>350</v>
      </c>
      <c r="D35" s="12" t="s">
        <v>345</v>
      </c>
      <c r="E35" s="12" t="s">
        <v>289</v>
      </c>
      <c r="F35" s="12" t="s">
        <v>346</v>
      </c>
      <c r="G35" s="12" t="s">
        <v>351</v>
      </c>
      <c r="H35" s="14">
        <v>224980</v>
      </c>
      <c r="M35" s="6">
        <v>1093162</v>
      </c>
      <c r="N35" s="5" t="s">
        <v>284</v>
      </c>
    </row>
    <row r="36" spans="2:15" ht="28">
      <c r="B36" s="11" t="s">
        <v>59</v>
      </c>
      <c r="C36" s="5" t="s">
        <v>352</v>
      </c>
      <c r="D36" s="12" t="s">
        <v>308</v>
      </c>
      <c r="E36" s="12" t="s">
        <v>276</v>
      </c>
      <c r="F36" s="12"/>
      <c r="G36" s="12"/>
    </row>
    <row r="37" spans="2:15" ht="28">
      <c r="B37" s="11" t="s">
        <v>62</v>
      </c>
      <c r="C37" s="5" t="s">
        <v>292</v>
      </c>
      <c r="D37" s="12" t="s">
        <v>308</v>
      </c>
      <c r="E37" s="12" t="s">
        <v>276</v>
      </c>
      <c r="F37" s="12"/>
      <c r="G37" s="12"/>
    </row>
    <row r="38" spans="2:15" ht="42">
      <c r="B38" s="11" t="s">
        <v>64</v>
      </c>
      <c r="C38" s="5" t="s">
        <v>353</v>
      </c>
      <c r="D38" s="12" t="s">
        <v>308</v>
      </c>
      <c r="E38" s="12" t="s">
        <v>354</v>
      </c>
      <c r="F38" s="12" t="s">
        <v>65</v>
      </c>
      <c r="G38" s="12" t="s">
        <v>355</v>
      </c>
      <c r="H38" s="5">
        <v>2744.45</v>
      </c>
    </row>
    <row r="39" spans="2:15" ht="42">
      <c r="B39" s="11" t="s">
        <v>64</v>
      </c>
      <c r="C39" s="5" t="s">
        <v>353</v>
      </c>
      <c r="D39" s="12" t="s">
        <v>308</v>
      </c>
      <c r="E39" s="12" t="s">
        <v>354</v>
      </c>
      <c r="F39" s="12" t="s">
        <v>65</v>
      </c>
      <c r="G39" s="12" t="s">
        <v>356</v>
      </c>
      <c r="H39" s="5">
        <v>9313.09</v>
      </c>
    </row>
    <row r="40" spans="2:15" ht="28">
      <c r="B40" s="7" t="s">
        <v>238</v>
      </c>
      <c r="C40" s="5" t="s">
        <v>357</v>
      </c>
      <c r="D40" s="12" t="s">
        <v>336</v>
      </c>
      <c r="E40" s="12" t="s">
        <v>276</v>
      </c>
      <c r="F40" s="12" t="s">
        <v>358</v>
      </c>
      <c r="G40" s="12" t="s">
        <v>359</v>
      </c>
      <c r="H40" s="5">
        <v>981.72</v>
      </c>
      <c r="I40" s="5" t="s">
        <v>342</v>
      </c>
      <c r="J40" s="5" t="s">
        <v>342</v>
      </c>
      <c r="K40" s="5" t="s">
        <v>342</v>
      </c>
      <c r="L40" s="5" t="s">
        <v>342</v>
      </c>
      <c r="M40" s="5" t="s">
        <v>342</v>
      </c>
      <c r="N40" s="5" t="s">
        <v>342</v>
      </c>
      <c r="O40" s="5" t="s">
        <v>342</v>
      </c>
    </row>
    <row r="41" spans="2:15" ht="14">
      <c r="B41" s="7" t="s">
        <v>238</v>
      </c>
      <c r="C41" s="5" t="s">
        <v>357</v>
      </c>
      <c r="D41" s="12" t="s">
        <v>336</v>
      </c>
      <c r="E41" s="12" t="s">
        <v>276</v>
      </c>
      <c r="F41" s="12" t="s">
        <v>358</v>
      </c>
      <c r="G41" s="12"/>
      <c r="H41" s="5">
        <v>981.72</v>
      </c>
      <c r="I41" s="5" t="s">
        <v>342</v>
      </c>
      <c r="J41" s="5" t="s">
        <v>342</v>
      </c>
      <c r="K41" s="5" t="s">
        <v>342</v>
      </c>
      <c r="L41" s="5" t="s">
        <v>342</v>
      </c>
      <c r="M41" s="5" t="s">
        <v>342</v>
      </c>
      <c r="N41" s="5" t="s">
        <v>342</v>
      </c>
      <c r="O41" s="5" t="s">
        <v>342</v>
      </c>
    </row>
    <row r="42" spans="2:15" ht="28">
      <c r="B42" s="11" t="s">
        <v>67</v>
      </c>
      <c r="C42" s="5" t="s">
        <v>360</v>
      </c>
      <c r="D42" s="12" t="s">
        <v>308</v>
      </c>
      <c r="E42" s="12" t="s">
        <v>276</v>
      </c>
      <c r="F42" s="12"/>
      <c r="G42" s="12"/>
    </row>
    <row r="43" spans="2:15" ht="14">
      <c r="B43" s="7" t="s">
        <v>67</v>
      </c>
      <c r="C43" s="5" t="s">
        <v>361</v>
      </c>
      <c r="D43" s="12" t="s">
        <v>336</v>
      </c>
      <c r="E43" s="12" t="s">
        <v>276</v>
      </c>
      <c r="F43" s="12"/>
      <c r="G43" s="12"/>
    </row>
    <row r="44" spans="2:15" ht="14">
      <c r="B44" s="7" t="s">
        <v>239</v>
      </c>
      <c r="C44" s="5" t="s">
        <v>285</v>
      </c>
      <c r="D44" s="12" t="s">
        <v>336</v>
      </c>
      <c r="E44" s="12" t="s">
        <v>276</v>
      </c>
      <c r="F44" s="12"/>
      <c r="G44" s="12"/>
    </row>
    <row r="45" spans="2:15" ht="28">
      <c r="B45" s="11" t="s">
        <v>69</v>
      </c>
      <c r="C45" s="5" t="s">
        <v>285</v>
      </c>
      <c r="D45" s="12" t="s">
        <v>308</v>
      </c>
      <c r="E45" s="12" t="s">
        <v>276</v>
      </c>
      <c r="F45" s="12"/>
      <c r="G45" s="12"/>
    </row>
    <row r="46" spans="2:15" ht="14">
      <c r="B46" s="11" t="s">
        <v>71</v>
      </c>
      <c r="C46" s="5" t="s">
        <v>362</v>
      </c>
      <c r="D46" s="12" t="s">
        <v>336</v>
      </c>
      <c r="E46" s="12" t="s">
        <v>363</v>
      </c>
      <c r="F46" s="12"/>
      <c r="G46" s="12"/>
      <c r="M46" s="5" t="s">
        <v>342</v>
      </c>
      <c r="N46" s="5" t="s">
        <v>342</v>
      </c>
    </row>
    <row r="47" spans="2:15" ht="28">
      <c r="B47" s="11" t="s">
        <v>73</v>
      </c>
      <c r="C47" s="5" t="s">
        <v>364</v>
      </c>
      <c r="D47" s="12" t="s">
        <v>336</v>
      </c>
      <c r="E47" s="12" t="s">
        <v>365</v>
      </c>
      <c r="F47" s="12" t="s">
        <v>74</v>
      </c>
      <c r="G47" s="12" t="s">
        <v>366</v>
      </c>
      <c r="H47" s="5">
        <v>45858.070865200003</v>
      </c>
      <c r="M47" s="5">
        <v>968752.81945900002</v>
      </c>
      <c r="N47" s="5" t="s">
        <v>367</v>
      </c>
    </row>
    <row r="48" spans="2:15" ht="14">
      <c r="B48" s="7" t="s">
        <v>240</v>
      </c>
      <c r="C48" s="5" t="s">
        <v>368</v>
      </c>
      <c r="D48" s="12" t="s">
        <v>336</v>
      </c>
      <c r="E48" s="12" t="s">
        <v>363</v>
      </c>
      <c r="F48" s="12"/>
      <c r="G48" s="12"/>
    </row>
    <row r="49" spans="2:16" ht="409.6" customHeight="1">
      <c r="B49" s="11" t="s">
        <v>75</v>
      </c>
      <c r="C49" s="5" t="s">
        <v>285</v>
      </c>
      <c r="D49" s="12" t="s">
        <v>309</v>
      </c>
      <c r="E49" s="12" t="s">
        <v>276</v>
      </c>
      <c r="F49" s="12"/>
      <c r="G49" s="12"/>
    </row>
    <row r="50" spans="2:16" ht="42">
      <c r="B50" s="11" t="s">
        <v>78</v>
      </c>
      <c r="C50" s="5" t="s">
        <v>369</v>
      </c>
      <c r="D50" s="12" t="s">
        <v>336</v>
      </c>
      <c r="E50" s="12" t="s">
        <v>289</v>
      </c>
      <c r="F50" s="12" t="s">
        <v>370</v>
      </c>
      <c r="G50" s="12" t="s">
        <v>371</v>
      </c>
      <c r="H50" s="5">
        <v>13070.65</v>
      </c>
      <c r="M50" s="5">
        <v>206329392</v>
      </c>
      <c r="N50" s="5" t="s">
        <v>312</v>
      </c>
    </row>
    <row r="51" spans="2:16" ht="14">
      <c r="B51" s="11" t="s">
        <v>81</v>
      </c>
      <c r="C51" s="5" t="s">
        <v>372</v>
      </c>
      <c r="D51" s="12" t="s">
        <v>336</v>
      </c>
      <c r="E51" s="12" t="s">
        <v>289</v>
      </c>
      <c r="F51" s="12" t="s">
        <v>82</v>
      </c>
      <c r="G51" s="12" t="s">
        <v>373</v>
      </c>
      <c r="H51" s="5">
        <v>10486.9</v>
      </c>
      <c r="M51" s="5">
        <f>331670*366</f>
        <v>121391220</v>
      </c>
      <c r="N51" s="5" t="s">
        <v>374</v>
      </c>
    </row>
    <row r="52" spans="2:16" ht="14">
      <c r="B52" s="11" t="s">
        <v>81</v>
      </c>
      <c r="C52" s="5" t="s">
        <v>372</v>
      </c>
      <c r="D52" s="12" t="s">
        <v>336</v>
      </c>
      <c r="E52" s="12" t="s">
        <v>289</v>
      </c>
      <c r="F52" s="12" t="s">
        <v>82</v>
      </c>
      <c r="G52" s="12" t="s">
        <v>375</v>
      </c>
      <c r="H52" s="5">
        <v>6945.31</v>
      </c>
      <c r="M52" s="5">
        <f>214939*366</f>
        <v>78667674</v>
      </c>
      <c r="N52" s="5" t="s">
        <v>374</v>
      </c>
    </row>
    <row r="53" spans="2:16" ht="14">
      <c r="B53" s="11" t="s">
        <v>81</v>
      </c>
      <c r="C53" s="5" t="s">
        <v>372</v>
      </c>
      <c r="D53" s="12" t="s">
        <v>336</v>
      </c>
      <c r="E53" s="12" t="s">
        <v>289</v>
      </c>
      <c r="F53" s="12" t="s">
        <v>82</v>
      </c>
      <c r="G53" s="12" t="s">
        <v>376</v>
      </c>
      <c r="H53" s="5">
        <v>2321.3200000000002</v>
      </c>
      <c r="M53" s="5">
        <f>81095*366</f>
        <v>29680770</v>
      </c>
      <c r="N53" s="5" t="s">
        <v>374</v>
      </c>
    </row>
    <row r="54" spans="2:16" ht="28">
      <c r="B54" s="11" t="s">
        <v>83</v>
      </c>
      <c r="C54" s="5" t="s">
        <v>377</v>
      </c>
      <c r="D54" s="12" t="s">
        <v>336</v>
      </c>
      <c r="E54" s="12" t="s">
        <v>365</v>
      </c>
      <c r="F54" s="12" t="s">
        <v>378</v>
      </c>
      <c r="G54" s="12" t="s">
        <v>379</v>
      </c>
      <c r="H54" s="5">
        <v>15202.37097</v>
      </c>
      <c r="M54" s="5">
        <v>159260997.59999999</v>
      </c>
      <c r="N54" s="5" t="s">
        <v>333</v>
      </c>
    </row>
    <row r="55" spans="2:16" ht="28">
      <c r="B55" s="7" t="s">
        <v>241</v>
      </c>
      <c r="C55" s="5" t="s">
        <v>380</v>
      </c>
      <c r="D55" s="12" t="s">
        <v>336</v>
      </c>
      <c r="E55" s="12" t="s">
        <v>289</v>
      </c>
      <c r="F55" s="12" t="s">
        <v>381</v>
      </c>
      <c r="G55" s="12" t="s">
        <v>382</v>
      </c>
      <c r="H55" s="5">
        <v>4388.5749999999998</v>
      </c>
      <c r="M55" s="5">
        <v>51331878</v>
      </c>
      <c r="N55" s="5" t="s">
        <v>383</v>
      </c>
    </row>
    <row r="56" spans="2:16" ht="14">
      <c r="B56" s="11" t="s">
        <v>87</v>
      </c>
      <c r="C56" s="5" t="s">
        <v>384</v>
      </c>
      <c r="D56" s="12" t="s">
        <v>336</v>
      </c>
      <c r="E56" s="12" t="s">
        <v>276</v>
      </c>
      <c r="F56" s="12"/>
      <c r="G56" s="12"/>
    </row>
    <row r="57" spans="2:16" ht="14">
      <c r="B57" s="11" t="s">
        <v>89</v>
      </c>
      <c r="C57" s="5" t="s">
        <v>285</v>
      </c>
      <c r="D57" s="12" t="s">
        <v>336</v>
      </c>
      <c r="E57" s="12" t="s">
        <v>276</v>
      </c>
      <c r="F57" s="12"/>
      <c r="G57" s="12"/>
    </row>
    <row r="58" spans="2:16" ht="28">
      <c r="B58" s="11" t="s">
        <v>92</v>
      </c>
      <c r="C58" s="5" t="s">
        <v>285</v>
      </c>
      <c r="D58" s="12" t="s">
        <v>336</v>
      </c>
      <c r="E58" s="12" t="s">
        <v>289</v>
      </c>
      <c r="F58" s="12" t="s">
        <v>385</v>
      </c>
      <c r="G58" s="12" t="s">
        <v>386</v>
      </c>
      <c r="H58" s="13">
        <v>17185.400000000001</v>
      </c>
      <c r="M58" s="13">
        <v>284977.5</v>
      </c>
      <c r="N58" s="5" t="s">
        <v>387</v>
      </c>
    </row>
    <row r="59" spans="2:16" ht="14">
      <c r="B59" s="7" t="s">
        <v>242</v>
      </c>
      <c r="C59" s="5" t="s">
        <v>388</v>
      </c>
      <c r="D59" s="12" t="s">
        <v>336</v>
      </c>
      <c r="E59" s="12" t="s">
        <v>276</v>
      </c>
      <c r="F59" s="12"/>
      <c r="G59" s="12"/>
    </row>
    <row r="60" spans="2:16" ht="14">
      <c r="B60" s="11" t="s">
        <v>94</v>
      </c>
      <c r="C60" s="5" t="s">
        <v>389</v>
      </c>
      <c r="D60" s="12" t="s">
        <v>336</v>
      </c>
      <c r="E60" s="12" t="s">
        <v>276</v>
      </c>
      <c r="F60" s="12"/>
      <c r="G60" s="12"/>
    </row>
    <row r="61" spans="2:16" ht="14">
      <c r="B61" s="7" t="s">
        <v>243</v>
      </c>
      <c r="C61" s="5" t="s">
        <v>390</v>
      </c>
      <c r="D61" s="12" t="s">
        <v>391</v>
      </c>
      <c r="E61" s="5" t="s">
        <v>392</v>
      </c>
      <c r="F61" s="12" t="s">
        <v>393</v>
      </c>
      <c r="G61" s="12" t="s">
        <v>394</v>
      </c>
      <c r="H61" s="5">
        <v>549.65</v>
      </c>
      <c r="M61" s="5">
        <v>3709528</v>
      </c>
      <c r="N61" s="5" t="s">
        <v>333</v>
      </c>
      <c r="P61" s="5" t="s">
        <v>395</v>
      </c>
    </row>
    <row r="62" spans="2:16" ht="14">
      <c r="B62" s="7" t="s">
        <v>243</v>
      </c>
      <c r="C62" s="5" t="s">
        <v>396</v>
      </c>
      <c r="D62" s="12" t="s">
        <v>391</v>
      </c>
      <c r="E62" s="5" t="s">
        <v>392</v>
      </c>
      <c r="F62" s="12" t="s">
        <v>393</v>
      </c>
      <c r="G62" s="12" t="s">
        <v>397</v>
      </c>
      <c r="H62" s="5">
        <v>1374.44</v>
      </c>
      <c r="M62" s="5">
        <v>22284115</v>
      </c>
      <c r="N62" s="5" t="s">
        <v>333</v>
      </c>
      <c r="P62" s="5" t="s">
        <v>395</v>
      </c>
    </row>
    <row r="63" spans="2:16" ht="14">
      <c r="B63" s="7" t="s">
        <v>243</v>
      </c>
      <c r="C63" s="5" t="s">
        <v>398</v>
      </c>
      <c r="D63" s="12" t="s">
        <v>391</v>
      </c>
      <c r="E63" s="5" t="s">
        <v>392</v>
      </c>
      <c r="F63" s="12" t="s">
        <v>393</v>
      </c>
      <c r="G63" s="12" t="s">
        <v>399</v>
      </c>
      <c r="H63" s="5">
        <v>1932.74</v>
      </c>
      <c r="M63" s="5">
        <v>38351800</v>
      </c>
      <c r="N63" s="5" t="s">
        <v>333</v>
      </c>
      <c r="P63" s="5" t="s">
        <v>395</v>
      </c>
    </row>
    <row r="64" spans="2:16" ht="14">
      <c r="B64" s="11" t="s">
        <v>96</v>
      </c>
      <c r="C64" s="5" t="s">
        <v>400</v>
      </c>
      <c r="D64" s="12" t="s">
        <v>336</v>
      </c>
      <c r="E64" s="12" t="s">
        <v>276</v>
      </c>
      <c r="F64" s="12"/>
      <c r="G64" s="12"/>
    </row>
    <row r="65" spans="2:16" ht="28">
      <c r="B65" s="11" t="s">
        <v>99</v>
      </c>
      <c r="C65" s="5" t="s">
        <v>401</v>
      </c>
      <c r="D65" s="12" t="s">
        <v>336</v>
      </c>
      <c r="E65" s="12" t="s">
        <v>289</v>
      </c>
      <c r="F65" s="12" t="s">
        <v>402</v>
      </c>
      <c r="G65" s="12" t="s">
        <v>403</v>
      </c>
      <c r="M65" s="5">
        <v>12294363</v>
      </c>
      <c r="N65" s="5" t="s">
        <v>404</v>
      </c>
    </row>
    <row r="66" spans="2:16" ht="48" customHeight="1">
      <c r="B66" s="7" t="s">
        <v>244</v>
      </c>
      <c r="C66" s="5" t="s">
        <v>405</v>
      </c>
      <c r="D66" s="12" t="s">
        <v>406</v>
      </c>
      <c r="E66" s="12" t="s">
        <v>276</v>
      </c>
      <c r="F66" s="12"/>
      <c r="G66" s="12"/>
    </row>
    <row r="67" spans="2:16" ht="14">
      <c r="B67" s="11" t="s">
        <v>222</v>
      </c>
      <c r="C67" s="5" t="s">
        <v>407</v>
      </c>
      <c r="D67" s="12" t="s">
        <v>336</v>
      </c>
      <c r="E67" s="12" t="s">
        <v>276</v>
      </c>
      <c r="F67" s="12"/>
      <c r="G67" s="12"/>
    </row>
    <row r="68" spans="2:16" ht="14">
      <c r="B68" s="7" t="s">
        <v>245</v>
      </c>
      <c r="C68" s="5" t="s">
        <v>285</v>
      </c>
      <c r="D68" s="12" t="s">
        <v>406</v>
      </c>
      <c r="E68" s="12" t="s">
        <v>276</v>
      </c>
      <c r="F68" s="12"/>
      <c r="G68" s="12"/>
    </row>
    <row r="69" spans="2:16" ht="14">
      <c r="B69" s="11" t="s">
        <v>103</v>
      </c>
      <c r="C69" s="5" t="s">
        <v>408</v>
      </c>
      <c r="D69" s="12" t="s">
        <v>336</v>
      </c>
      <c r="E69" s="12" t="s">
        <v>276</v>
      </c>
      <c r="F69" s="12"/>
      <c r="G69" s="12"/>
    </row>
    <row r="70" spans="2:16" ht="14">
      <c r="B70" s="11" t="s">
        <v>106</v>
      </c>
      <c r="C70" s="5" t="s">
        <v>285</v>
      </c>
      <c r="D70" s="12" t="s">
        <v>336</v>
      </c>
      <c r="E70" s="12" t="s">
        <v>276</v>
      </c>
      <c r="F70" s="12"/>
      <c r="G70" s="12"/>
    </row>
    <row r="71" spans="2:16" ht="14">
      <c r="B71" s="7" t="s">
        <v>246</v>
      </c>
      <c r="C71" s="5" t="s">
        <v>409</v>
      </c>
      <c r="D71" s="12" t="s">
        <v>406</v>
      </c>
      <c r="E71" s="12" t="s">
        <v>276</v>
      </c>
      <c r="F71" s="12"/>
      <c r="G71" s="12"/>
    </row>
    <row r="72" spans="2:16" ht="14">
      <c r="B72" s="7" t="s">
        <v>247</v>
      </c>
      <c r="C72" s="5" t="s">
        <v>410</v>
      </c>
      <c r="D72" s="12" t="s">
        <v>406</v>
      </c>
      <c r="E72" s="12" t="s">
        <v>276</v>
      </c>
      <c r="F72" s="12"/>
      <c r="G72" s="12"/>
    </row>
    <row r="73" spans="2:16" ht="14">
      <c r="B73" s="7" t="s">
        <v>248</v>
      </c>
      <c r="C73" s="5" t="s">
        <v>411</v>
      </c>
      <c r="D73" s="12" t="s">
        <v>406</v>
      </c>
      <c r="E73" s="12" t="s">
        <v>276</v>
      </c>
      <c r="F73" s="12"/>
      <c r="G73" s="12"/>
    </row>
    <row r="74" spans="2:16" ht="14">
      <c r="B74" s="10" t="s">
        <v>412</v>
      </c>
      <c r="C74" s="5" t="s">
        <v>303</v>
      </c>
      <c r="D74" s="12" t="s">
        <v>413</v>
      </c>
      <c r="E74" s="12"/>
      <c r="F74" s="12"/>
      <c r="G74" s="12"/>
    </row>
    <row r="75" spans="2:16" ht="28">
      <c r="B75" s="10" t="s">
        <v>414</v>
      </c>
      <c r="C75" s="5" t="s">
        <v>303</v>
      </c>
      <c r="D75" s="12" t="s">
        <v>309</v>
      </c>
      <c r="E75" s="12" t="s">
        <v>276</v>
      </c>
      <c r="F75" s="12"/>
      <c r="G75" s="12"/>
    </row>
    <row r="76" spans="2:16" ht="28">
      <c r="B76" s="11" t="s">
        <v>108</v>
      </c>
      <c r="C76" s="5" t="s">
        <v>415</v>
      </c>
      <c r="D76" s="12" t="s">
        <v>336</v>
      </c>
      <c r="E76" s="12" t="s">
        <v>289</v>
      </c>
      <c r="F76" s="12" t="s">
        <v>416</v>
      </c>
      <c r="G76" s="12" t="s">
        <v>417</v>
      </c>
      <c r="H76" s="5">
        <v>14426.1</v>
      </c>
      <c r="M76" s="5">
        <v>236718970</v>
      </c>
      <c r="N76" s="5" t="s">
        <v>312</v>
      </c>
    </row>
    <row r="77" spans="2:16" ht="28">
      <c r="B77" s="11" t="s">
        <v>111</v>
      </c>
      <c r="C77" s="5" t="s">
        <v>418</v>
      </c>
      <c r="D77" s="12" t="s">
        <v>419</v>
      </c>
      <c r="E77" s="12" t="s">
        <v>289</v>
      </c>
      <c r="F77" s="12" t="s">
        <v>420</v>
      </c>
      <c r="G77" s="12" t="s">
        <v>421</v>
      </c>
      <c r="H77" s="13">
        <v>8699.5897199999999</v>
      </c>
      <c r="I77" s="6">
        <v>4066094</v>
      </c>
      <c r="J77" s="5">
        <v>94312</v>
      </c>
      <c r="K77" s="5" t="s">
        <v>422</v>
      </c>
      <c r="M77" s="13">
        <v>133967709.40000001</v>
      </c>
      <c r="N77" s="6" t="s">
        <v>333</v>
      </c>
      <c r="O77" s="6">
        <v>5611341</v>
      </c>
      <c r="P77" s="5" t="s">
        <v>423</v>
      </c>
    </row>
    <row r="78" spans="2:16" ht="28">
      <c r="B78" s="11" t="s">
        <v>111</v>
      </c>
      <c r="C78" s="5" t="s">
        <v>418</v>
      </c>
      <c r="D78" s="12" t="s">
        <v>419</v>
      </c>
      <c r="E78" s="12" t="s">
        <v>289</v>
      </c>
      <c r="F78" s="12" t="s">
        <v>420</v>
      </c>
      <c r="G78" s="12" t="s">
        <v>424</v>
      </c>
      <c r="H78" s="13">
        <v>823.02873199999999</v>
      </c>
      <c r="I78" s="5">
        <v>5742311.3099999996</v>
      </c>
      <c r="J78" s="5">
        <v>34496</v>
      </c>
      <c r="K78" s="5" t="s">
        <v>422</v>
      </c>
      <c r="M78" s="13">
        <v>6468208.7000000002</v>
      </c>
      <c r="N78" s="5" t="s">
        <v>333</v>
      </c>
      <c r="O78" s="5" t="s">
        <v>425</v>
      </c>
      <c r="P78" s="5" t="s">
        <v>426</v>
      </c>
    </row>
    <row r="79" spans="2:16" ht="42">
      <c r="B79" s="11" t="s">
        <v>115</v>
      </c>
      <c r="C79" s="5" t="s">
        <v>427</v>
      </c>
      <c r="D79" s="12" t="s">
        <v>428</v>
      </c>
      <c r="E79" s="12" t="s">
        <v>289</v>
      </c>
      <c r="F79" s="12"/>
      <c r="G79" s="12"/>
    </row>
    <row r="80" spans="2:16" ht="14">
      <c r="B80" s="11" t="s">
        <v>118</v>
      </c>
      <c r="C80" s="5" t="s">
        <v>303</v>
      </c>
      <c r="D80" s="12" t="s">
        <v>336</v>
      </c>
      <c r="E80" s="12" t="s">
        <v>276</v>
      </c>
      <c r="F80" s="12"/>
      <c r="G80" s="12"/>
    </row>
    <row r="81" spans="2:16" ht="56">
      <c r="B81" s="11" t="s">
        <v>120</v>
      </c>
      <c r="C81" s="5" t="s">
        <v>429</v>
      </c>
      <c r="D81" s="12" t="s">
        <v>430</v>
      </c>
      <c r="E81" s="12" t="s">
        <v>365</v>
      </c>
      <c r="F81" s="12" t="s">
        <v>431</v>
      </c>
      <c r="G81" s="12" t="s">
        <v>432</v>
      </c>
      <c r="H81" s="5">
        <v>38173.980000000003</v>
      </c>
      <c r="M81" s="5">
        <v>415332388.10000002</v>
      </c>
      <c r="N81" s="5" t="s">
        <v>433</v>
      </c>
    </row>
    <row r="82" spans="2:16" ht="14">
      <c r="B82" s="7" t="s">
        <v>249</v>
      </c>
      <c r="C82" s="5" t="s">
        <v>303</v>
      </c>
      <c r="D82" s="12" t="s">
        <v>406</v>
      </c>
      <c r="E82" s="12" t="s">
        <v>276</v>
      </c>
      <c r="F82" s="12"/>
      <c r="G82" s="12"/>
    </row>
    <row r="83" spans="2:16" ht="28">
      <c r="B83" s="11" t="s">
        <v>123</v>
      </c>
      <c r="C83" s="5" t="s">
        <v>434</v>
      </c>
      <c r="D83" s="12" t="s">
        <v>435</v>
      </c>
      <c r="E83" s="12" t="s">
        <v>289</v>
      </c>
      <c r="F83" s="12" t="s">
        <v>436</v>
      </c>
      <c r="G83" s="12" t="s">
        <v>437</v>
      </c>
      <c r="H83" s="5">
        <v>13410.743</v>
      </c>
      <c r="M83" s="5">
        <v>331468584.19999999</v>
      </c>
      <c r="N83" s="5" t="s">
        <v>329</v>
      </c>
    </row>
    <row r="84" spans="2:16" ht="28">
      <c r="B84" s="7" t="s">
        <v>123</v>
      </c>
      <c r="C84" s="5" t="s">
        <v>438</v>
      </c>
      <c r="D84" s="12" t="s">
        <v>406</v>
      </c>
      <c r="E84" s="12" t="s">
        <v>289</v>
      </c>
      <c r="F84" s="12" t="s">
        <v>439</v>
      </c>
      <c r="G84" s="12" t="s">
        <v>440</v>
      </c>
      <c r="H84" s="6">
        <v>13420</v>
      </c>
      <c r="M84" s="5">
        <v>331.36</v>
      </c>
      <c r="N84" s="5" t="s">
        <v>441</v>
      </c>
    </row>
    <row r="85" spans="2:16" ht="14">
      <c r="B85" s="7" t="s">
        <v>250</v>
      </c>
      <c r="C85" s="5" t="s">
        <v>442</v>
      </c>
      <c r="D85" s="12" t="s">
        <v>406</v>
      </c>
      <c r="E85" s="12" t="s">
        <v>276</v>
      </c>
      <c r="F85" s="12"/>
      <c r="G85" s="12"/>
    </row>
    <row r="86" spans="2:16" ht="28">
      <c r="B86" s="11" t="s">
        <v>126</v>
      </c>
      <c r="C86" s="5" t="s">
        <v>443</v>
      </c>
      <c r="D86" s="12" t="s">
        <v>336</v>
      </c>
      <c r="E86" s="12" t="s">
        <v>289</v>
      </c>
      <c r="F86" s="12" t="s">
        <v>444</v>
      </c>
      <c r="G86" s="12" t="s">
        <v>445</v>
      </c>
      <c r="H86" s="5">
        <v>29126.9</v>
      </c>
      <c r="M86" s="6">
        <v>338700000</v>
      </c>
      <c r="N86" s="5" t="s">
        <v>329</v>
      </c>
    </row>
    <row r="87" spans="2:16" ht="28">
      <c r="B87" s="11" t="s">
        <v>126</v>
      </c>
      <c r="C87" s="5" t="s">
        <v>443</v>
      </c>
      <c r="D87" s="12" t="s">
        <v>336</v>
      </c>
      <c r="E87" s="12" t="s">
        <v>289</v>
      </c>
      <c r="F87" s="12" t="s">
        <v>444</v>
      </c>
      <c r="G87" s="12" t="s">
        <v>446</v>
      </c>
      <c r="H87" s="5">
        <v>24848.799999999999</v>
      </c>
      <c r="M87" s="6">
        <v>1085100000</v>
      </c>
      <c r="N87" s="5" t="s">
        <v>329</v>
      </c>
    </row>
    <row r="88" spans="2:16" ht="321.75" customHeight="1">
      <c r="B88" s="11" t="s">
        <v>129</v>
      </c>
      <c r="C88" s="5" t="s">
        <v>285</v>
      </c>
      <c r="D88" s="12" t="s">
        <v>336</v>
      </c>
      <c r="E88" s="12" t="s">
        <v>276</v>
      </c>
      <c r="F88" s="12"/>
      <c r="G88" s="12"/>
    </row>
    <row r="89" spans="2:16" ht="112">
      <c r="B89" s="11" t="s">
        <v>131</v>
      </c>
      <c r="C89" s="5" t="s">
        <v>447</v>
      </c>
      <c r="D89" s="12" t="s">
        <v>336</v>
      </c>
      <c r="E89" s="12" t="s">
        <v>289</v>
      </c>
      <c r="F89" s="12" t="s">
        <v>448</v>
      </c>
      <c r="G89" s="12" t="s">
        <v>449</v>
      </c>
      <c r="H89" s="5">
        <v>57285</v>
      </c>
      <c r="M89" s="6">
        <v>128009</v>
      </c>
      <c r="N89" s="5" t="s">
        <v>450</v>
      </c>
      <c r="P89" s="12" t="s">
        <v>451</v>
      </c>
    </row>
    <row r="90" spans="2:16" ht="42">
      <c r="B90" s="11" t="s">
        <v>133</v>
      </c>
      <c r="C90" s="5" t="s">
        <v>452</v>
      </c>
      <c r="D90" s="12" t="s">
        <v>336</v>
      </c>
      <c r="E90" s="12" t="s">
        <v>453</v>
      </c>
      <c r="F90" s="12" t="s">
        <v>134</v>
      </c>
      <c r="G90" s="12"/>
    </row>
    <row r="91" spans="2:16" ht="56">
      <c r="B91" s="11" t="s">
        <v>136</v>
      </c>
      <c r="C91" s="5" t="s">
        <v>454</v>
      </c>
      <c r="D91" s="12" t="s">
        <v>455</v>
      </c>
      <c r="E91" s="12" t="s">
        <v>289</v>
      </c>
      <c r="F91" s="12" t="s">
        <v>137</v>
      </c>
      <c r="G91" s="12" t="s">
        <v>456</v>
      </c>
      <c r="M91" s="6">
        <v>125360687</v>
      </c>
      <c r="N91" s="5" t="s">
        <v>457</v>
      </c>
    </row>
    <row r="92" spans="2:16" ht="28">
      <c r="B92" s="11" t="s">
        <v>143</v>
      </c>
      <c r="C92" s="5" t="s">
        <v>285</v>
      </c>
      <c r="D92" s="12" t="s">
        <v>309</v>
      </c>
      <c r="E92" s="12" t="s">
        <v>276</v>
      </c>
      <c r="F92" s="12"/>
      <c r="G92" s="12"/>
    </row>
    <row r="93" spans="2:16" ht="14">
      <c r="B93" s="7" t="s">
        <v>143</v>
      </c>
      <c r="C93" s="5" t="s">
        <v>303</v>
      </c>
      <c r="D93" s="12"/>
      <c r="E93" s="12"/>
      <c r="F93" s="12"/>
      <c r="G93" s="12"/>
    </row>
    <row r="94" spans="2:16" ht="14">
      <c r="B94" s="11" t="s">
        <v>458</v>
      </c>
      <c r="C94" s="5" t="s">
        <v>303</v>
      </c>
      <c r="D94" s="12" t="s">
        <v>336</v>
      </c>
      <c r="E94" s="12"/>
      <c r="F94" s="12"/>
      <c r="G94" s="12"/>
    </row>
    <row r="95" spans="2:16" ht="14">
      <c r="B95" s="11" t="s">
        <v>138</v>
      </c>
      <c r="C95" s="5" t="s">
        <v>285</v>
      </c>
      <c r="D95" s="12" t="s">
        <v>336</v>
      </c>
      <c r="E95" s="12" t="s">
        <v>276</v>
      </c>
      <c r="F95" s="12"/>
      <c r="G95" s="12"/>
    </row>
    <row r="96" spans="2:16" ht="42">
      <c r="B96" s="11" t="s">
        <v>141</v>
      </c>
      <c r="C96" s="5" t="s">
        <v>459</v>
      </c>
      <c r="D96" s="12" t="s">
        <v>336</v>
      </c>
      <c r="E96" s="12" t="s">
        <v>460</v>
      </c>
      <c r="F96" s="12"/>
      <c r="G96" s="12"/>
    </row>
    <row r="97" spans="2:15" ht="14">
      <c r="B97" s="11" t="s">
        <v>146</v>
      </c>
      <c r="C97" s="5" t="s">
        <v>461</v>
      </c>
      <c r="D97" s="12" t="s">
        <v>336</v>
      </c>
      <c r="E97" s="12" t="s">
        <v>276</v>
      </c>
      <c r="F97" s="12"/>
      <c r="G97" s="12"/>
    </row>
    <row r="98" spans="2:15" ht="56">
      <c r="B98" s="10" t="s">
        <v>225</v>
      </c>
      <c r="C98" s="5" t="s">
        <v>462</v>
      </c>
      <c r="D98" s="12" t="s">
        <v>463</v>
      </c>
      <c r="E98" s="12"/>
      <c r="F98" s="12"/>
      <c r="G98" s="12"/>
    </row>
    <row r="99" spans="2:15" ht="28">
      <c r="B99" s="11" t="s">
        <v>149</v>
      </c>
      <c r="C99" s="5" t="s">
        <v>464</v>
      </c>
      <c r="D99" s="12" t="s">
        <v>336</v>
      </c>
      <c r="E99" s="12" t="s">
        <v>289</v>
      </c>
      <c r="F99" s="12" t="s">
        <v>465</v>
      </c>
      <c r="G99" s="12" t="s">
        <v>466</v>
      </c>
      <c r="H99" s="5">
        <v>25594</v>
      </c>
      <c r="M99" s="6">
        <v>1072223</v>
      </c>
      <c r="N99" s="5" t="s">
        <v>467</v>
      </c>
    </row>
    <row r="100" spans="2:15" ht="14">
      <c r="B100" s="7" t="s">
        <v>252</v>
      </c>
      <c r="C100" s="5" t="s">
        <v>285</v>
      </c>
      <c r="D100" s="12" t="s">
        <v>406</v>
      </c>
      <c r="E100" s="12" t="s">
        <v>276</v>
      </c>
      <c r="F100" s="12"/>
      <c r="G100" s="12"/>
    </row>
    <row r="101" spans="2:15" ht="14">
      <c r="B101" s="7" t="s">
        <v>251</v>
      </c>
      <c r="C101" s="5" t="s">
        <v>303</v>
      </c>
      <c r="D101" s="12" t="s">
        <v>406</v>
      </c>
      <c r="E101" s="12" t="s">
        <v>276</v>
      </c>
      <c r="F101" s="12"/>
      <c r="G101" s="12"/>
    </row>
    <row r="102" spans="2:15" ht="28">
      <c r="B102" s="10" t="s">
        <v>260</v>
      </c>
      <c r="C102" s="5" t="s">
        <v>468</v>
      </c>
      <c r="D102" s="12" t="s">
        <v>469</v>
      </c>
      <c r="E102" s="12"/>
      <c r="F102" s="12" t="s">
        <v>470</v>
      </c>
      <c r="G102" s="12" t="s">
        <v>471</v>
      </c>
      <c r="H102" s="5" t="s">
        <v>342</v>
      </c>
      <c r="I102" s="5" t="s">
        <v>342</v>
      </c>
      <c r="J102" s="5" t="s">
        <v>342</v>
      </c>
      <c r="K102" s="5" t="s">
        <v>342</v>
      </c>
      <c r="L102" s="5" t="s">
        <v>342</v>
      </c>
      <c r="M102" s="5" t="s">
        <v>342</v>
      </c>
      <c r="N102" s="5" t="s">
        <v>342</v>
      </c>
      <c r="O102" s="5" t="s">
        <v>342</v>
      </c>
    </row>
    <row r="103" spans="2:15" ht="28">
      <c r="B103" s="10" t="s">
        <v>260</v>
      </c>
      <c r="C103" s="5"/>
      <c r="D103" s="12" t="s">
        <v>472</v>
      </c>
      <c r="E103" s="12" t="s">
        <v>289</v>
      </c>
      <c r="F103" s="12" t="s">
        <v>470</v>
      </c>
      <c r="G103" s="12" t="s">
        <v>473</v>
      </c>
      <c r="H103" s="5">
        <v>29658.69</v>
      </c>
      <c r="I103" s="5">
        <v>10795889</v>
      </c>
      <c r="J103" s="5">
        <v>1.93</v>
      </c>
      <c r="K103" s="5" t="s">
        <v>441</v>
      </c>
      <c r="L103" s="5" t="s">
        <v>342</v>
      </c>
      <c r="M103" s="15">
        <v>132.875</v>
      </c>
      <c r="N103" s="5" t="s">
        <v>441</v>
      </c>
      <c r="O103" s="5" t="s">
        <v>474</v>
      </c>
    </row>
    <row r="104" spans="2:15" ht="42">
      <c r="B104" s="11" t="s">
        <v>152</v>
      </c>
      <c r="C104" s="5" t="s">
        <v>475</v>
      </c>
      <c r="D104" s="12" t="s">
        <v>336</v>
      </c>
      <c r="E104" s="12" t="s">
        <v>289</v>
      </c>
      <c r="F104" s="12" t="s">
        <v>476</v>
      </c>
      <c r="G104" s="12" t="s">
        <v>477</v>
      </c>
      <c r="H104" s="5">
        <v>25594</v>
      </c>
      <c r="M104" s="5">
        <v>100610</v>
      </c>
      <c r="N104" s="5" t="s">
        <v>478</v>
      </c>
    </row>
    <row r="105" spans="2:15" ht="28">
      <c r="B105" s="11" t="s">
        <v>154</v>
      </c>
      <c r="C105" s="5" t="s">
        <v>285</v>
      </c>
      <c r="D105" s="12" t="s">
        <v>336</v>
      </c>
      <c r="E105" s="12" t="s">
        <v>276</v>
      </c>
      <c r="F105" s="12" t="s">
        <v>479</v>
      </c>
      <c r="G105" s="12" t="s">
        <v>480</v>
      </c>
      <c r="H105" s="5">
        <v>2020</v>
      </c>
      <c r="M105" s="6">
        <v>171</v>
      </c>
      <c r="N105" s="5" t="s">
        <v>481</v>
      </c>
    </row>
    <row r="106" spans="2:15" ht="28">
      <c r="B106" s="11" t="s">
        <v>154</v>
      </c>
      <c r="C106" s="5" t="s">
        <v>285</v>
      </c>
      <c r="D106" s="12" t="s">
        <v>336</v>
      </c>
      <c r="E106" s="12" t="s">
        <v>276</v>
      </c>
      <c r="F106" s="12" t="s">
        <v>479</v>
      </c>
      <c r="G106" s="12" t="s">
        <v>482</v>
      </c>
      <c r="H106" s="5">
        <v>1986</v>
      </c>
      <c r="M106" s="6">
        <v>355</v>
      </c>
      <c r="N106" s="5" t="s">
        <v>481</v>
      </c>
    </row>
    <row r="107" spans="2:15" ht="28">
      <c r="B107" s="11" t="s">
        <v>156</v>
      </c>
      <c r="C107" s="5" t="s">
        <v>483</v>
      </c>
      <c r="D107" s="12" t="s">
        <v>308</v>
      </c>
      <c r="E107" s="12" t="s">
        <v>276</v>
      </c>
      <c r="F107" s="12"/>
      <c r="G107" s="12"/>
    </row>
    <row r="108" spans="2:15" ht="28">
      <c r="B108" s="11" t="s">
        <v>159</v>
      </c>
      <c r="C108" s="5" t="s">
        <v>285</v>
      </c>
      <c r="D108" s="12" t="s">
        <v>308</v>
      </c>
      <c r="E108" s="12" t="s">
        <v>276</v>
      </c>
      <c r="F108" s="12"/>
      <c r="G108" s="12"/>
    </row>
    <row r="109" spans="2:15" ht="28">
      <c r="B109" s="11" t="s">
        <v>161</v>
      </c>
      <c r="C109" s="5" t="s">
        <v>484</v>
      </c>
      <c r="D109" s="12" t="s">
        <v>308</v>
      </c>
      <c r="E109" s="12" t="s">
        <v>276</v>
      </c>
      <c r="F109" s="12"/>
      <c r="G109" s="12"/>
    </row>
    <row r="110" spans="2:15" ht="28">
      <c r="B110" s="11" t="s">
        <v>253</v>
      </c>
      <c r="C110" s="5" t="s">
        <v>485</v>
      </c>
      <c r="D110" s="12" t="s">
        <v>486</v>
      </c>
      <c r="E110" s="12" t="s">
        <v>276</v>
      </c>
      <c r="F110" s="12" t="s">
        <v>487</v>
      </c>
      <c r="G110" s="12" t="s">
        <v>488</v>
      </c>
      <c r="H110" s="5">
        <v>36002.699999999997</v>
      </c>
      <c r="I110" s="5">
        <v>17696397</v>
      </c>
      <c r="J110" s="5" t="s">
        <v>342</v>
      </c>
      <c r="K110" s="5" t="s">
        <v>342</v>
      </c>
      <c r="L110" s="5" t="s">
        <v>342</v>
      </c>
      <c r="M110" s="5" t="s">
        <v>342</v>
      </c>
      <c r="N110" s="5" t="s">
        <v>342</v>
      </c>
      <c r="O110" s="5" t="s">
        <v>342</v>
      </c>
    </row>
    <row r="111" spans="2:15" ht="28">
      <c r="B111" s="11" t="s">
        <v>164</v>
      </c>
      <c r="C111" s="5" t="s">
        <v>489</v>
      </c>
      <c r="D111" s="12" t="s">
        <v>308</v>
      </c>
      <c r="E111" s="12" t="s">
        <v>276</v>
      </c>
      <c r="F111" s="12"/>
      <c r="G111" s="12"/>
    </row>
    <row r="112" spans="2:15" ht="14">
      <c r="B112" s="11" t="s">
        <v>167</v>
      </c>
      <c r="C112" s="5" t="s">
        <v>490</v>
      </c>
      <c r="D112" s="12" t="s">
        <v>310</v>
      </c>
      <c r="E112" s="12" t="s">
        <v>289</v>
      </c>
      <c r="F112" s="12"/>
      <c r="G112" s="12"/>
      <c r="H112" s="5">
        <f>12825000*366</f>
        <v>4693950000</v>
      </c>
      <c r="M112" s="6">
        <f>130591*366</f>
        <v>47796306</v>
      </c>
      <c r="N112" s="5" t="s">
        <v>333</v>
      </c>
    </row>
    <row r="113" spans="2:16" ht="14">
      <c r="B113" s="7" t="s">
        <v>254</v>
      </c>
      <c r="C113" s="5" t="s">
        <v>491</v>
      </c>
      <c r="D113" s="12" t="s">
        <v>492</v>
      </c>
      <c r="E113" s="12"/>
      <c r="F113" s="12"/>
      <c r="G113" s="12"/>
      <c r="H113" s="5" t="s">
        <v>342</v>
      </c>
      <c r="I113" s="5" t="s">
        <v>342</v>
      </c>
      <c r="J113" s="5" t="s">
        <v>342</v>
      </c>
      <c r="K113" s="5" t="s">
        <v>342</v>
      </c>
      <c r="L113" s="5" t="s">
        <v>342</v>
      </c>
      <c r="M113" s="5" t="s">
        <v>342</v>
      </c>
      <c r="N113" s="5" t="s">
        <v>342</v>
      </c>
      <c r="O113" s="5" t="s">
        <v>342</v>
      </c>
    </row>
    <row r="114" spans="2:16" ht="14">
      <c r="B114" s="11" t="s">
        <v>170</v>
      </c>
      <c r="C114" s="5" t="s">
        <v>493</v>
      </c>
      <c r="D114" s="12" t="s">
        <v>494</v>
      </c>
      <c r="E114" s="12" t="s">
        <v>289</v>
      </c>
      <c r="F114" s="12" t="s">
        <v>495</v>
      </c>
      <c r="G114" s="12" t="s">
        <v>496</v>
      </c>
      <c r="H114" s="5">
        <v>9780.0400000000009</v>
      </c>
      <c r="M114" s="5">
        <v>260120703.40000001</v>
      </c>
      <c r="N114" s="5" t="s">
        <v>433</v>
      </c>
    </row>
    <row r="115" spans="2:16" ht="409.6" customHeight="1">
      <c r="B115" s="11" t="s">
        <v>172</v>
      </c>
      <c r="C115" s="5" t="s">
        <v>497</v>
      </c>
      <c r="D115" s="12" t="s">
        <v>498</v>
      </c>
      <c r="E115" s="12" t="s">
        <v>289</v>
      </c>
      <c r="F115" s="12"/>
      <c r="G115" s="12" t="s">
        <v>499</v>
      </c>
      <c r="H115" s="5">
        <v>52532.4</v>
      </c>
      <c r="M115" s="5">
        <v>2000</v>
      </c>
      <c r="N115" s="5" t="s">
        <v>500</v>
      </c>
      <c r="O115" s="5" t="s">
        <v>501</v>
      </c>
    </row>
    <row r="116" spans="2:16" ht="304.5" customHeight="1">
      <c r="B116" s="11" t="s">
        <v>174</v>
      </c>
      <c r="C116" s="5" t="s">
        <v>502</v>
      </c>
      <c r="D116" s="12" t="s">
        <v>309</v>
      </c>
      <c r="E116" s="12" t="s">
        <v>276</v>
      </c>
      <c r="F116" s="12"/>
      <c r="G116" s="12"/>
    </row>
    <row r="117" spans="2:16" ht="28">
      <c r="B117" s="11" t="s">
        <v>255</v>
      </c>
      <c r="C117" s="5" t="s">
        <v>303</v>
      </c>
      <c r="D117" s="12" t="s">
        <v>503</v>
      </c>
      <c r="E117" s="12" t="s">
        <v>289</v>
      </c>
      <c r="F117" s="12" t="s">
        <v>504</v>
      </c>
      <c r="G117" s="12" t="s">
        <v>505</v>
      </c>
      <c r="H117" s="5">
        <v>11125.17</v>
      </c>
      <c r="M117" s="5">
        <v>109251549</v>
      </c>
      <c r="N117" s="5" t="s">
        <v>329</v>
      </c>
    </row>
    <row r="118" spans="2:16" ht="409.6" customHeight="1">
      <c r="B118" s="11" t="s">
        <v>177</v>
      </c>
      <c r="C118" s="5" t="s">
        <v>303</v>
      </c>
      <c r="D118" s="12" t="s">
        <v>506</v>
      </c>
      <c r="E118" s="12" t="s">
        <v>289</v>
      </c>
      <c r="F118" s="12"/>
      <c r="G118" s="12"/>
    </row>
    <row r="119" spans="2:16" ht="28">
      <c r="B119" s="11" t="s">
        <v>179</v>
      </c>
      <c r="C119" s="5" t="s">
        <v>507</v>
      </c>
      <c r="D119" s="12" t="s">
        <v>508</v>
      </c>
      <c r="E119" s="12" t="s">
        <v>289</v>
      </c>
      <c r="F119" s="12" t="s">
        <v>509</v>
      </c>
      <c r="G119" s="12" t="s">
        <v>510</v>
      </c>
      <c r="H119" s="5">
        <v>53795.15</v>
      </c>
      <c r="I119" s="5" t="s">
        <v>342</v>
      </c>
      <c r="J119" s="5" t="s">
        <v>342</v>
      </c>
      <c r="K119" s="5" t="s">
        <v>342</v>
      </c>
      <c r="L119" s="5" t="s">
        <v>342</v>
      </c>
      <c r="M119" s="5">
        <v>230512.4</v>
      </c>
      <c r="N119" s="5" t="s">
        <v>511</v>
      </c>
      <c r="O119" s="5" t="s">
        <v>342</v>
      </c>
    </row>
    <row r="120" spans="2:16" ht="68.25" customHeight="1">
      <c r="B120" s="11" t="s">
        <v>512</v>
      </c>
      <c r="C120" s="5"/>
      <c r="D120" s="12"/>
      <c r="E120" s="12" t="s">
        <v>276</v>
      </c>
      <c r="F120" s="12" t="s">
        <v>509</v>
      </c>
      <c r="G120" s="12" t="s">
        <v>513</v>
      </c>
      <c r="H120" s="5">
        <v>6013.5375999999997</v>
      </c>
      <c r="I120" s="5" t="s">
        <v>342</v>
      </c>
      <c r="J120" s="5" t="s">
        <v>342</v>
      </c>
      <c r="K120" s="5" t="s">
        <v>342</v>
      </c>
      <c r="L120" s="5" t="s">
        <v>342</v>
      </c>
      <c r="M120" s="5" t="s">
        <v>342</v>
      </c>
      <c r="N120" s="5" t="s">
        <v>342</v>
      </c>
      <c r="O120" s="5" t="s">
        <v>342</v>
      </c>
    </row>
    <row r="121" spans="2:16" ht="67.5" customHeight="1">
      <c r="B121" s="11" t="s">
        <v>512</v>
      </c>
      <c r="C121" s="5"/>
      <c r="D121" s="12"/>
      <c r="E121" s="12" t="s">
        <v>297</v>
      </c>
      <c r="F121" s="12" t="s">
        <v>509</v>
      </c>
      <c r="G121" s="12" t="s">
        <v>514</v>
      </c>
      <c r="H121" s="5">
        <v>2933.12</v>
      </c>
      <c r="I121" s="5" t="s">
        <v>342</v>
      </c>
      <c r="J121" s="5" t="s">
        <v>342</v>
      </c>
      <c r="K121" s="5" t="s">
        <v>342</v>
      </c>
      <c r="L121" s="5" t="s">
        <v>342</v>
      </c>
      <c r="M121" s="5" t="s">
        <v>342</v>
      </c>
      <c r="N121" s="5" t="s">
        <v>342</v>
      </c>
      <c r="O121" s="5" t="s">
        <v>342</v>
      </c>
    </row>
    <row r="122" spans="2:16" ht="14">
      <c r="B122" s="11" t="s">
        <v>181</v>
      </c>
      <c r="C122" s="5" t="s">
        <v>515</v>
      </c>
      <c r="D122" s="12" t="s">
        <v>336</v>
      </c>
      <c r="E122" s="12" t="s">
        <v>363</v>
      </c>
      <c r="F122" s="12" t="s">
        <v>516</v>
      </c>
      <c r="G122" s="12"/>
    </row>
    <row r="123" spans="2:16" ht="14">
      <c r="B123" s="11" t="s">
        <v>184</v>
      </c>
      <c r="C123" s="5" t="s">
        <v>517</v>
      </c>
      <c r="D123" s="12" t="s">
        <v>336</v>
      </c>
      <c r="E123" s="12" t="s">
        <v>365</v>
      </c>
      <c r="F123" s="12" t="s">
        <v>518</v>
      </c>
      <c r="G123" s="12" t="s">
        <v>519</v>
      </c>
      <c r="H123" s="5">
        <v>39234.039989999997</v>
      </c>
      <c r="M123" s="5">
        <v>39234.039989999997</v>
      </c>
      <c r="N123" s="5" t="s">
        <v>422</v>
      </c>
      <c r="O123" s="5">
        <v>37014310</v>
      </c>
    </row>
    <row r="124" spans="2:16" ht="28">
      <c r="B124" s="7" t="s">
        <v>186</v>
      </c>
      <c r="C124" s="5" t="s">
        <v>303</v>
      </c>
      <c r="D124" s="12" t="s">
        <v>406</v>
      </c>
      <c r="E124" s="12" t="s">
        <v>289</v>
      </c>
      <c r="F124" s="12" t="s">
        <v>520</v>
      </c>
      <c r="G124" s="12" t="s">
        <v>521</v>
      </c>
      <c r="H124" s="5">
        <v>2114.1046000000001</v>
      </c>
      <c r="M124" s="5">
        <v>22684790</v>
      </c>
      <c r="N124" s="5" t="s">
        <v>433</v>
      </c>
    </row>
    <row r="125" spans="2:16" ht="171" customHeight="1">
      <c r="B125" s="7" t="s">
        <v>256</v>
      </c>
      <c r="C125" s="5" t="s">
        <v>522</v>
      </c>
      <c r="D125" s="12" t="s">
        <v>406</v>
      </c>
      <c r="E125" s="12" t="s">
        <v>276</v>
      </c>
      <c r="F125" s="12"/>
      <c r="G125" s="12"/>
    </row>
    <row r="126" spans="2:16" ht="159" customHeight="1">
      <c r="B126" s="11" t="s">
        <v>189</v>
      </c>
      <c r="C126" s="5" t="s">
        <v>523</v>
      </c>
      <c r="D126" s="12" t="s">
        <v>336</v>
      </c>
      <c r="E126" s="12" t="s">
        <v>365</v>
      </c>
      <c r="F126" s="12" t="s">
        <v>524</v>
      </c>
      <c r="G126" s="12" t="s">
        <v>525</v>
      </c>
      <c r="H126" s="5">
        <f>37403.85</f>
        <v>37403.85</v>
      </c>
      <c r="I126" s="5" t="s">
        <v>342</v>
      </c>
      <c r="J126" s="5" t="s">
        <v>342</v>
      </c>
      <c r="K126" s="5" t="s">
        <v>342</v>
      </c>
      <c r="L126" s="5" t="s">
        <v>342</v>
      </c>
      <c r="M126" s="6">
        <v>525983532</v>
      </c>
      <c r="N126" s="5" t="s">
        <v>526</v>
      </c>
    </row>
    <row r="127" spans="2:16" ht="42">
      <c r="B127" s="7" t="s">
        <v>257</v>
      </c>
      <c r="C127" s="5" t="s">
        <v>527</v>
      </c>
      <c r="D127" s="12" t="s">
        <v>336</v>
      </c>
      <c r="E127" s="12"/>
      <c r="F127" s="12" t="s">
        <v>528</v>
      </c>
      <c r="G127" s="12" t="s">
        <v>529</v>
      </c>
      <c r="H127" s="13">
        <v>7189.4</v>
      </c>
      <c r="I127" s="6">
        <v>8800000</v>
      </c>
      <c r="J127" s="5" t="s">
        <v>342</v>
      </c>
      <c r="K127" s="5" t="s">
        <v>342</v>
      </c>
      <c r="L127" s="5" t="s">
        <v>342</v>
      </c>
      <c r="M127" s="5" t="s">
        <v>342</v>
      </c>
      <c r="N127" s="5" t="s">
        <v>342</v>
      </c>
      <c r="O127" s="5" t="s">
        <v>342</v>
      </c>
      <c r="P127" s="12" t="s">
        <v>530</v>
      </c>
    </row>
    <row r="128" spans="2:16" ht="28">
      <c r="B128" s="11" t="s">
        <v>192</v>
      </c>
      <c r="C128" s="5" t="s">
        <v>531</v>
      </c>
      <c r="D128" s="12" t="s">
        <v>336</v>
      </c>
      <c r="E128" s="12"/>
      <c r="F128" s="12" t="s">
        <v>532</v>
      </c>
      <c r="G128" s="12" t="s">
        <v>533</v>
      </c>
      <c r="H128" s="5">
        <v>12352.05</v>
      </c>
      <c r="I128" s="5">
        <v>16688342.82</v>
      </c>
      <c r="J128" s="5">
        <v>93343</v>
      </c>
      <c r="K128" s="5" t="s">
        <v>422</v>
      </c>
      <c r="M128" s="6">
        <v>1377065.72</v>
      </c>
      <c r="N128" s="5" t="s">
        <v>422</v>
      </c>
    </row>
    <row r="129" spans="2:16" ht="28">
      <c r="B129" s="11" t="s">
        <v>194</v>
      </c>
      <c r="C129" s="5" t="s">
        <v>407</v>
      </c>
      <c r="D129" s="12" t="s">
        <v>309</v>
      </c>
      <c r="E129" s="12" t="s">
        <v>276</v>
      </c>
      <c r="F129" s="12"/>
      <c r="G129" s="12"/>
    </row>
    <row r="130" spans="2:16" ht="14">
      <c r="B130" s="7" t="s">
        <v>194</v>
      </c>
      <c r="C130" s="5" t="s">
        <v>285</v>
      </c>
      <c r="D130" s="12"/>
      <c r="E130" s="12"/>
      <c r="F130" s="12"/>
      <c r="G130" s="12"/>
    </row>
    <row r="131" spans="2:16" ht="14">
      <c r="B131" s="10" t="s">
        <v>534</v>
      </c>
      <c r="C131" s="5" t="s">
        <v>535</v>
      </c>
      <c r="D131" s="12" t="s">
        <v>472</v>
      </c>
      <c r="E131" s="12"/>
      <c r="F131" s="12"/>
      <c r="G131" s="12"/>
      <c r="H131" s="5" t="s">
        <v>342</v>
      </c>
      <c r="I131" s="5" t="s">
        <v>342</v>
      </c>
      <c r="J131" s="5" t="s">
        <v>342</v>
      </c>
      <c r="K131" s="5" t="s">
        <v>342</v>
      </c>
      <c r="L131" s="5" t="s">
        <v>342</v>
      </c>
      <c r="M131" s="5" t="s">
        <v>342</v>
      </c>
      <c r="N131" s="5" t="s">
        <v>342</v>
      </c>
      <c r="O131" s="5" t="s">
        <v>342</v>
      </c>
    </row>
    <row r="132" spans="2:16" ht="255.75" customHeight="1">
      <c r="B132" s="11" t="s">
        <v>196</v>
      </c>
      <c r="C132" s="5" t="s">
        <v>536</v>
      </c>
      <c r="D132" s="12" t="s">
        <v>336</v>
      </c>
      <c r="E132" s="12" t="s">
        <v>276</v>
      </c>
      <c r="F132" s="12"/>
      <c r="G132" s="12"/>
    </row>
    <row r="133" spans="2:16" ht="28">
      <c r="B133" s="11" t="s">
        <v>200</v>
      </c>
      <c r="C133" s="5" t="s">
        <v>537</v>
      </c>
      <c r="D133" s="12" t="s">
        <v>336</v>
      </c>
      <c r="E133" s="12" t="s">
        <v>289</v>
      </c>
      <c r="F133" s="12" t="s">
        <v>538</v>
      </c>
      <c r="G133" s="12" t="s">
        <v>539</v>
      </c>
      <c r="H133" s="5">
        <v>20935.599999999999</v>
      </c>
      <c r="M133" s="5">
        <v>198866597</v>
      </c>
      <c r="N133" s="5" t="s">
        <v>540</v>
      </c>
    </row>
    <row r="134" spans="2:16" ht="182">
      <c r="B134" s="11" t="s">
        <v>200</v>
      </c>
      <c r="C134" s="5" t="s">
        <v>537</v>
      </c>
      <c r="D134" s="12" t="s">
        <v>336</v>
      </c>
      <c r="E134" s="12" t="s">
        <v>289</v>
      </c>
      <c r="F134" s="12" t="s">
        <v>538</v>
      </c>
      <c r="G134" s="12" t="s">
        <v>541</v>
      </c>
      <c r="H134" s="5">
        <v>864.41</v>
      </c>
      <c r="M134" s="5">
        <f>1022504*12</f>
        <v>12270048</v>
      </c>
      <c r="N134" s="5" t="s">
        <v>329</v>
      </c>
      <c r="P134" s="12" t="s">
        <v>542</v>
      </c>
    </row>
    <row r="135" spans="2:16" ht="70">
      <c r="B135" s="11" t="s">
        <v>202</v>
      </c>
      <c r="C135" s="5" t="s">
        <v>543</v>
      </c>
      <c r="D135" s="12" t="s">
        <v>336</v>
      </c>
      <c r="E135" s="12" t="s">
        <v>544</v>
      </c>
      <c r="F135" s="12"/>
      <c r="G135" s="12"/>
    </row>
    <row r="136" spans="2:16" ht="28">
      <c r="B136" s="11" t="s">
        <v>205</v>
      </c>
      <c r="C136" s="11" t="s">
        <v>205</v>
      </c>
      <c r="D136" s="12" t="s">
        <v>419</v>
      </c>
      <c r="E136" s="16"/>
      <c r="F136" s="12" t="s">
        <v>545</v>
      </c>
      <c r="G136" s="12" t="s">
        <v>546</v>
      </c>
      <c r="H136" s="5">
        <v>5903.5950000000003</v>
      </c>
      <c r="I136" s="5">
        <v>20505600</v>
      </c>
      <c r="J136" s="5">
        <v>29339600</v>
      </c>
      <c r="K136" s="5" t="s">
        <v>333</v>
      </c>
      <c r="L136" s="5" t="s">
        <v>342</v>
      </c>
      <c r="M136" s="5" t="s">
        <v>342</v>
      </c>
      <c r="N136" s="5" t="s">
        <v>342</v>
      </c>
      <c r="P136" s="5" t="s">
        <v>547</v>
      </c>
    </row>
    <row r="137" spans="2:16" ht="14">
      <c r="B137" s="11" t="s">
        <v>205</v>
      </c>
      <c r="C137" s="11" t="s">
        <v>205</v>
      </c>
      <c r="D137" s="12" t="s">
        <v>419</v>
      </c>
      <c r="E137" s="16"/>
      <c r="F137" s="12" t="s">
        <v>548</v>
      </c>
      <c r="G137" s="12" t="s">
        <v>549</v>
      </c>
      <c r="H137" s="5">
        <v>9942.33</v>
      </c>
      <c r="I137" s="5"/>
      <c r="J137" s="5"/>
      <c r="K137" s="5"/>
      <c r="L137" s="5" t="s">
        <v>342</v>
      </c>
      <c r="M137" s="5" t="s">
        <v>342</v>
      </c>
      <c r="N137" s="5" t="s">
        <v>342</v>
      </c>
      <c r="P137" s="5" t="s">
        <v>550</v>
      </c>
    </row>
    <row r="138" spans="2:16" ht="56">
      <c r="B138" s="11" t="s">
        <v>207</v>
      </c>
      <c r="C138" s="5" t="s">
        <v>551</v>
      </c>
      <c r="D138" s="12" t="s">
        <v>552</v>
      </c>
      <c r="E138" s="12"/>
      <c r="F138" s="12" t="s">
        <v>553</v>
      </c>
      <c r="G138" s="12" t="s">
        <v>554</v>
      </c>
      <c r="H138" s="5">
        <v>21818</v>
      </c>
      <c r="I138" s="6">
        <v>55471081</v>
      </c>
      <c r="J138" s="5" t="s">
        <v>342</v>
      </c>
      <c r="K138" s="5" t="s">
        <v>342</v>
      </c>
      <c r="L138" s="5" t="s">
        <v>342</v>
      </c>
      <c r="M138" s="6">
        <v>222437605</v>
      </c>
      <c r="N138" s="5" t="s">
        <v>312</v>
      </c>
      <c r="P138" s="5" t="s">
        <v>555</v>
      </c>
    </row>
    <row r="139" spans="2:16" ht="14">
      <c r="B139" s="11" t="s">
        <v>207</v>
      </c>
      <c r="C139" s="5" t="s">
        <v>556</v>
      </c>
      <c r="D139" s="12" t="s">
        <v>419</v>
      </c>
      <c r="E139" s="12"/>
      <c r="F139" s="12" t="s">
        <v>548</v>
      </c>
      <c r="G139" s="12" t="s">
        <v>557</v>
      </c>
      <c r="H139" s="5">
        <v>27267.734</v>
      </c>
      <c r="I139" s="5">
        <v>33449426</v>
      </c>
      <c r="J139" s="5" t="s">
        <v>342</v>
      </c>
      <c r="K139" s="5" t="s">
        <v>342</v>
      </c>
      <c r="L139" s="5" t="s">
        <v>342</v>
      </c>
      <c r="M139" s="5" t="s">
        <v>342</v>
      </c>
      <c r="N139" s="5" t="s">
        <v>342</v>
      </c>
      <c r="O139" s="5" t="s">
        <v>342</v>
      </c>
    </row>
    <row r="140" spans="2:16" ht="14">
      <c r="B140" s="11" t="s">
        <v>209</v>
      </c>
      <c r="C140" s="5" t="s">
        <v>558</v>
      </c>
      <c r="D140" s="12" t="s">
        <v>419</v>
      </c>
      <c r="E140" s="12"/>
      <c r="F140" s="12" t="s">
        <v>559</v>
      </c>
      <c r="G140" s="12" t="s">
        <v>560</v>
      </c>
      <c r="H140" s="5">
        <v>1247.2</v>
      </c>
      <c r="I140" s="6">
        <v>33163913</v>
      </c>
      <c r="J140" s="5" t="s">
        <v>561</v>
      </c>
      <c r="K140" s="5" t="s">
        <v>342</v>
      </c>
      <c r="L140" s="5" t="s">
        <v>342</v>
      </c>
      <c r="M140" s="5">
        <f>200000*366</f>
        <v>73200000</v>
      </c>
      <c r="N140" s="5" t="s">
        <v>312</v>
      </c>
      <c r="O140" s="13">
        <v>1013708.59</v>
      </c>
      <c r="P140" s="5" t="s">
        <v>562</v>
      </c>
    </row>
    <row r="141" spans="2:16" ht="42">
      <c r="B141" s="11" t="s">
        <v>212</v>
      </c>
      <c r="C141" s="5" t="s">
        <v>563</v>
      </c>
      <c r="D141" s="12" t="s">
        <v>564</v>
      </c>
      <c r="E141" s="12"/>
      <c r="F141" s="12" t="s">
        <v>565</v>
      </c>
      <c r="G141" s="12" t="s">
        <v>566</v>
      </c>
      <c r="H141" s="13">
        <v>8220.6</v>
      </c>
      <c r="I141" s="6">
        <v>14105711</v>
      </c>
      <c r="J141" s="6">
        <v>1493892</v>
      </c>
      <c r="K141" s="5" t="s">
        <v>567</v>
      </c>
      <c r="L141" s="5"/>
      <c r="M141" s="6">
        <v>45950</v>
      </c>
      <c r="N141" s="5" t="s">
        <v>291</v>
      </c>
      <c r="O141" s="5"/>
      <c r="P141" s="5" t="s">
        <v>568</v>
      </c>
    </row>
    <row r="142" spans="2:16" ht="42">
      <c r="B142" s="11" t="s">
        <v>212</v>
      </c>
      <c r="C142" s="5" t="s">
        <v>563</v>
      </c>
      <c r="D142" s="12" t="s">
        <v>564</v>
      </c>
      <c r="E142" s="12"/>
      <c r="F142" s="12" t="s">
        <v>565</v>
      </c>
      <c r="G142" s="12" t="s">
        <v>569</v>
      </c>
      <c r="H142" s="13">
        <v>12110.7</v>
      </c>
      <c r="I142" s="6">
        <v>7612267</v>
      </c>
      <c r="J142" s="6">
        <v>722283</v>
      </c>
      <c r="K142" s="5" t="s">
        <v>567</v>
      </c>
      <c r="L142" s="5"/>
      <c r="M142" s="17">
        <f>SUM(A142:L142)</f>
        <v>8346660.7000000002</v>
      </c>
      <c r="N142" s="5" t="s">
        <v>291</v>
      </c>
      <c r="O142" s="5"/>
      <c r="P142" s="5" t="s">
        <v>568</v>
      </c>
    </row>
    <row r="143" spans="2:16" ht="36.75" customHeight="1">
      <c r="B143" s="11" t="s">
        <v>212</v>
      </c>
      <c r="C143" s="5" t="s">
        <v>563</v>
      </c>
      <c r="D143" s="12" t="s">
        <v>564</v>
      </c>
      <c r="E143" s="12"/>
      <c r="F143" s="12" t="s">
        <v>565</v>
      </c>
      <c r="G143" s="12" t="s">
        <v>570</v>
      </c>
      <c r="H143" s="5" t="s">
        <v>342</v>
      </c>
      <c r="I143" s="6"/>
      <c r="J143" s="6"/>
      <c r="K143" s="5"/>
      <c r="L143" s="5"/>
      <c r="M143" s="5"/>
      <c r="N143" s="5"/>
      <c r="O143" s="5"/>
      <c r="P143" s="5" t="s">
        <v>571</v>
      </c>
    </row>
    <row r="144" spans="2:16" ht="27.75" customHeight="1">
      <c r="B144" s="11" t="s">
        <v>212</v>
      </c>
      <c r="C144" s="5" t="s">
        <v>572</v>
      </c>
      <c r="D144" s="12" t="s">
        <v>419</v>
      </c>
      <c r="E144" s="12"/>
      <c r="F144" s="12" t="s">
        <v>573</v>
      </c>
      <c r="G144" s="12" t="s">
        <v>574</v>
      </c>
      <c r="H144" s="5">
        <v>35086.620000000003</v>
      </c>
      <c r="I144" s="6">
        <v>106392428</v>
      </c>
      <c r="J144" s="6">
        <v>4635443</v>
      </c>
      <c r="K144" s="5" t="s">
        <v>575</v>
      </c>
      <c r="L144" s="5" t="s">
        <v>342</v>
      </c>
      <c r="M144" s="5" t="s">
        <v>342</v>
      </c>
      <c r="N144" s="5" t="s">
        <v>342</v>
      </c>
      <c r="O144" s="5" t="s">
        <v>342</v>
      </c>
      <c r="P144" s="5" t="s">
        <v>576</v>
      </c>
    </row>
    <row r="145" spans="2:16" ht="23.25" customHeight="1">
      <c r="B145" s="7" t="s">
        <v>258</v>
      </c>
      <c r="C145" s="5" t="s">
        <v>577</v>
      </c>
      <c r="D145" s="12" t="s">
        <v>578</v>
      </c>
      <c r="E145" s="12"/>
      <c r="F145" s="12" t="s">
        <v>579</v>
      </c>
      <c r="G145" s="12" t="s">
        <v>580</v>
      </c>
      <c r="H145" s="5">
        <v>7774.01</v>
      </c>
      <c r="I145" s="5" t="s">
        <v>342</v>
      </c>
      <c r="J145" s="5" t="s">
        <v>342</v>
      </c>
      <c r="K145" s="5" t="s">
        <v>342</v>
      </c>
      <c r="L145" s="5" t="s">
        <v>342</v>
      </c>
      <c r="M145" s="5" t="s">
        <v>342</v>
      </c>
      <c r="N145" s="5" t="s">
        <v>342</v>
      </c>
      <c r="O145" s="5" t="s">
        <v>342</v>
      </c>
      <c r="P145" s="5" t="s">
        <v>581</v>
      </c>
    </row>
    <row r="146" spans="2:16" ht="113.25" customHeight="1">
      <c r="B146" s="7" t="s">
        <v>258</v>
      </c>
      <c r="C146" s="5" t="s">
        <v>582</v>
      </c>
      <c r="D146" s="12" t="s">
        <v>578</v>
      </c>
      <c r="E146" s="12"/>
      <c r="F146" s="12" t="s">
        <v>579</v>
      </c>
      <c r="G146" s="12" t="s">
        <v>583</v>
      </c>
      <c r="H146" s="5">
        <v>3550.067</v>
      </c>
      <c r="I146" s="5" t="s">
        <v>342</v>
      </c>
      <c r="J146" s="5" t="s">
        <v>342</v>
      </c>
      <c r="K146" s="5" t="s">
        <v>342</v>
      </c>
      <c r="L146" s="5" t="s">
        <v>342</v>
      </c>
      <c r="M146" s="5" t="s">
        <v>342</v>
      </c>
      <c r="N146" s="5" t="s">
        <v>342</v>
      </c>
      <c r="O146" s="5" t="s">
        <v>342</v>
      </c>
      <c r="P146" s="5" t="s">
        <v>581</v>
      </c>
    </row>
    <row r="147" spans="2:16" ht="28">
      <c r="B147" s="7" t="s">
        <v>258</v>
      </c>
      <c r="C147" s="5"/>
      <c r="D147" s="12" t="s">
        <v>578</v>
      </c>
      <c r="E147" s="12"/>
      <c r="F147" s="12" t="s">
        <v>579</v>
      </c>
      <c r="G147" s="12" t="s">
        <v>584</v>
      </c>
      <c r="H147" s="5">
        <v>7772.39</v>
      </c>
      <c r="I147" s="5" t="s">
        <v>342</v>
      </c>
      <c r="J147" s="5" t="s">
        <v>342</v>
      </c>
      <c r="K147" s="5" t="s">
        <v>342</v>
      </c>
      <c r="L147" s="5" t="s">
        <v>342</v>
      </c>
      <c r="M147" s="5" t="s">
        <v>342</v>
      </c>
      <c r="N147" s="5" t="s">
        <v>342</v>
      </c>
      <c r="O147" s="5" t="s">
        <v>342</v>
      </c>
      <c r="P147" s="5" t="s">
        <v>581</v>
      </c>
    </row>
    <row r="148" spans="2:16" ht="126" customHeight="1">
      <c r="B148" s="7" t="s">
        <v>258</v>
      </c>
      <c r="C148" s="5"/>
      <c r="D148" s="12" t="s">
        <v>578</v>
      </c>
      <c r="E148" s="12"/>
      <c r="F148" s="12" t="s">
        <v>579</v>
      </c>
      <c r="G148" s="12" t="s">
        <v>585</v>
      </c>
      <c r="H148" s="5">
        <v>297.89909999999998</v>
      </c>
      <c r="I148" s="5" t="s">
        <v>342</v>
      </c>
      <c r="J148" s="5" t="s">
        <v>342</v>
      </c>
      <c r="K148" s="5" t="s">
        <v>342</v>
      </c>
      <c r="L148" s="5" t="s">
        <v>342</v>
      </c>
      <c r="M148" s="5" t="s">
        <v>342</v>
      </c>
      <c r="N148" s="5" t="s">
        <v>342</v>
      </c>
      <c r="O148" s="5" t="s">
        <v>342</v>
      </c>
      <c r="P148" s="5" t="s">
        <v>581</v>
      </c>
    </row>
    <row r="149" spans="2:16" ht="176.25" customHeight="1">
      <c r="B149" s="11" t="s">
        <v>215</v>
      </c>
      <c r="C149" s="5" t="s">
        <v>586</v>
      </c>
      <c r="D149" s="12" t="s">
        <v>419</v>
      </c>
      <c r="E149" s="12"/>
      <c r="F149" s="12" t="s">
        <v>587</v>
      </c>
      <c r="G149" s="12" t="s">
        <v>342</v>
      </c>
      <c r="H149" s="5" t="s">
        <v>342</v>
      </c>
      <c r="I149" s="5" t="s">
        <v>342</v>
      </c>
      <c r="J149" s="5" t="s">
        <v>342</v>
      </c>
      <c r="K149" s="5" t="s">
        <v>342</v>
      </c>
      <c r="L149" s="5" t="s">
        <v>342</v>
      </c>
      <c r="M149" s="5" t="s">
        <v>342</v>
      </c>
      <c r="N149" s="5" t="s">
        <v>342</v>
      </c>
      <c r="O149" s="5" t="s">
        <v>342</v>
      </c>
      <c r="P149" s="5" t="s">
        <v>588</v>
      </c>
    </row>
    <row r="150" spans="2:16" ht="28">
      <c r="B150" s="11" t="s">
        <v>218</v>
      </c>
      <c r="C150" s="5" t="s">
        <v>407</v>
      </c>
      <c r="D150" s="12" t="s">
        <v>589</v>
      </c>
      <c r="E150" s="12"/>
      <c r="F150" s="12"/>
      <c r="G150" s="12"/>
    </row>
    <row r="151" spans="2:16" ht="28">
      <c r="B151" s="7" t="s">
        <v>259</v>
      </c>
      <c r="C151" s="5" t="s">
        <v>590</v>
      </c>
      <c r="D151" s="12" t="s">
        <v>578</v>
      </c>
      <c r="E151" s="12"/>
      <c r="F151" s="12" t="s">
        <v>591</v>
      </c>
      <c r="G151" s="12" t="s">
        <v>592</v>
      </c>
      <c r="H151" s="5">
        <v>8384.1759999999995</v>
      </c>
      <c r="I151" s="5">
        <v>2608421</v>
      </c>
      <c r="J151" s="5" t="s">
        <v>342</v>
      </c>
      <c r="K151" s="5" t="s">
        <v>342</v>
      </c>
      <c r="L151" s="5" t="s">
        <v>342</v>
      </c>
      <c r="M151" s="5" t="s">
        <v>342</v>
      </c>
      <c r="N151" s="5" t="s">
        <v>342</v>
      </c>
      <c r="O151" s="5" t="s">
        <v>342</v>
      </c>
    </row>
    <row r="152" spans="2:16" ht="13">
      <c r="B152" s="10"/>
      <c r="C152" s="5"/>
      <c r="D152" s="12"/>
      <c r="E152" s="12"/>
      <c r="F152" s="12"/>
      <c r="G152" s="12"/>
    </row>
    <row r="153" spans="2:16" ht="13">
      <c r="B153" s="10"/>
      <c r="C153" s="5"/>
      <c r="D153" s="12"/>
      <c r="E153" s="12"/>
      <c r="F153" s="12"/>
      <c r="G153" s="12"/>
    </row>
    <row r="154" spans="2:16" ht="13">
      <c r="B154" s="10"/>
      <c r="C154" s="5"/>
      <c r="D154" s="12"/>
      <c r="E154" s="12"/>
      <c r="F154" s="12"/>
      <c r="G154" s="12"/>
    </row>
    <row r="155" spans="2:16" ht="13">
      <c r="B155" s="10"/>
      <c r="C155" s="5"/>
      <c r="D155" s="12"/>
      <c r="E155" s="12"/>
      <c r="F155" s="12"/>
      <c r="G155" s="12"/>
    </row>
    <row r="156" spans="2:16" ht="13">
      <c r="B156" s="10"/>
      <c r="C156" s="5"/>
      <c r="D156" s="12"/>
      <c r="E156" s="12"/>
      <c r="F156" s="12"/>
      <c r="G156" s="12"/>
    </row>
    <row r="157" spans="2:16" ht="13">
      <c r="B157" s="10"/>
      <c r="C157" s="5"/>
      <c r="D157" s="12"/>
      <c r="E157" s="12"/>
      <c r="F157" s="12"/>
      <c r="G157" s="12"/>
    </row>
    <row r="158" spans="2:16" ht="13">
      <c r="B158" s="10"/>
      <c r="C158" s="5"/>
      <c r="D158" s="12"/>
      <c r="E158" s="12"/>
      <c r="F158" s="12"/>
      <c r="G158" s="12"/>
    </row>
    <row r="159" spans="2:16" ht="13">
      <c r="B159" s="10"/>
      <c r="C159" s="5"/>
      <c r="D159" s="12"/>
      <c r="E159" s="12"/>
      <c r="F159" s="12"/>
      <c r="G159" s="12"/>
    </row>
    <row r="160" spans="2:16" ht="13">
      <c r="B160" s="10"/>
      <c r="C160" s="5"/>
      <c r="D160" s="12"/>
      <c r="E160" s="12"/>
      <c r="F160" s="12"/>
      <c r="G160" s="12"/>
    </row>
    <row r="161" spans="2:7" ht="13">
      <c r="B161" s="10"/>
      <c r="C161" s="5"/>
      <c r="D161" s="12"/>
      <c r="E161" s="12"/>
      <c r="F161" s="12"/>
      <c r="G161" s="12"/>
    </row>
    <row r="162" spans="2:7" ht="13">
      <c r="B162" s="10"/>
      <c r="C162" s="5"/>
      <c r="D162" s="12"/>
      <c r="E162" s="12"/>
      <c r="F162" s="12"/>
      <c r="G162" s="12"/>
    </row>
    <row r="163" spans="2:7" ht="13">
      <c r="B163" s="10"/>
      <c r="C163" s="5"/>
      <c r="D163" s="12"/>
      <c r="E163" s="12"/>
      <c r="F163" s="12"/>
      <c r="G163" s="12"/>
    </row>
    <row r="164" spans="2:7" ht="13">
      <c r="B164" s="10"/>
      <c r="C164" s="5"/>
      <c r="D164" s="12"/>
      <c r="E164" s="12"/>
      <c r="F164" s="12"/>
      <c r="G164" s="12"/>
    </row>
    <row r="165" spans="2:7" ht="13">
      <c r="B165" s="10"/>
      <c r="C165" s="5"/>
      <c r="D165" s="12"/>
      <c r="E165" s="12"/>
      <c r="F165" s="12"/>
      <c r="G165" s="12"/>
    </row>
    <row r="166" spans="2:7" ht="13">
      <c r="B166" s="10"/>
      <c r="C166" s="5"/>
      <c r="D166" s="12"/>
      <c r="E166" s="12"/>
      <c r="F166" s="12"/>
      <c r="G166" s="12"/>
    </row>
    <row r="167" spans="2:7" ht="13">
      <c r="B167" s="10"/>
      <c r="C167" s="5"/>
      <c r="D167" s="12"/>
      <c r="E167" s="12"/>
      <c r="F167" s="12"/>
      <c r="G167" s="12"/>
    </row>
    <row r="168" spans="2:7" ht="13">
      <c r="B168" s="10"/>
      <c r="C168" s="5"/>
      <c r="D168" s="12"/>
      <c r="E168" s="12"/>
      <c r="F168" s="12"/>
      <c r="G168" s="12"/>
    </row>
    <row r="169" spans="2:7" ht="13">
      <c r="B169" s="10"/>
      <c r="C169" s="5"/>
      <c r="D169" s="12"/>
      <c r="E169" s="12"/>
      <c r="F169" s="12"/>
      <c r="G169" s="12"/>
    </row>
    <row r="170" spans="2:7" ht="13">
      <c r="B170" s="10"/>
      <c r="C170" s="5"/>
      <c r="D170" s="12"/>
      <c r="E170" s="12"/>
      <c r="F170" s="12"/>
      <c r="G170" s="12"/>
    </row>
    <row r="171" spans="2:7" ht="13">
      <c r="B171" s="10"/>
      <c r="C171" s="5"/>
      <c r="D171" s="12"/>
      <c r="E171" s="12"/>
      <c r="F171" s="12"/>
      <c r="G171" s="12"/>
    </row>
    <row r="172" spans="2:7" ht="13">
      <c r="B172" s="10"/>
      <c r="C172" s="5"/>
      <c r="D172" s="12"/>
      <c r="E172" s="12"/>
      <c r="F172" s="12"/>
      <c r="G172" s="12"/>
    </row>
    <row r="173" spans="2:7" ht="13">
      <c r="B173" s="10"/>
      <c r="C173" s="5"/>
      <c r="D173" s="12"/>
      <c r="E173" s="12"/>
      <c r="F173" s="12"/>
      <c r="G173" s="12"/>
    </row>
    <row r="174" spans="2:7" ht="13">
      <c r="B174" s="10"/>
      <c r="C174" s="5"/>
      <c r="D174" s="12"/>
      <c r="E174" s="12"/>
      <c r="F174" s="12"/>
      <c r="G174" s="12"/>
    </row>
    <row r="175" spans="2:7" ht="13">
      <c r="B175" s="10"/>
      <c r="C175" s="5"/>
      <c r="D175" s="12"/>
      <c r="E175" s="12"/>
      <c r="F175" s="12"/>
      <c r="G175" s="12"/>
    </row>
    <row r="176" spans="2:7" ht="13">
      <c r="B176" s="10"/>
      <c r="C176" s="5"/>
      <c r="D176" s="12"/>
      <c r="E176" s="12"/>
      <c r="F176" s="12"/>
      <c r="G176" s="12"/>
    </row>
    <row r="177" spans="2:7" ht="13">
      <c r="B177" s="10"/>
      <c r="C177" s="5"/>
      <c r="D177" s="12"/>
      <c r="E177" s="12"/>
      <c r="F177" s="12"/>
      <c r="G177" s="12"/>
    </row>
    <row r="178" spans="2:7" ht="13">
      <c r="B178" s="10"/>
      <c r="C178" s="5"/>
      <c r="D178" s="12"/>
      <c r="E178" s="12"/>
      <c r="F178" s="12"/>
      <c r="G178" s="12"/>
    </row>
    <row r="179" spans="2:7" ht="13">
      <c r="B179" s="10"/>
      <c r="C179" s="5"/>
      <c r="D179" s="12"/>
      <c r="E179" s="12"/>
      <c r="F179" s="12"/>
      <c r="G179" s="12"/>
    </row>
    <row r="180" spans="2:7" ht="13">
      <c r="B180" s="10"/>
      <c r="C180" s="5"/>
      <c r="D180" s="12"/>
      <c r="E180" s="12"/>
      <c r="F180" s="12"/>
      <c r="G180" s="12"/>
    </row>
    <row r="181" spans="2:7" ht="13">
      <c r="B181" s="10"/>
      <c r="C181" s="5"/>
      <c r="D181" s="12"/>
      <c r="E181" s="12"/>
      <c r="F181" s="12"/>
      <c r="G181" s="12"/>
    </row>
    <row r="182" spans="2:7" ht="13">
      <c r="B182" s="10"/>
      <c r="C182" s="5"/>
      <c r="D182" s="12"/>
      <c r="E182" s="12"/>
      <c r="F182" s="12"/>
      <c r="G182" s="12"/>
    </row>
    <row r="183" spans="2:7" ht="13">
      <c r="B183" s="10"/>
      <c r="C183" s="5"/>
      <c r="D183" s="12"/>
      <c r="E183" s="12"/>
      <c r="F183" s="12"/>
      <c r="G183" s="12"/>
    </row>
    <row r="184" spans="2:7" ht="13">
      <c r="B184" s="10"/>
      <c r="C184" s="5"/>
      <c r="D184" s="12"/>
      <c r="E184" s="12"/>
      <c r="F184" s="12"/>
      <c r="G184" s="12"/>
    </row>
    <row r="185" spans="2:7" ht="13">
      <c r="B185" s="10"/>
      <c r="C185" s="5"/>
      <c r="D185" s="12"/>
      <c r="E185" s="12"/>
      <c r="F185" s="12"/>
      <c r="G185" s="12"/>
    </row>
    <row r="186" spans="2:7" ht="13">
      <c r="B186" s="10"/>
      <c r="C186" s="5"/>
      <c r="D186" s="12"/>
      <c r="E186" s="12"/>
      <c r="F186" s="12"/>
      <c r="G186" s="12"/>
    </row>
    <row r="187" spans="2:7" ht="13">
      <c r="B187" s="10"/>
      <c r="C187" s="5"/>
      <c r="D187" s="12"/>
      <c r="E187" s="12"/>
      <c r="F187" s="12"/>
      <c r="G187" s="12"/>
    </row>
    <row r="188" spans="2:7" ht="13">
      <c r="B188" s="10"/>
      <c r="C188" s="5"/>
      <c r="D188" s="12"/>
      <c r="E188" s="12"/>
      <c r="F188" s="12"/>
      <c r="G188" s="12"/>
    </row>
    <row r="189" spans="2:7" ht="13">
      <c r="B189" s="10"/>
      <c r="C189" s="5"/>
      <c r="D189" s="12"/>
      <c r="E189" s="12"/>
      <c r="F189" s="12"/>
      <c r="G189" s="12"/>
    </row>
    <row r="190" spans="2:7" ht="13">
      <c r="B190" s="10"/>
      <c r="C190" s="5"/>
      <c r="D190" s="12"/>
      <c r="E190" s="12"/>
      <c r="F190" s="12"/>
      <c r="G190" s="12"/>
    </row>
    <row r="191" spans="2:7" ht="13">
      <c r="B191" s="10"/>
      <c r="C191" s="5"/>
      <c r="D191" s="12"/>
      <c r="E191" s="12"/>
      <c r="F191" s="12"/>
      <c r="G191" s="12"/>
    </row>
    <row r="192" spans="2:7" ht="13">
      <c r="B192" s="10"/>
      <c r="C192" s="5"/>
      <c r="D192" s="12"/>
      <c r="E192" s="12"/>
      <c r="F192" s="12"/>
      <c r="G192" s="12"/>
    </row>
    <row r="193" spans="2:7" ht="13">
      <c r="B193" s="10"/>
      <c r="C193" s="5"/>
      <c r="D193" s="12"/>
      <c r="E193" s="12"/>
      <c r="F193" s="12"/>
      <c r="G193" s="12"/>
    </row>
    <row r="194" spans="2:7" ht="13">
      <c r="B194" s="10"/>
      <c r="C194" s="5"/>
      <c r="D194" s="12"/>
      <c r="E194" s="12"/>
      <c r="F194" s="12"/>
      <c r="G194" s="12"/>
    </row>
    <row r="195" spans="2:7" ht="13">
      <c r="B195" s="10"/>
      <c r="C195" s="5"/>
      <c r="D195" s="12"/>
      <c r="E195" s="12"/>
      <c r="F195" s="12"/>
      <c r="G195" s="12"/>
    </row>
    <row r="196" spans="2:7" ht="13">
      <c r="B196" s="10"/>
      <c r="C196" s="5"/>
      <c r="D196" s="12"/>
      <c r="E196" s="12"/>
      <c r="F196" s="12"/>
      <c r="G196" s="12"/>
    </row>
    <row r="197" spans="2:7" ht="13">
      <c r="B197" s="10"/>
      <c r="C197" s="5"/>
      <c r="D197" s="12"/>
      <c r="E197" s="12"/>
      <c r="F197" s="12"/>
      <c r="G197" s="12"/>
    </row>
    <row r="198" spans="2:7" ht="13">
      <c r="B198" s="10"/>
      <c r="C198" s="5"/>
      <c r="D198" s="12"/>
      <c r="E198" s="12"/>
      <c r="F198" s="12"/>
      <c r="G198" s="12"/>
    </row>
    <row r="199" spans="2:7" ht="13">
      <c r="B199" s="10"/>
      <c r="C199" s="5"/>
      <c r="D199" s="12"/>
      <c r="E199" s="12"/>
      <c r="F199" s="12"/>
      <c r="G199" s="12"/>
    </row>
    <row r="200" spans="2:7" ht="13">
      <c r="B200" s="10"/>
      <c r="C200" s="5"/>
      <c r="D200" s="12"/>
      <c r="E200" s="12"/>
      <c r="F200" s="12"/>
      <c r="G200" s="12"/>
    </row>
    <row r="201" spans="2:7" ht="13">
      <c r="B201" s="10"/>
      <c r="C201" s="5"/>
      <c r="D201" s="12"/>
      <c r="E201" s="12"/>
      <c r="F201" s="12"/>
      <c r="G201" s="12"/>
    </row>
    <row r="202" spans="2:7" ht="13">
      <c r="B202" s="10"/>
      <c r="C202" s="5"/>
      <c r="D202" s="12"/>
      <c r="E202" s="12"/>
      <c r="F202" s="12"/>
      <c r="G202" s="12"/>
    </row>
    <row r="203" spans="2:7" ht="13">
      <c r="B203" s="10"/>
      <c r="C203" s="5"/>
      <c r="D203" s="12"/>
      <c r="E203" s="12"/>
      <c r="F203" s="12"/>
      <c r="G203" s="12"/>
    </row>
    <row r="204" spans="2:7" ht="13">
      <c r="B204" s="10"/>
      <c r="C204" s="5"/>
      <c r="D204" s="12"/>
      <c r="E204" s="12"/>
      <c r="F204" s="12"/>
      <c r="G204" s="12"/>
    </row>
    <row r="205" spans="2:7" ht="13">
      <c r="B205" s="10"/>
      <c r="C205" s="5"/>
      <c r="D205" s="12"/>
      <c r="E205" s="12"/>
      <c r="F205" s="12"/>
      <c r="G205" s="12"/>
    </row>
    <row r="206" spans="2:7" ht="13">
      <c r="B206" s="10"/>
      <c r="C206" s="5"/>
      <c r="D206" s="12"/>
      <c r="E206" s="12"/>
      <c r="F206" s="12"/>
      <c r="G206" s="12"/>
    </row>
    <row r="207" spans="2:7" ht="13">
      <c r="B207" s="10"/>
      <c r="C207" s="5"/>
      <c r="D207" s="12"/>
      <c r="E207" s="12"/>
      <c r="F207" s="12"/>
      <c r="G207" s="12"/>
    </row>
    <row r="208" spans="2:7" ht="13">
      <c r="B208" s="10"/>
      <c r="C208" s="5"/>
      <c r="D208" s="12"/>
      <c r="E208" s="12"/>
      <c r="F208" s="12"/>
      <c r="G208" s="12"/>
    </row>
    <row r="209" spans="2:7" ht="13">
      <c r="B209" s="10"/>
      <c r="C209" s="5"/>
      <c r="D209" s="12"/>
      <c r="E209" s="12"/>
      <c r="F209" s="12"/>
      <c r="G209" s="12"/>
    </row>
    <row r="210" spans="2:7" ht="13">
      <c r="B210" s="10"/>
      <c r="C210" s="5"/>
      <c r="D210" s="12"/>
      <c r="E210" s="12"/>
      <c r="F210" s="12"/>
      <c r="G210" s="12"/>
    </row>
    <row r="211" spans="2:7" ht="13">
      <c r="B211" s="10"/>
      <c r="C211" s="5"/>
      <c r="D211" s="12"/>
      <c r="E211" s="12"/>
      <c r="F211" s="12"/>
      <c r="G211" s="12"/>
    </row>
    <row r="212" spans="2:7" ht="13">
      <c r="B212" s="10"/>
      <c r="C212" s="5"/>
      <c r="D212" s="12"/>
      <c r="E212" s="12"/>
      <c r="F212" s="12"/>
      <c r="G212" s="12"/>
    </row>
    <row r="213" spans="2:7" ht="13">
      <c r="B213" s="10"/>
      <c r="C213" s="5"/>
      <c r="D213" s="12"/>
      <c r="E213" s="12"/>
      <c r="F213" s="12"/>
      <c r="G213" s="12"/>
    </row>
    <row r="214" spans="2:7" ht="13">
      <c r="B214" s="10"/>
      <c r="C214" s="5"/>
      <c r="D214" s="12"/>
      <c r="E214" s="12"/>
      <c r="F214" s="12"/>
      <c r="G214" s="12"/>
    </row>
    <row r="215" spans="2:7" ht="13">
      <c r="B215" s="10"/>
      <c r="C215" s="5"/>
      <c r="D215" s="12"/>
      <c r="E215" s="12"/>
      <c r="F215" s="12"/>
      <c r="G215" s="12"/>
    </row>
    <row r="216" spans="2:7" ht="13">
      <c r="B216" s="10"/>
      <c r="C216" s="5"/>
      <c r="D216" s="12"/>
      <c r="E216" s="12"/>
      <c r="F216" s="12"/>
      <c r="G216" s="12"/>
    </row>
    <row r="217" spans="2:7" ht="13">
      <c r="B217" s="10"/>
      <c r="C217" s="5"/>
      <c r="D217" s="12"/>
      <c r="E217" s="12"/>
      <c r="F217" s="12"/>
      <c r="G217" s="12"/>
    </row>
    <row r="218" spans="2:7" ht="13">
      <c r="B218" s="10"/>
      <c r="C218" s="5"/>
      <c r="D218" s="12"/>
      <c r="E218" s="12"/>
      <c r="F218" s="12"/>
      <c r="G218" s="12"/>
    </row>
    <row r="219" spans="2:7" ht="13">
      <c r="B219" s="10"/>
      <c r="C219" s="5"/>
      <c r="D219" s="12"/>
      <c r="E219" s="12"/>
      <c r="F219" s="12"/>
      <c r="G219" s="12"/>
    </row>
    <row r="220" spans="2:7" ht="13">
      <c r="B220" s="10"/>
      <c r="C220" s="5"/>
      <c r="D220" s="12"/>
      <c r="E220" s="12"/>
      <c r="F220" s="12"/>
      <c r="G220" s="12"/>
    </row>
    <row r="221" spans="2:7" ht="13">
      <c r="B221" s="10"/>
      <c r="C221" s="5"/>
      <c r="D221" s="12"/>
      <c r="E221" s="12"/>
      <c r="F221" s="12"/>
      <c r="G221" s="12"/>
    </row>
    <row r="222" spans="2:7" ht="13">
      <c r="B222" s="10"/>
      <c r="C222" s="5"/>
      <c r="D222" s="12"/>
      <c r="E222" s="12"/>
      <c r="F222" s="12"/>
      <c r="G222" s="12"/>
    </row>
    <row r="223" spans="2:7" ht="13">
      <c r="B223" s="10"/>
      <c r="C223" s="5"/>
      <c r="D223" s="12"/>
      <c r="E223" s="12"/>
      <c r="F223" s="12"/>
      <c r="G223" s="12"/>
    </row>
    <row r="224" spans="2:7" ht="13">
      <c r="B224" s="10"/>
      <c r="C224" s="5"/>
      <c r="D224" s="12"/>
      <c r="E224" s="12"/>
      <c r="F224" s="12"/>
      <c r="G224" s="12"/>
    </row>
    <row r="225" spans="2:7" ht="13">
      <c r="B225" s="10"/>
      <c r="C225" s="5"/>
      <c r="D225" s="12"/>
      <c r="E225" s="12"/>
      <c r="F225" s="12"/>
      <c r="G225" s="12"/>
    </row>
    <row r="226" spans="2:7" ht="13">
      <c r="B226" s="10"/>
      <c r="C226" s="5"/>
      <c r="D226" s="12"/>
      <c r="E226" s="12"/>
      <c r="F226" s="12"/>
      <c r="G226" s="12"/>
    </row>
    <row r="227" spans="2:7" ht="13">
      <c r="B227" s="10"/>
      <c r="C227" s="5"/>
      <c r="D227" s="12"/>
      <c r="E227" s="12"/>
      <c r="F227" s="12"/>
      <c r="G227" s="12"/>
    </row>
    <row r="228" spans="2:7" ht="13">
      <c r="B228" s="10"/>
      <c r="C228" s="5"/>
      <c r="D228" s="12"/>
      <c r="E228" s="12"/>
      <c r="F228" s="12"/>
      <c r="G228" s="12"/>
    </row>
    <row r="229" spans="2:7" ht="13">
      <c r="B229" s="10"/>
      <c r="C229" s="5"/>
      <c r="D229" s="12"/>
      <c r="E229" s="12"/>
      <c r="F229" s="12"/>
      <c r="G229" s="12"/>
    </row>
    <row r="230" spans="2:7" ht="13">
      <c r="B230" s="10"/>
      <c r="C230" s="5"/>
      <c r="D230" s="12"/>
      <c r="E230" s="12"/>
      <c r="F230" s="12"/>
      <c r="G230" s="12"/>
    </row>
    <row r="231" spans="2:7" ht="13">
      <c r="B231" s="10"/>
      <c r="C231" s="5"/>
      <c r="D231" s="12"/>
      <c r="E231" s="12"/>
      <c r="F231" s="12"/>
      <c r="G231" s="12"/>
    </row>
    <row r="232" spans="2:7" ht="13">
      <c r="B232" s="10"/>
      <c r="C232" s="5"/>
      <c r="D232" s="12"/>
      <c r="E232" s="12"/>
      <c r="F232" s="12"/>
      <c r="G232" s="12"/>
    </row>
    <row r="233" spans="2:7" ht="13">
      <c r="B233" s="10"/>
      <c r="C233" s="5"/>
      <c r="D233" s="12"/>
      <c r="E233" s="12"/>
      <c r="F233" s="12"/>
      <c r="G233" s="12"/>
    </row>
    <row r="234" spans="2:7" ht="13">
      <c r="B234" s="10"/>
      <c r="C234" s="5"/>
      <c r="D234" s="12"/>
      <c r="E234" s="12"/>
      <c r="F234" s="12"/>
      <c r="G234" s="12"/>
    </row>
    <row r="235" spans="2:7" ht="13">
      <c r="B235" s="10"/>
      <c r="C235" s="5"/>
      <c r="D235" s="12"/>
      <c r="E235" s="12"/>
      <c r="F235" s="12"/>
      <c r="G235" s="12"/>
    </row>
    <row r="236" spans="2:7" ht="13">
      <c r="B236" s="10"/>
      <c r="C236" s="5"/>
      <c r="D236" s="12"/>
      <c r="E236" s="12"/>
      <c r="F236" s="12"/>
      <c r="G236" s="12"/>
    </row>
    <row r="237" spans="2:7" ht="13">
      <c r="B237" s="10"/>
      <c r="C237" s="5"/>
      <c r="D237" s="12"/>
      <c r="E237" s="12"/>
      <c r="F237" s="12"/>
      <c r="G237" s="12"/>
    </row>
    <row r="238" spans="2:7" ht="13">
      <c r="B238" s="10"/>
      <c r="C238" s="5"/>
      <c r="D238" s="12"/>
      <c r="E238" s="12"/>
      <c r="F238" s="12"/>
      <c r="G238" s="12"/>
    </row>
    <row r="239" spans="2:7" ht="13">
      <c r="B239" s="10"/>
      <c r="C239" s="5"/>
      <c r="D239" s="12"/>
      <c r="E239" s="12"/>
      <c r="F239" s="12"/>
      <c r="G239" s="12"/>
    </row>
    <row r="240" spans="2:7" ht="13">
      <c r="B240" s="10"/>
      <c r="C240" s="5"/>
      <c r="D240" s="12"/>
      <c r="E240" s="12"/>
      <c r="F240" s="12"/>
      <c r="G240" s="12"/>
    </row>
    <row r="241" spans="2:7" ht="13">
      <c r="B241" s="10"/>
      <c r="C241" s="5"/>
      <c r="D241" s="12"/>
      <c r="E241" s="12"/>
      <c r="F241" s="12"/>
      <c r="G241" s="12"/>
    </row>
    <row r="242" spans="2:7" ht="13">
      <c r="B242" s="10"/>
      <c r="C242" s="5"/>
      <c r="D242" s="12"/>
      <c r="E242" s="12"/>
      <c r="F242" s="12"/>
      <c r="G242" s="12"/>
    </row>
    <row r="243" spans="2:7" ht="13">
      <c r="B243" s="10"/>
      <c r="C243" s="5"/>
      <c r="D243" s="12"/>
      <c r="E243" s="12"/>
      <c r="F243" s="12"/>
      <c r="G243" s="12"/>
    </row>
    <row r="244" spans="2:7" ht="13">
      <c r="B244" s="10"/>
      <c r="C244" s="5"/>
      <c r="D244" s="12"/>
      <c r="E244" s="12"/>
      <c r="F244" s="12"/>
      <c r="G244" s="12"/>
    </row>
    <row r="245" spans="2:7" ht="13">
      <c r="B245" s="10"/>
      <c r="C245" s="5"/>
      <c r="D245" s="12"/>
      <c r="E245" s="12"/>
      <c r="F245" s="12"/>
      <c r="G245" s="12"/>
    </row>
    <row r="246" spans="2:7" ht="13">
      <c r="B246" s="10"/>
      <c r="C246" s="5"/>
      <c r="D246" s="12"/>
      <c r="E246" s="12"/>
      <c r="F246" s="12"/>
      <c r="G246" s="12"/>
    </row>
    <row r="247" spans="2:7" ht="13">
      <c r="B247" s="10"/>
      <c r="C247" s="5"/>
      <c r="D247" s="12"/>
      <c r="E247" s="12"/>
      <c r="F247" s="12"/>
      <c r="G247" s="12"/>
    </row>
    <row r="248" spans="2:7" ht="13">
      <c r="B248" s="10"/>
      <c r="C248" s="5"/>
      <c r="D248" s="12"/>
      <c r="E248" s="12"/>
      <c r="F248" s="12"/>
      <c r="G248" s="12"/>
    </row>
    <row r="249" spans="2:7" ht="13">
      <c r="B249" s="10"/>
      <c r="C249" s="5"/>
      <c r="D249" s="12"/>
      <c r="E249" s="12"/>
      <c r="F249" s="12"/>
      <c r="G249" s="12"/>
    </row>
    <row r="250" spans="2:7" ht="13">
      <c r="B250" s="10"/>
      <c r="C250" s="5"/>
      <c r="D250" s="12"/>
      <c r="E250" s="12"/>
      <c r="F250" s="12"/>
      <c r="G250" s="12"/>
    </row>
    <row r="251" spans="2:7" ht="13">
      <c r="B251" s="10"/>
      <c r="C251" s="5"/>
      <c r="D251" s="12"/>
      <c r="E251" s="12"/>
      <c r="F251" s="12"/>
      <c r="G251" s="12"/>
    </row>
    <row r="252" spans="2:7" ht="13">
      <c r="B252" s="10"/>
      <c r="C252" s="5"/>
      <c r="D252" s="12"/>
      <c r="E252" s="12"/>
      <c r="F252" s="12"/>
      <c r="G252" s="12"/>
    </row>
    <row r="253" spans="2:7" ht="13">
      <c r="B253" s="10"/>
      <c r="C253" s="5"/>
      <c r="D253" s="12"/>
      <c r="E253" s="12"/>
      <c r="F253" s="12"/>
      <c r="G253" s="12"/>
    </row>
    <row r="254" spans="2:7" ht="13">
      <c r="B254" s="10"/>
      <c r="C254" s="5"/>
      <c r="D254" s="12"/>
      <c r="E254" s="12"/>
      <c r="F254" s="12"/>
      <c r="G254" s="12"/>
    </row>
    <row r="255" spans="2:7" ht="13">
      <c r="B255" s="10"/>
      <c r="C255" s="5"/>
      <c r="D255" s="12"/>
      <c r="E255" s="12"/>
      <c r="F255" s="12"/>
      <c r="G255" s="12"/>
    </row>
    <row r="256" spans="2:7" ht="13">
      <c r="B256" s="10"/>
      <c r="C256" s="5"/>
      <c r="D256" s="12"/>
      <c r="E256" s="12"/>
      <c r="F256" s="12"/>
      <c r="G256" s="12"/>
    </row>
    <row r="257" spans="2:7" ht="13">
      <c r="B257" s="10"/>
      <c r="C257" s="5"/>
      <c r="D257" s="12"/>
      <c r="E257" s="12"/>
      <c r="F257" s="12"/>
      <c r="G257" s="12"/>
    </row>
    <row r="258" spans="2:7" ht="13">
      <c r="B258" s="10"/>
      <c r="C258" s="5"/>
      <c r="D258" s="12"/>
      <c r="E258" s="12"/>
      <c r="F258" s="12"/>
      <c r="G258" s="12"/>
    </row>
    <row r="259" spans="2:7" ht="13">
      <c r="B259" s="10"/>
      <c r="C259" s="5"/>
      <c r="D259" s="12"/>
      <c r="E259" s="12"/>
      <c r="F259" s="12"/>
      <c r="G259" s="12"/>
    </row>
    <row r="260" spans="2:7" ht="13">
      <c r="B260" s="10"/>
      <c r="C260" s="5"/>
      <c r="D260" s="12"/>
      <c r="E260" s="12"/>
      <c r="F260" s="12"/>
      <c r="G260" s="12"/>
    </row>
    <row r="261" spans="2:7" ht="13">
      <c r="B261" s="10"/>
      <c r="C261" s="5"/>
      <c r="D261" s="12"/>
      <c r="E261" s="12"/>
      <c r="F261" s="12"/>
      <c r="G261" s="12"/>
    </row>
    <row r="262" spans="2:7" ht="13">
      <c r="B262" s="10"/>
      <c r="C262" s="5"/>
      <c r="D262" s="12"/>
      <c r="E262" s="12"/>
      <c r="F262" s="12"/>
      <c r="G262" s="12"/>
    </row>
    <row r="263" spans="2:7" ht="13">
      <c r="B263" s="10"/>
      <c r="C263" s="5"/>
      <c r="D263" s="12"/>
      <c r="E263" s="12"/>
      <c r="F263" s="12"/>
      <c r="G263" s="12"/>
    </row>
    <row r="264" spans="2:7" ht="13">
      <c r="B264" s="10"/>
      <c r="C264" s="5"/>
      <c r="D264" s="12"/>
      <c r="E264" s="12"/>
      <c r="F264" s="12"/>
      <c r="G264" s="12"/>
    </row>
    <row r="265" spans="2:7" ht="13">
      <c r="B265" s="10"/>
      <c r="C265" s="5"/>
      <c r="D265" s="12"/>
      <c r="E265" s="12"/>
      <c r="F265" s="12"/>
      <c r="G265" s="12"/>
    </row>
    <row r="266" spans="2:7" ht="13">
      <c r="B266" s="10"/>
      <c r="C266" s="5"/>
      <c r="D266" s="12"/>
      <c r="E266" s="12"/>
      <c r="F266" s="12"/>
      <c r="G266" s="12"/>
    </row>
    <row r="267" spans="2:7" ht="13">
      <c r="B267" s="10"/>
      <c r="C267" s="5"/>
      <c r="D267" s="12"/>
      <c r="E267" s="12"/>
      <c r="F267" s="12"/>
      <c r="G267" s="12"/>
    </row>
    <row r="268" spans="2:7" ht="13">
      <c r="B268" s="10"/>
      <c r="C268" s="5"/>
      <c r="D268" s="12"/>
      <c r="E268" s="12"/>
      <c r="F268" s="12"/>
      <c r="G268" s="12"/>
    </row>
    <row r="269" spans="2:7" ht="13">
      <c r="B269" s="10"/>
      <c r="C269" s="5"/>
      <c r="D269" s="12"/>
      <c r="E269" s="12"/>
      <c r="F269" s="12"/>
      <c r="G269" s="12"/>
    </row>
    <row r="270" spans="2:7" ht="13">
      <c r="B270" s="10"/>
      <c r="C270" s="5"/>
      <c r="D270" s="12"/>
      <c r="E270" s="12"/>
      <c r="F270" s="12"/>
      <c r="G270" s="12"/>
    </row>
    <row r="271" spans="2:7" ht="13">
      <c r="B271" s="10"/>
      <c r="C271" s="5"/>
      <c r="D271" s="12"/>
      <c r="E271" s="12"/>
      <c r="F271" s="12"/>
      <c r="G271" s="12"/>
    </row>
    <row r="272" spans="2:7" ht="13">
      <c r="B272" s="10"/>
      <c r="C272" s="5"/>
      <c r="D272" s="12"/>
      <c r="E272" s="12"/>
      <c r="F272" s="12"/>
      <c r="G272" s="12"/>
    </row>
    <row r="273" spans="2:7" ht="13">
      <c r="B273" s="10"/>
      <c r="C273" s="5"/>
      <c r="D273" s="12"/>
      <c r="E273" s="12"/>
      <c r="F273" s="12"/>
      <c r="G273" s="12"/>
    </row>
    <row r="274" spans="2:7" ht="13">
      <c r="B274" s="10"/>
      <c r="C274" s="5"/>
      <c r="D274" s="12"/>
      <c r="E274" s="12"/>
      <c r="F274" s="12"/>
      <c r="G274" s="12"/>
    </row>
    <row r="275" spans="2:7" ht="13">
      <c r="B275" s="10"/>
      <c r="C275" s="5"/>
      <c r="D275" s="12"/>
      <c r="E275" s="12"/>
      <c r="F275" s="12"/>
      <c r="G275" s="12"/>
    </row>
    <row r="276" spans="2:7" ht="13">
      <c r="B276" s="10"/>
      <c r="C276" s="5"/>
      <c r="D276" s="12"/>
      <c r="E276" s="12"/>
      <c r="F276" s="12"/>
      <c r="G276" s="12"/>
    </row>
    <row r="277" spans="2:7" ht="13">
      <c r="B277" s="10"/>
      <c r="C277" s="5"/>
      <c r="D277" s="12"/>
      <c r="E277" s="12"/>
      <c r="F277" s="12"/>
      <c r="G277" s="12"/>
    </row>
    <row r="278" spans="2:7" ht="13">
      <c r="B278" s="10"/>
      <c r="C278" s="5"/>
      <c r="D278" s="12"/>
      <c r="E278" s="12"/>
      <c r="F278" s="12"/>
      <c r="G278" s="12"/>
    </row>
    <row r="279" spans="2:7" ht="13">
      <c r="B279" s="10"/>
      <c r="C279" s="5"/>
      <c r="D279" s="12"/>
      <c r="E279" s="12"/>
      <c r="F279" s="12"/>
      <c r="G279" s="12"/>
    </row>
    <row r="280" spans="2:7" ht="13">
      <c r="B280" s="10"/>
      <c r="C280" s="5"/>
      <c r="D280" s="12"/>
      <c r="E280" s="12"/>
      <c r="F280" s="12"/>
      <c r="G280" s="12"/>
    </row>
    <row r="281" spans="2:7" ht="13">
      <c r="B281" s="10"/>
      <c r="C281" s="5"/>
      <c r="D281" s="12"/>
      <c r="E281" s="12"/>
      <c r="F281" s="12"/>
      <c r="G281" s="12"/>
    </row>
    <row r="282" spans="2:7" ht="13">
      <c r="B282" s="10"/>
      <c r="C282" s="5"/>
      <c r="D282" s="12"/>
      <c r="E282" s="12"/>
      <c r="F282" s="12"/>
      <c r="G282" s="12"/>
    </row>
    <row r="283" spans="2:7" ht="13">
      <c r="B283" s="10"/>
      <c r="C283" s="5"/>
      <c r="D283" s="12"/>
      <c r="E283" s="12"/>
      <c r="F283" s="12"/>
      <c r="G283" s="12"/>
    </row>
    <row r="284" spans="2:7" ht="13">
      <c r="B284" s="10"/>
      <c r="C284" s="5"/>
      <c r="D284" s="12"/>
      <c r="E284" s="12"/>
      <c r="F284" s="12"/>
      <c r="G284" s="12"/>
    </row>
    <row r="285" spans="2:7" ht="13">
      <c r="B285" s="10"/>
      <c r="C285" s="5"/>
      <c r="D285" s="12"/>
      <c r="E285" s="12"/>
      <c r="F285" s="12"/>
      <c r="G285" s="12"/>
    </row>
    <row r="286" spans="2:7" ht="13">
      <c r="B286" s="10"/>
      <c r="C286" s="5"/>
      <c r="D286" s="12"/>
      <c r="E286" s="12"/>
      <c r="F286" s="12"/>
      <c r="G286" s="12"/>
    </row>
    <row r="287" spans="2:7" ht="13">
      <c r="B287" s="10"/>
      <c r="C287" s="5"/>
      <c r="D287" s="12"/>
      <c r="E287" s="12"/>
      <c r="F287" s="12"/>
      <c r="G287" s="12"/>
    </row>
    <row r="288" spans="2:7" ht="13">
      <c r="B288" s="10"/>
      <c r="C288" s="5"/>
      <c r="D288" s="12"/>
      <c r="E288" s="12"/>
      <c r="F288" s="12"/>
      <c r="G288" s="12"/>
    </row>
    <row r="289" spans="2:7" ht="13">
      <c r="B289" s="10"/>
      <c r="C289" s="5"/>
      <c r="D289" s="12"/>
      <c r="E289" s="12"/>
      <c r="F289" s="12"/>
      <c r="G289" s="12"/>
    </row>
    <row r="290" spans="2:7" ht="13">
      <c r="B290" s="10"/>
      <c r="C290" s="5"/>
      <c r="D290" s="12"/>
      <c r="E290" s="12"/>
      <c r="F290" s="12"/>
      <c r="G290" s="12"/>
    </row>
    <row r="291" spans="2:7" ht="13">
      <c r="B291" s="10"/>
      <c r="C291" s="5"/>
      <c r="D291" s="12"/>
      <c r="E291" s="12"/>
      <c r="F291" s="12"/>
      <c r="G291" s="12"/>
    </row>
    <row r="292" spans="2:7" ht="13">
      <c r="B292" s="10"/>
      <c r="C292" s="5"/>
      <c r="D292" s="12"/>
      <c r="E292" s="12"/>
      <c r="F292" s="12"/>
      <c r="G292" s="12"/>
    </row>
    <row r="293" spans="2:7" ht="13">
      <c r="B293" s="10"/>
      <c r="C293" s="5"/>
      <c r="D293" s="12"/>
      <c r="E293" s="12"/>
      <c r="F293" s="12"/>
      <c r="G293" s="12"/>
    </row>
    <row r="294" spans="2:7" ht="13">
      <c r="B294" s="10"/>
      <c r="C294" s="5"/>
      <c r="D294" s="12"/>
      <c r="E294" s="12"/>
      <c r="F294" s="12"/>
      <c r="G294" s="12"/>
    </row>
    <row r="295" spans="2:7" ht="13">
      <c r="B295" s="10"/>
      <c r="C295" s="5"/>
      <c r="D295" s="12"/>
      <c r="E295" s="12"/>
      <c r="F295" s="12"/>
      <c r="G295" s="12"/>
    </row>
    <row r="296" spans="2:7" ht="13">
      <c r="B296" s="10"/>
      <c r="C296" s="5"/>
      <c r="D296" s="12"/>
      <c r="E296" s="12"/>
      <c r="F296" s="12"/>
      <c r="G296" s="12"/>
    </row>
    <row r="297" spans="2:7" ht="13">
      <c r="B297" s="10"/>
      <c r="C297" s="5"/>
      <c r="D297" s="12"/>
      <c r="E297" s="12"/>
      <c r="F297" s="12"/>
      <c r="G297" s="12"/>
    </row>
    <row r="298" spans="2:7" ht="13">
      <c r="B298" s="10"/>
      <c r="C298" s="5"/>
      <c r="D298" s="12"/>
      <c r="E298" s="12"/>
      <c r="F298" s="12"/>
      <c r="G298" s="12"/>
    </row>
    <row r="299" spans="2:7" ht="13">
      <c r="B299" s="10"/>
      <c r="C299" s="5"/>
      <c r="D299" s="12"/>
      <c r="E299" s="12"/>
      <c r="F299" s="12"/>
      <c r="G299" s="12"/>
    </row>
    <row r="300" spans="2:7" ht="13">
      <c r="B300" s="10"/>
      <c r="C300" s="5"/>
      <c r="D300" s="12"/>
      <c r="E300" s="12"/>
      <c r="F300" s="12"/>
      <c r="G300" s="12"/>
    </row>
    <row r="301" spans="2:7" ht="13">
      <c r="B301" s="10"/>
      <c r="C301" s="5"/>
      <c r="D301" s="12"/>
      <c r="E301" s="12"/>
      <c r="F301" s="12"/>
      <c r="G301" s="12"/>
    </row>
    <row r="302" spans="2:7" ht="13">
      <c r="B302" s="10"/>
      <c r="C302" s="5"/>
      <c r="D302" s="12"/>
      <c r="E302" s="12"/>
      <c r="F302" s="12"/>
      <c r="G302" s="12"/>
    </row>
    <row r="303" spans="2:7" ht="13">
      <c r="B303" s="10"/>
      <c r="C303" s="5"/>
      <c r="D303" s="12"/>
      <c r="E303" s="12"/>
      <c r="F303" s="12"/>
      <c r="G303" s="12"/>
    </row>
    <row r="304" spans="2:7" ht="13">
      <c r="B304" s="10"/>
      <c r="C304" s="5"/>
      <c r="D304" s="12"/>
      <c r="E304" s="12"/>
      <c r="F304" s="12"/>
      <c r="G304" s="12"/>
    </row>
    <row r="305" spans="2:7" ht="13">
      <c r="B305" s="10"/>
      <c r="C305" s="5"/>
      <c r="D305" s="12"/>
      <c r="E305" s="12"/>
      <c r="F305" s="12"/>
      <c r="G305" s="12"/>
    </row>
    <row r="306" spans="2:7" ht="13">
      <c r="B306" s="10"/>
      <c r="C306" s="5"/>
      <c r="D306" s="12"/>
      <c r="E306" s="12"/>
      <c r="F306" s="12"/>
      <c r="G306" s="12"/>
    </row>
    <row r="307" spans="2:7" ht="13">
      <c r="B307" s="10"/>
      <c r="C307" s="5"/>
      <c r="D307" s="12"/>
      <c r="E307" s="12"/>
      <c r="F307" s="12"/>
      <c r="G307" s="12"/>
    </row>
    <row r="308" spans="2:7" ht="13">
      <c r="B308" s="10"/>
      <c r="C308" s="5"/>
      <c r="D308" s="12"/>
      <c r="E308" s="12"/>
      <c r="F308" s="12"/>
      <c r="G308" s="12"/>
    </row>
    <row r="309" spans="2:7" ht="13">
      <c r="B309" s="10"/>
      <c r="C309" s="5"/>
      <c r="D309" s="12"/>
      <c r="E309" s="12"/>
      <c r="F309" s="12"/>
      <c r="G309" s="12"/>
    </row>
    <row r="310" spans="2:7" ht="13">
      <c r="B310" s="10"/>
      <c r="C310" s="5"/>
      <c r="D310" s="12"/>
      <c r="E310" s="12"/>
      <c r="F310" s="12"/>
      <c r="G310" s="12"/>
    </row>
    <row r="311" spans="2:7" ht="13">
      <c r="B311" s="10"/>
      <c r="C311" s="5"/>
      <c r="D311" s="12"/>
      <c r="E311" s="12"/>
      <c r="F311" s="12"/>
      <c r="G311" s="12"/>
    </row>
    <row r="312" spans="2:7" ht="13">
      <c r="B312" s="10"/>
      <c r="C312" s="5"/>
      <c r="D312" s="12"/>
      <c r="E312" s="12"/>
      <c r="F312" s="12"/>
      <c r="G312" s="12"/>
    </row>
    <row r="313" spans="2:7" ht="13">
      <c r="B313" s="10"/>
      <c r="C313" s="5"/>
      <c r="D313" s="12"/>
      <c r="E313" s="12"/>
      <c r="F313" s="12"/>
      <c r="G313" s="12"/>
    </row>
    <row r="314" spans="2:7" ht="13">
      <c r="B314" s="10"/>
      <c r="C314" s="5"/>
      <c r="D314" s="12"/>
      <c r="E314" s="12"/>
      <c r="F314" s="12"/>
      <c r="G314" s="12"/>
    </row>
    <row r="315" spans="2:7" ht="13">
      <c r="B315" s="10"/>
      <c r="C315" s="5"/>
      <c r="D315" s="12"/>
      <c r="E315" s="12"/>
      <c r="F315" s="12"/>
      <c r="G315" s="12"/>
    </row>
    <row r="316" spans="2:7" ht="13">
      <c r="B316" s="10"/>
      <c r="C316" s="5"/>
      <c r="D316" s="12"/>
      <c r="E316" s="12"/>
      <c r="F316" s="12"/>
      <c r="G316" s="12"/>
    </row>
    <row r="317" spans="2:7" ht="13">
      <c r="B317" s="10"/>
      <c r="C317" s="5"/>
      <c r="D317" s="12"/>
      <c r="E317" s="12"/>
      <c r="F317" s="12"/>
      <c r="G317" s="12"/>
    </row>
    <row r="318" spans="2:7" ht="13">
      <c r="B318" s="10"/>
      <c r="C318" s="5"/>
      <c r="D318" s="12"/>
      <c r="E318" s="12"/>
      <c r="F318" s="12"/>
      <c r="G318" s="12"/>
    </row>
    <row r="319" spans="2:7" ht="13">
      <c r="B319" s="10"/>
      <c r="C319" s="5"/>
      <c r="D319" s="12"/>
      <c r="E319" s="12"/>
      <c r="F319" s="12"/>
      <c r="G319" s="12"/>
    </row>
    <row r="320" spans="2:7" ht="13">
      <c r="B320" s="10"/>
      <c r="C320" s="5"/>
      <c r="D320" s="12"/>
      <c r="E320" s="12"/>
      <c r="F320" s="12"/>
      <c r="G320" s="12"/>
    </row>
    <row r="321" spans="2:7" ht="13">
      <c r="B321" s="10"/>
      <c r="C321" s="5"/>
      <c r="D321" s="12"/>
      <c r="E321" s="12"/>
      <c r="F321" s="12"/>
      <c r="G321" s="12"/>
    </row>
    <row r="322" spans="2:7" ht="13">
      <c r="B322" s="10"/>
      <c r="C322" s="5"/>
      <c r="D322" s="12"/>
      <c r="E322" s="12"/>
      <c r="F322" s="12"/>
      <c r="G322" s="12"/>
    </row>
    <row r="323" spans="2:7" ht="13">
      <c r="B323" s="10"/>
      <c r="C323" s="5"/>
      <c r="D323" s="12"/>
      <c r="E323" s="12"/>
      <c r="F323" s="12"/>
      <c r="G323" s="12"/>
    </row>
    <row r="324" spans="2:7" ht="13">
      <c r="B324" s="10"/>
      <c r="C324" s="5"/>
      <c r="D324" s="12"/>
      <c r="E324" s="12"/>
      <c r="F324" s="12"/>
      <c r="G324" s="12"/>
    </row>
    <row r="325" spans="2:7" ht="13">
      <c r="B325" s="10"/>
      <c r="C325" s="5"/>
      <c r="D325" s="12"/>
      <c r="E325" s="12"/>
      <c r="F325" s="12"/>
      <c r="G325" s="12"/>
    </row>
    <row r="326" spans="2:7" ht="13">
      <c r="B326" s="10"/>
      <c r="C326" s="5"/>
      <c r="D326" s="12"/>
      <c r="E326" s="12"/>
      <c r="F326" s="12"/>
      <c r="G326" s="12"/>
    </row>
    <row r="327" spans="2:7" ht="13">
      <c r="B327" s="10"/>
      <c r="C327" s="5"/>
      <c r="D327" s="12"/>
      <c r="E327" s="12"/>
      <c r="F327" s="12"/>
      <c r="G327" s="12"/>
    </row>
    <row r="328" spans="2:7" ht="13">
      <c r="B328" s="10"/>
      <c r="C328" s="5"/>
      <c r="D328" s="12"/>
      <c r="E328" s="12"/>
      <c r="F328" s="12"/>
      <c r="G328" s="12"/>
    </row>
    <row r="329" spans="2:7" ht="13">
      <c r="B329" s="10"/>
      <c r="C329" s="5"/>
      <c r="D329" s="12"/>
      <c r="E329" s="12"/>
      <c r="F329" s="12"/>
      <c r="G329" s="12"/>
    </row>
    <row r="330" spans="2:7" ht="13">
      <c r="B330" s="10"/>
      <c r="C330" s="5"/>
      <c r="D330" s="12"/>
      <c r="E330" s="12"/>
      <c r="F330" s="12"/>
      <c r="G330" s="12"/>
    </row>
    <row r="331" spans="2:7" ht="13">
      <c r="B331" s="10"/>
      <c r="C331" s="5"/>
      <c r="D331" s="12"/>
      <c r="E331" s="12"/>
      <c r="F331" s="12"/>
      <c r="G331" s="12"/>
    </row>
    <row r="332" spans="2:7" ht="13">
      <c r="B332" s="10"/>
      <c r="C332" s="5"/>
      <c r="D332" s="12"/>
      <c r="E332" s="12"/>
      <c r="F332" s="12"/>
      <c r="G332" s="12"/>
    </row>
    <row r="333" spans="2:7" ht="13">
      <c r="B333" s="10"/>
      <c r="C333" s="5"/>
      <c r="D333" s="12"/>
      <c r="E333" s="12"/>
      <c r="F333" s="12"/>
      <c r="G333" s="12"/>
    </row>
    <row r="334" spans="2:7" ht="13">
      <c r="B334" s="10"/>
      <c r="C334" s="5"/>
      <c r="D334" s="12"/>
      <c r="E334" s="12"/>
      <c r="F334" s="12"/>
      <c r="G334" s="12"/>
    </row>
    <row r="335" spans="2:7" ht="13">
      <c r="B335" s="10"/>
      <c r="C335" s="5"/>
      <c r="D335" s="12"/>
      <c r="E335" s="12"/>
      <c r="F335" s="12"/>
      <c r="G335" s="12"/>
    </row>
    <row r="336" spans="2:7" ht="13">
      <c r="B336" s="10"/>
      <c r="C336" s="5"/>
      <c r="D336" s="12"/>
      <c r="E336" s="12"/>
      <c r="F336" s="12"/>
      <c r="G336" s="12"/>
    </row>
    <row r="337" spans="2:7" ht="13">
      <c r="B337" s="10"/>
      <c r="C337" s="5"/>
      <c r="D337" s="12"/>
      <c r="E337" s="12"/>
      <c r="F337" s="12"/>
      <c r="G337" s="12"/>
    </row>
    <row r="338" spans="2:7" ht="13">
      <c r="B338" s="10"/>
      <c r="C338" s="5"/>
      <c r="D338" s="12"/>
      <c r="E338" s="12"/>
      <c r="F338" s="12"/>
      <c r="G338" s="12"/>
    </row>
    <row r="339" spans="2:7" ht="13">
      <c r="B339" s="10"/>
      <c r="C339" s="5"/>
      <c r="D339" s="12"/>
      <c r="E339" s="12"/>
      <c r="F339" s="12"/>
      <c r="G339" s="12"/>
    </row>
    <row r="340" spans="2:7" ht="13">
      <c r="B340" s="10"/>
      <c r="C340" s="5"/>
      <c r="D340" s="12"/>
      <c r="E340" s="12"/>
      <c r="F340" s="12"/>
      <c r="G340" s="12"/>
    </row>
    <row r="341" spans="2:7" ht="13">
      <c r="B341" s="10"/>
      <c r="C341" s="5"/>
      <c r="D341" s="12"/>
      <c r="E341" s="12"/>
      <c r="F341" s="12"/>
      <c r="G341" s="12"/>
    </row>
    <row r="342" spans="2:7" ht="13">
      <c r="B342" s="10"/>
      <c r="C342" s="5"/>
      <c r="D342" s="12"/>
      <c r="E342" s="12"/>
      <c r="F342" s="12"/>
      <c r="G342" s="12"/>
    </row>
    <row r="343" spans="2:7" ht="13">
      <c r="B343" s="10"/>
      <c r="C343" s="5"/>
      <c r="D343" s="12"/>
      <c r="E343" s="12"/>
      <c r="F343" s="12"/>
      <c r="G343" s="12"/>
    </row>
    <row r="344" spans="2:7" ht="13">
      <c r="B344" s="10"/>
      <c r="C344" s="5"/>
      <c r="D344" s="12"/>
      <c r="E344" s="12"/>
      <c r="F344" s="12"/>
      <c r="G344" s="12"/>
    </row>
    <row r="345" spans="2:7" ht="13">
      <c r="B345" s="10"/>
      <c r="C345" s="5"/>
      <c r="D345" s="12"/>
      <c r="E345" s="12"/>
      <c r="F345" s="12"/>
      <c r="G345" s="12"/>
    </row>
    <row r="346" spans="2:7" ht="13">
      <c r="B346" s="10"/>
      <c r="C346" s="5"/>
      <c r="D346" s="12"/>
      <c r="E346" s="12"/>
      <c r="F346" s="12"/>
      <c r="G346" s="12"/>
    </row>
    <row r="347" spans="2:7" ht="13">
      <c r="B347" s="10"/>
      <c r="C347" s="5"/>
      <c r="D347" s="12"/>
      <c r="E347" s="12"/>
      <c r="F347" s="12"/>
      <c r="G347" s="12"/>
    </row>
    <row r="348" spans="2:7" ht="13">
      <c r="B348" s="10"/>
      <c r="C348" s="5"/>
      <c r="D348" s="12"/>
      <c r="E348" s="12"/>
      <c r="F348" s="12"/>
      <c r="G348" s="12"/>
    </row>
    <row r="349" spans="2:7" ht="13">
      <c r="B349" s="10"/>
      <c r="C349" s="5"/>
      <c r="D349" s="12"/>
      <c r="E349" s="12"/>
      <c r="F349" s="12"/>
      <c r="G349" s="12"/>
    </row>
    <row r="350" spans="2:7" ht="13">
      <c r="B350" s="10"/>
      <c r="C350" s="5"/>
      <c r="D350" s="12"/>
      <c r="E350" s="12"/>
      <c r="F350" s="12"/>
      <c r="G350" s="12"/>
    </row>
    <row r="351" spans="2:7" ht="13">
      <c r="B351" s="10"/>
      <c r="C351" s="5"/>
      <c r="D351" s="12"/>
      <c r="E351" s="12"/>
      <c r="F351" s="12"/>
      <c r="G351" s="12"/>
    </row>
    <row r="352" spans="2:7" ht="13">
      <c r="B352" s="10"/>
      <c r="C352" s="5"/>
      <c r="D352" s="12"/>
      <c r="E352" s="12"/>
      <c r="F352" s="12"/>
      <c r="G352" s="12"/>
    </row>
    <row r="353" spans="2:7" ht="13">
      <c r="B353" s="10"/>
      <c r="C353" s="5"/>
      <c r="D353" s="12"/>
      <c r="E353" s="12"/>
      <c r="F353" s="12"/>
      <c r="G353" s="12"/>
    </row>
    <row r="354" spans="2:7" ht="13">
      <c r="B354" s="10"/>
      <c r="C354" s="5"/>
      <c r="D354" s="12"/>
      <c r="E354" s="12"/>
      <c r="F354" s="12"/>
      <c r="G354" s="12"/>
    </row>
    <row r="355" spans="2:7" ht="13">
      <c r="B355" s="10"/>
      <c r="C355" s="5"/>
      <c r="D355" s="12"/>
      <c r="E355" s="12"/>
      <c r="F355" s="12"/>
      <c r="G355" s="12"/>
    </row>
    <row r="356" spans="2:7" ht="13">
      <c r="B356" s="10"/>
      <c r="C356" s="5"/>
      <c r="D356" s="12"/>
      <c r="E356" s="12"/>
      <c r="F356" s="12"/>
      <c r="G356" s="12"/>
    </row>
    <row r="357" spans="2:7" ht="13">
      <c r="B357" s="10"/>
      <c r="C357" s="5"/>
      <c r="D357" s="12"/>
      <c r="E357" s="12"/>
      <c r="F357" s="12"/>
      <c r="G357" s="12"/>
    </row>
    <row r="358" spans="2:7" ht="13">
      <c r="B358" s="10"/>
      <c r="C358" s="5"/>
      <c r="D358" s="12"/>
      <c r="E358" s="12"/>
      <c r="F358" s="12"/>
      <c r="G358" s="12"/>
    </row>
    <row r="359" spans="2:7" ht="13">
      <c r="B359" s="10"/>
      <c r="C359" s="5"/>
      <c r="D359" s="12"/>
      <c r="E359" s="12"/>
      <c r="F359" s="12"/>
      <c r="G359" s="12"/>
    </row>
    <row r="360" spans="2:7" ht="13">
      <c r="B360" s="10"/>
      <c r="C360" s="5"/>
      <c r="D360" s="12"/>
      <c r="E360" s="12"/>
      <c r="F360" s="12"/>
      <c r="G360" s="12"/>
    </row>
    <row r="361" spans="2:7" ht="13">
      <c r="B361" s="10"/>
      <c r="C361" s="5"/>
      <c r="D361" s="12"/>
      <c r="E361" s="12"/>
      <c r="F361" s="12"/>
      <c r="G361" s="12"/>
    </row>
    <row r="362" spans="2:7" ht="13">
      <c r="B362" s="10"/>
      <c r="C362" s="5"/>
      <c r="D362" s="12"/>
      <c r="E362" s="12"/>
      <c r="F362" s="12"/>
      <c r="G362" s="12"/>
    </row>
    <row r="363" spans="2:7" ht="13">
      <c r="B363" s="10"/>
      <c r="C363" s="5"/>
      <c r="D363" s="12"/>
      <c r="E363" s="12"/>
      <c r="F363" s="12"/>
      <c r="G363" s="12"/>
    </row>
    <row r="364" spans="2:7" ht="13">
      <c r="B364" s="10"/>
      <c r="C364" s="5"/>
      <c r="D364" s="12"/>
      <c r="E364" s="12"/>
      <c r="F364" s="12"/>
      <c r="G364" s="12"/>
    </row>
    <row r="365" spans="2:7" ht="13">
      <c r="B365" s="10"/>
      <c r="C365" s="5"/>
      <c r="D365" s="12"/>
      <c r="E365" s="12"/>
      <c r="F365" s="12"/>
      <c r="G365" s="12"/>
    </row>
    <row r="366" spans="2:7" ht="13">
      <c r="B366" s="10"/>
      <c r="C366" s="5"/>
      <c r="D366" s="12"/>
      <c r="E366" s="12"/>
      <c r="F366" s="12"/>
      <c r="G366" s="12"/>
    </row>
    <row r="367" spans="2:7" ht="13">
      <c r="B367" s="10"/>
      <c r="C367" s="5"/>
      <c r="D367" s="12"/>
      <c r="E367" s="12"/>
      <c r="F367" s="12"/>
      <c r="G367" s="12"/>
    </row>
    <row r="368" spans="2:7" ht="13">
      <c r="B368" s="10"/>
      <c r="C368" s="5"/>
      <c r="D368" s="12"/>
      <c r="E368" s="12"/>
      <c r="F368" s="12"/>
      <c r="G368" s="12"/>
    </row>
    <row r="369" spans="2:7" ht="13">
      <c r="B369" s="10"/>
      <c r="C369" s="5"/>
      <c r="D369" s="12"/>
      <c r="E369" s="12"/>
      <c r="F369" s="12"/>
      <c r="G369" s="12"/>
    </row>
    <row r="370" spans="2:7" ht="13">
      <c r="B370" s="10"/>
      <c r="C370" s="5"/>
      <c r="D370" s="12"/>
      <c r="E370" s="12"/>
      <c r="F370" s="12"/>
      <c r="G370" s="12"/>
    </row>
    <row r="371" spans="2:7" ht="13">
      <c r="B371" s="10"/>
      <c r="C371" s="5"/>
      <c r="D371" s="12"/>
      <c r="E371" s="12"/>
      <c r="F371" s="12"/>
      <c r="G371" s="12"/>
    </row>
    <row r="372" spans="2:7" ht="13">
      <c r="B372" s="10"/>
      <c r="C372" s="5"/>
      <c r="D372" s="12"/>
      <c r="E372" s="12"/>
      <c r="F372" s="12"/>
      <c r="G372" s="12"/>
    </row>
    <row r="373" spans="2:7" ht="13">
      <c r="B373" s="10"/>
      <c r="C373" s="5"/>
      <c r="D373" s="12"/>
      <c r="E373" s="12"/>
      <c r="F373" s="12"/>
      <c r="G373" s="12"/>
    </row>
    <row r="374" spans="2:7" ht="13">
      <c r="B374" s="10"/>
      <c r="C374" s="5"/>
      <c r="D374" s="12"/>
      <c r="E374" s="12"/>
      <c r="F374" s="12"/>
      <c r="G374" s="12"/>
    </row>
    <row r="375" spans="2:7" ht="13">
      <c r="B375" s="10"/>
      <c r="C375" s="5"/>
      <c r="D375" s="12"/>
      <c r="E375" s="12"/>
      <c r="F375" s="12"/>
      <c r="G375" s="12"/>
    </row>
    <row r="376" spans="2:7" ht="13">
      <c r="B376" s="10"/>
      <c r="C376" s="5"/>
      <c r="D376" s="12"/>
      <c r="E376" s="12"/>
      <c r="F376" s="12"/>
      <c r="G376" s="12"/>
    </row>
    <row r="377" spans="2:7" ht="13">
      <c r="B377" s="10"/>
      <c r="C377" s="5"/>
      <c r="D377" s="12"/>
      <c r="E377" s="12"/>
      <c r="F377" s="12"/>
      <c r="G377" s="12"/>
    </row>
    <row r="378" spans="2:7" ht="13">
      <c r="B378" s="10"/>
      <c r="C378" s="5"/>
      <c r="D378" s="12"/>
      <c r="E378" s="12"/>
      <c r="F378" s="12"/>
      <c r="G378" s="12"/>
    </row>
    <row r="379" spans="2:7" ht="13">
      <c r="B379" s="10"/>
      <c r="C379" s="5"/>
      <c r="D379" s="12"/>
      <c r="E379" s="12"/>
      <c r="F379" s="12"/>
      <c r="G379" s="12"/>
    </row>
    <row r="380" spans="2:7" ht="13">
      <c r="B380" s="10"/>
      <c r="C380" s="5"/>
      <c r="D380" s="12"/>
      <c r="E380" s="12"/>
      <c r="F380" s="12"/>
      <c r="G380" s="12"/>
    </row>
    <row r="381" spans="2:7" ht="13">
      <c r="B381" s="10"/>
      <c r="C381" s="5"/>
      <c r="D381" s="12"/>
      <c r="E381" s="12"/>
      <c r="F381" s="12"/>
      <c r="G381" s="12"/>
    </row>
    <row r="382" spans="2:7" ht="13">
      <c r="B382" s="10"/>
      <c r="C382" s="5"/>
      <c r="D382" s="12"/>
      <c r="E382" s="12"/>
      <c r="F382" s="12"/>
      <c r="G382" s="12"/>
    </row>
    <row r="383" spans="2:7" ht="13">
      <c r="B383" s="10"/>
      <c r="C383" s="5"/>
      <c r="D383" s="12"/>
      <c r="E383" s="12"/>
      <c r="F383" s="12"/>
      <c r="G383" s="12"/>
    </row>
    <row r="384" spans="2:7" ht="13">
      <c r="B384" s="10"/>
      <c r="C384" s="5"/>
      <c r="D384" s="12"/>
      <c r="E384" s="12"/>
      <c r="F384" s="12"/>
      <c r="G384" s="12"/>
    </row>
    <row r="385" spans="2:7" ht="13">
      <c r="B385" s="10"/>
      <c r="C385" s="5"/>
      <c r="D385" s="12"/>
      <c r="E385" s="12"/>
      <c r="F385" s="12"/>
      <c r="G385" s="12"/>
    </row>
    <row r="386" spans="2:7" ht="13">
      <c r="B386" s="10"/>
      <c r="C386" s="5"/>
      <c r="D386" s="12"/>
      <c r="E386" s="12"/>
      <c r="F386" s="12"/>
      <c r="G386" s="12"/>
    </row>
    <row r="387" spans="2:7" ht="13">
      <c r="B387" s="10"/>
      <c r="C387" s="5"/>
      <c r="D387" s="12"/>
      <c r="E387" s="12"/>
      <c r="F387" s="12"/>
      <c r="G387" s="12"/>
    </row>
    <row r="388" spans="2:7" ht="13">
      <c r="B388" s="10"/>
      <c r="C388" s="5"/>
      <c r="D388" s="12"/>
      <c r="E388" s="12"/>
      <c r="F388" s="12"/>
      <c r="G388" s="12"/>
    </row>
    <row r="389" spans="2:7" ht="13">
      <c r="B389" s="10"/>
      <c r="C389" s="5"/>
      <c r="D389" s="12"/>
      <c r="E389" s="12"/>
      <c r="F389" s="12"/>
      <c r="G389" s="12"/>
    </row>
    <row r="390" spans="2:7" ht="13">
      <c r="B390" s="10"/>
      <c r="C390" s="5"/>
      <c r="D390" s="12"/>
      <c r="E390" s="12"/>
      <c r="F390" s="12"/>
      <c r="G390" s="12"/>
    </row>
    <row r="391" spans="2:7" ht="13">
      <c r="B391" s="10"/>
      <c r="C391" s="5"/>
      <c r="D391" s="12"/>
      <c r="E391" s="12"/>
      <c r="F391" s="12"/>
      <c r="G391" s="12"/>
    </row>
    <row r="392" spans="2:7" ht="13">
      <c r="B392" s="10"/>
      <c r="C392" s="5"/>
      <c r="D392" s="12"/>
      <c r="E392" s="12"/>
      <c r="F392" s="12"/>
      <c r="G392" s="12"/>
    </row>
    <row r="393" spans="2:7" ht="13">
      <c r="B393" s="10"/>
      <c r="C393" s="5"/>
      <c r="D393" s="12"/>
      <c r="E393" s="12"/>
      <c r="F393" s="12"/>
      <c r="G393" s="12"/>
    </row>
    <row r="394" spans="2:7" ht="13">
      <c r="B394" s="10"/>
      <c r="C394" s="5"/>
      <c r="D394" s="12"/>
      <c r="E394" s="12"/>
      <c r="F394" s="12"/>
      <c r="G394" s="12"/>
    </row>
    <row r="395" spans="2:7" ht="13">
      <c r="B395" s="10"/>
      <c r="C395" s="5"/>
      <c r="D395" s="12"/>
      <c r="E395" s="12"/>
      <c r="F395" s="12"/>
      <c r="G395" s="12"/>
    </row>
    <row r="396" spans="2:7" ht="13">
      <c r="B396" s="10"/>
      <c r="C396" s="5"/>
      <c r="D396" s="12"/>
      <c r="E396" s="12"/>
      <c r="F396" s="12"/>
      <c r="G396" s="12"/>
    </row>
    <row r="397" spans="2:7" ht="13">
      <c r="B397" s="10"/>
      <c r="C397" s="5"/>
      <c r="D397" s="12"/>
      <c r="E397" s="12"/>
      <c r="F397" s="12"/>
      <c r="G397" s="12"/>
    </row>
    <row r="398" spans="2:7" ht="13">
      <c r="B398" s="10"/>
      <c r="C398" s="5"/>
      <c r="D398" s="12"/>
      <c r="E398" s="12"/>
      <c r="F398" s="12"/>
      <c r="G398" s="12"/>
    </row>
    <row r="399" spans="2:7" ht="13">
      <c r="B399" s="10"/>
      <c r="C399" s="5"/>
      <c r="D399" s="12"/>
      <c r="E399" s="12"/>
      <c r="F399" s="12"/>
      <c r="G399" s="12"/>
    </row>
    <row r="400" spans="2:7" ht="13">
      <c r="B400" s="10"/>
      <c r="C400" s="5"/>
      <c r="D400" s="12"/>
      <c r="E400" s="12"/>
      <c r="F400" s="12"/>
      <c r="G400" s="12"/>
    </row>
    <row r="401" spans="2:7" ht="13">
      <c r="B401" s="10"/>
      <c r="C401" s="5"/>
      <c r="D401" s="12"/>
      <c r="E401" s="12"/>
      <c r="F401" s="12"/>
      <c r="G401" s="12"/>
    </row>
    <row r="402" spans="2:7" ht="13">
      <c r="B402" s="10"/>
      <c r="C402" s="5"/>
      <c r="D402" s="12"/>
      <c r="E402" s="12"/>
      <c r="F402" s="12"/>
      <c r="G402" s="12"/>
    </row>
    <row r="403" spans="2:7" ht="13">
      <c r="B403" s="10"/>
      <c r="C403" s="5"/>
      <c r="D403" s="12"/>
      <c r="E403" s="12"/>
      <c r="F403" s="12"/>
      <c r="G403" s="12"/>
    </row>
    <row r="404" spans="2:7" ht="13">
      <c r="B404" s="10"/>
      <c r="C404" s="5"/>
      <c r="D404" s="12"/>
      <c r="E404" s="12"/>
      <c r="F404" s="12"/>
      <c r="G404" s="12"/>
    </row>
    <row r="405" spans="2:7" ht="13">
      <c r="B405" s="10"/>
      <c r="C405" s="5"/>
      <c r="D405" s="12"/>
      <c r="E405" s="12"/>
      <c r="F405" s="12"/>
      <c r="G405" s="12"/>
    </row>
    <row r="406" spans="2:7" ht="13">
      <c r="B406" s="10"/>
      <c r="C406" s="5"/>
      <c r="D406" s="12"/>
      <c r="E406" s="12"/>
      <c r="F406" s="12"/>
      <c r="G406" s="12"/>
    </row>
    <row r="407" spans="2:7" ht="13">
      <c r="B407" s="10"/>
      <c r="C407" s="5"/>
      <c r="D407" s="12"/>
      <c r="E407" s="12"/>
      <c r="F407" s="12"/>
      <c r="G407" s="12"/>
    </row>
    <row r="408" spans="2:7" ht="13">
      <c r="B408" s="10"/>
      <c r="C408" s="5"/>
      <c r="D408" s="12"/>
      <c r="E408" s="12"/>
      <c r="F408" s="12"/>
      <c r="G408" s="12"/>
    </row>
    <row r="409" spans="2:7" ht="13">
      <c r="B409" s="10"/>
      <c r="C409" s="5"/>
      <c r="D409" s="12"/>
      <c r="E409" s="12"/>
      <c r="F409" s="12"/>
      <c r="G409" s="12"/>
    </row>
    <row r="410" spans="2:7" ht="13">
      <c r="B410" s="10"/>
      <c r="C410" s="5"/>
      <c r="D410" s="12"/>
      <c r="E410" s="12"/>
      <c r="F410" s="12"/>
      <c r="G410" s="12"/>
    </row>
    <row r="411" spans="2:7" ht="13">
      <c r="B411" s="10"/>
      <c r="C411" s="5"/>
      <c r="D411" s="12"/>
      <c r="E411" s="12"/>
      <c r="F411" s="12"/>
      <c r="G411" s="12"/>
    </row>
    <row r="412" spans="2:7" ht="13">
      <c r="B412" s="10"/>
      <c r="C412" s="5"/>
      <c r="D412" s="12"/>
      <c r="E412" s="12"/>
      <c r="F412" s="12"/>
      <c r="G412" s="12"/>
    </row>
    <row r="413" spans="2:7" ht="13">
      <c r="B413" s="10"/>
      <c r="C413" s="5"/>
      <c r="D413" s="12"/>
      <c r="E413" s="12"/>
      <c r="F413" s="12"/>
      <c r="G413" s="12"/>
    </row>
    <row r="414" spans="2:7" ht="13">
      <c r="B414" s="10"/>
      <c r="C414" s="5"/>
      <c r="D414" s="12"/>
      <c r="E414" s="12"/>
      <c r="F414" s="12"/>
      <c r="G414" s="12"/>
    </row>
    <row r="415" spans="2:7" ht="13">
      <c r="B415" s="10"/>
      <c r="C415" s="5"/>
      <c r="D415" s="12"/>
      <c r="E415" s="12"/>
      <c r="F415" s="12"/>
      <c r="G415" s="12"/>
    </row>
    <row r="416" spans="2:7" ht="13">
      <c r="B416" s="10"/>
      <c r="C416" s="5"/>
      <c r="D416" s="12"/>
      <c r="E416" s="12"/>
      <c r="F416" s="12"/>
      <c r="G416" s="12"/>
    </row>
    <row r="417" spans="2:7" ht="13">
      <c r="B417" s="10"/>
      <c r="C417" s="5"/>
      <c r="D417" s="12"/>
      <c r="E417" s="12"/>
      <c r="F417" s="12"/>
      <c r="G417" s="12"/>
    </row>
    <row r="418" spans="2:7" ht="13">
      <c r="B418" s="10"/>
      <c r="C418" s="5"/>
      <c r="D418" s="12"/>
      <c r="E418" s="12"/>
      <c r="F418" s="12"/>
      <c r="G418" s="12"/>
    </row>
    <row r="419" spans="2:7" ht="13">
      <c r="B419" s="10"/>
      <c r="C419" s="5"/>
      <c r="D419" s="12"/>
      <c r="E419" s="12"/>
      <c r="F419" s="12"/>
      <c r="G419" s="12"/>
    </row>
    <row r="420" spans="2:7" ht="13">
      <c r="B420" s="10"/>
      <c r="C420" s="5"/>
      <c r="D420" s="12"/>
      <c r="E420" s="12"/>
      <c r="F420" s="12"/>
      <c r="G420" s="12"/>
    </row>
    <row r="421" spans="2:7" ht="13">
      <c r="B421" s="10"/>
      <c r="C421" s="5"/>
      <c r="D421" s="12"/>
      <c r="E421" s="12"/>
      <c r="F421" s="12"/>
      <c r="G421" s="12"/>
    </row>
    <row r="422" spans="2:7" ht="13">
      <c r="B422" s="10"/>
      <c r="C422" s="5"/>
      <c r="D422" s="12"/>
      <c r="E422" s="12"/>
      <c r="F422" s="12"/>
      <c r="G422" s="12"/>
    </row>
    <row r="423" spans="2:7" ht="13">
      <c r="B423" s="10"/>
      <c r="C423" s="5"/>
      <c r="D423" s="12"/>
      <c r="E423" s="12"/>
      <c r="F423" s="12"/>
      <c r="G423" s="12"/>
    </row>
    <row r="424" spans="2:7" ht="13">
      <c r="B424" s="10"/>
      <c r="C424" s="5"/>
      <c r="D424" s="12"/>
      <c r="E424" s="12"/>
      <c r="F424" s="12"/>
      <c r="G424" s="12"/>
    </row>
    <row r="425" spans="2:7" ht="13">
      <c r="B425" s="10"/>
      <c r="C425" s="5"/>
      <c r="D425" s="12"/>
      <c r="E425" s="12"/>
      <c r="F425" s="12"/>
      <c r="G425" s="12"/>
    </row>
    <row r="426" spans="2:7" ht="13">
      <c r="B426" s="10"/>
      <c r="C426" s="5"/>
      <c r="D426" s="12"/>
      <c r="E426" s="12"/>
      <c r="F426" s="12"/>
      <c r="G426" s="12"/>
    </row>
    <row r="427" spans="2:7" ht="13">
      <c r="B427" s="10"/>
      <c r="C427" s="5"/>
      <c r="D427" s="12"/>
      <c r="E427" s="12"/>
      <c r="F427" s="12"/>
      <c r="G427" s="12"/>
    </row>
    <row r="428" spans="2:7" ht="13">
      <c r="B428" s="10"/>
      <c r="C428" s="5"/>
      <c r="D428" s="12"/>
      <c r="E428" s="12"/>
      <c r="F428" s="12"/>
      <c r="G428" s="12"/>
    </row>
    <row r="429" spans="2:7" ht="13">
      <c r="B429" s="10"/>
      <c r="C429" s="5"/>
      <c r="D429" s="12"/>
      <c r="E429" s="12"/>
      <c r="F429" s="12"/>
      <c r="G429" s="12"/>
    </row>
    <row r="430" spans="2:7" ht="13">
      <c r="B430" s="10"/>
      <c r="C430" s="5"/>
      <c r="D430" s="12"/>
      <c r="E430" s="12"/>
      <c r="F430" s="12"/>
      <c r="G430" s="12"/>
    </row>
    <row r="431" spans="2:7" ht="13">
      <c r="B431" s="10"/>
      <c r="C431" s="5"/>
      <c r="D431" s="12"/>
      <c r="E431" s="12"/>
      <c r="F431" s="12"/>
      <c r="G431" s="12"/>
    </row>
    <row r="432" spans="2:7" ht="13">
      <c r="B432" s="10"/>
      <c r="C432" s="5"/>
      <c r="D432" s="12"/>
      <c r="E432" s="12"/>
      <c r="F432" s="12"/>
      <c r="G432" s="12"/>
    </row>
    <row r="433" spans="2:7" ht="13">
      <c r="B433" s="10"/>
      <c r="C433" s="5"/>
      <c r="D433" s="12"/>
      <c r="E433" s="12"/>
      <c r="F433" s="12"/>
      <c r="G433" s="12"/>
    </row>
    <row r="434" spans="2:7" ht="13">
      <c r="B434" s="10"/>
      <c r="C434" s="5"/>
      <c r="D434" s="12"/>
      <c r="E434" s="12"/>
      <c r="F434" s="12"/>
      <c r="G434" s="12"/>
    </row>
    <row r="435" spans="2:7" ht="13">
      <c r="B435" s="10"/>
      <c r="C435" s="5"/>
      <c r="D435" s="12"/>
      <c r="E435" s="12"/>
      <c r="F435" s="12"/>
      <c r="G435" s="12"/>
    </row>
    <row r="436" spans="2:7" ht="13">
      <c r="B436" s="10"/>
      <c r="C436" s="5"/>
      <c r="D436" s="12"/>
      <c r="E436" s="12"/>
      <c r="F436" s="12"/>
      <c r="G436" s="12"/>
    </row>
    <row r="437" spans="2:7" ht="13">
      <c r="B437" s="10"/>
      <c r="C437" s="5"/>
      <c r="D437" s="12"/>
      <c r="E437" s="12"/>
      <c r="F437" s="12"/>
      <c r="G437" s="12"/>
    </row>
    <row r="438" spans="2:7" ht="13">
      <c r="B438" s="10"/>
      <c r="C438" s="5"/>
      <c r="D438" s="12"/>
      <c r="E438" s="12"/>
      <c r="F438" s="12"/>
      <c r="G438" s="12"/>
    </row>
    <row r="439" spans="2:7" ht="13">
      <c r="B439" s="10"/>
      <c r="C439" s="5"/>
      <c r="D439" s="12"/>
      <c r="E439" s="12"/>
      <c r="F439" s="12"/>
      <c r="G439" s="12"/>
    </row>
    <row r="440" spans="2:7" ht="13">
      <c r="B440" s="10"/>
      <c r="C440" s="5"/>
      <c r="D440" s="12"/>
      <c r="E440" s="12"/>
      <c r="F440" s="12"/>
      <c r="G440" s="12"/>
    </row>
    <row r="441" spans="2:7" ht="13">
      <c r="B441" s="10"/>
      <c r="C441" s="5"/>
      <c r="D441" s="12"/>
      <c r="E441" s="12"/>
      <c r="F441" s="12"/>
      <c r="G441" s="12"/>
    </row>
    <row r="442" spans="2:7" ht="13">
      <c r="B442" s="10"/>
      <c r="C442" s="5"/>
      <c r="D442" s="12"/>
      <c r="E442" s="12"/>
      <c r="F442" s="12"/>
      <c r="G442" s="12"/>
    </row>
    <row r="443" spans="2:7" ht="13">
      <c r="B443" s="10"/>
      <c r="C443" s="5"/>
      <c r="D443" s="12"/>
      <c r="E443" s="12"/>
      <c r="F443" s="12"/>
      <c r="G443" s="12"/>
    </row>
    <row r="444" spans="2:7" ht="13">
      <c r="B444" s="10"/>
      <c r="C444" s="5"/>
      <c r="D444" s="12"/>
      <c r="E444" s="12"/>
      <c r="F444" s="12"/>
      <c r="G444" s="12"/>
    </row>
    <row r="445" spans="2:7" ht="13">
      <c r="B445" s="10"/>
      <c r="C445" s="5"/>
      <c r="D445" s="12"/>
      <c r="E445" s="12"/>
      <c r="F445" s="12"/>
      <c r="G445" s="12"/>
    </row>
    <row r="446" spans="2:7" ht="13">
      <c r="B446" s="10"/>
      <c r="C446" s="5"/>
      <c r="D446" s="12"/>
      <c r="E446" s="12"/>
      <c r="F446" s="12"/>
      <c r="G446" s="12"/>
    </row>
    <row r="447" spans="2:7" ht="13">
      <c r="B447" s="10"/>
      <c r="C447" s="5"/>
      <c r="D447" s="12"/>
      <c r="E447" s="12"/>
      <c r="F447" s="12"/>
      <c r="G447" s="12"/>
    </row>
    <row r="448" spans="2:7" ht="13">
      <c r="B448" s="10"/>
      <c r="C448" s="5"/>
      <c r="D448" s="12"/>
      <c r="E448" s="12"/>
      <c r="F448" s="12"/>
      <c r="G448" s="12"/>
    </row>
    <row r="449" spans="2:7" ht="13">
      <c r="B449" s="10"/>
      <c r="C449" s="5"/>
      <c r="D449" s="12"/>
      <c r="E449" s="12"/>
      <c r="F449" s="12"/>
      <c r="G449" s="12"/>
    </row>
    <row r="450" spans="2:7" ht="13">
      <c r="B450" s="10"/>
      <c r="C450" s="5"/>
      <c r="D450" s="12"/>
      <c r="E450" s="12"/>
      <c r="F450" s="12"/>
      <c r="G450" s="12"/>
    </row>
    <row r="451" spans="2:7" ht="13">
      <c r="B451" s="10"/>
      <c r="C451" s="5"/>
      <c r="D451" s="12"/>
      <c r="E451" s="12"/>
      <c r="F451" s="12"/>
      <c r="G451" s="12"/>
    </row>
    <row r="452" spans="2:7" ht="13">
      <c r="B452" s="10"/>
      <c r="C452" s="5"/>
      <c r="D452" s="12"/>
      <c r="E452" s="12"/>
      <c r="F452" s="12"/>
      <c r="G452" s="12"/>
    </row>
    <row r="453" spans="2:7" ht="13">
      <c r="B453" s="10"/>
      <c r="C453" s="5"/>
      <c r="D453" s="12"/>
      <c r="E453" s="12"/>
      <c r="F453" s="12"/>
      <c r="G453" s="12"/>
    </row>
    <row r="454" spans="2:7" ht="13">
      <c r="B454" s="10"/>
      <c r="C454" s="5"/>
      <c r="D454" s="12"/>
      <c r="E454" s="12"/>
      <c r="F454" s="12"/>
      <c r="G454" s="12"/>
    </row>
    <row r="455" spans="2:7" ht="13">
      <c r="B455" s="10"/>
      <c r="C455" s="5"/>
      <c r="D455" s="12"/>
      <c r="E455" s="12"/>
      <c r="F455" s="12"/>
      <c r="G455" s="12"/>
    </row>
    <row r="456" spans="2:7" ht="13">
      <c r="B456" s="10"/>
      <c r="C456" s="5"/>
      <c r="D456" s="12"/>
      <c r="E456" s="12"/>
      <c r="F456" s="12"/>
      <c r="G456" s="12"/>
    </row>
    <row r="457" spans="2:7" ht="13">
      <c r="B457" s="10"/>
      <c r="C457" s="5"/>
      <c r="D457" s="12"/>
      <c r="E457" s="12"/>
      <c r="F457" s="12"/>
      <c r="G457" s="12"/>
    </row>
    <row r="458" spans="2:7" ht="13">
      <c r="B458" s="10"/>
      <c r="C458" s="5"/>
      <c r="D458" s="12"/>
      <c r="E458" s="12"/>
      <c r="F458" s="12"/>
      <c r="G458" s="12"/>
    </row>
    <row r="459" spans="2:7" ht="13">
      <c r="B459" s="10"/>
      <c r="C459" s="5"/>
      <c r="D459" s="12"/>
      <c r="E459" s="12"/>
      <c r="F459" s="12"/>
      <c r="G459" s="12"/>
    </row>
    <row r="460" spans="2:7" ht="13">
      <c r="B460" s="10"/>
      <c r="C460" s="5"/>
      <c r="D460" s="12"/>
      <c r="E460" s="12"/>
      <c r="F460" s="12"/>
      <c r="G460" s="12"/>
    </row>
    <row r="461" spans="2:7" ht="13">
      <c r="B461" s="10"/>
      <c r="C461" s="5"/>
      <c r="D461" s="12"/>
      <c r="E461" s="12"/>
      <c r="F461" s="12"/>
      <c r="G461" s="12"/>
    </row>
    <row r="462" spans="2:7" ht="13">
      <c r="B462" s="10"/>
      <c r="C462" s="5"/>
      <c r="D462" s="12"/>
      <c r="E462" s="12"/>
      <c r="F462" s="12"/>
      <c r="G462" s="12"/>
    </row>
    <row r="463" spans="2:7" ht="13">
      <c r="B463" s="10"/>
      <c r="C463" s="5"/>
      <c r="D463" s="12"/>
      <c r="E463" s="12"/>
      <c r="F463" s="12"/>
      <c r="G463" s="12"/>
    </row>
    <row r="464" spans="2:7" ht="13">
      <c r="B464" s="10"/>
      <c r="C464" s="5"/>
      <c r="D464" s="12"/>
      <c r="E464" s="12"/>
      <c r="F464" s="12"/>
      <c r="G464" s="12"/>
    </row>
    <row r="465" spans="2:7" ht="13">
      <c r="B465" s="10"/>
      <c r="C465" s="5"/>
      <c r="D465" s="12"/>
      <c r="E465" s="12"/>
      <c r="F465" s="12"/>
      <c r="G465" s="12"/>
    </row>
    <row r="466" spans="2:7" ht="13">
      <c r="B466" s="10"/>
      <c r="C466" s="5"/>
      <c r="D466" s="12"/>
      <c r="E466" s="12"/>
      <c r="F466" s="12"/>
      <c r="G466" s="12"/>
    </row>
    <row r="467" spans="2:7" ht="13">
      <c r="B467" s="10"/>
      <c r="C467" s="5"/>
      <c r="D467" s="12"/>
      <c r="E467" s="12"/>
      <c r="F467" s="12"/>
      <c r="G467" s="12"/>
    </row>
    <row r="468" spans="2:7" ht="13">
      <c r="B468" s="10"/>
      <c r="C468" s="5"/>
      <c r="D468" s="12"/>
      <c r="E468" s="12"/>
      <c r="F468" s="12"/>
      <c r="G468" s="12"/>
    </row>
    <row r="469" spans="2:7" ht="13">
      <c r="B469" s="10"/>
      <c r="C469" s="5"/>
      <c r="D469" s="12"/>
      <c r="E469" s="12"/>
      <c r="F469" s="12"/>
      <c r="G469" s="12"/>
    </row>
    <row r="470" spans="2:7" ht="13">
      <c r="B470" s="10"/>
      <c r="C470" s="5"/>
      <c r="D470" s="12"/>
      <c r="E470" s="12"/>
      <c r="F470" s="12"/>
      <c r="G470" s="12"/>
    </row>
    <row r="471" spans="2:7" ht="13">
      <c r="B471" s="10"/>
      <c r="C471" s="5"/>
      <c r="D471" s="12"/>
      <c r="E471" s="12"/>
      <c r="F471" s="12"/>
      <c r="G471" s="12"/>
    </row>
    <row r="472" spans="2:7" ht="13">
      <c r="B472" s="10"/>
      <c r="C472" s="5"/>
      <c r="D472" s="12"/>
      <c r="E472" s="12"/>
      <c r="F472" s="12"/>
      <c r="G472" s="12"/>
    </row>
    <row r="473" spans="2:7" ht="13">
      <c r="B473" s="10"/>
      <c r="C473" s="5"/>
      <c r="D473" s="12"/>
      <c r="E473" s="12"/>
      <c r="F473" s="12"/>
      <c r="G473" s="12"/>
    </row>
    <row r="474" spans="2:7" ht="13">
      <c r="B474" s="10"/>
      <c r="C474" s="5"/>
      <c r="D474" s="12"/>
      <c r="E474" s="12"/>
      <c r="F474" s="12"/>
      <c r="G474" s="12"/>
    </row>
    <row r="475" spans="2:7" ht="13">
      <c r="B475" s="10"/>
      <c r="C475" s="5"/>
      <c r="D475" s="12"/>
      <c r="E475" s="12"/>
      <c r="F475" s="12"/>
      <c r="G475" s="12"/>
    </row>
    <row r="476" spans="2:7" ht="13">
      <c r="B476" s="10"/>
      <c r="C476" s="5"/>
      <c r="D476" s="12"/>
      <c r="E476" s="12"/>
      <c r="F476" s="12"/>
      <c r="G476" s="12"/>
    </row>
    <row r="477" spans="2:7" ht="13">
      <c r="B477" s="10"/>
      <c r="C477" s="5"/>
      <c r="D477" s="12"/>
      <c r="E477" s="12"/>
      <c r="F477" s="12"/>
      <c r="G477" s="12"/>
    </row>
    <row r="478" spans="2:7" ht="13">
      <c r="B478" s="10"/>
      <c r="C478" s="5"/>
      <c r="D478" s="12"/>
      <c r="E478" s="12"/>
      <c r="F478" s="12"/>
      <c r="G478" s="12"/>
    </row>
    <row r="479" spans="2:7" ht="13">
      <c r="B479" s="10"/>
      <c r="C479" s="5"/>
      <c r="D479" s="12"/>
      <c r="E479" s="12"/>
      <c r="F479" s="12"/>
      <c r="G479" s="12"/>
    </row>
    <row r="480" spans="2:7" ht="13">
      <c r="B480" s="10"/>
      <c r="C480" s="5"/>
      <c r="D480" s="12"/>
      <c r="E480" s="12"/>
      <c r="F480" s="12"/>
      <c r="G480" s="12"/>
    </row>
    <row r="481" spans="2:7" ht="13">
      <c r="B481" s="10"/>
      <c r="C481" s="5"/>
      <c r="D481" s="12"/>
      <c r="E481" s="12"/>
      <c r="F481" s="12"/>
      <c r="G481" s="12"/>
    </row>
    <row r="482" spans="2:7" ht="13">
      <c r="B482" s="10"/>
      <c r="C482" s="5"/>
      <c r="D482" s="12"/>
      <c r="E482" s="12"/>
      <c r="F482" s="12"/>
      <c r="G482" s="12"/>
    </row>
    <row r="483" spans="2:7" ht="13">
      <c r="B483" s="10"/>
      <c r="C483" s="5"/>
      <c r="D483" s="12"/>
      <c r="E483" s="12"/>
      <c r="F483" s="12"/>
      <c r="G483" s="12"/>
    </row>
    <row r="484" spans="2:7" ht="13">
      <c r="B484" s="10"/>
      <c r="C484" s="5"/>
      <c r="D484" s="12"/>
      <c r="E484" s="12"/>
      <c r="F484" s="12"/>
      <c r="G484" s="12"/>
    </row>
    <row r="485" spans="2:7" ht="13">
      <c r="B485" s="10"/>
      <c r="C485" s="5"/>
      <c r="D485" s="12"/>
      <c r="E485" s="12"/>
      <c r="F485" s="12"/>
      <c r="G485" s="12"/>
    </row>
    <row r="486" spans="2:7" ht="13">
      <c r="B486" s="10"/>
      <c r="C486" s="5"/>
      <c r="D486" s="12"/>
      <c r="E486" s="12"/>
      <c r="F486" s="12"/>
      <c r="G486" s="12"/>
    </row>
    <row r="487" spans="2:7" ht="13">
      <c r="B487" s="10"/>
      <c r="C487" s="5"/>
      <c r="D487" s="12"/>
      <c r="E487" s="12"/>
      <c r="F487" s="12"/>
      <c r="G487" s="12"/>
    </row>
    <row r="488" spans="2:7" ht="13">
      <c r="B488" s="10"/>
      <c r="C488" s="5"/>
      <c r="D488" s="12"/>
      <c r="E488" s="12"/>
      <c r="F488" s="12"/>
      <c r="G488" s="12"/>
    </row>
    <row r="489" spans="2:7" ht="13">
      <c r="B489" s="10"/>
      <c r="C489" s="5"/>
      <c r="D489" s="12"/>
      <c r="E489" s="12"/>
      <c r="F489" s="12"/>
      <c r="G489" s="12"/>
    </row>
    <row r="490" spans="2:7" ht="13">
      <c r="B490" s="10"/>
      <c r="C490" s="5"/>
      <c r="D490" s="12"/>
      <c r="E490" s="12"/>
      <c r="F490" s="12"/>
      <c r="G490" s="12"/>
    </row>
    <row r="491" spans="2:7" ht="13">
      <c r="B491" s="10"/>
      <c r="C491" s="5"/>
      <c r="D491" s="12"/>
      <c r="E491" s="12"/>
      <c r="F491" s="12"/>
      <c r="G491" s="12"/>
    </row>
    <row r="492" spans="2:7" ht="13">
      <c r="B492" s="10"/>
      <c r="C492" s="5"/>
      <c r="D492" s="12"/>
      <c r="E492" s="12"/>
      <c r="F492" s="12"/>
      <c r="G492" s="12"/>
    </row>
    <row r="493" spans="2:7" ht="13">
      <c r="B493" s="10"/>
      <c r="C493" s="5"/>
      <c r="D493" s="12"/>
      <c r="E493" s="12"/>
      <c r="F493" s="12"/>
      <c r="G493" s="12"/>
    </row>
    <row r="494" spans="2:7" ht="13">
      <c r="B494" s="10"/>
      <c r="C494" s="5"/>
      <c r="D494" s="12"/>
      <c r="E494" s="12"/>
      <c r="F494" s="12"/>
      <c r="G494" s="12"/>
    </row>
    <row r="495" spans="2:7" ht="13">
      <c r="B495" s="10"/>
      <c r="C495" s="5"/>
      <c r="D495" s="12"/>
      <c r="E495" s="12"/>
      <c r="F495" s="12"/>
      <c r="G495" s="12"/>
    </row>
    <row r="496" spans="2:7" ht="13">
      <c r="B496" s="10"/>
      <c r="C496" s="5"/>
      <c r="D496" s="12"/>
      <c r="E496" s="12"/>
      <c r="F496" s="12"/>
      <c r="G496" s="12"/>
    </row>
    <row r="497" spans="2:7" ht="13">
      <c r="B497" s="10"/>
      <c r="C497" s="5"/>
      <c r="D497" s="12"/>
      <c r="E497" s="12"/>
      <c r="F497" s="12"/>
      <c r="G497" s="12"/>
    </row>
    <row r="498" spans="2:7" ht="13">
      <c r="B498" s="10"/>
      <c r="C498" s="5"/>
      <c r="D498" s="12"/>
      <c r="E498" s="12"/>
      <c r="F498" s="12"/>
      <c r="G498" s="12"/>
    </row>
    <row r="499" spans="2:7" ht="13">
      <c r="B499" s="10"/>
      <c r="C499" s="5"/>
      <c r="D499" s="12"/>
      <c r="E499" s="12"/>
      <c r="F499" s="12"/>
      <c r="G499" s="12"/>
    </row>
    <row r="500" spans="2:7" ht="13">
      <c r="B500" s="10"/>
      <c r="C500" s="5"/>
      <c r="D500" s="12"/>
      <c r="E500" s="12"/>
      <c r="F500" s="12"/>
      <c r="G500" s="12"/>
    </row>
    <row r="501" spans="2:7" ht="13">
      <c r="B501" s="10"/>
      <c r="C501" s="5"/>
      <c r="D501" s="12"/>
      <c r="E501" s="12"/>
      <c r="F501" s="12"/>
      <c r="G501" s="12"/>
    </row>
    <row r="502" spans="2:7" ht="13">
      <c r="B502" s="10"/>
      <c r="C502" s="5"/>
      <c r="D502" s="12"/>
      <c r="E502" s="12"/>
      <c r="F502" s="12"/>
      <c r="G502" s="12"/>
    </row>
    <row r="503" spans="2:7" ht="13">
      <c r="B503" s="10"/>
      <c r="C503" s="5"/>
      <c r="D503" s="12"/>
      <c r="E503" s="12"/>
      <c r="F503" s="12"/>
      <c r="G503" s="12"/>
    </row>
    <row r="504" spans="2:7" ht="13">
      <c r="B504" s="10"/>
      <c r="C504" s="5"/>
      <c r="D504" s="12"/>
      <c r="E504" s="12"/>
      <c r="F504" s="12"/>
      <c r="G504" s="12"/>
    </row>
    <row r="505" spans="2:7" ht="13">
      <c r="B505" s="10"/>
      <c r="C505" s="5"/>
      <c r="D505" s="12"/>
      <c r="E505" s="12"/>
      <c r="F505" s="12"/>
      <c r="G505" s="12"/>
    </row>
    <row r="506" spans="2:7" ht="13">
      <c r="B506" s="10"/>
      <c r="C506" s="5"/>
      <c r="D506" s="12"/>
      <c r="E506" s="12"/>
      <c r="F506" s="12"/>
      <c r="G506" s="12"/>
    </row>
    <row r="507" spans="2:7" ht="13">
      <c r="B507" s="10"/>
      <c r="C507" s="5"/>
      <c r="D507" s="12"/>
      <c r="E507" s="12"/>
      <c r="F507" s="12"/>
      <c r="G507" s="12"/>
    </row>
    <row r="508" spans="2:7" ht="13">
      <c r="B508" s="10"/>
      <c r="C508" s="5"/>
      <c r="D508" s="12"/>
      <c r="E508" s="12"/>
      <c r="F508" s="12"/>
      <c r="G508" s="12"/>
    </row>
    <row r="509" spans="2:7" ht="13">
      <c r="B509" s="10"/>
      <c r="C509" s="5"/>
      <c r="D509" s="12"/>
      <c r="E509" s="12"/>
      <c r="F509" s="12"/>
      <c r="G509" s="12"/>
    </row>
    <row r="510" spans="2:7" ht="13">
      <c r="B510" s="10"/>
      <c r="C510" s="5"/>
      <c r="D510" s="12"/>
      <c r="E510" s="12"/>
      <c r="F510" s="12"/>
      <c r="G510" s="12"/>
    </row>
    <row r="511" spans="2:7" ht="13">
      <c r="B511" s="10"/>
      <c r="C511" s="5"/>
      <c r="D511" s="12"/>
      <c r="E511" s="12"/>
      <c r="F511" s="12"/>
      <c r="G511" s="12"/>
    </row>
    <row r="512" spans="2:7" ht="13">
      <c r="B512" s="10"/>
      <c r="C512" s="5"/>
      <c r="D512" s="12"/>
      <c r="E512" s="12"/>
      <c r="F512" s="12"/>
      <c r="G512" s="12"/>
    </row>
    <row r="513" spans="2:7" ht="13">
      <c r="B513" s="10"/>
      <c r="C513" s="5"/>
      <c r="D513" s="12"/>
      <c r="E513" s="12"/>
      <c r="F513" s="12"/>
      <c r="G513" s="12"/>
    </row>
    <row r="514" spans="2:7" ht="13">
      <c r="B514" s="10"/>
      <c r="C514" s="5"/>
      <c r="D514" s="12"/>
      <c r="E514" s="12"/>
      <c r="F514" s="12"/>
      <c r="G514" s="12"/>
    </row>
    <row r="515" spans="2:7" ht="13">
      <c r="B515" s="10"/>
      <c r="C515" s="5"/>
      <c r="D515" s="12"/>
      <c r="E515" s="12"/>
      <c r="F515" s="12"/>
      <c r="G515" s="12"/>
    </row>
    <row r="516" spans="2:7" ht="13">
      <c r="B516" s="10"/>
      <c r="C516" s="5"/>
      <c r="D516" s="12"/>
      <c r="E516" s="12"/>
      <c r="F516" s="12"/>
      <c r="G516" s="12"/>
    </row>
    <row r="517" spans="2:7" ht="13">
      <c r="B517" s="10"/>
      <c r="C517" s="5"/>
      <c r="D517" s="12"/>
      <c r="E517" s="12"/>
      <c r="F517" s="12"/>
      <c r="G517" s="12"/>
    </row>
    <row r="518" spans="2:7" ht="13">
      <c r="B518" s="10"/>
      <c r="C518" s="5"/>
      <c r="D518" s="12"/>
      <c r="E518" s="12"/>
      <c r="F518" s="12"/>
      <c r="G518" s="12"/>
    </row>
    <row r="519" spans="2:7" ht="13">
      <c r="B519" s="10"/>
      <c r="C519" s="5"/>
      <c r="D519" s="12"/>
      <c r="E519" s="12"/>
      <c r="F519" s="12"/>
      <c r="G519" s="12"/>
    </row>
    <row r="520" spans="2:7" ht="13">
      <c r="B520" s="10"/>
      <c r="C520" s="5"/>
      <c r="D520" s="12"/>
      <c r="E520" s="12"/>
      <c r="F520" s="12"/>
      <c r="G520" s="12"/>
    </row>
    <row r="521" spans="2:7" ht="13">
      <c r="B521" s="10"/>
      <c r="C521" s="5"/>
      <c r="D521" s="12"/>
      <c r="E521" s="12"/>
      <c r="F521" s="12"/>
      <c r="G521" s="12"/>
    </row>
    <row r="522" spans="2:7" ht="13">
      <c r="B522" s="10"/>
      <c r="C522" s="5"/>
      <c r="D522" s="12"/>
      <c r="E522" s="12"/>
      <c r="F522" s="12"/>
      <c r="G522" s="12"/>
    </row>
    <row r="523" spans="2:7" ht="13">
      <c r="B523" s="10"/>
      <c r="C523" s="5"/>
      <c r="D523" s="12"/>
      <c r="E523" s="12"/>
      <c r="F523" s="12"/>
      <c r="G523" s="12"/>
    </row>
    <row r="524" spans="2:7" ht="13">
      <c r="B524" s="10"/>
      <c r="C524" s="5"/>
      <c r="D524" s="12"/>
      <c r="E524" s="12"/>
      <c r="F524" s="12"/>
      <c r="G524" s="12"/>
    </row>
    <row r="525" spans="2:7" ht="13">
      <c r="B525" s="10"/>
      <c r="C525" s="5"/>
      <c r="D525" s="12"/>
      <c r="E525" s="12"/>
      <c r="F525" s="12"/>
      <c r="G525" s="12"/>
    </row>
    <row r="526" spans="2:7" ht="13">
      <c r="B526" s="10"/>
      <c r="C526" s="5"/>
      <c r="D526" s="12"/>
      <c r="E526" s="12"/>
      <c r="F526" s="12"/>
      <c r="G526" s="12"/>
    </row>
    <row r="527" spans="2:7" ht="13">
      <c r="B527" s="10"/>
      <c r="C527" s="5"/>
      <c r="D527" s="12"/>
      <c r="E527" s="12"/>
      <c r="F527" s="12"/>
      <c r="G527" s="12"/>
    </row>
    <row r="528" spans="2:7" ht="13">
      <c r="B528" s="10"/>
      <c r="C528" s="5"/>
      <c r="D528" s="12"/>
      <c r="E528" s="12"/>
      <c r="F528" s="12"/>
      <c r="G528" s="12"/>
    </row>
    <row r="529" spans="2:7" ht="13">
      <c r="B529" s="10"/>
      <c r="C529" s="5"/>
      <c r="D529" s="12"/>
      <c r="E529" s="12"/>
      <c r="F529" s="12"/>
      <c r="G529" s="12"/>
    </row>
    <row r="530" spans="2:7" ht="13">
      <c r="B530" s="10"/>
      <c r="C530" s="5"/>
      <c r="D530" s="12"/>
      <c r="E530" s="12"/>
      <c r="F530" s="12"/>
      <c r="G530" s="12"/>
    </row>
    <row r="531" spans="2:7" ht="13">
      <c r="B531" s="10"/>
      <c r="C531" s="5"/>
      <c r="D531" s="12"/>
      <c r="E531" s="12"/>
      <c r="F531" s="12"/>
      <c r="G531" s="12"/>
    </row>
    <row r="532" spans="2:7" ht="13">
      <c r="B532" s="10"/>
      <c r="C532" s="5"/>
      <c r="D532" s="12"/>
      <c r="E532" s="12"/>
      <c r="F532" s="12"/>
      <c r="G532" s="12"/>
    </row>
    <row r="533" spans="2:7" ht="13">
      <c r="B533" s="10"/>
      <c r="C533" s="5"/>
      <c r="D533" s="12"/>
      <c r="E533" s="12"/>
      <c r="F533" s="12"/>
      <c r="G533" s="12"/>
    </row>
    <row r="534" spans="2:7" ht="13">
      <c r="B534" s="10"/>
      <c r="C534" s="5"/>
      <c r="D534" s="12"/>
      <c r="E534" s="12"/>
      <c r="F534" s="12"/>
      <c r="G534" s="12"/>
    </row>
    <row r="535" spans="2:7" ht="13">
      <c r="B535" s="10"/>
      <c r="C535" s="5"/>
      <c r="D535" s="12"/>
      <c r="E535" s="12"/>
      <c r="F535" s="12"/>
      <c r="G535" s="12"/>
    </row>
    <row r="536" spans="2:7" ht="13">
      <c r="B536" s="10"/>
      <c r="C536" s="5"/>
      <c r="D536" s="12"/>
      <c r="E536" s="12"/>
      <c r="F536" s="12"/>
      <c r="G536" s="12"/>
    </row>
    <row r="537" spans="2:7" ht="13">
      <c r="B537" s="10"/>
      <c r="C537" s="5"/>
      <c r="D537" s="12"/>
      <c r="E537" s="12"/>
      <c r="F537" s="12"/>
      <c r="G537" s="12"/>
    </row>
    <row r="538" spans="2:7" ht="13">
      <c r="B538" s="10"/>
      <c r="C538" s="5"/>
      <c r="D538" s="12"/>
      <c r="E538" s="12"/>
      <c r="F538" s="12"/>
      <c r="G538" s="12"/>
    </row>
    <row r="539" spans="2:7" ht="13">
      <c r="B539" s="10"/>
      <c r="C539" s="5"/>
      <c r="D539" s="12"/>
      <c r="E539" s="12"/>
      <c r="F539" s="12"/>
      <c r="G539" s="12"/>
    </row>
    <row r="540" spans="2:7" ht="13">
      <c r="B540" s="10"/>
      <c r="C540" s="5"/>
      <c r="D540" s="12"/>
      <c r="E540" s="12"/>
      <c r="F540" s="12"/>
      <c r="G540" s="12"/>
    </row>
    <row r="541" spans="2:7" ht="13">
      <c r="B541" s="10"/>
      <c r="C541" s="5"/>
      <c r="D541" s="12"/>
      <c r="E541" s="12"/>
      <c r="F541" s="12"/>
      <c r="G541" s="12"/>
    </row>
    <row r="542" spans="2:7" ht="13">
      <c r="B542" s="10"/>
      <c r="C542" s="5"/>
      <c r="D542" s="12"/>
      <c r="E542" s="12"/>
      <c r="F542" s="12"/>
      <c r="G542" s="12"/>
    </row>
    <row r="543" spans="2:7" ht="13">
      <c r="B543" s="10"/>
      <c r="C543" s="5"/>
      <c r="D543" s="12"/>
      <c r="E543" s="12"/>
      <c r="F543" s="12"/>
      <c r="G543" s="12"/>
    </row>
    <row r="544" spans="2:7" ht="13">
      <c r="B544" s="10"/>
      <c r="C544" s="5"/>
      <c r="D544" s="12"/>
      <c r="E544" s="12"/>
      <c r="F544" s="12"/>
      <c r="G544" s="12"/>
    </row>
    <row r="545" spans="2:7" ht="13">
      <c r="B545" s="10"/>
      <c r="C545" s="5"/>
      <c r="D545" s="12"/>
      <c r="E545" s="12"/>
      <c r="F545" s="12"/>
      <c r="G545" s="12"/>
    </row>
    <row r="546" spans="2:7" ht="13">
      <c r="B546" s="10"/>
      <c r="C546" s="5"/>
      <c r="D546" s="12"/>
      <c r="E546" s="12"/>
      <c r="F546" s="12"/>
      <c r="G546" s="12"/>
    </row>
    <row r="547" spans="2:7" ht="13">
      <c r="B547" s="10"/>
      <c r="C547" s="5"/>
      <c r="D547" s="12"/>
      <c r="E547" s="12"/>
      <c r="F547" s="12"/>
      <c r="G547" s="12"/>
    </row>
    <row r="548" spans="2:7" ht="13">
      <c r="B548" s="10"/>
      <c r="C548" s="5"/>
      <c r="D548" s="12"/>
      <c r="E548" s="12"/>
      <c r="F548" s="12"/>
      <c r="G548" s="12"/>
    </row>
    <row r="549" spans="2:7" ht="13">
      <c r="B549" s="10"/>
      <c r="C549" s="5"/>
      <c r="D549" s="12"/>
      <c r="E549" s="12"/>
      <c r="F549" s="12"/>
      <c r="G549" s="12"/>
    </row>
    <row r="550" spans="2:7" ht="13">
      <c r="B550" s="10"/>
      <c r="C550" s="5"/>
      <c r="D550" s="12"/>
      <c r="E550" s="12"/>
      <c r="F550" s="12"/>
      <c r="G550" s="12"/>
    </row>
    <row r="551" spans="2:7" ht="13">
      <c r="B551" s="10"/>
      <c r="C551" s="5"/>
      <c r="D551" s="12"/>
      <c r="E551" s="12"/>
      <c r="F551" s="12"/>
      <c r="G551" s="12"/>
    </row>
    <row r="552" spans="2:7" ht="13">
      <c r="B552" s="10"/>
      <c r="C552" s="5"/>
      <c r="D552" s="12"/>
      <c r="E552" s="12"/>
      <c r="F552" s="12"/>
      <c r="G552" s="12"/>
    </row>
    <row r="553" spans="2:7" ht="13">
      <c r="B553" s="10"/>
      <c r="C553" s="5"/>
      <c r="D553" s="12"/>
      <c r="E553" s="12"/>
      <c r="F553" s="12"/>
      <c r="G553" s="12"/>
    </row>
    <row r="554" spans="2:7" ht="13">
      <c r="B554" s="10"/>
      <c r="C554" s="5"/>
      <c r="D554" s="12"/>
      <c r="E554" s="12"/>
      <c r="F554" s="12"/>
      <c r="G554" s="12"/>
    </row>
    <row r="555" spans="2:7" ht="13">
      <c r="B555" s="10"/>
      <c r="C555" s="5"/>
      <c r="D555" s="12"/>
      <c r="E555" s="12"/>
      <c r="F555" s="12"/>
      <c r="G555" s="12"/>
    </row>
    <row r="556" spans="2:7" ht="13">
      <c r="B556" s="10"/>
      <c r="C556" s="5"/>
      <c r="D556" s="12"/>
      <c r="E556" s="12"/>
      <c r="F556" s="12"/>
      <c r="G556" s="12"/>
    </row>
    <row r="557" spans="2:7" ht="13">
      <c r="B557" s="10"/>
      <c r="C557" s="5"/>
      <c r="D557" s="12"/>
      <c r="E557" s="12"/>
      <c r="F557" s="12"/>
      <c r="G557" s="12"/>
    </row>
    <row r="558" spans="2:7" ht="13">
      <c r="B558" s="10"/>
      <c r="C558" s="5"/>
      <c r="D558" s="12"/>
      <c r="E558" s="12"/>
      <c r="F558" s="12"/>
      <c r="G558" s="12"/>
    </row>
    <row r="559" spans="2:7" ht="13">
      <c r="B559" s="10"/>
      <c r="C559" s="5"/>
      <c r="D559" s="12"/>
      <c r="E559" s="12"/>
      <c r="F559" s="12"/>
      <c r="G559" s="12"/>
    </row>
    <row r="560" spans="2:7" ht="13">
      <c r="B560" s="10"/>
      <c r="C560" s="5"/>
      <c r="D560" s="12"/>
      <c r="E560" s="12"/>
      <c r="F560" s="12"/>
      <c r="G560" s="12"/>
    </row>
    <row r="561" spans="2:7" ht="13">
      <c r="B561" s="10"/>
      <c r="C561" s="5"/>
      <c r="D561" s="12"/>
      <c r="E561" s="12"/>
      <c r="F561" s="12"/>
      <c r="G561" s="12"/>
    </row>
    <row r="562" spans="2:7" ht="13">
      <c r="B562" s="10"/>
      <c r="C562" s="5"/>
      <c r="D562" s="12"/>
      <c r="E562" s="12"/>
      <c r="F562" s="12"/>
      <c r="G562" s="12"/>
    </row>
    <row r="563" spans="2:7" ht="13">
      <c r="B563" s="10"/>
      <c r="C563" s="5"/>
      <c r="D563" s="12"/>
      <c r="E563" s="12"/>
      <c r="F563" s="12"/>
      <c r="G563" s="12"/>
    </row>
    <row r="564" spans="2:7" ht="13">
      <c r="B564" s="10"/>
      <c r="C564" s="5"/>
      <c r="D564" s="12"/>
      <c r="E564" s="12"/>
      <c r="F564" s="12"/>
      <c r="G564" s="12"/>
    </row>
    <row r="565" spans="2:7" ht="13">
      <c r="B565" s="10"/>
      <c r="C565" s="5"/>
      <c r="D565" s="12"/>
      <c r="E565" s="12"/>
      <c r="F565" s="12"/>
      <c r="G565" s="12"/>
    </row>
    <row r="566" spans="2:7" ht="13">
      <c r="B566" s="10"/>
      <c r="C566" s="5"/>
      <c r="D566" s="12"/>
      <c r="E566" s="12"/>
      <c r="F566" s="12"/>
      <c r="G566" s="12"/>
    </row>
    <row r="567" spans="2:7" ht="13">
      <c r="B567" s="10"/>
      <c r="C567" s="5"/>
      <c r="D567" s="12"/>
      <c r="E567" s="12"/>
      <c r="F567" s="12"/>
      <c r="G567" s="12"/>
    </row>
    <row r="568" spans="2:7" ht="13">
      <c r="B568" s="10"/>
      <c r="C568" s="5"/>
      <c r="D568" s="12"/>
      <c r="E568" s="12"/>
      <c r="F568" s="12"/>
      <c r="G568" s="12"/>
    </row>
    <row r="569" spans="2:7" ht="13">
      <c r="B569" s="10"/>
      <c r="C569" s="5"/>
      <c r="D569" s="12"/>
      <c r="E569" s="12"/>
      <c r="F569" s="12"/>
      <c r="G569" s="12"/>
    </row>
    <row r="570" spans="2:7" ht="13">
      <c r="B570" s="10"/>
      <c r="C570" s="5"/>
      <c r="D570" s="12"/>
      <c r="E570" s="12"/>
      <c r="F570" s="12"/>
      <c r="G570" s="12"/>
    </row>
    <row r="571" spans="2:7" ht="13">
      <c r="B571" s="10"/>
      <c r="C571" s="5"/>
      <c r="D571" s="12"/>
      <c r="E571" s="12"/>
      <c r="F571" s="12"/>
      <c r="G571" s="12"/>
    </row>
    <row r="572" spans="2:7" ht="13">
      <c r="B572" s="10"/>
      <c r="C572" s="5"/>
      <c r="D572" s="12"/>
      <c r="E572" s="12"/>
      <c r="F572" s="12"/>
      <c r="G572" s="12"/>
    </row>
    <row r="573" spans="2:7" ht="13">
      <c r="B573" s="10"/>
      <c r="C573" s="5"/>
      <c r="D573" s="12"/>
      <c r="E573" s="12"/>
      <c r="F573" s="12"/>
      <c r="G573" s="12"/>
    </row>
    <row r="574" spans="2:7" ht="13">
      <c r="B574" s="10"/>
      <c r="C574" s="5"/>
      <c r="D574" s="12"/>
      <c r="E574" s="12"/>
      <c r="F574" s="12"/>
      <c r="G574" s="12"/>
    </row>
    <row r="575" spans="2:7" ht="13">
      <c r="B575" s="10"/>
      <c r="C575" s="5"/>
      <c r="D575" s="12"/>
      <c r="E575" s="12"/>
      <c r="F575" s="12"/>
      <c r="G575" s="12"/>
    </row>
    <row r="576" spans="2:7" ht="13">
      <c r="B576" s="10"/>
      <c r="C576" s="5"/>
      <c r="D576" s="12"/>
      <c r="E576" s="12"/>
      <c r="F576" s="12"/>
      <c r="G576" s="12"/>
    </row>
    <row r="577" spans="2:7" ht="13">
      <c r="B577" s="10"/>
      <c r="C577" s="5"/>
      <c r="D577" s="12"/>
      <c r="E577" s="12"/>
      <c r="F577" s="12"/>
      <c r="G577" s="12"/>
    </row>
    <row r="578" spans="2:7" ht="13">
      <c r="B578" s="10"/>
      <c r="C578" s="5"/>
      <c r="D578" s="12"/>
      <c r="E578" s="12"/>
      <c r="F578" s="12"/>
      <c r="G578" s="12"/>
    </row>
    <row r="579" spans="2:7" ht="13">
      <c r="B579" s="10"/>
      <c r="C579" s="5"/>
      <c r="D579" s="12"/>
      <c r="E579" s="12"/>
      <c r="F579" s="12"/>
      <c r="G579" s="12"/>
    </row>
    <row r="580" spans="2:7" ht="13">
      <c r="B580" s="10"/>
      <c r="C580" s="5"/>
      <c r="D580" s="12"/>
      <c r="E580" s="12"/>
      <c r="F580" s="12"/>
      <c r="G580" s="12"/>
    </row>
    <row r="581" spans="2:7" ht="13">
      <c r="B581" s="10"/>
      <c r="C581" s="5"/>
      <c r="D581" s="12"/>
      <c r="E581" s="12"/>
      <c r="F581" s="12"/>
      <c r="G581" s="12"/>
    </row>
    <row r="582" spans="2:7" ht="13">
      <c r="B582" s="10"/>
      <c r="C582" s="5"/>
      <c r="D582" s="12"/>
      <c r="E582" s="12"/>
      <c r="F582" s="12"/>
      <c r="G582" s="12"/>
    </row>
    <row r="583" spans="2:7" ht="13">
      <c r="B583" s="10"/>
      <c r="C583" s="5"/>
      <c r="D583" s="12"/>
      <c r="E583" s="12"/>
      <c r="F583" s="12"/>
      <c r="G583" s="12"/>
    </row>
    <row r="584" spans="2:7" ht="13">
      <c r="B584" s="10"/>
      <c r="C584" s="5"/>
      <c r="D584" s="12"/>
      <c r="E584" s="12"/>
      <c r="F584" s="12"/>
      <c r="G584" s="12"/>
    </row>
    <row r="585" spans="2:7" ht="13">
      <c r="B585" s="10"/>
      <c r="C585" s="5"/>
      <c r="D585" s="12"/>
      <c r="E585" s="12"/>
      <c r="F585" s="12"/>
      <c r="G585" s="12"/>
    </row>
    <row r="586" spans="2:7" ht="13">
      <c r="B586" s="10"/>
      <c r="C586" s="5"/>
      <c r="D586" s="12"/>
      <c r="E586" s="12"/>
      <c r="F586" s="12"/>
      <c r="G586" s="12"/>
    </row>
    <row r="587" spans="2:7" ht="13">
      <c r="B587" s="10"/>
      <c r="C587" s="5"/>
      <c r="D587" s="12"/>
      <c r="E587" s="12"/>
      <c r="F587" s="12"/>
      <c r="G587" s="12"/>
    </row>
    <row r="588" spans="2:7" ht="13">
      <c r="B588" s="10"/>
      <c r="C588" s="5"/>
      <c r="D588" s="12"/>
      <c r="E588" s="12"/>
      <c r="F588" s="12"/>
      <c r="G588" s="12"/>
    </row>
    <row r="589" spans="2:7" ht="13">
      <c r="B589" s="10"/>
      <c r="C589" s="5"/>
      <c r="D589" s="12"/>
      <c r="E589" s="12"/>
      <c r="F589" s="12"/>
      <c r="G589" s="12"/>
    </row>
    <row r="590" spans="2:7" ht="13">
      <c r="B590" s="10"/>
      <c r="C590" s="5"/>
      <c r="D590" s="12"/>
      <c r="E590" s="12"/>
      <c r="F590" s="12"/>
      <c r="G590" s="12"/>
    </row>
    <row r="591" spans="2:7" ht="13">
      <c r="B591" s="10"/>
      <c r="C591" s="5"/>
      <c r="D591" s="12"/>
      <c r="E591" s="12"/>
      <c r="F591" s="12"/>
      <c r="G591" s="12"/>
    </row>
    <row r="592" spans="2:7" ht="13">
      <c r="B592" s="10"/>
      <c r="C592" s="5"/>
      <c r="D592" s="12"/>
      <c r="E592" s="12"/>
      <c r="F592" s="12"/>
      <c r="G592" s="12"/>
    </row>
    <row r="593" spans="2:7" ht="13">
      <c r="B593" s="10"/>
      <c r="C593" s="5"/>
      <c r="D593" s="12"/>
      <c r="E593" s="12"/>
      <c r="F593" s="12"/>
      <c r="G593" s="12"/>
    </row>
    <row r="594" spans="2:7" ht="13">
      <c r="B594" s="10"/>
      <c r="C594" s="5"/>
      <c r="D594" s="12"/>
      <c r="E594" s="12"/>
      <c r="F594" s="12"/>
      <c r="G594" s="12"/>
    </row>
    <row r="595" spans="2:7" ht="13">
      <c r="B595" s="10"/>
      <c r="C595" s="5"/>
      <c r="D595" s="12"/>
      <c r="E595" s="12"/>
      <c r="F595" s="12"/>
      <c r="G595" s="12"/>
    </row>
    <row r="596" spans="2:7" ht="13">
      <c r="B596" s="10"/>
      <c r="C596" s="5"/>
      <c r="D596" s="12"/>
      <c r="E596" s="12"/>
      <c r="F596" s="12"/>
      <c r="G596" s="12"/>
    </row>
    <row r="597" spans="2:7" ht="13">
      <c r="B597" s="10"/>
      <c r="C597" s="5"/>
      <c r="D597" s="12"/>
      <c r="E597" s="12"/>
      <c r="F597" s="12"/>
      <c r="G597" s="12"/>
    </row>
    <row r="598" spans="2:7" ht="13">
      <c r="B598" s="10"/>
      <c r="C598" s="5"/>
      <c r="D598" s="12"/>
      <c r="E598" s="12"/>
      <c r="F598" s="12"/>
      <c r="G598" s="12"/>
    </row>
    <row r="599" spans="2:7" ht="13">
      <c r="B599" s="10"/>
      <c r="C599" s="5"/>
      <c r="D599" s="12"/>
      <c r="E599" s="12"/>
      <c r="F599" s="12"/>
      <c r="G599" s="12"/>
    </row>
    <row r="600" spans="2:7" ht="13">
      <c r="B600" s="10"/>
      <c r="C600" s="5"/>
      <c r="D600" s="12"/>
      <c r="E600" s="12"/>
      <c r="F600" s="12"/>
      <c r="G600" s="12"/>
    </row>
    <row r="601" spans="2:7" ht="13">
      <c r="B601" s="10"/>
      <c r="C601" s="5"/>
      <c r="D601" s="12"/>
      <c r="E601" s="12"/>
      <c r="F601" s="12"/>
      <c r="G601" s="12"/>
    </row>
    <row r="602" spans="2:7" ht="13">
      <c r="B602" s="10"/>
      <c r="C602" s="5"/>
      <c r="D602" s="12"/>
      <c r="E602" s="12"/>
      <c r="F602" s="12"/>
      <c r="G602" s="12"/>
    </row>
    <row r="603" spans="2:7" ht="13">
      <c r="B603" s="10"/>
      <c r="C603" s="5"/>
      <c r="D603" s="12"/>
      <c r="E603" s="12"/>
      <c r="F603" s="12"/>
      <c r="G603" s="12"/>
    </row>
    <row r="604" spans="2:7" ht="13">
      <c r="B604" s="10"/>
      <c r="C604" s="5"/>
      <c r="D604" s="12"/>
      <c r="E604" s="12"/>
      <c r="F604" s="12"/>
      <c r="G604" s="12"/>
    </row>
    <row r="605" spans="2:7" ht="13">
      <c r="B605" s="10"/>
      <c r="C605" s="5"/>
      <c r="D605" s="12"/>
      <c r="E605" s="12"/>
      <c r="F605" s="12"/>
      <c r="G605" s="12"/>
    </row>
    <row r="606" spans="2:7" ht="13">
      <c r="B606" s="10"/>
      <c r="C606" s="5"/>
      <c r="D606" s="12"/>
      <c r="E606" s="12"/>
      <c r="F606" s="12"/>
      <c r="G606" s="12"/>
    </row>
    <row r="607" spans="2:7" ht="13">
      <c r="B607" s="10"/>
      <c r="C607" s="5"/>
      <c r="D607" s="12"/>
      <c r="E607" s="12"/>
      <c r="F607" s="12"/>
      <c r="G607" s="12"/>
    </row>
    <row r="608" spans="2:7" ht="13">
      <c r="B608" s="10"/>
      <c r="C608" s="5"/>
      <c r="D608" s="12"/>
      <c r="E608" s="12"/>
      <c r="F608" s="12"/>
      <c r="G608" s="12"/>
    </row>
    <row r="609" spans="2:7" ht="13">
      <c r="B609" s="10"/>
      <c r="C609" s="5"/>
      <c r="D609" s="12"/>
      <c r="E609" s="12"/>
      <c r="F609" s="12"/>
      <c r="G609" s="12"/>
    </row>
    <row r="610" spans="2:7" ht="13">
      <c r="B610" s="10"/>
      <c r="C610" s="5"/>
      <c r="D610" s="12"/>
      <c r="E610" s="12"/>
      <c r="F610" s="12"/>
      <c r="G610" s="12"/>
    </row>
    <row r="611" spans="2:7" ht="13">
      <c r="B611" s="10"/>
      <c r="C611" s="5"/>
      <c r="D611" s="12"/>
      <c r="E611" s="12"/>
      <c r="F611" s="12"/>
      <c r="G611" s="12"/>
    </row>
    <row r="612" spans="2:7" ht="13">
      <c r="B612" s="10"/>
      <c r="C612" s="5"/>
      <c r="D612" s="12"/>
      <c r="E612" s="12"/>
      <c r="F612" s="12"/>
      <c r="G612" s="12"/>
    </row>
    <row r="613" spans="2:7" ht="13">
      <c r="B613" s="10"/>
      <c r="C613" s="5"/>
      <c r="D613" s="12"/>
      <c r="E613" s="12"/>
      <c r="F613" s="12"/>
      <c r="G613" s="12"/>
    </row>
    <row r="614" spans="2:7" ht="13">
      <c r="B614" s="10"/>
      <c r="C614" s="5"/>
      <c r="D614" s="12"/>
      <c r="E614" s="12"/>
      <c r="F614" s="12"/>
      <c r="G614" s="12"/>
    </row>
    <row r="615" spans="2:7" ht="13">
      <c r="B615" s="10"/>
      <c r="C615" s="5"/>
      <c r="D615" s="12"/>
      <c r="E615" s="12"/>
      <c r="F615" s="12"/>
      <c r="G615" s="12"/>
    </row>
    <row r="616" spans="2:7" ht="13">
      <c r="B616" s="10"/>
      <c r="C616" s="5"/>
      <c r="D616" s="12"/>
      <c r="E616" s="12"/>
      <c r="F616" s="12"/>
      <c r="G616" s="12"/>
    </row>
    <row r="617" spans="2:7" ht="13">
      <c r="B617" s="10"/>
      <c r="C617" s="5"/>
      <c r="D617" s="12"/>
      <c r="E617" s="12"/>
      <c r="F617" s="12"/>
      <c r="G617" s="12"/>
    </row>
    <row r="618" spans="2:7" ht="13">
      <c r="B618" s="10"/>
      <c r="C618" s="5"/>
      <c r="D618" s="12"/>
      <c r="E618" s="12"/>
      <c r="F618" s="12"/>
      <c r="G618" s="12"/>
    </row>
    <row r="619" spans="2:7" ht="13">
      <c r="B619" s="10"/>
      <c r="C619" s="5"/>
      <c r="D619" s="12"/>
      <c r="E619" s="12"/>
      <c r="F619" s="12"/>
      <c r="G619" s="12"/>
    </row>
    <row r="620" spans="2:7" ht="13">
      <c r="B620" s="10"/>
      <c r="C620" s="5"/>
      <c r="D620" s="12"/>
      <c r="E620" s="12"/>
      <c r="F620" s="12"/>
      <c r="G620" s="12"/>
    </row>
    <row r="621" spans="2:7" ht="13">
      <c r="B621" s="10"/>
      <c r="C621" s="5"/>
      <c r="D621" s="12"/>
      <c r="E621" s="12"/>
      <c r="F621" s="12"/>
      <c r="G621" s="12"/>
    </row>
    <row r="622" spans="2:7" ht="13">
      <c r="B622" s="10"/>
      <c r="C622" s="5"/>
      <c r="D622" s="12"/>
      <c r="E622" s="12"/>
      <c r="F622" s="12"/>
      <c r="G622" s="12"/>
    </row>
    <row r="623" spans="2:7" ht="13">
      <c r="B623" s="10"/>
      <c r="C623" s="5"/>
      <c r="D623" s="12"/>
      <c r="E623" s="12"/>
      <c r="F623" s="12"/>
      <c r="G623" s="12"/>
    </row>
    <row r="624" spans="2:7" ht="13">
      <c r="B624" s="10"/>
      <c r="C624" s="5"/>
      <c r="D624" s="12"/>
      <c r="E624" s="12"/>
      <c r="F624" s="12"/>
      <c r="G624" s="12"/>
    </row>
    <row r="625" spans="2:7" ht="13">
      <c r="B625" s="10"/>
      <c r="C625" s="5"/>
      <c r="D625" s="12"/>
      <c r="E625" s="12"/>
      <c r="F625" s="12"/>
      <c r="G625" s="12"/>
    </row>
    <row r="626" spans="2:7" ht="13">
      <c r="B626" s="10"/>
      <c r="C626" s="5"/>
      <c r="D626" s="12"/>
      <c r="E626" s="12"/>
      <c r="F626" s="12"/>
      <c r="G626" s="12"/>
    </row>
    <row r="627" spans="2:7" ht="13">
      <c r="B627" s="10"/>
      <c r="C627" s="5"/>
      <c r="D627" s="12"/>
      <c r="E627" s="12"/>
      <c r="F627" s="12"/>
      <c r="G627" s="12"/>
    </row>
    <row r="628" spans="2:7" ht="13">
      <c r="B628" s="10"/>
      <c r="C628" s="5"/>
      <c r="D628" s="12"/>
      <c r="E628" s="12"/>
      <c r="F628" s="12"/>
      <c r="G628" s="12"/>
    </row>
    <row r="629" spans="2:7" ht="13">
      <c r="B629" s="10"/>
      <c r="C629" s="5"/>
      <c r="D629" s="12"/>
      <c r="E629" s="12"/>
      <c r="F629" s="12"/>
      <c r="G629" s="12"/>
    </row>
    <row r="630" spans="2:7" ht="13">
      <c r="B630" s="10"/>
      <c r="C630" s="5"/>
      <c r="D630" s="12"/>
      <c r="E630" s="12"/>
      <c r="F630" s="12"/>
      <c r="G630" s="12"/>
    </row>
    <row r="631" spans="2:7" ht="13">
      <c r="B631" s="10"/>
      <c r="C631" s="5"/>
      <c r="D631" s="12"/>
      <c r="E631" s="12"/>
      <c r="F631" s="12"/>
      <c r="G631" s="12"/>
    </row>
    <row r="632" spans="2:7" ht="13">
      <c r="B632" s="10"/>
      <c r="C632" s="5"/>
      <c r="D632" s="12"/>
      <c r="E632" s="12"/>
      <c r="F632" s="12"/>
      <c r="G632" s="12"/>
    </row>
    <row r="633" spans="2:7" ht="13">
      <c r="B633" s="10"/>
      <c r="C633" s="5"/>
      <c r="D633" s="12"/>
      <c r="E633" s="12"/>
      <c r="F633" s="12"/>
      <c r="G633" s="12"/>
    </row>
    <row r="634" spans="2:7" ht="13">
      <c r="B634" s="10"/>
      <c r="C634" s="5"/>
      <c r="D634" s="12"/>
      <c r="E634" s="12"/>
      <c r="F634" s="12"/>
      <c r="G634" s="12"/>
    </row>
    <row r="635" spans="2:7" ht="13">
      <c r="B635" s="10"/>
      <c r="C635" s="5"/>
      <c r="D635" s="12"/>
      <c r="E635" s="12"/>
      <c r="F635" s="12"/>
      <c r="G635" s="12"/>
    </row>
    <row r="636" spans="2:7" ht="13">
      <c r="B636" s="10"/>
      <c r="C636" s="5"/>
      <c r="D636" s="12"/>
      <c r="E636" s="12"/>
      <c r="F636" s="12"/>
      <c r="G636" s="12"/>
    </row>
    <row r="637" spans="2:7" ht="13">
      <c r="B637" s="10"/>
      <c r="C637" s="5"/>
      <c r="D637" s="12"/>
      <c r="E637" s="12"/>
      <c r="F637" s="12"/>
      <c r="G637" s="12"/>
    </row>
    <row r="638" spans="2:7" ht="13">
      <c r="B638" s="10"/>
      <c r="C638" s="5"/>
      <c r="D638" s="12"/>
      <c r="E638" s="12"/>
      <c r="F638" s="12"/>
      <c r="G638" s="12"/>
    </row>
    <row r="639" spans="2:7" ht="13">
      <c r="B639" s="10"/>
      <c r="C639" s="5"/>
      <c r="D639" s="12"/>
      <c r="E639" s="12"/>
      <c r="F639" s="12"/>
      <c r="G639" s="12"/>
    </row>
    <row r="640" spans="2:7" ht="13">
      <c r="B640" s="10"/>
      <c r="C640" s="5"/>
      <c r="D640" s="12"/>
      <c r="E640" s="12"/>
      <c r="F640" s="12"/>
      <c r="G640" s="12"/>
    </row>
    <row r="641" spans="2:7" ht="13">
      <c r="B641" s="10"/>
      <c r="C641" s="5"/>
      <c r="D641" s="12"/>
      <c r="E641" s="12"/>
      <c r="F641" s="12"/>
      <c r="G641" s="12"/>
    </row>
    <row r="642" spans="2:7" ht="13">
      <c r="B642" s="10"/>
      <c r="C642" s="5"/>
      <c r="D642" s="12"/>
      <c r="E642" s="12"/>
      <c r="F642" s="12"/>
      <c r="G642" s="12"/>
    </row>
    <row r="643" spans="2:7" ht="13">
      <c r="B643" s="10"/>
      <c r="C643" s="5"/>
      <c r="D643" s="12"/>
      <c r="E643" s="12"/>
      <c r="F643" s="12"/>
      <c r="G643" s="12"/>
    </row>
    <row r="644" spans="2:7" ht="13">
      <c r="B644" s="10"/>
      <c r="C644" s="5"/>
      <c r="D644" s="12"/>
      <c r="E644" s="12"/>
      <c r="F644" s="12"/>
      <c r="G644" s="12"/>
    </row>
    <row r="645" spans="2:7" ht="13">
      <c r="B645" s="10"/>
      <c r="C645" s="5"/>
      <c r="D645" s="12"/>
      <c r="E645" s="12"/>
      <c r="F645" s="12"/>
      <c r="G645" s="12"/>
    </row>
    <row r="646" spans="2:7" ht="13">
      <c r="B646" s="10"/>
      <c r="C646" s="5"/>
      <c r="D646" s="12"/>
      <c r="E646" s="12"/>
      <c r="F646" s="12"/>
      <c r="G646" s="12"/>
    </row>
    <row r="647" spans="2:7" ht="13">
      <c r="B647" s="10"/>
      <c r="C647" s="5"/>
      <c r="D647" s="12"/>
      <c r="E647" s="12"/>
      <c r="F647" s="12"/>
      <c r="G647" s="12"/>
    </row>
    <row r="648" spans="2:7" ht="13">
      <c r="B648" s="10"/>
      <c r="C648" s="5"/>
      <c r="D648" s="12"/>
      <c r="E648" s="12"/>
      <c r="F648" s="12"/>
      <c r="G648" s="12"/>
    </row>
    <row r="649" spans="2:7" ht="13">
      <c r="B649" s="10"/>
      <c r="C649" s="5"/>
      <c r="D649" s="12"/>
      <c r="E649" s="12"/>
      <c r="F649" s="12"/>
      <c r="G649" s="12"/>
    </row>
    <row r="650" spans="2:7" ht="13">
      <c r="B650" s="10"/>
      <c r="C650" s="5"/>
      <c r="D650" s="12"/>
      <c r="E650" s="12"/>
      <c r="F650" s="12"/>
      <c r="G650" s="12"/>
    </row>
    <row r="651" spans="2:7" ht="13">
      <c r="B651" s="10"/>
      <c r="C651" s="5"/>
      <c r="D651" s="12"/>
      <c r="E651" s="12"/>
      <c r="F651" s="12"/>
      <c r="G651" s="12"/>
    </row>
    <row r="652" spans="2:7" ht="13">
      <c r="B652" s="10"/>
      <c r="C652" s="5"/>
      <c r="D652" s="12"/>
      <c r="E652" s="12"/>
      <c r="F652" s="12"/>
      <c r="G652" s="12"/>
    </row>
    <row r="653" spans="2:7" ht="13">
      <c r="B653" s="10"/>
      <c r="C653" s="5"/>
      <c r="D653" s="12"/>
      <c r="E653" s="12"/>
      <c r="F653" s="12"/>
      <c r="G653" s="12"/>
    </row>
    <row r="654" spans="2:7" ht="13">
      <c r="B654" s="10"/>
      <c r="C654" s="5"/>
      <c r="D654" s="12"/>
      <c r="E654" s="12"/>
      <c r="F654" s="12"/>
      <c r="G654" s="12"/>
    </row>
    <row r="655" spans="2:7" ht="13">
      <c r="B655" s="10"/>
      <c r="C655" s="5"/>
      <c r="D655" s="12"/>
      <c r="E655" s="12"/>
      <c r="F655" s="12"/>
      <c r="G655" s="12"/>
    </row>
    <row r="656" spans="2:7" ht="13">
      <c r="B656" s="10"/>
      <c r="C656" s="5"/>
      <c r="D656" s="12"/>
      <c r="E656" s="12"/>
      <c r="F656" s="12"/>
      <c r="G656" s="12"/>
    </row>
    <row r="657" spans="2:7" ht="13">
      <c r="B657" s="10"/>
      <c r="C657" s="5"/>
      <c r="D657" s="12"/>
      <c r="E657" s="12"/>
      <c r="F657" s="12"/>
      <c r="G657" s="12"/>
    </row>
    <row r="658" spans="2:7" ht="13">
      <c r="B658" s="10"/>
      <c r="C658" s="5"/>
      <c r="D658" s="12"/>
      <c r="E658" s="12"/>
      <c r="F658" s="12"/>
      <c r="G658" s="12"/>
    </row>
    <row r="659" spans="2:7" ht="13">
      <c r="B659" s="10"/>
      <c r="C659" s="5"/>
      <c r="D659" s="12"/>
      <c r="E659" s="12"/>
      <c r="F659" s="12"/>
      <c r="G659" s="12"/>
    </row>
    <row r="660" spans="2:7" ht="13">
      <c r="B660" s="10"/>
      <c r="C660" s="5"/>
      <c r="D660" s="12"/>
      <c r="E660" s="12"/>
      <c r="F660" s="12"/>
      <c r="G660" s="12"/>
    </row>
    <row r="661" spans="2:7" ht="13">
      <c r="B661" s="10"/>
      <c r="C661" s="5"/>
      <c r="D661" s="12"/>
      <c r="E661" s="12"/>
      <c r="F661" s="12"/>
      <c r="G661" s="12"/>
    </row>
    <row r="662" spans="2:7" ht="13">
      <c r="B662" s="10"/>
      <c r="C662" s="5"/>
      <c r="D662" s="12"/>
      <c r="E662" s="12"/>
      <c r="F662" s="12"/>
      <c r="G662" s="12"/>
    </row>
    <row r="663" spans="2:7" ht="13">
      <c r="B663" s="10"/>
      <c r="C663" s="5"/>
      <c r="D663" s="12"/>
      <c r="E663" s="12"/>
      <c r="F663" s="12"/>
      <c r="G663" s="12"/>
    </row>
    <row r="664" spans="2:7" ht="13">
      <c r="B664" s="10"/>
      <c r="C664" s="5"/>
      <c r="D664" s="12"/>
      <c r="E664" s="12"/>
      <c r="F664" s="12"/>
      <c r="G664" s="12"/>
    </row>
    <row r="665" spans="2:7" ht="13">
      <c r="B665" s="10"/>
      <c r="C665" s="5"/>
      <c r="D665" s="12"/>
      <c r="E665" s="12"/>
      <c r="F665" s="12"/>
      <c r="G665" s="12"/>
    </row>
    <row r="666" spans="2:7" ht="13">
      <c r="B666" s="10"/>
      <c r="C666" s="5"/>
      <c r="D666" s="12"/>
      <c r="E666" s="12"/>
      <c r="F666" s="12"/>
      <c r="G666" s="12"/>
    </row>
    <row r="667" spans="2:7" ht="13">
      <c r="B667" s="10"/>
      <c r="C667" s="5"/>
      <c r="D667" s="12"/>
      <c r="E667" s="12"/>
      <c r="F667" s="12"/>
      <c r="G667" s="12"/>
    </row>
    <row r="668" spans="2:7" ht="13">
      <c r="B668" s="10"/>
      <c r="C668" s="5"/>
      <c r="D668" s="12"/>
      <c r="E668" s="12"/>
      <c r="F668" s="12"/>
      <c r="G668" s="12"/>
    </row>
    <row r="669" spans="2:7" ht="13">
      <c r="B669" s="10"/>
      <c r="C669" s="5"/>
      <c r="D669" s="12"/>
      <c r="E669" s="12"/>
      <c r="F669" s="12"/>
      <c r="G669" s="12"/>
    </row>
    <row r="670" spans="2:7" ht="13">
      <c r="B670" s="10"/>
      <c r="C670" s="5"/>
      <c r="D670" s="12"/>
      <c r="E670" s="12"/>
      <c r="F670" s="12"/>
      <c r="G670" s="12"/>
    </row>
    <row r="671" spans="2:7" ht="13">
      <c r="B671" s="10"/>
      <c r="C671" s="5"/>
      <c r="D671" s="12"/>
      <c r="E671" s="12"/>
      <c r="F671" s="12"/>
      <c r="G671" s="12"/>
    </row>
    <row r="672" spans="2:7" ht="13">
      <c r="B672" s="10"/>
      <c r="C672" s="5"/>
      <c r="D672" s="12"/>
      <c r="E672" s="12"/>
      <c r="F672" s="12"/>
      <c r="G672" s="12"/>
    </row>
    <row r="673" spans="2:7" ht="13">
      <c r="B673" s="10"/>
      <c r="C673" s="5"/>
      <c r="D673" s="12"/>
      <c r="E673" s="12"/>
      <c r="F673" s="12"/>
      <c r="G673" s="12"/>
    </row>
    <row r="674" spans="2:7" ht="13">
      <c r="B674" s="10"/>
      <c r="C674" s="5"/>
      <c r="D674" s="12"/>
      <c r="E674" s="12"/>
      <c r="F674" s="12"/>
      <c r="G674" s="12"/>
    </row>
    <row r="675" spans="2:7" ht="13">
      <c r="B675" s="10"/>
      <c r="C675" s="5"/>
      <c r="D675" s="12"/>
      <c r="E675" s="12"/>
      <c r="F675" s="12"/>
      <c r="G675" s="12"/>
    </row>
    <row r="676" spans="2:7" ht="13">
      <c r="B676" s="10"/>
      <c r="C676" s="5"/>
      <c r="D676" s="12"/>
      <c r="E676" s="12"/>
      <c r="F676" s="12"/>
      <c r="G676" s="12"/>
    </row>
    <row r="677" spans="2:7" ht="13">
      <c r="B677" s="10"/>
      <c r="C677" s="5"/>
      <c r="D677" s="12"/>
      <c r="E677" s="12"/>
      <c r="F677" s="12"/>
      <c r="G677" s="12"/>
    </row>
    <row r="678" spans="2:7" ht="13">
      <c r="B678" s="10"/>
      <c r="C678" s="5"/>
      <c r="D678" s="12"/>
      <c r="E678" s="12"/>
      <c r="F678" s="12"/>
      <c r="G678" s="12"/>
    </row>
    <row r="679" spans="2:7" ht="13">
      <c r="B679" s="10"/>
      <c r="C679" s="5"/>
      <c r="D679" s="12"/>
      <c r="E679" s="12"/>
      <c r="F679" s="12"/>
      <c r="G679" s="12"/>
    </row>
    <row r="680" spans="2:7" ht="13">
      <c r="B680" s="10"/>
      <c r="C680" s="5"/>
      <c r="D680" s="12"/>
      <c r="E680" s="12"/>
      <c r="F680" s="12"/>
      <c r="G680" s="12"/>
    </row>
    <row r="681" spans="2:7" ht="13">
      <c r="B681" s="10"/>
      <c r="C681" s="5"/>
      <c r="D681" s="12"/>
      <c r="E681" s="12"/>
      <c r="F681" s="12"/>
      <c r="G681" s="12"/>
    </row>
    <row r="682" spans="2:7" ht="13">
      <c r="B682" s="10"/>
      <c r="C682" s="5"/>
      <c r="D682" s="12"/>
      <c r="E682" s="12"/>
      <c r="F682" s="12"/>
      <c r="G682" s="12"/>
    </row>
    <row r="683" spans="2:7" ht="13">
      <c r="B683" s="10"/>
      <c r="C683" s="5"/>
      <c r="D683" s="12"/>
      <c r="E683" s="12"/>
      <c r="F683" s="12"/>
      <c r="G683" s="12"/>
    </row>
    <row r="684" spans="2:7" ht="13">
      <c r="B684" s="10"/>
      <c r="C684" s="5"/>
      <c r="D684" s="12"/>
      <c r="E684" s="12"/>
      <c r="F684" s="12"/>
      <c r="G684" s="12"/>
    </row>
    <row r="685" spans="2:7" ht="13">
      <c r="B685" s="10"/>
      <c r="C685" s="5"/>
      <c r="D685" s="12"/>
      <c r="E685" s="12"/>
      <c r="F685" s="12"/>
      <c r="G685" s="12"/>
    </row>
    <row r="686" spans="2:7" ht="13">
      <c r="B686" s="10"/>
      <c r="C686" s="5"/>
      <c r="D686" s="12"/>
      <c r="E686" s="12"/>
      <c r="F686" s="12"/>
      <c r="G686" s="12"/>
    </row>
    <row r="687" spans="2:7" ht="13">
      <c r="B687" s="10"/>
      <c r="C687" s="5"/>
      <c r="D687" s="12"/>
      <c r="E687" s="12"/>
      <c r="F687" s="12"/>
      <c r="G687" s="12"/>
    </row>
    <row r="688" spans="2:7" ht="13">
      <c r="B688" s="10"/>
      <c r="C688" s="5"/>
      <c r="D688" s="12"/>
      <c r="E688" s="12"/>
      <c r="F688" s="12"/>
      <c r="G688" s="12"/>
    </row>
    <row r="689" spans="2:7" ht="13">
      <c r="B689" s="10"/>
      <c r="C689" s="5"/>
      <c r="D689" s="12"/>
      <c r="E689" s="12"/>
      <c r="F689" s="12"/>
      <c r="G689" s="12"/>
    </row>
    <row r="690" spans="2:7" ht="13">
      <c r="B690" s="10"/>
      <c r="C690" s="5"/>
      <c r="D690" s="12"/>
      <c r="E690" s="12"/>
      <c r="F690" s="12"/>
      <c r="G690" s="12"/>
    </row>
    <row r="691" spans="2:7" ht="13">
      <c r="B691" s="10"/>
      <c r="C691" s="5"/>
      <c r="D691" s="12"/>
      <c r="E691" s="12"/>
      <c r="F691" s="12"/>
      <c r="G691" s="12"/>
    </row>
    <row r="692" spans="2:7" ht="13">
      <c r="B692" s="10"/>
      <c r="C692" s="5"/>
      <c r="D692" s="12"/>
      <c r="E692" s="12"/>
      <c r="F692" s="12"/>
      <c r="G692" s="12"/>
    </row>
    <row r="693" spans="2:7" ht="13">
      <c r="B693" s="10"/>
      <c r="C693" s="5"/>
      <c r="D693" s="12"/>
      <c r="E693" s="12"/>
      <c r="F693" s="12"/>
      <c r="G693" s="12"/>
    </row>
    <row r="694" spans="2:7" ht="13">
      <c r="B694" s="10"/>
      <c r="C694" s="5"/>
      <c r="D694" s="12"/>
      <c r="E694" s="12"/>
      <c r="F694" s="12"/>
      <c r="G694" s="12"/>
    </row>
    <row r="695" spans="2:7" ht="13">
      <c r="B695" s="10"/>
      <c r="C695" s="5"/>
      <c r="D695" s="12"/>
      <c r="E695" s="12"/>
      <c r="F695" s="12"/>
      <c r="G695" s="12"/>
    </row>
    <row r="696" spans="2:7" ht="13">
      <c r="B696" s="10"/>
      <c r="C696" s="5"/>
      <c r="D696" s="12"/>
      <c r="E696" s="12"/>
      <c r="F696" s="12"/>
      <c r="G696" s="12"/>
    </row>
    <row r="697" spans="2:7" ht="13">
      <c r="B697" s="10"/>
      <c r="C697" s="5"/>
      <c r="D697" s="12"/>
      <c r="E697" s="12"/>
      <c r="F697" s="12"/>
      <c r="G697" s="12"/>
    </row>
    <row r="698" spans="2:7" ht="13">
      <c r="B698" s="10"/>
      <c r="C698" s="5"/>
      <c r="D698" s="12"/>
      <c r="E698" s="12"/>
      <c r="F698" s="12"/>
      <c r="G698" s="12"/>
    </row>
    <row r="699" spans="2:7" ht="13">
      <c r="B699" s="10"/>
      <c r="C699" s="5"/>
      <c r="D699" s="12"/>
      <c r="E699" s="12"/>
      <c r="F699" s="12"/>
      <c r="G699" s="12"/>
    </row>
    <row r="700" spans="2:7" ht="13">
      <c r="B700" s="10"/>
      <c r="C700" s="5"/>
      <c r="D700" s="12"/>
      <c r="E700" s="12"/>
      <c r="F700" s="12"/>
      <c r="G700" s="12"/>
    </row>
    <row r="701" spans="2:7" ht="13">
      <c r="B701" s="10"/>
      <c r="C701" s="5"/>
      <c r="D701" s="12"/>
      <c r="E701" s="12"/>
      <c r="F701" s="12"/>
      <c r="G701" s="12"/>
    </row>
    <row r="702" spans="2:7" ht="13">
      <c r="B702" s="10"/>
      <c r="C702" s="5"/>
      <c r="D702" s="12"/>
      <c r="E702" s="12"/>
      <c r="F702" s="12"/>
      <c r="G702" s="12"/>
    </row>
    <row r="703" spans="2:7" ht="13">
      <c r="B703" s="10"/>
      <c r="C703" s="5"/>
      <c r="D703" s="12"/>
      <c r="E703" s="12"/>
      <c r="F703" s="12"/>
      <c r="G703" s="12"/>
    </row>
    <row r="704" spans="2:7" ht="13">
      <c r="B704" s="10"/>
      <c r="C704" s="5"/>
      <c r="D704" s="12"/>
      <c r="E704" s="12"/>
      <c r="F704" s="12"/>
      <c r="G704" s="12"/>
    </row>
    <row r="705" spans="2:7" ht="13">
      <c r="B705" s="10"/>
      <c r="C705" s="5"/>
      <c r="D705" s="12"/>
      <c r="E705" s="12"/>
      <c r="F705" s="12"/>
      <c r="G705" s="12"/>
    </row>
    <row r="706" spans="2:7" ht="13">
      <c r="B706" s="10"/>
      <c r="C706" s="5"/>
      <c r="D706" s="12"/>
      <c r="E706" s="12"/>
      <c r="F706" s="12"/>
      <c r="G706" s="12"/>
    </row>
    <row r="707" spans="2:7" ht="13">
      <c r="B707" s="10"/>
      <c r="C707" s="5"/>
      <c r="D707" s="12"/>
      <c r="E707" s="12"/>
      <c r="F707" s="12"/>
      <c r="G707" s="12"/>
    </row>
    <row r="708" spans="2:7" ht="13">
      <c r="B708" s="10"/>
      <c r="C708" s="5"/>
      <c r="D708" s="12"/>
      <c r="E708" s="12"/>
      <c r="F708" s="12"/>
      <c r="G708" s="12"/>
    </row>
    <row r="709" spans="2:7" ht="13">
      <c r="B709" s="10"/>
      <c r="C709" s="5"/>
      <c r="D709" s="12"/>
      <c r="E709" s="12"/>
      <c r="F709" s="12"/>
      <c r="G709" s="12"/>
    </row>
    <row r="710" spans="2:7" ht="13">
      <c r="B710" s="10"/>
      <c r="C710" s="5"/>
      <c r="D710" s="12"/>
      <c r="E710" s="12"/>
      <c r="F710" s="12"/>
      <c r="G710" s="12"/>
    </row>
    <row r="711" spans="2:7" ht="13">
      <c r="B711" s="10"/>
      <c r="C711" s="5"/>
      <c r="D711" s="12"/>
      <c r="E711" s="12"/>
      <c r="F711" s="12"/>
      <c r="G711" s="12"/>
    </row>
    <row r="712" spans="2:7" ht="13">
      <c r="B712" s="10"/>
      <c r="C712" s="5"/>
      <c r="D712" s="12"/>
      <c r="E712" s="12"/>
      <c r="F712" s="12"/>
      <c r="G712" s="12"/>
    </row>
    <row r="713" spans="2:7" ht="13">
      <c r="B713" s="10"/>
      <c r="C713" s="5"/>
      <c r="D713" s="12"/>
      <c r="E713" s="12"/>
      <c r="F713" s="12"/>
      <c r="G713" s="12"/>
    </row>
    <row r="714" spans="2:7" ht="13">
      <c r="B714" s="10"/>
      <c r="C714" s="5"/>
      <c r="D714" s="12"/>
      <c r="E714" s="12"/>
      <c r="F714" s="12"/>
      <c r="G714" s="12"/>
    </row>
    <row r="715" spans="2:7" ht="13">
      <c r="B715" s="10"/>
      <c r="C715" s="5"/>
      <c r="D715" s="12"/>
      <c r="E715" s="12"/>
      <c r="F715" s="12"/>
      <c r="G715" s="12"/>
    </row>
    <row r="716" spans="2:7" ht="13">
      <c r="B716" s="10"/>
      <c r="C716" s="5"/>
      <c r="D716" s="12"/>
      <c r="E716" s="12"/>
      <c r="F716" s="12"/>
      <c r="G716" s="12"/>
    </row>
    <row r="717" spans="2:7" ht="13">
      <c r="B717" s="10"/>
      <c r="C717" s="5"/>
      <c r="D717" s="12"/>
      <c r="E717" s="12"/>
      <c r="F717" s="12"/>
      <c r="G717" s="12"/>
    </row>
    <row r="718" spans="2:7" ht="13">
      <c r="B718" s="10"/>
      <c r="C718" s="5"/>
      <c r="D718" s="12"/>
      <c r="E718" s="12"/>
      <c r="F718" s="12"/>
      <c r="G718" s="12"/>
    </row>
    <row r="719" spans="2:7" ht="13">
      <c r="B719" s="10"/>
      <c r="C719" s="5"/>
      <c r="D719" s="12"/>
      <c r="E719" s="12"/>
      <c r="F719" s="12"/>
      <c r="G719" s="12"/>
    </row>
    <row r="720" spans="2:7" ht="13">
      <c r="B720" s="10"/>
      <c r="C720" s="5"/>
      <c r="D720" s="12"/>
      <c r="E720" s="12"/>
      <c r="F720" s="12"/>
      <c r="G720" s="12"/>
    </row>
    <row r="721" spans="2:7" ht="13">
      <c r="B721" s="10"/>
      <c r="C721" s="5"/>
      <c r="D721" s="12"/>
      <c r="E721" s="12"/>
      <c r="F721" s="12"/>
      <c r="G721" s="12"/>
    </row>
    <row r="722" spans="2:7" ht="13">
      <c r="B722" s="10"/>
      <c r="C722" s="5"/>
      <c r="D722" s="12"/>
      <c r="E722" s="12"/>
      <c r="F722" s="12"/>
      <c r="G722" s="12"/>
    </row>
    <row r="723" spans="2:7" ht="13">
      <c r="B723" s="10"/>
      <c r="C723" s="5"/>
      <c r="D723" s="12"/>
      <c r="E723" s="12"/>
      <c r="F723" s="12"/>
      <c r="G723" s="12"/>
    </row>
    <row r="724" spans="2:7" ht="13">
      <c r="B724" s="10"/>
      <c r="C724" s="5"/>
      <c r="D724" s="12"/>
      <c r="E724" s="12"/>
      <c r="F724" s="12"/>
      <c r="G724" s="12"/>
    </row>
    <row r="725" spans="2:7" ht="13">
      <c r="B725" s="10"/>
      <c r="C725" s="5"/>
      <c r="D725" s="12"/>
      <c r="E725" s="12"/>
      <c r="F725" s="12"/>
      <c r="G725" s="12"/>
    </row>
    <row r="726" spans="2:7" ht="13">
      <c r="B726" s="10"/>
      <c r="C726" s="5"/>
      <c r="D726" s="12"/>
      <c r="E726" s="12"/>
      <c r="F726" s="12"/>
      <c r="G726" s="12"/>
    </row>
    <row r="727" spans="2:7" ht="13">
      <c r="B727" s="10"/>
      <c r="C727" s="5"/>
      <c r="D727" s="12"/>
      <c r="E727" s="12"/>
      <c r="F727" s="12"/>
      <c r="G727" s="12"/>
    </row>
    <row r="728" spans="2:7" ht="13">
      <c r="B728" s="10"/>
      <c r="C728" s="5"/>
      <c r="D728" s="12"/>
      <c r="E728" s="12"/>
      <c r="F728" s="12"/>
      <c r="G728" s="12"/>
    </row>
    <row r="729" spans="2:7" ht="13">
      <c r="B729" s="10"/>
      <c r="C729" s="5"/>
      <c r="D729" s="12"/>
      <c r="E729" s="12"/>
      <c r="F729" s="12"/>
      <c r="G729" s="12"/>
    </row>
    <row r="730" spans="2:7" ht="13">
      <c r="B730" s="10"/>
      <c r="C730" s="5"/>
      <c r="D730" s="12"/>
      <c r="E730" s="12"/>
      <c r="F730" s="12"/>
      <c r="G730" s="12"/>
    </row>
    <row r="731" spans="2:7" ht="13">
      <c r="B731" s="10"/>
      <c r="C731" s="5"/>
      <c r="D731" s="12"/>
      <c r="E731" s="12"/>
      <c r="F731" s="12"/>
      <c r="G731" s="12"/>
    </row>
    <row r="732" spans="2:7" ht="13">
      <c r="B732" s="10"/>
      <c r="C732" s="5"/>
      <c r="D732" s="12"/>
      <c r="E732" s="12"/>
      <c r="F732" s="12"/>
      <c r="G732" s="12"/>
    </row>
    <row r="733" spans="2:7" ht="13">
      <c r="B733" s="10"/>
      <c r="C733" s="5"/>
      <c r="D733" s="12"/>
      <c r="E733" s="12"/>
      <c r="F733" s="12"/>
      <c r="G733" s="12"/>
    </row>
    <row r="734" spans="2:7" ht="13">
      <c r="B734" s="10"/>
      <c r="C734" s="5"/>
      <c r="D734" s="12"/>
      <c r="E734" s="12"/>
      <c r="F734" s="12"/>
      <c r="G734" s="12"/>
    </row>
    <row r="735" spans="2:7" ht="13">
      <c r="B735" s="10"/>
      <c r="C735" s="5"/>
      <c r="D735" s="12"/>
      <c r="E735" s="12"/>
      <c r="F735" s="12"/>
      <c r="G735" s="12"/>
    </row>
    <row r="736" spans="2:7" ht="13">
      <c r="B736" s="10"/>
      <c r="C736" s="5"/>
      <c r="D736" s="12"/>
      <c r="E736" s="12"/>
      <c r="F736" s="12"/>
      <c r="G736" s="12"/>
    </row>
    <row r="737" spans="2:7" ht="13">
      <c r="B737" s="10"/>
      <c r="C737" s="5"/>
      <c r="D737" s="12"/>
      <c r="E737" s="12"/>
      <c r="F737" s="12"/>
      <c r="G737" s="12"/>
    </row>
    <row r="738" spans="2:7" ht="13">
      <c r="B738" s="10"/>
      <c r="C738" s="5"/>
      <c r="D738" s="12"/>
      <c r="E738" s="12"/>
      <c r="F738" s="12"/>
      <c r="G738" s="12"/>
    </row>
    <row r="739" spans="2:7" ht="13">
      <c r="B739" s="10"/>
      <c r="C739" s="5"/>
      <c r="D739" s="12"/>
      <c r="E739" s="12"/>
      <c r="F739" s="12"/>
      <c r="G739" s="12"/>
    </row>
    <row r="740" spans="2:7" ht="13">
      <c r="B740" s="10"/>
      <c r="C740" s="5"/>
      <c r="D740" s="12"/>
      <c r="E740" s="12"/>
      <c r="F740" s="12"/>
      <c r="G740" s="12"/>
    </row>
    <row r="741" spans="2:7" ht="13">
      <c r="B741" s="10"/>
      <c r="C741" s="5"/>
      <c r="D741" s="12"/>
      <c r="E741" s="12"/>
      <c r="F741" s="12"/>
      <c r="G741" s="12"/>
    </row>
    <row r="742" spans="2:7" ht="13">
      <c r="B742" s="10"/>
      <c r="C742" s="5"/>
      <c r="D742" s="12"/>
      <c r="E742" s="12"/>
      <c r="F742" s="12"/>
      <c r="G742" s="12"/>
    </row>
    <row r="743" spans="2:7" ht="13">
      <c r="B743" s="10"/>
      <c r="C743" s="5"/>
      <c r="D743" s="12"/>
      <c r="E743" s="12"/>
      <c r="F743" s="12"/>
      <c r="G743" s="12"/>
    </row>
    <row r="744" spans="2:7" ht="13">
      <c r="B744" s="10"/>
      <c r="C744" s="5"/>
      <c r="D744" s="12"/>
      <c r="E744" s="12"/>
      <c r="F744" s="12"/>
      <c r="G744" s="12"/>
    </row>
    <row r="745" spans="2:7" ht="13">
      <c r="B745" s="10"/>
      <c r="C745" s="5"/>
      <c r="D745" s="12"/>
      <c r="E745" s="12"/>
      <c r="F745" s="12"/>
      <c r="G745" s="12"/>
    </row>
    <row r="746" spans="2:7" ht="13">
      <c r="B746" s="10"/>
      <c r="C746" s="5"/>
      <c r="D746" s="12"/>
      <c r="E746" s="12"/>
      <c r="F746" s="12"/>
      <c r="G746" s="12"/>
    </row>
    <row r="747" spans="2:7" ht="13">
      <c r="B747" s="10"/>
      <c r="C747" s="5"/>
      <c r="D747" s="12"/>
      <c r="E747" s="12"/>
      <c r="F747" s="12"/>
      <c r="G747" s="12"/>
    </row>
    <row r="748" spans="2:7" ht="13">
      <c r="B748" s="10"/>
      <c r="C748" s="5"/>
      <c r="D748" s="12"/>
      <c r="E748" s="12"/>
      <c r="F748" s="12"/>
      <c r="G748" s="12"/>
    </row>
    <row r="749" spans="2:7" ht="13">
      <c r="B749" s="10"/>
      <c r="C749" s="5"/>
      <c r="D749" s="12"/>
      <c r="E749" s="12"/>
      <c r="F749" s="12"/>
      <c r="G749" s="12"/>
    </row>
    <row r="750" spans="2:7" ht="13">
      <c r="B750" s="10"/>
      <c r="C750" s="5"/>
      <c r="D750" s="12"/>
      <c r="E750" s="12"/>
      <c r="F750" s="12"/>
      <c r="G750" s="12"/>
    </row>
    <row r="751" spans="2:7" ht="13">
      <c r="B751" s="10"/>
      <c r="C751" s="5"/>
      <c r="D751" s="12"/>
      <c r="E751" s="12"/>
      <c r="F751" s="12"/>
      <c r="G751" s="12"/>
    </row>
    <row r="752" spans="2:7" ht="13">
      <c r="B752" s="10"/>
      <c r="C752" s="5"/>
      <c r="D752" s="12"/>
      <c r="E752" s="12"/>
      <c r="F752" s="12"/>
      <c r="G752" s="12"/>
    </row>
    <row r="753" spans="2:7" ht="13">
      <c r="B753" s="10"/>
      <c r="C753" s="5"/>
      <c r="D753" s="12"/>
      <c r="E753" s="12"/>
      <c r="F753" s="12"/>
      <c r="G753" s="12"/>
    </row>
    <row r="754" spans="2:7" ht="13">
      <c r="B754" s="10"/>
      <c r="C754" s="5"/>
      <c r="D754" s="12"/>
      <c r="E754" s="12"/>
      <c r="F754" s="12"/>
      <c r="G754" s="12"/>
    </row>
    <row r="755" spans="2:7" ht="13">
      <c r="B755" s="10"/>
      <c r="C755" s="5"/>
      <c r="D755" s="12"/>
      <c r="E755" s="12"/>
      <c r="F755" s="12"/>
      <c r="G755" s="12"/>
    </row>
    <row r="756" spans="2:7" ht="13">
      <c r="B756" s="10"/>
      <c r="C756" s="5"/>
      <c r="D756" s="12"/>
      <c r="E756" s="12"/>
      <c r="F756" s="12"/>
      <c r="G756" s="12"/>
    </row>
    <row r="757" spans="2:7" ht="13">
      <c r="B757" s="10"/>
      <c r="C757" s="5"/>
      <c r="D757" s="12"/>
      <c r="E757" s="12"/>
      <c r="F757" s="12"/>
      <c r="G757" s="12"/>
    </row>
    <row r="758" spans="2:7" ht="13">
      <c r="B758" s="10"/>
      <c r="C758" s="5"/>
      <c r="D758" s="12"/>
      <c r="E758" s="12"/>
      <c r="F758" s="12"/>
      <c r="G758" s="12"/>
    </row>
    <row r="759" spans="2:7" ht="13">
      <c r="B759" s="10"/>
      <c r="C759" s="5"/>
      <c r="D759" s="12"/>
      <c r="E759" s="12"/>
      <c r="F759" s="12"/>
      <c r="G759" s="12"/>
    </row>
    <row r="760" spans="2:7" ht="13">
      <c r="B760" s="10"/>
      <c r="C760" s="5"/>
      <c r="D760" s="12"/>
      <c r="E760" s="12"/>
      <c r="F760" s="12"/>
      <c r="G760" s="12"/>
    </row>
    <row r="761" spans="2:7" ht="13">
      <c r="B761" s="10"/>
      <c r="C761" s="5"/>
      <c r="D761" s="12"/>
      <c r="E761" s="12"/>
      <c r="F761" s="12"/>
      <c r="G761" s="12"/>
    </row>
    <row r="762" spans="2:7" ht="13">
      <c r="B762" s="10"/>
      <c r="C762" s="5"/>
      <c r="D762" s="12"/>
      <c r="E762" s="12"/>
      <c r="F762" s="12"/>
      <c r="G762" s="12"/>
    </row>
    <row r="763" spans="2:7" ht="13">
      <c r="B763" s="10"/>
      <c r="C763" s="5"/>
      <c r="D763" s="12"/>
      <c r="E763" s="12"/>
      <c r="F763" s="12"/>
      <c r="G763" s="12"/>
    </row>
    <row r="764" spans="2:7" ht="13">
      <c r="B764" s="10"/>
      <c r="C764" s="5"/>
      <c r="D764" s="12"/>
      <c r="E764" s="12"/>
      <c r="F764" s="12"/>
      <c r="G764" s="12"/>
    </row>
    <row r="765" spans="2:7" ht="13">
      <c r="B765" s="10"/>
      <c r="C765" s="5"/>
      <c r="D765" s="12"/>
      <c r="E765" s="12"/>
      <c r="F765" s="12"/>
      <c r="G765" s="12"/>
    </row>
    <row r="766" spans="2:7" ht="13">
      <c r="B766" s="10"/>
      <c r="C766" s="5"/>
      <c r="D766" s="12"/>
      <c r="E766" s="12"/>
      <c r="F766" s="12"/>
      <c r="G766" s="12"/>
    </row>
    <row r="767" spans="2:7" ht="13">
      <c r="B767" s="10"/>
      <c r="C767" s="5"/>
      <c r="D767" s="12"/>
      <c r="E767" s="12"/>
      <c r="F767" s="12"/>
      <c r="G767" s="12"/>
    </row>
    <row r="768" spans="2:7" ht="13">
      <c r="B768" s="10"/>
      <c r="C768" s="5"/>
      <c r="D768" s="12"/>
      <c r="E768" s="12"/>
      <c r="F768" s="12"/>
      <c r="G768" s="12"/>
    </row>
    <row r="769" spans="2:7" ht="13">
      <c r="B769" s="10"/>
      <c r="C769" s="5"/>
      <c r="D769" s="12"/>
      <c r="E769" s="12"/>
      <c r="F769" s="12"/>
      <c r="G769" s="12"/>
    </row>
    <row r="770" spans="2:7" ht="13">
      <c r="B770" s="10"/>
      <c r="C770" s="5"/>
      <c r="D770" s="12"/>
      <c r="E770" s="12"/>
      <c r="F770" s="12"/>
      <c r="G770" s="12"/>
    </row>
    <row r="771" spans="2:7" ht="13">
      <c r="B771" s="10"/>
      <c r="C771" s="5"/>
      <c r="D771" s="12"/>
      <c r="E771" s="12"/>
      <c r="F771" s="12"/>
      <c r="G771" s="12"/>
    </row>
    <row r="772" spans="2:7" ht="13">
      <c r="B772" s="10"/>
      <c r="C772" s="5"/>
      <c r="D772" s="12"/>
      <c r="E772" s="12"/>
      <c r="F772" s="12"/>
      <c r="G772" s="12"/>
    </row>
    <row r="773" spans="2:7" ht="13">
      <c r="B773" s="10"/>
      <c r="C773" s="5"/>
      <c r="D773" s="12"/>
      <c r="E773" s="12"/>
      <c r="F773" s="12"/>
      <c r="G773" s="12"/>
    </row>
    <row r="774" spans="2:7" ht="13">
      <c r="B774" s="10"/>
      <c r="C774" s="5"/>
      <c r="D774" s="12"/>
      <c r="E774" s="12"/>
      <c r="F774" s="12"/>
      <c r="G774" s="12"/>
    </row>
    <row r="775" spans="2:7" ht="13">
      <c r="B775" s="10"/>
      <c r="C775" s="5"/>
      <c r="D775" s="12"/>
      <c r="E775" s="12"/>
      <c r="F775" s="12"/>
      <c r="G775" s="12"/>
    </row>
    <row r="776" spans="2:7" ht="13">
      <c r="B776" s="10"/>
      <c r="C776" s="5"/>
      <c r="D776" s="12"/>
      <c r="E776" s="12"/>
      <c r="F776" s="12"/>
      <c r="G776" s="12"/>
    </row>
    <row r="777" spans="2:7" ht="13">
      <c r="B777" s="10"/>
      <c r="C777" s="5"/>
      <c r="D777" s="12"/>
      <c r="E777" s="12"/>
      <c r="F777" s="12"/>
      <c r="G777" s="12"/>
    </row>
    <row r="778" spans="2:7" ht="13">
      <c r="B778" s="10"/>
      <c r="C778" s="5"/>
      <c r="D778" s="12"/>
      <c r="E778" s="12"/>
      <c r="F778" s="12"/>
      <c r="G778" s="12"/>
    </row>
    <row r="779" spans="2:7" ht="13">
      <c r="B779" s="10"/>
      <c r="C779" s="5"/>
      <c r="D779" s="12"/>
      <c r="E779" s="12"/>
      <c r="F779" s="12"/>
      <c r="G779" s="12"/>
    </row>
    <row r="780" spans="2:7" ht="13">
      <c r="B780" s="10"/>
      <c r="C780" s="5"/>
      <c r="D780" s="12"/>
      <c r="E780" s="12"/>
      <c r="F780" s="12"/>
      <c r="G780" s="12"/>
    </row>
    <row r="781" spans="2:7" ht="13">
      <c r="B781" s="10"/>
      <c r="C781" s="5"/>
      <c r="D781" s="12"/>
      <c r="E781" s="12"/>
      <c r="F781" s="12"/>
      <c r="G781" s="12"/>
    </row>
    <row r="782" spans="2:7" ht="13">
      <c r="B782" s="10"/>
      <c r="C782" s="5"/>
      <c r="D782" s="12"/>
      <c r="E782" s="12"/>
      <c r="F782" s="12"/>
      <c r="G782" s="12"/>
    </row>
    <row r="783" spans="2:7" ht="13">
      <c r="B783" s="10"/>
      <c r="C783" s="5"/>
      <c r="D783" s="12"/>
      <c r="E783" s="12"/>
      <c r="F783" s="12"/>
      <c r="G783" s="12"/>
    </row>
    <row r="784" spans="2:7" ht="13">
      <c r="B784" s="10"/>
      <c r="C784" s="5"/>
      <c r="D784" s="12"/>
      <c r="E784" s="12"/>
      <c r="F784" s="12"/>
      <c r="G784" s="12"/>
    </row>
    <row r="785" spans="2:7" ht="13">
      <c r="B785" s="10"/>
      <c r="C785" s="5"/>
      <c r="D785" s="12"/>
      <c r="E785" s="12"/>
      <c r="F785" s="12"/>
      <c r="G785" s="12"/>
    </row>
    <row r="786" spans="2:7" ht="13">
      <c r="B786" s="10"/>
      <c r="C786" s="5"/>
      <c r="D786" s="12"/>
      <c r="E786" s="12"/>
      <c r="F786" s="12"/>
      <c r="G786" s="12"/>
    </row>
    <row r="787" spans="2:7" ht="13">
      <c r="B787" s="10"/>
      <c r="C787" s="5"/>
      <c r="D787" s="12"/>
      <c r="E787" s="12"/>
      <c r="F787" s="12"/>
      <c r="G787" s="12"/>
    </row>
    <row r="788" spans="2:7" ht="13">
      <c r="B788" s="10"/>
      <c r="C788" s="5"/>
      <c r="D788" s="12"/>
      <c r="E788" s="12"/>
      <c r="F788" s="12"/>
      <c r="G788" s="12"/>
    </row>
    <row r="789" spans="2:7" ht="13">
      <c r="B789" s="10"/>
      <c r="C789" s="5"/>
      <c r="D789" s="12"/>
      <c r="E789" s="12"/>
      <c r="F789" s="12"/>
      <c r="G789" s="12"/>
    </row>
    <row r="790" spans="2:7" ht="13">
      <c r="B790" s="10"/>
      <c r="C790" s="5"/>
      <c r="D790" s="12"/>
      <c r="E790" s="12"/>
      <c r="F790" s="12"/>
      <c r="G790" s="12"/>
    </row>
    <row r="791" spans="2:7" ht="13">
      <c r="B791" s="10"/>
      <c r="C791" s="5"/>
      <c r="D791" s="12"/>
      <c r="E791" s="12"/>
      <c r="F791" s="12"/>
      <c r="G791" s="12"/>
    </row>
    <row r="792" spans="2:7" ht="13">
      <c r="B792" s="10"/>
      <c r="C792" s="5"/>
      <c r="D792" s="12"/>
      <c r="E792" s="12"/>
      <c r="F792" s="12"/>
      <c r="G792" s="12"/>
    </row>
    <row r="793" spans="2:7" ht="13">
      <c r="B793" s="10"/>
      <c r="C793" s="5"/>
      <c r="D793" s="12"/>
      <c r="E793" s="12"/>
      <c r="F793" s="12"/>
      <c r="G793" s="12"/>
    </row>
    <row r="794" spans="2:7" ht="13">
      <c r="B794" s="10"/>
      <c r="C794" s="5"/>
      <c r="D794" s="12"/>
      <c r="E794" s="12"/>
      <c r="F794" s="12"/>
      <c r="G794" s="12"/>
    </row>
    <row r="795" spans="2:7" ht="13">
      <c r="B795" s="10"/>
      <c r="C795" s="5"/>
      <c r="D795" s="12"/>
      <c r="E795" s="12"/>
      <c r="F795" s="12"/>
      <c r="G795" s="12"/>
    </row>
    <row r="796" spans="2:7" ht="13">
      <c r="B796" s="10"/>
      <c r="C796" s="5"/>
      <c r="D796" s="12"/>
      <c r="E796" s="12"/>
      <c r="F796" s="12"/>
      <c r="G796" s="12"/>
    </row>
    <row r="797" spans="2:7" ht="13">
      <c r="B797" s="10"/>
      <c r="C797" s="5"/>
      <c r="D797" s="12"/>
      <c r="E797" s="12"/>
      <c r="F797" s="12"/>
      <c r="G797" s="12"/>
    </row>
    <row r="798" spans="2:7" ht="13">
      <c r="B798" s="10"/>
      <c r="C798" s="5"/>
      <c r="D798" s="12"/>
      <c r="E798" s="12"/>
      <c r="F798" s="12"/>
      <c r="G798" s="12"/>
    </row>
    <row r="799" spans="2:7" ht="13">
      <c r="B799" s="10"/>
      <c r="C799" s="5"/>
      <c r="D799" s="12"/>
      <c r="E799" s="12"/>
      <c r="F799" s="12"/>
      <c r="G799" s="12"/>
    </row>
    <row r="800" spans="2:7" ht="13">
      <c r="B800" s="10"/>
      <c r="C800" s="5"/>
      <c r="D800" s="12"/>
      <c r="E800" s="12"/>
      <c r="F800" s="12"/>
      <c r="G800" s="12"/>
    </row>
    <row r="801" spans="2:7" ht="13">
      <c r="B801" s="10"/>
      <c r="C801" s="5"/>
      <c r="D801" s="12"/>
      <c r="E801" s="12"/>
      <c r="F801" s="12"/>
      <c r="G801" s="12"/>
    </row>
    <row r="802" spans="2:7" ht="13">
      <c r="B802" s="10"/>
      <c r="C802" s="5"/>
      <c r="D802" s="12"/>
      <c r="E802" s="12"/>
      <c r="F802" s="12"/>
      <c r="G802" s="12"/>
    </row>
    <row r="803" spans="2:7" ht="13">
      <c r="B803" s="10"/>
      <c r="C803" s="5"/>
      <c r="D803" s="12"/>
      <c r="E803" s="12"/>
      <c r="F803" s="12"/>
      <c r="G803" s="12"/>
    </row>
    <row r="804" spans="2:7" ht="13">
      <c r="B804" s="10"/>
      <c r="C804" s="5"/>
      <c r="D804" s="12"/>
      <c r="E804" s="12"/>
      <c r="F804" s="12"/>
      <c r="G804" s="12"/>
    </row>
    <row r="805" spans="2:7" ht="13">
      <c r="B805" s="10"/>
      <c r="C805" s="5"/>
      <c r="D805" s="12"/>
      <c r="E805" s="12"/>
      <c r="F805" s="12"/>
      <c r="G805" s="12"/>
    </row>
    <row r="806" spans="2:7" ht="13">
      <c r="B806" s="10"/>
      <c r="C806" s="5"/>
      <c r="D806" s="12"/>
      <c r="E806" s="12"/>
      <c r="F806" s="12"/>
      <c r="G806" s="12"/>
    </row>
    <row r="807" spans="2:7" ht="13">
      <c r="B807" s="10"/>
      <c r="C807" s="5"/>
      <c r="D807" s="12"/>
      <c r="E807" s="12"/>
      <c r="F807" s="12"/>
      <c r="G807" s="12"/>
    </row>
    <row r="808" spans="2:7" ht="13">
      <c r="B808" s="10"/>
      <c r="C808" s="5"/>
      <c r="D808" s="12"/>
      <c r="E808" s="12"/>
      <c r="F808" s="12"/>
      <c r="G808" s="12"/>
    </row>
    <row r="809" spans="2:7" ht="13">
      <c r="B809" s="10"/>
      <c r="C809" s="5"/>
      <c r="D809" s="12"/>
      <c r="E809" s="12"/>
      <c r="F809" s="12"/>
      <c r="G809" s="12"/>
    </row>
    <row r="810" spans="2:7" ht="13">
      <c r="B810" s="10"/>
      <c r="C810" s="5"/>
      <c r="D810" s="12"/>
      <c r="E810" s="12"/>
      <c r="F810" s="12"/>
      <c r="G810" s="12"/>
    </row>
    <row r="811" spans="2:7" ht="13">
      <c r="B811" s="10"/>
      <c r="C811" s="5"/>
      <c r="D811" s="12"/>
      <c r="E811" s="12"/>
      <c r="F811" s="12"/>
      <c r="G811" s="12"/>
    </row>
    <row r="812" spans="2:7" ht="13">
      <c r="B812" s="10"/>
      <c r="C812" s="5"/>
      <c r="D812" s="12"/>
      <c r="E812" s="12"/>
      <c r="F812" s="12"/>
      <c r="G812" s="12"/>
    </row>
    <row r="813" spans="2:7" ht="13">
      <c r="B813" s="10"/>
      <c r="C813" s="5"/>
      <c r="D813" s="12"/>
      <c r="E813" s="12"/>
      <c r="F813" s="12"/>
      <c r="G813" s="12"/>
    </row>
    <row r="814" spans="2:7" ht="13">
      <c r="B814" s="10"/>
      <c r="C814" s="5"/>
      <c r="D814" s="12"/>
      <c r="E814" s="12"/>
      <c r="F814" s="12"/>
      <c r="G814" s="12"/>
    </row>
    <row r="815" spans="2:7" ht="13">
      <c r="B815" s="10"/>
      <c r="C815" s="5"/>
      <c r="D815" s="12"/>
      <c r="E815" s="12"/>
      <c r="F815" s="12"/>
      <c r="G815" s="12"/>
    </row>
    <row r="816" spans="2:7" ht="13">
      <c r="B816" s="10"/>
      <c r="C816" s="5"/>
      <c r="D816" s="12"/>
      <c r="E816" s="12"/>
      <c r="F816" s="12"/>
      <c r="G816" s="12"/>
    </row>
    <row r="817" spans="2:7" ht="13">
      <c r="B817" s="10"/>
      <c r="C817" s="5"/>
      <c r="D817" s="12"/>
      <c r="E817" s="12"/>
      <c r="F817" s="12"/>
      <c r="G817" s="12"/>
    </row>
    <row r="818" spans="2:7" ht="13">
      <c r="B818" s="10"/>
      <c r="C818" s="5"/>
      <c r="D818" s="12"/>
      <c r="E818" s="12"/>
      <c r="F818" s="12"/>
      <c r="G818" s="12"/>
    </row>
    <row r="819" spans="2:7" ht="13">
      <c r="B819" s="10"/>
      <c r="C819" s="5"/>
      <c r="D819" s="12"/>
      <c r="E819" s="12"/>
      <c r="F819" s="12"/>
      <c r="G819" s="12"/>
    </row>
    <row r="820" spans="2:7" ht="13">
      <c r="B820" s="10"/>
      <c r="C820" s="5"/>
      <c r="D820" s="12"/>
      <c r="E820" s="12"/>
      <c r="F820" s="12"/>
      <c r="G820" s="12"/>
    </row>
    <row r="821" spans="2:7" ht="13">
      <c r="B821" s="10"/>
      <c r="C821" s="5"/>
      <c r="D821" s="12"/>
      <c r="E821" s="12"/>
      <c r="F821" s="12"/>
      <c r="G821" s="12"/>
    </row>
    <row r="822" spans="2:7" ht="13">
      <c r="B822" s="10"/>
      <c r="C822" s="5"/>
      <c r="D822" s="12"/>
      <c r="E822" s="12"/>
      <c r="F822" s="12"/>
      <c r="G822" s="12"/>
    </row>
    <row r="823" spans="2:7" ht="13">
      <c r="B823" s="10"/>
      <c r="C823" s="5"/>
      <c r="D823" s="12"/>
      <c r="E823" s="12"/>
      <c r="F823" s="12"/>
      <c r="G823" s="12"/>
    </row>
    <row r="824" spans="2:7" ht="13">
      <c r="B824" s="10"/>
      <c r="C824" s="5"/>
      <c r="D824" s="12"/>
      <c r="E824" s="12"/>
      <c r="F824" s="12"/>
      <c r="G824" s="12"/>
    </row>
    <row r="825" spans="2:7" ht="13">
      <c r="B825" s="10"/>
      <c r="C825" s="5"/>
      <c r="D825" s="12"/>
      <c r="E825" s="12"/>
      <c r="F825" s="12"/>
      <c r="G825" s="12"/>
    </row>
    <row r="826" spans="2:7" ht="13">
      <c r="B826" s="10"/>
      <c r="C826" s="5"/>
      <c r="D826" s="12"/>
      <c r="E826" s="12"/>
      <c r="F826" s="12"/>
      <c r="G826" s="12"/>
    </row>
    <row r="827" spans="2:7" ht="13">
      <c r="B827" s="10"/>
      <c r="C827" s="5"/>
      <c r="D827" s="12"/>
      <c r="E827" s="12"/>
      <c r="F827" s="12"/>
      <c r="G827" s="12"/>
    </row>
    <row r="828" spans="2:7" ht="13">
      <c r="B828" s="10"/>
      <c r="C828" s="5"/>
      <c r="D828" s="12"/>
      <c r="E828" s="12"/>
      <c r="F828" s="12"/>
      <c r="G828" s="12"/>
    </row>
    <row r="829" spans="2:7" ht="13">
      <c r="B829" s="10"/>
      <c r="C829" s="5"/>
      <c r="D829" s="12"/>
      <c r="E829" s="12"/>
      <c r="F829" s="12"/>
      <c r="G829" s="12"/>
    </row>
    <row r="830" spans="2:7" ht="13">
      <c r="B830" s="10"/>
      <c r="C830" s="5"/>
      <c r="D830" s="12"/>
      <c r="E830" s="12"/>
      <c r="F830" s="12"/>
      <c r="G830" s="12"/>
    </row>
    <row r="831" spans="2:7" ht="13">
      <c r="B831" s="10"/>
      <c r="C831" s="5"/>
      <c r="D831" s="12"/>
      <c r="E831" s="12"/>
      <c r="F831" s="12"/>
      <c r="G831" s="12"/>
    </row>
    <row r="832" spans="2:7" ht="13">
      <c r="B832" s="10"/>
      <c r="C832" s="5"/>
      <c r="D832" s="12"/>
      <c r="E832" s="12"/>
      <c r="F832" s="12"/>
      <c r="G832" s="12"/>
    </row>
    <row r="833" spans="2:7" ht="13">
      <c r="B833" s="10"/>
      <c r="C833" s="5"/>
      <c r="D833" s="12"/>
      <c r="E833" s="12"/>
      <c r="F833" s="12"/>
      <c r="G833" s="12"/>
    </row>
    <row r="834" spans="2:7" ht="13">
      <c r="B834" s="10"/>
      <c r="C834" s="5"/>
      <c r="D834" s="12"/>
      <c r="E834" s="12"/>
      <c r="F834" s="12"/>
      <c r="G834" s="12"/>
    </row>
    <row r="835" spans="2:7" ht="13">
      <c r="B835" s="10"/>
      <c r="C835" s="5"/>
      <c r="D835" s="12"/>
      <c r="E835" s="12"/>
      <c r="F835" s="12"/>
      <c r="G835" s="12"/>
    </row>
    <row r="836" spans="2:7" ht="13">
      <c r="B836" s="10"/>
      <c r="C836" s="5"/>
      <c r="D836" s="12"/>
      <c r="E836" s="12"/>
      <c r="F836" s="12"/>
      <c r="G836" s="12"/>
    </row>
    <row r="837" spans="2:7" ht="13">
      <c r="B837" s="10"/>
      <c r="C837" s="5"/>
      <c r="D837" s="12"/>
      <c r="E837" s="12"/>
      <c r="F837" s="12"/>
      <c r="G837" s="12"/>
    </row>
    <row r="838" spans="2:7" ht="13">
      <c r="B838" s="10"/>
      <c r="C838" s="5"/>
      <c r="D838" s="12"/>
      <c r="E838" s="12"/>
      <c r="F838" s="12"/>
      <c r="G838" s="12"/>
    </row>
    <row r="839" spans="2:7" ht="13">
      <c r="B839" s="10"/>
      <c r="C839" s="5"/>
      <c r="D839" s="12"/>
      <c r="E839" s="12"/>
      <c r="F839" s="12"/>
      <c r="G839" s="12"/>
    </row>
    <row r="840" spans="2:7" ht="13">
      <c r="B840" s="10"/>
      <c r="C840" s="5"/>
      <c r="D840" s="12"/>
      <c r="E840" s="12"/>
      <c r="F840" s="12"/>
      <c r="G840" s="12"/>
    </row>
    <row r="841" spans="2:7" ht="13">
      <c r="B841" s="10"/>
      <c r="C841" s="5"/>
      <c r="D841" s="12"/>
      <c r="E841" s="12"/>
      <c r="F841" s="12"/>
      <c r="G841" s="12"/>
    </row>
    <row r="842" spans="2:7" ht="13">
      <c r="B842" s="10"/>
      <c r="C842" s="5"/>
      <c r="D842" s="12"/>
      <c r="E842" s="12"/>
      <c r="F842" s="12"/>
      <c r="G842" s="12"/>
    </row>
    <row r="843" spans="2:7" ht="13">
      <c r="B843" s="10"/>
      <c r="C843" s="5"/>
      <c r="D843" s="12"/>
      <c r="E843" s="12"/>
      <c r="F843" s="12"/>
      <c r="G843" s="12"/>
    </row>
    <row r="844" spans="2:7" ht="13">
      <c r="B844" s="10"/>
      <c r="C844" s="5"/>
      <c r="D844" s="12"/>
      <c r="E844" s="12"/>
      <c r="F844" s="12"/>
      <c r="G844" s="12"/>
    </row>
    <row r="845" spans="2:7" ht="13">
      <c r="B845" s="10"/>
      <c r="C845" s="5"/>
      <c r="D845" s="12"/>
      <c r="E845" s="12"/>
      <c r="F845" s="12"/>
      <c r="G845" s="12"/>
    </row>
    <row r="846" spans="2:7" ht="13">
      <c r="B846" s="10"/>
      <c r="C846" s="5"/>
      <c r="D846" s="12"/>
      <c r="E846" s="12"/>
      <c r="F846" s="12"/>
      <c r="G846" s="12"/>
    </row>
    <row r="847" spans="2:7" ht="13">
      <c r="B847" s="10"/>
      <c r="C847" s="5"/>
      <c r="D847" s="12"/>
      <c r="E847" s="12"/>
      <c r="F847" s="12"/>
      <c r="G847" s="12"/>
    </row>
    <row r="848" spans="2:7" ht="13">
      <c r="B848" s="10"/>
      <c r="C848" s="5"/>
      <c r="D848" s="12"/>
      <c r="E848" s="12"/>
      <c r="F848" s="12"/>
      <c r="G848" s="12"/>
    </row>
    <row r="849" spans="2:7" ht="13">
      <c r="B849" s="10"/>
      <c r="C849" s="5"/>
      <c r="D849" s="12"/>
      <c r="E849" s="12"/>
      <c r="F849" s="12"/>
      <c r="G849" s="12"/>
    </row>
    <row r="850" spans="2:7" ht="13">
      <c r="B850" s="10"/>
      <c r="C850" s="5"/>
      <c r="D850" s="12"/>
      <c r="E850" s="12"/>
      <c r="F850" s="12"/>
      <c r="G850" s="12"/>
    </row>
    <row r="851" spans="2:7" ht="13">
      <c r="B851" s="10"/>
      <c r="C851" s="5"/>
      <c r="D851" s="12"/>
      <c r="E851" s="12"/>
      <c r="F851" s="12"/>
      <c r="G851" s="12"/>
    </row>
    <row r="852" spans="2:7" ht="13">
      <c r="B852" s="10"/>
      <c r="C852" s="5"/>
      <c r="D852" s="12"/>
      <c r="E852" s="12"/>
      <c r="F852" s="12"/>
      <c r="G852" s="12"/>
    </row>
    <row r="853" spans="2:7" ht="13">
      <c r="B853" s="10"/>
      <c r="C853" s="5"/>
      <c r="D853" s="12"/>
      <c r="E853" s="12"/>
      <c r="F853" s="12"/>
      <c r="G853" s="12"/>
    </row>
    <row r="854" spans="2:7" ht="13">
      <c r="B854" s="10"/>
      <c r="C854" s="5"/>
      <c r="D854" s="12"/>
      <c r="E854" s="12"/>
      <c r="F854" s="12"/>
      <c r="G854" s="12"/>
    </row>
    <row r="855" spans="2:7" ht="13">
      <c r="B855" s="10"/>
      <c r="C855" s="5"/>
      <c r="D855" s="12"/>
      <c r="E855" s="12"/>
      <c r="F855" s="12"/>
      <c r="G855" s="12"/>
    </row>
    <row r="856" spans="2:7" ht="13">
      <c r="B856" s="10"/>
      <c r="C856" s="5"/>
      <c r="D856" s="12"/>
      <c r="E856" s="12"/>
      <c r="F856" s="12"/>
      <c r="G856" s="12"/>
    </row>
    <row r="857" spans="2:7" ht="13">
      <c r="B857" s="10"/>
      <c r="C857" s="5"/>
      <c r="D857" s="12"/>
      <c r="E857" s="12"/>
      <c r="F857" s="12"/>
      <c r="G857" s="12"/>
    </row>
    <row r="858" spans="2:7" ht="13">
      <c r="B858" s="10"/>
      <c r="C858" s="5"/>
      <c r="D858" s="12"/>
      <c r="E858" s="12"/>
      <c r="F858" s="12"/>
      <c r="G858" s="12"/>
    </row>
    <row r="859" spans="2:7" ht="13">
      <c r="B859" s="10"/>
      <c r="C859" s="5"/>
      <c r="D859" s="12"/>
      <c r="E859" s="12"/>
      <c r="F859" s="12"/>
      <c r="G859" s="12"/>
    </row>
    <row r="860" spans="2:7" ht="13">
      <c r="B860" s="10"/>
      <c r="C860" s="5"/>
      <c r="D860" s="12"/>
      <c r="E860" s="12"/>
      <c r="F860" s="12"/>
      <c r="G860" s="12"/>
    </row>
    <row r="861" spans="2:7" ht="13">
      <c r="B861" s="10"/>
      <c r="C861" s="5"/>
      <c r="D861" s="12"/>
      <c r="E861" s="12"/>
      <c r="F861" s="12"/>
      <c r="G861" s="12"/>
    </row>
    <row r="862" spans="2:7" ht="13">
      <c r="B862" s="10"/>
      <c r="C862" s="5"/>
      <c r="D862" s="12"/>
      <c r="E862" s="12"/>
      <c r="F862" s="12"/>
      <c r="G862" s="12"/>
    </row>
    <row r="863" spans="2:7" ht="13">
      <c r="B863" s="10"/>
      <c r="C863" s="5"/>
      <c r="D863" s="12"/>
      <c r="E863" s="12"/>
      <c r="F863" s="12"/>
      <c r="G863" s="12"/>
    </row>
    <row r="864" spans="2:7" ht="13">
      <c r="B864" s="10"/>
      <c r="C864" s="5"/>
      <c r="D864" s="12"/>
      <c r="E864" s="12"/>
      <c r="F864" s="12"/>
      <c r="G864" s="12"/>
    </row>
    <row r="865" spans="2:7" ht="13">
      <c r="B865" s="10"/>
      <c r="C865" s="5"/>
      <c r="D865" s="12"/>
      <c r="E865" s="12"/>
      <c r="F865" s="12"/>
      <c r="G865" s="12"/>
    </row>
    <row r="866" spans="2:7" ht="13">
      <c r="B866" s="10"/>
      <c r="C866" s="5"/>
      <c r="D866" s="12"/>
      <c r="E866" s="12"/>
      <c r="F866" s="12"/>
      <c r="G866" s="12"/>
    </row>
    <row r="867" spans="2:7" ht="13">
      <c r="B867" s="10"/>
      <c r="C867" s="5"/>
      <c r="D867" s="12"/>
      <c r="E867" s="12"/>
      <c r="F867" s="12"/>
      <c r="G867" s="12"/>
    </row>
    <row r="868" spans="2:7" ht="13">
      <c r="B868" s="10"/>
      <c r="C868" s="5"/>
      <c r="D868" s="12"/>
      <c r="E868" s="12"/>
      <c r="F868" s="12"/>
      <c r="G868" s="12"/>
    </row>
    <row r="869" spans="2:7" ht="13">
      <c r="B869" s="10"/>
      <c r="C869" s="5"/>
      <c r="D869" s="12"/>
      <c r="E869" s="12"/>
      <c r="F869" s="12"/>
      <c r="G869" s="12"/>
    </row>
    <row r="870" spans="2:7" ht="13">
      <c r="B870" s="10"/>
      <c r="C870" s="5"/>
      <c r="D870" s="12"/>
      <c r="E870" s="12"/>
      <c r="F870" s="12"/>
      <c r="G870" s="12"/>
    </row>
    <row r="871" spans="2:7" ht="13">
      <c r="B871" s="10"/>
      <c r="C871" s="5"/>
      <c r="D871" s="12"/>
      <c r="E871" s="12"/>
      <c r="F871" s="12"/>
      <c r="G871" s="12"/>
    </row>
    <row r="872" spans="2:7" ht="13">
      <c r="B872" s="10"/>
      <c r="C872" s="5"/>
      <c r="D872" s="12"/>
      <c r="E872" s="12"/>
      <c r="F872" s="12"/>
      <c r="G872" s="12"/>
    </row>
    <row r="873" spans="2:7" ht="13">
      <c r="B873" s="10"/>
      <c r="C873" s="5"/>
      <c r="D873" s="12"/>
      <c r="E873" s="12"/>
      <c r="F873" s="12"/>
      <c r="G873" s="12"/>
    </row>
    <row r="874" spans="2:7" ht="13">
      <c r="B874" s="10"/>
      <c r="C874" s="5"/>
      <c r="D874" s="12"/>
      <c r="E874" s="12"/>
      <c r="F874" s="12"/>
      <c r="G874" s="12"/>
    </row>
    <row r="875" spans="2:7" ht="13">
      <c r="B875" s="10"/>
      <c r="C875" s="5"/>
      <c r="D875" s="12"/>
      <c r="E875" s="12"/>
      <c r="F875" s="12"/>
      <c r="G875" s="12"/>
    </row>
    <row r="876" spans="2:7" ht="13">
      <c r="B876" s="10"/>
      <c r="C876" s="5"/>
      <c r="D876" s="12"/>
      <c r="E876" s="12"/>
      <c r="F876" s="12"/>
      <c r="G876" s="12"/>
    </row>
    <row r="877" spans="2:7" ht="13">
      <c r="B877" s="10"/>
      <c r="C877" s="5"/>
      <c r="D877" s="12"/>
      <c r="E877" s="12"/>
      <c r="F877" s="12"/>
      <c r="G877" s="12"/>
    </row>
    <row r="878" spans="2:7" ht="13">
      <c r="B878" s="10"/>
      <c r="C878" s="5"/>
      <c r="D878" s="12"/>
      <c r="E878" s="12"/>
      <c r="F878" s="12"/>
      <c r="G878" s="12"/>
    </row>
    <row r="879" spans="2:7" ht="13">
      <c r="B879" s="10"/>
      <c r="C879" s="5"/>
      <c r="D879" s="12"/>
      <c r="E879" s="12"/>
      <c r="F879" s="12"/>
      <c r="G879" s="12"/>
    </row>
    <row r="880" spans="2:7" ht="13">
      <c r="B880" s="10"/>
      <c r="C880" s="5"/>
      <c r="D880" s="12"/>
      <c r="E880" s="12"/>
      <c r="F880" s="12"/>
      <c r="G880" s="12"/>
    </row>
    <row r="881" spans="2:7" ht="13">
      <c r="B881" s="10"/>
      <c r="C881" s="5"/>
      <c r="D881" s="12"/>
      <c r="E881" s="12"/>
      <c r="F881" s="12"/>
      <c r="G881" s="12"/>
    </row>
    <row r="882" spans="2:7" ht="13">
      <c r="B882" s="10"/>
      <c r="C882" s="5"/>
      <c r="D882" s="12"/>
      <c r="E882" s="12"/>
      <c r="F882" s="12"/>
      <c r="G882" s="12"/>
    </row>
    <row r="883" spans="2:7" ht="13">
      <c r="B883" s="10"/>
      <c r="C883" s="5"/>
      <c r="D883" s="12"/>
      <c r="E883" s="12"/>
      <c r="F883" s="12"/>
      <c r="G883" s="12"/>
    </row>
    <row r="884" spans="2:7" ht="13">
      <c r="B884" s="10"/>
      <c r="C884" s="5"/>
      <c r="D884" s="12"/>
      <c r="E884" s="12"/>
      <c r="F884" s="12"/>
      <c r="G884" s="12"/>
    </row>
    <row r="885" spans="2:7" ht="13">
      <c r="B885" s="10"/>
      <c r="C885" s="5"/>
      <c r="D885" s="12"/>
      <c r="E885" s="12"/>
      <c r="F885" s="12"/>
      <c r="G885" s="12"/>
    </row>
    <row r="886" spans="2:7" ht="13">
      <c r="B886" s="10"/>
      <c r="C886" s="5"/>
      <c r="D886" s="12"/>
      <c r="E886" s="12"/>
      <c r="F886" s="12"/>
      <c r="G886" s="12"/>
    </row>
    <row r="887" spans="2:7" ht="13">
      <c r="B887" s="10"/>
      <c r="C887" s="5"/>
      <c r="D887" s="12"/>
      <c r="E887" s="12"/>
      <c r="F887" s="12"/>
      <c r="G887" s="12"/>
    </row>
    <row r="888" spans="2:7" ht="13">
      <c r="B888" s="10"/>
      <c r="C888" s="5"/>
      <c r="D888" s="12"/>
      <c r="E888" s="12"/>
      <c r="F888" s="12"/>
      <c r="G888" s="12"/>
    </row>
    <row r="889" spans="2:7" ht="13">
      <c r="B889" s="10"/>
      <c r="C889" s="5"/>
      <c r="D889" s="12"/>
      <c r="E889" s="12"/>
      <c r="F889" s="12"/>
      <c r="G889" s="12"/>
    </row>
    <row r="890" spans="2:7" ht="13">
      <c r="B890" s="10"/>
      <c r="C890" s="5"/>
      <c r="D890" s="12"/>
      <c r="E890" s="12"/>
      <c r="F890" s="12"/>
      <c r="G890" s="12"/>
    </row>
    <row r="891" spans="2:7" ht="13">
      <c r="B891" s="10"/>
      <c r="C891" s="5"/>
      <c r="D891" s="12"/>
      <c r="E891" s="12"/>
      <c r="F891" s="12"/>
      <c r="G891" s="12"/>
    </row>
    <row r="892" spans="2:7" ht="13">
      <c r="B892" s="10"/>
      <c r="C892" s="5"/>
      <c r="D892" s="12"/>
      <c r="E892" s="12"/>
      <c r="F892" s="12"/>
      <c r="G892" s="12"/>
    </row>
    <row r="893" spans="2:7" ht="13">
      <c r="B893" s="10"/>
      <c r="C893" s="5"/>
      <c r="D893" s="12"/>
      <c r="E893" s="12"/>
      <c r="F893" s="12"/>
      <c r="G893" s="12"/>
    </row>
    <row r="894" spans="2:7" ht="13">
      <c r="B894" s="10"/>
      <c r="C894" s="5"/>
      <c r="D894" s="12"/>
      <c r="E894" s="12"/>
      <c r="F894" s="12"/>
      <c r="G894" s="12"/>
    </row>
    <row r="895" spans="2:7" ht="13">
      <c r="B895" s="10"/>
      <c r="C895" s="5"/>
      <c r="D895" s="12"/>
      <c r="E895" s="12"/>
      <c r="F895" s="12"/>
      <c r="G895" s="12"/>
    </row>
    <row r="896" spans="2:7" ht="13">
      <c r="B896" s="10"/>
      <c r="C896" s="5"/>
      <c r="D896" s="12"/>
      <c r="E896" s="12"/>
      <c r="F896" s="12"/>
      <c r="G896" s="12"/>
    </row>
    <row r="897" spans="2:7" ht="13">
      <c r="B897" s="10"/>
      <c r="C897" s="5"/>
      <c r="D897" s="12"/>
      <c r="E897" s="12"/>
      <c r="F897" s="12"/>
      <c r="G897" s="12"/>
    </row>
    <row r="898" spans="2:7" ht="13">
      <c r="B898" s="10"/>
      <c r="C898" s="5"/>
      <c r="D898" s="12"/>
      <c r="E898" s="12"/>
      <c r="F898" s="12"/>
      <c r="G898" s="12"/>
    </row>
    <row r="899" spans="2:7" ht="13">
      <c r="B899" s="10"/>
      <c r="C899" s="5"/>
      <c r="D899" s="12"/>
      <c r="E899" s="12"/>
      <c r="F899" s="12"/>
      <c r="G899" s="12"/>
    </row>
    <row r="900" spans="2:7" ht="13">
      <c r="B900" s="10"/>
      <c r="C900" s="5"/>
      <c r="D900" s="12"/>
      <c r="E900" s="12"/>
      <c r="F900" s="12"/>
      <c r="G900" s="12"/>
    </row>
    <row r="901" spans="2:7" ht="13">
      <c r="B901" s="10"/>
      <c r="C901" s="5"/>
      <c r="D901" s="12"/>
      <c r="E901" s="12"/>
      <c r="F901" s="12"/>
      <c r="G901" s="12"/>
    </row>
    <row r="902" spans="2:7" ht="13">
      <c r="B902" s="10"/>
      <c r="C902" s="5"/>
      <c r="D902" s="12"/>
      <c r="E902" s="12"/>
      <c r="F902" s="12"/>
      <c r="G902" s="12"/>
    </row>
    <row r="903" spans="2:7" ht="13">
      <c r="B903" s="10"/>
      <c r="C903" s="5"/>
      <c r="D903" s="12"/>
      <c r="E903" s="12"/>
      <c r="F903" s="12"/>
      <c r="G903" s="12"/>
    </row>
    <row r="904" spans="2:7" ht="13">
      <c r="B904" s="10"/>
      <c r="C904" s="5"/>
      <c r="D904" s="12"/>
      <c r="E904" s="12"/>
      <c r="F904" s="12"/>
      <c r="G904" s="12"/>
    </row>
    <row r="905" spans="2:7" ht="13">
      <c r="B905" s="10"/>
      <c r="C905" s="5"/>
      <c r="D905" s="12"/>
      <c r="E905" s="12"/>
      <c r="F905" s="12"/>
      <c r="G905" s="12"/>
    </row>
    <row r="906" spans="2:7" ht="13">
      <c r="B906" s="10"/>
      <c r="C906" s="5"/>
      <c r="D906" s="12"/>
      <c r="E906" s="12"/>
      <c r="F906" s="12"/>
      <c r="G906" s="12"/>
    </row>
    <row r="907" spans="2:7" ht="13">
      <c r="B907" s="10"/>
      <c r="C907" s="5"/>
      <c r="D907" s="12"/>
      <c r="E907" s="12"/>
      <c r="F907" s="12"/>
      <c r="G907" s="12"/>
    </row>
    <row r="908" spans="2:7" ht="13">
      <c r="B908" s="10"/>
      <c r="C908" s="5"/>
      <c r="D908" s="12"/>
      <c r="E908" s="12"/>
      <c r="F908" s="12"/>
      <c r="G908" s="12"/>
    </row>
    <row r="909" spans="2:7" ht="13">
      <c r="B909" s="10"/>
      <c r="C909" s="5"/>
      <c r="D909" s="12"/>
      <c r="E909" s="12"/>
      <c r="F909" s="12"/>
      <c r="G909" s="12"/>
    </row>
    <row r="910" spans="2:7" ht="13">
      <c r="B910" s="10"/>
      <c r="C910" s="5"/>
      <c r="D910" s="12"/>
      <c r="E910" s="12"/>
      <c r="F910" s="12"/>
      <c r="G910" s="12"/>
    </row>
    <row r="911" spans="2:7" ht="13">
      <c r="B911" s="10"/>
      <c r="C911" s="5"/>
      <c r="D911" s="12"/>
      <c r="E911" s="12"/>
      <c r="F911" s="12"/>
      <c r="G911" s="12"/>
    </row>
    <row r="912" spans="2:7" ht="13">
      <c r="B912" s="10"/>
      <c r="C912" s="5"/>
      <c r="D912" s="12"/>
      <c r="E912" s="12"/>
      <c r="F912" s="12"/>
      <c r="G912" s="12"/>
    </row>
    <row r="913" spans="2:7" ht="13">
      <c r="B913" s="10"/>
      <c r="C913" s="5"/>
      <c r="D913" s="12"/>
      <c r="E913" s="12"/>
      <c r="F913" s="12"/>
      <c r="G913" s="12"/>
    </row>
    <row r="914" spans="2:7" ht="13">
      <c r="B914" s="10"/>
      <c r="C914" s="5"/>
      <c r="D914" s="12"/>
      <c r="E914" s="12"/>
      <c r="F914" s="12"/>
      <c r="G914" s="12"/>
    </row>
    <row r="915" spans="2:7" ht="13">
      <c r="B915" s="10"/>
      <c r="C915" s="5"/>
      <c r="D915" s="12"/>
      <c r="E915" s="12"/>
      <c r="F915" s="12"/>
      <c r="G915" s="12"/>
    </row>
    <row r="916" spans="2:7" ht="13">
      <c r="B916" s="10"/>
      <c r="C916" s="5"/>
      <c r="D916" s="12"/>
      <c r="E916" s="12"/>
      <c r="F916" s="12"/>
      <c r="G916" s="12"/>
    </row>
    <row r="917" spans="2:7" ht="13">
      <c r="B917" s="10"/>
      <c r="C917" s="5"/>
      <c r="D917" s="12"/>
      <c r="E917" s="12"/>
      <c r="F917" s="12"/>
      <c r="G917" s="12"/>
    </row>
    <row r="918" spans="2:7" ht="13">
      <c r="B918" s="10"/>
      <c r="C918" s="5"/>
      <c r="D918" s="12"/>
      <c r="E918" s="12"/>
      <c r="F918" s="12"/>
      <c r="G918" s="12"/>
    </row>
    <row r="919" spans="2:7" ht="13">
      <c r="B919" s="10"/>
      <c r="C919" s="5"/>
      <c r="D919" s="12"/>
      <c r="E919" s="12"/>
      <c r="F919" s="12"/>
      <c r="G919" s="12"/>
    </row>
    <row r="920" spans="2:7" ht="13">
      <c r="B920" s="10"/>
      <c r="C920" s="5"/>
      <c r="D920" s="12"/>
      <c r="E920" s="12"/>
      <c r="F920" s="12"/>
      <c r="G920" s="12"/>
    </row>
    <row r="921" spans="2:7" ht="13">
      <c r="B921" s="10"/>
      <c r="C921" s="5"/>
      <c r="D921" s="12"/>
      <c r="E921" s="12"/>
      <c r="F921" s="12"/>
      <c r="G921" s="12"/>
    </row>
    <row r="922" spans="2:7" ht="13">
      <c r="B922" s="10"/>
      <c r="C922" s="5"/>
      <c r="D922" s="12"/>
      <c r="E922" s="12"/>
      <c r="F922" s="12"/>
      <c r="G922" s="12"/>
    </row>
    <row r="923" spans="2:7" ht="13">
      <c r="B923" s="10"/>
      <c r="C923" s="5"/>
      <c r="D923" s="12"/>
      <c r="E923" s="12"/>
      <c r="F923" s="12"/>
      <c r="G923" s="12"/>
    </row>
    <row r="924" spans="2:7" ht="13">
      <c r="B924" s="10"/>
      <c r="C924" s="5"/>
      <c r="D924" s="12"/>
      <c r="E924" s="12"/>
      <c r="F924" s="12"/>
      <c r="G924" s="12"/>
    </row>
    <row r="925" spans="2:7" ht="13">
      <c r="B925" s="10"/>
      <c r="C925" s="5"/>
      <c r="D925" s="12"/>
      <c r="E925" s="12"/>
      <c r="F925" s="12"/>
      <c r="G925" s="12"/>
    </row>
    <row r="926" spans="2:7" ht="13">
      <c r="B926" s="10"/>
      <c r="C926" s="5"/>
      <c r="D926" s="12"/>
      <c r="E926" s="12"/>
      <c r="F926" s="12"/>
      <c r="G926" s="12"/>
    </row>
    <row r="927" spans="2:7" ht="13">
      <c r="B927" s="10"/>
      <c r="C927" s="5"/>
      <c r="D927" s="12"/>
      <c r="E927" s="12"/>
      <c r="F927" s="12"/>
      <c r="G927" s="12"/>
    </row>
    <row r="928" spans="2:7" ht="13">
      <c r="B928" s="10"/>
      <c r="C928" s="5"/>
      <c r="D928" s="12"/>
      <c r="E928" s="12"/>
      <c r="F928" s="12"/>
      <c r="G928" s="12"/>
    </row>
    <row r="929" spans="2:7" ht="13">
      <c r="B929" s="10"/>
      <c r="C929" s="5"/>
      <c r="D929" s="12"/>
      <c r="E929" s="12"/>
      <c r="F929" s="12"/>
      <c r="G929" s="12"/>
    </row>
    <row r="930" spans="2:7" ht="13">
      <c r="B930" s="10"/>
      <c r="C930" s="5"/>
      <c r="D930" s="12"/>
      <c r="E930" s="12"/>
      <c r="F930" s="12"/>
      <c r="G930" s="12"/>
    </row>
    <row r="931" spans="2:7" ht="13">
      <c r="B931" s="10"/>
      <c r="C931" s="5"/>
      <c r="D931" s="12"/>
      <c r="E931" s="12"/>
      <c r="F931" s="12"/>
      <c r="G931" s="12"/>
    </row>
    <row r="932" spans="2:7" ht="13">
      <c r="B932" s="10"/>
      <c r="C932" s="5"/>
      <c r="D932" s="12"/>
      <c r="E932" s="12"/>
      <c r="F932" s="12"/>
      <c r="G932" s="12"/>
    </row>
    <row r="933" spans="2:7" ht="13">
      <c r="B933" s="10"/>
      <c r="C933" s="5"/>
      <c r="D933" s="12"/>
      <c r="E933" s="12"/>
      <c r="F933" s="12"/>
      <c r="G933" s="12"/>
    </row>
    <row r="934" spans="2:7" ht="13">
      <c r="B934" s="10"/>
      <c r="C934" s="5"/>
      <c r="D934" s="12"/>
      <c r="E934" s="12"/>
      <c r="F934" s="12"/>
      <c r="G934" s="12"/>
    </row>
    <row r="935" spans="2:7" ht="13">
      <c r="B935" s="10"/>
      <c r="C935" s="5"/>
      <c r="D935" s="12"/>
      <c r="E935" s="12"/>
      <c r="F935" s="12"/>
      <c r="G935" s="12"/>
    </row>
    <row r="936" spans="2:7" ht="13">
      <c r="B936" s="10"/>
      <c r="C936" s="5"/>
      <c r="D936" s="12"/>
      <c r="E936" s="12"/>
      <c r="F936" s="12"/>
      <c r="G936" s="12"/>
    </row>
    <row r="937" spans="2:7" ht="13">
      <c r="B937" s="10"/>
      <c r="C937" s="5"/>
      <c r="D937" s="12"/>
      <c r="E937" s="12"/>
      <c r="F937" s="12"/>
      <c r="G937" s="12"/>
    </row>
    <row r="938" spans="2:7" ht="13">
      <c r="B938" s="10"/>
      <c r="C938" s="5"/>
      <c r="D938" s="12"/>
      <c r="E938" s="12"/>
      <c r="F938" s="12"/>
      <c r="G938" s="12"/>
    </row>
    <row r="939" spans="2:7" ht="13">
      <c r="B939" s="10"/>
      <c r="C939" s="5"/>
      <c r="D939" s="12"/>
      <c r="E939" s="12"/>
      <c r="F939" s="12"/>
      <c r="G939" s="12"/>
    </row>
    <row r="940" spans="2:7" ht="13">
      <c r="B940" s="10"/>
      <c r="C940" s="5"/>
      <c r="D940" s="12"/>
      <c r="E940" s="12"/>
      <c r="F940" s="12"/>
      <c r="G940" s="12"/>
    </row>
    <row r="941" spans="2:7" ht="13">
      <c r="B941" s="10"/>
      <c r="C941" s="5"/>
      <c r="D941" s="12"/>
      <c r="E941" s="12"/>
      <c r="F941" s="12"/>
      <c r="G941" s="12"/>
    </row>
    <row r="942" spans="2:7" ht="13">
      <c r="B942" s="10"/>
      <c r="C942" s="5"/>
      <c r="D942" s="12"/>
      <c r="E942" s="12"/>
      <c r="F942" s="12"/>
      <c r="G942" s="12"/>
    </row>
    <row r="943" spans="2:7" ht="13">
      <c r="B943" s="10"/>
      <c r="C943" s="5"/>
      <c r="D943" s="12"/>
      <c r="E943" s="12"/>
      <c r="F943" s="12"/>
      <c r="G943" s="12"/>
    </row>
    <row r="944" spans="2:7" ht="13">
      <c r="B944" s="10"/>
      <c r="C944" s="5"/>
      <c r="D944" s="12"/>
      <c r="E944" s="12"/>
      <c r="F944" s="12"/>
      <c r="G944" s="12"/>
    </row>
    <row r="945" spans="2:7" ht="13">
      <c r="B945" s="10"/>
      <c r="C945" s="5"/>
      <c r="D945" s="12"/>
      <c r="E945" s="12"/>
      <c r="F945" s="12"/>
      <c r="G945" s="12"/>
    </row>
    <row r="946" spans="2:7" ht="13">
      <c r="B946" s="10"/>
      <c r="C946" s="5"/>
      <c r="D946" s="12"/>
      <c r="E946" s="12"/>
      <c r="F946" s="12"/>
      <c r="G946" s="12"/>
    </row>
    <row r="947" spans="2:7" ht="13">
      <c r="B947" s="10"/>
      <c r="C947" s="5"/>
      <c r="D947" s="12"/>
      <c r="E947" s="12"/>
      <c r="F947" s="12"/>
      <c r="G947" s="12"/>
    </row>
    <row r="948" spans="2:7" ht="13">
      <c r="B948" s="10"/>
      <c r="C948" s="5"/>
      <c r="D948" s="12"/>
      <c r="E948" s="12"/>
      <c r="F948" s="12"/>
      <c r="G948" s="12"/>
    </row>
    <row r="949" spans="2:7" ht="13">
      <c r="B949" s="10"/>
      <c r="C949" s="5"/>
      <c r="D949" s="12"/>
      <c r="E949" s="12"/>
      <c r="F949" s="12"/>
      <c r="G949" s="12"/>
    </row>
    <row r="950" spans="2:7" ht="13">
      <c r="B950" s="10"/>
      <c r="C950" s="5"/>
      <c r="D950" s="12"/>
      <c r="E950" s="12"/>
      <c r="F950" s="12"/>
      <c r="G950" s="12"/>
    </row>
    <row r="951" spans="2:7" ht="13">
      <c r="B951" s="10"/>
      <c r="C951" s="5"/>
      <c r="D951" s="12"/>
      <c r="E951" s="12"/>
      <c r="F951" s="12"/>
      <c r="G951" s="12"/>
    </row>
    <row r="952" spans="2:7" ht="13">
      <c r="B952" s="10"/>
      <c r="C952" s="5"/>
      <c r="D952" s="12"/>
      <c r="E952" s="12"/>
      <c r="F952" s="12"/>
      <c r="G952" s="12"/>
    </row>
    <row r="953" spans="2:7" ht="13">
      <c r="B953" s="10"/>
      <c r="C953" s="5"/>
      <c r="D953" s="12"/>
      <c r="E953" s="12"/>
      <c r="F953" s="12"/>
      <c r="G953" s="12"/>
    </row>
    <row r="954" spans="2:7" ht="13">
      <c r="B954" s="10"/>
      <c r="C954" s="5"/>
      <c r="D954" s="12"/>
      <c r="E954" s="12"/>
      <c r="F954" s="12"/>
      <c r="G954" s="12"/>
    </row>
    <row r="955" spans="2:7" ht="13">
      <c r="B955" s="10"/>
      <c r="C955" s="5"/>
      <c r="D955" s="12"/>
      <c r="E955" s="12"/>
      <c r="F955" s="12"/>
      <c r="G955" s="12"/>
    </row>
    <row r="956" spans="2:7" ht="13">
      <c r="B956" s="10"/>
      <c r="C956" s="5"/>
      <c r="D956" s="12"/>
      <c r="E956" s="12"/>
      <c r="F956" s="12"/>
      <c r="G956" s="12"/>
    </row>
    <row r="957" spans="2:7" ht="13">
      <c r="B957" s="10"/>
      <c r="C957" s="5"/>
      <c r="D957" s="12"/>
      <c r="E957" s="12"/>
      <c r="F957" s="12"/>
      <c r="G957" s="12"/>
    </row>
    <row r="958" spans="2:7" ht="13">
      <c r="B958" s="10"/>
      <c r="C958" s="5"/>
      <c r="D958" s="12"/>
      <c r="E958" s="12"/>
      <c r="F958" s="12"/>
      <c r="G958" s="12"/>
    </row>
    <row r="959" spans="2:7" ht="13">
      <c r="B959" s="10"/>
      <c r="C959" s="5"/>
      <c r="D959" s="12"/>
      <c r="E959" s="12"/>
      <c r="F959" s="12"/>
      <c r="G959" s="12"/>
    </row>
    <row r="960" spans="2:7" ht="13">
      <c r="B960" s="10"/>
      <c r="C960" s="5"/>
      <c r="D960" s="12"/>
      <c r="E960" s="12"/>
      <c r="F960" s="12"/>
      <c r="G960" s="12"/>
    </row>
    <row r="961" spans="2:7" ht="13">
      <c r="B961" s="10"/>
      <c r="C961" s="5"/>
      <c r="D961" s="12"/>
      <c r="E961" s="12"/>
      <c r="F961" s="12"/>
      <c r="G961" s="12"/>
    </row>
    <row r="962" spans="2:7" ht="13">
      <c r="B962" s="10"/>
      <c r="C962" s="5"/>
      <c r="D962" s="12"/>
      <c r="E962" s="12"/>
      <c r="F962" s="12"/>
      <c r="G962" s="12"/>
    </row>
    <row r="963" spans="2:7" ht="13">
      <c r="B963" s="10"/>
      <c r="C963" s="5"/>
      <c r="D963" s="12"/>
      <c r="E963" s="12"/>
      <c r="F963" s="12"/>
      <c r="G963" s="12"/>
    </row>
    <row r="964" spans="2:7" ht="13">
      <c r="B964" s="10"/>
      <c r="C964" s="5"/>
      <c r="D964" s="12"/>
      <c r="E964" s="12"/>
      <c r="F964" s="12"/>
      <c r="G964" s="12"/>
    </row>
    <row r="965" spans="2:7" ht="13">
      <c r="B965" s="10"/>
      <c r="C965" s="5"/>
      <c r="D965" s="12"/>
      <c r="E965" s="12"/>
      <c r="F965" s="12"/>
      <c r="G965" s="12"/>
    </row>
    <row r="966" spans="2:7" ht="13">
      <c r="B966" s="10"/>
      <c r="C966" s="5"/>
      <c r="D966" s="12"/>
      <c r="E966" s="12"/>
      <c r="F966" s="12"/>
      <c r="G966" s="12"/>
    </row>
    <row r="967" spans="2:7" ht="13">
      <c r="B967" s="10"/>
      <c r="C967" s="5"/>
      <c r="D967" s="12"/>
      <c r="E967" s="12"/>
      <c r="F967" s="12"/>
      <c r="G967" s="12"/>
    </row>
    <row r="968" spans="2:7" ht="13">
      <c r="B968" s="10"/>
      <c r="C968" s="5"/>
      <c r="D968" s="12"/>
      <c r="E968" s="12"/>
      <c r="F968" s="12"/>
      <c r="G968" s="12"/>
    </row>
    <row r="969" spans="2:7" ht="13">
      <c r="B969" s="10"/>
      <c r="C969" s="5"/>
      <c r="D969" s="12"/>
      <c r="E969" s="12"/>
      <c r="F969" s="12"/>
      <c r="G969" s="12"/>
    </row>
    <row r="970" spans="2:7" ht="13">
      <c r="B970" s="10"/>
      <c r="C970" s="5"/>
      <c r="D970" s="12"/>
      <c r="E970" s="12"/>
      <c r="F970" s="12"/>
      <c r="G970" s="12"/>
    </row>
    <row r="971" spans="2:7" ht="13">
      <c r="B971" s="10"/>
      <c r="C971" s="5"/>
      <c r="D971" s="12"/>
      <c r="E971" s="12"/>
      <c r="F971" s="12"/>
      <c r="G971" s="12"/>
    </row>
    <row r="972" spans="2:7" ht="13">
      <c r="B972" s="10"/>
      <c r="C972" s="5"/>
      <c r="D972" s="12"/>
      <c r="E972" s="12"/>
      <c r="F972" s="12"/>
      <c r="G972" s="12"/>
    </row>
    <row r="973" spans="2:7" ht="13">
      <c r="B973" s="10"/>
      <c r="C973" s="5"/>
      <c r="D973" s="12"/>
      <c r="E973" s="12"/>
      <c r="F973" s="12"/>
      <c r="G973" s="12"/>
    </row>
    <row r="974" spans="2:7" ht="13">
      <c r="B974" s="10"/>
      <c r="C974" s="5"/>
      <c r="D974" s="12"/>
      <c r="E974" s="12"/>
      <c r="F974" s="12"/>
      <c r="G974" s="12"/>
    </row>
    <row r="975" spans="2:7" ht="13">
      <c r="B975" s="10"/>
      <c r="C975" s="5"/>
      <c r="D975" s="12"/>
      <c r="E975" s="12"/>
      <c r="F975" s="12"/>
      <c r="G975" s="12"/>
    </row>
    <row r="976" spans="2:7" ht="13">
      <c r="B976" s="10"/>
      <c r="C976" s="5"/>
      <c r="D976" s="12"/>
      <c r="E976" s="12"/>
      <c r="F976" s="12"/>
      <c r="G976" s="12"/>
    </row>
    <row r="977" spans="2:7" ht="13">
      <c r="B977" s="10"/>
      <c r="C977" s="5"/>
      <c r="D977" s="12"/>
      <c r="E977" s="12"/>
      <c r="F977" s="12"/>
      <c r="G977" s="12"/>
    </row>
    <row r="978" spans="2:7" ht="13">
      <c r="B978" s="10"/>
      <c r="C978" s="5"/>
      <c r="D978" s="12"/>
      <c r="E978" s="12"/>
      <c r="F978" s="12"/>
      <c r="G978" s="12"/>
    </row>
    <row r="979" spans="2:7" ht="13">
      <c r="B979" s="10"/>
      <c r="C979" s="5"/>
      <c r="D979" s="12"/>
      <c r="E979" s="12"/>
      <c r="F979" s="12"/>
      <c r="G979" s="12"/>
    </row>
    <row r="980" spans="2:7" ht="13">
      <c r="B980" s="10"/>
      <c r="C980" s="5"/>
      <c r="D980" s="12"/>
      <c r="E980" s="12"/>
      <c r="F980" s="12"/>
      <c r="G980" s="12"/>
    </row>
    <row r="981" spans="2:7" ht="13">
      <c r="B981" s="10"/>
      <c r="C981" s="5"/>
      <c r="D981" s="12"/>
      <c r="E981" s="12"/>
      <c r="F981" s="12"/>
      <c r="G981" s="12"/>
    </row>
    <row r="982" spans="2:7" ht="13">
      <c r="B982" s="10"/>
      <c r="C982" s="5"/>
      <c r="D982" s="12"/>
      <c r="E982" s="12"/>
      <c r="F982" s="12"/>
      <c r="G982" s="12"/>
    </row>
    <row r="983" spans="2:7" ht="13">
      <c r="B983" s="10"/>
      <c r="C983" s="5"/>
      <c r="D983" s="12"/>
      <c r="E983" s="12"/>
      <c r="F983" s="12"/>
      <c r="G983" s="12"/>
    </row>
    <row r="984" spans="2:7" ht="13">
      <c r="B984" s="10"/>
      <c r="C984" s="5"/>
      <c r="D984" s="12"/>
      <c r="E984" s="12"/>
      <c r="F984" s="12"/>
      <c r="G984" s="12"/>
    </row>
    <row r="985" spans="2:7" ht="13">
      <c r="B985" s="10"/>
      <c r="C985" s="5"/>
      <c r="D985" s="12"/>
      <c r="E985" s="12"/>
      <c r="F985" s="12"/>
      <c r="G985" s="12"/>
    </row>
    <row r="986" spans="2:7" ht="13">
      <c r="B986" s="10"/>
      <c r="C986" s="5"/>
      <c r="D986" s="12"/>
      <c r="E986" s="12"/>
      <c r="F986" s="12"/>
      <c r="G986" s="12"/>
    </row>
    <row r="987" spans="2:7" ht="13">
      <c r="B987" s="10"/>
      <c r="C987" s="5"/>
      <c r="D987" s="12"/>
      <c r="E987" s="12"/>
      <c r="F987" s="12"/>
      <c r="G987" s="12"/>
    </row>
    <row r="988" spans="2:7" ht="13">
      <c r="B988" s="10"/>
      <c r="C988" s="5"/>
      <c r="D988" s="12"/>
      <c r="E988" s="12"/>
      <c r="F988" s="12"/>
      <c r="G988" s="12"/>
    </row>
    <row r="989" spans="2:7" ht="13">
      <c r="B989" s="10"/>
      <c r="C989" s="5"/>
      <c r="D989" s="12"/>
      <c r="E989" s="12"/>
      <c r="F989" s="12"/>
      <c r="G989" s="12"/>
    </row>
    <row r="990" spans="2:7" ht="13">
      <c r="B990" s="10"/>
      <c r="C990" s="5"/>
      <c r="D990" s="12"/>
      <c r="E990" s="12"/>
      <c r="F990" s="12"/>
      <c r="G990" s="12"/>
    </row>
    <row r="991" spans="2:7" ht="13">
      <c r="B991" s="10"/>
      <c r="C991" s="5"/>
      <c r="D991" s="12"/>
      <c r="E991" s="12"/>
      <c r="F991" s="12"/>
      <c r="G991" s="12"/>
    </row>
    <row r="992" spans="2:7" ht="13">
      <c r="B992" s="10"/>
      <c r="C992" s="5"/>
      <c r="D992" s="12"/>
      <c r="E992" s="12"/>
      <c r="F992" s="12"/>
      <c r="G992" s="12"/>
    </row>
    <row r="993" spans="2:7" ht="13">
      <c r="B993" s="10"/>
      <c r="C993" s="5"/>
      <c r="D993" s="12"/>
      <c r="E993" s="12"/>
      <c r="F993" s="12"/>
      <c r="G993" s="12"/>
    </row>
    <row r="994" spans="2:7" ht="13">
      <c r="B994" s="10"/>
      <c r="C994" s="5"/>
      <c r="D994" s="12"/>
      <c r="E994" s="12"/>
      <c r="F994" s="12"/>
      <c r="G994" s="12"/>
    </row>
    <row r="995" spans="2:7" ht="13">
      <c r="B995" s="10"/>
      <c r="C995" s="5"/>
      <c r="D995" s="12"/>
      <c r="E995" s="12"/>
      <c r="F995" s="12"/>
      <c r="G995" s="12"/>
    </row>
    <row r="996" spans="2:7" ht="13">
      <c r="B996" s="10"/>
      <c r="C996" s="5"/>
      <c r="D996" s="12"/>
      <c r="E996" s="12"/>
      <c r="F996" s="12"/>
      <c r="G996" s="12"/>
    </row>
    <row r="997" spans="2:7" ht="13">
      <c r="B997" s="10"/>
      <c r="C997" s="5"/>
      <c r="D997" s="12"/>
      <c r="E997" s="12"/>
      <c r="F997" s="12"/>
      <c r="G997" s="12"/>
    </row>
    <row r="998" spans="2:7" ht="13">
      <c r="B998" s="10"/>
      <c r="C998" s="5"/>
      <c r="D998" s="12"/>
      <c r="E998" s="12"/>
      <c r="F998" s="12"/>
      <c r="G998" s="12"/>
    </row>
    <row r="999" spans="2:7" ht="13">
      <c r="B999" s="10"/>
      <c r="C999" s="5"/>
      <c r="D999" s="12"/>
      <c r="E999" s="12"/>
      <c r="F999" s="12"/>
      <c r="G999" s="12"/>
    </row>
    <row r="1000" spans="2:7" ht="13">
      <c r="B1000" s="10"/>
      <c r="C1000" s="5"/>
      <c r="D1000" s="12"/>
      <c r="E1000" s="12"/>
      <c r="F1000" s="12"/>
      <c r="G1000" s="12"/>
    </row>
    <row r="1001" spans="2:7" ht="13">
      <c r="B1001" s="10"/>
      <c r="C1001" s="5"/>
      <c r="D1001" s="12"/>
      <c r="E1001" s="12"/>
      <c r="F1001" s="12"/>
      <c r="G1001" s="12"/>
    </row>
    <row r="1002" spans="2:7" ht="13">
      <c r="B1002" s="10"/>
      <c r="C1002" s="5"/>
      <c r="D1002" s="12"/>
      <c r="E1002" s="12"/>
      <c r="F1002" s="12"/>
      <c r="G1002" s="12"/>
    </row>
    <row r="1003" spans="2:7" ht="13">
      <c r="B1003" s="10"/>
      <c r="C1003" s="5"/>
      <c r="D1003" s="12"/>
      <c r="E1003" s="12"/>
      <c r="F1003" s="12"/>
      <c r="G1003" s="12"/>
    </row>
    <row r="1004" spans="2:7" ht="13">
      <c r="B1004" s="10"/>
      <c r="C1004" s="5"/>
      <c r="D1004" s="12"/>
      <c r="E1004" s="12"/>
      <c r="F1004" s="12"/>
      <c r="G1004" s="12"/>
    </row>
    <row r="1005" spans="2:7" ht="13">
      <c r="B1005" s="10"/>
      <c r="C1005" s="5"/>
      <c r="D1005" s="12"/>
      <c r="E1005" s="12"/>
      <c r="F1005" s="12"/>
      <c r="G1005" s="12"/>
    </row>
    <row r="1006" spans="2:7" ht="13">
      <c r="B1006" s="10"/>
      <c r="C1006" s="5"/>
      <c r="D1006" s="12"/>
      <c r="E1006" s="12"/>
      <c r="F1006" s="12"/>
      <c r="G1006" s="12"/>
    </row>
    <row r="1007" spans="2:7" ht="13">
      <c r="B1007" s="10"/>
      <c r="C1007" s="5"/>
      <c r="D1007" s="12"/>
      <c r="E1007" s="12"/>
      <c r="F1007" s="12"/>
      <c r="G1007" s="12"/>
    </row>
    <row r="1008" spans="2:7" ht="13">
      <c r="B1008" s="10"/>
      <c r="C1008" s="5"/>
      <c r="D1008" s="12"/>
      <c r="E1008" s="12"/>
      <c r="F1008" s="12"/>
      <c r="G1008" s="12"/>
    </row>
    <row r="1009" spans="2:7" ht="13">
      <c r="B1009" s="10"/>
      <c r="C1009" s="5"/>
      <c r="D1009" s="12"/>
      <c r="E1009" s="12"/>
      <c r="F1009" s="12"/>
      <c r="G1009" s="12"/>
    </row>
    <row r="1010" spans="2:7" ht="13">
      <c r="B1010" s="10"/>
      <c r="C1010" s="5"/>
      <c r="D1010" s="12"/>
      <c r="E1010" s="12"/>
      <c r="F1010" s="12"/>
      <c r="G1010" s="12"/>
    </row>
    <row r="1011" spans="2:7" ht="13">
      <c r="B1011" s="10"/>
      <c r="C1011" s="5"/>
      <c r="D1011" s="12"/>
      <c r="E1011" s="12"/>
      <c r="F1011" s="12"/>
      <c r="G1011" s="12"/>
    </row>
    <row r="1012" spans="2:7" ht="13">
      <c r="B1012" s="10"/>
      <c r="C1012" s="5"/>
      <c r="D1012" s="12"/>
      <c r="E1012" s="12"/>
      <c r="F1012" s="12"/>
      <c r="G1012" s="12"/>
    </row>
    <row r="1013" spans="2:7" ht="13">
      <c r="B1013" s="10"/>
      <c r="C1013" s="5"/>
      <c r="D1013" s="12"/>
      <c r="E1013" s="12"/>
      <c r="F1013" s="12"/>
      <c r="G1013" s="12"/>
    </row>
    <row r="1014" spans="2:7" ht="13">
      <c r="B1014" s="10"/>
      <c r="C1014" s="5"/>
      <c r="D1014" s="12"/>
      <c r="E1014" s="12"/>
      <c r="F1014" s="12"/>
      <c r="G1014" s="12"/>
    </row>
    <row r="1015" spans="2:7" ht="13">
      <c r="B1015" s="10"/>
      <c r="C1015" s="5"/>
      <c r="D1015" s="12"/>
      <c r="E1015" s="12"/>
      <c r="F1015" s="12"/>
      <c r="G1015" s="12"/>
    </row>
    <row r="1016" spans="2:7" ht="13">
      <c r="B1016" s="10"/>
      <c r="C1016" s="5"/>
      <c r="D1016" s="12"/>
      <c r="E1016" s="12"/>
      <c r="F1016" s="12"/>
      <c r="G1016" s="12"/>
    </row>
    <row r="1017" spans="2:7" ht="13">
      <c r="B1017" s="10"/>
      <c r="C1017" s="5"/>
      <c r="D1017" s="12"/>
      <c r="E1017" s="12"/>
      <c r="F1017" s="12"/>
      <c r="G1017" s="12"/>
    </row>
    <row r="1018" spans="2:7" ht="13">
      <c r="B1018" s="10"/>
      <c r="C1018" s="5"/>
      <c r="D1018" s="12"/>
      <c r="E1018" s="12"/>
      <c r="F1018" s="12"/>
      <c r="G1018" s="12"/>
    </row>
    <row r="1019" spans="2:7" ht="13">
      <c r="B1019" s="10"/>
      <c r="C1019" s="5"/>
      <c r="D1019" s="12"/>
      <c r="E1019" s="12"/>
      <c r="F1019" s="12"/>
      <c r="G1019" s="12"/>
    </row>
    <row r="1020" spans="2:7" ht="13">
      <c r="B1020" s="10"/>
      <c r="C1020" s="5"/>
      <c r="D1020" s="12"/>
      <c r="E1020" s="12"/>
      <c r="F1020" s="12"/>
      <c r="G1020" s="12"/>
    </row>
    <row r="1021" spans="2:7" ht="13">
      <c r="B1021" s="10"/>
      <c r="C1021" s="5"/>
      <c r="D1021" s="12"/>
      <c r="E1021" s="12"/>
      <c r="F1021" s="12"/>
      <c r="G1021" s="12"/>
    </row>
    <row r="1022" spans="2:7" ht="13">
      <c r="B1022" s="10"/>
      <c r="C1022" s="5"/>
      <c r="D1022" s="12"/>
      <c r="E1022" s="12"/>
      <c r="F1022" s="12"/>
      <c r="G1022" s="12"/>
    </row>
    <row r="1023" spans="2:7" ht="13">
      <c r="B1023" s="10"/>
      <c r="C1023" s="5"/>
      <c r="D1023" s="12"/>
      <c r="E1023" s="12"/>
      <c r="F1023" s="12"/>
      <c r="G1023" s="1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
  <sheetViews>
    <sheetView workbookViewId="0"/>
  </sheetViews>
  <sheetFormatPr baseColWidth="10" defaultColWidth="12.6640625" defaultRowHeight="15" customHeight="1"/>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
  <sheetViews>
    <sheetView workbookViewId="0"/>
  </sheetViews>
  <sheetFormatPr baseColWidth="10" defaultColWidth="12.6640625" defaultRowHeight="15" customHeight="1"/>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
  <sheetViews>
    <sheetView workbookViewId="0"/>
  </sheetViews>
  <sheetFormatPr baseColWidth="10" defaultColWidth="12.6640625" defaultRowHeight="15" customHeight="1"/>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
  <sheetViews>
    <sheetView workbookViewId="0"/>
  </sheetViews>
  <sheetFormatPr baseColWidth="10" defaultColWidth="12.6640625" defaultRowHeight="15" customHeight="1"/>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
  <sheetViews>
    <sheetView workbookViewId="0"/>
  </sheetViews>
  <sheetFormatPr baseColWidth="10" defaultColWidth="12.6640625" defaultRowHeight="15" customHeight="1"/>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G1"/>
  <sheetViews>
    <sheetView workbookViewId="0"/>
  </sheetViews>
  <sheetFormatPr baseColWidth="10" defaultColWidth="12.6640625" defaultRowHeight="15" customHeight="1"/>
  <sheetData>
    <row r="1" spans="1:7" ht="15" customHeight="1">
      <c r="A1" s="18" t="s">
        <v>593</v>
      </c>
      <c r="G1" s="18" t="s">
        <v>594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chini_reported</vt:lpstr>
      <vt:lpstr>excluded_from_validation</vt:lpstr>
      <vt:lpstr>reported_by_facility</vt:lpstr>
      <vt:lpstr>portland_or</vt:lpstr>
      <vt:lpstr>new_york_ny</vt:lpstr>
      <vt:lpstr>omaha_ne</vt:lpstr>
      <vt:lpstr>eugene_or</vt:lpstr>
      <vt:lpstr>savannah_ga</vt:lpstr>
      <vt:lpstr>tampa_fl</vt:lpstr>
      <vt:lpstr>worchester_ma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Sahar El Abbadi</cp:lastModifiedBy>
  <dcterms:created xsi:type="dcterms:W3CDTF">2025-08-15T17:22:57Z</dcterms:created>
  <dcterms:modified xsi:type="dcterms:W3CDTF">2025-08-15T17:22:58Z</dcterms:modified>
</cp:coreProperties>
</file>