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ryqb/PycharmProjects/PythonProject/winner/"/>
    </mc:Choice>
  </mc:AlternateContent>
  <xr:revisionPtr revIDLastSave="0" documentId="13_ncr:1_{EDA08DAE-2863-E04C-AB71-7629C5798D9D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Sheet1" sheetId="1" r:id="rId1"/>
    <sheet name="day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2" i="1" l="1"/>
  <c r="L2" i="1"/>
  <c r="L3" i="1"/>
  <c r="L4" i="1"/>
  <c r="L5" i="1"/>
  <c r="L6" i="1"/>
  <c r="L7" i="1"/>
  <c r="L8" i="1"/>
  <c r="L9" i="1"/>
  <c r="L10" i="1"/>
  <c r="L11" i="1"/>
  <c r="L12" i="1"/>
  <c r="N12" i="1"/>
  <c r="AA11" i="1"/>
  <c r="N11" i="1"/>
  <c r="T10" i="1"/>
  <c r="N10" i="1"/>
  <c r="T9" i="1"/>
  <c r="N9" i="1"/>
  <c r="N8" i="1"/>
  <c r="N3" i="1"/>
  <c r="N4" i="1"/>
  <c r="N5" i="1"/>
  <c r="N6" i="1"/>
  <c r="N7" i="1"/>
  <c r="N2" i="1"/>
</calcChain>
</file>

<file path=xl/sharedStrings.xml><?xml version="1.0" encoding="utf-8"?>
<sst xmlns="http://schemas.openxmlformats.org/spreadsheetml/2006/main" count="96" uniqueCount="65">
  <si>
    <t>awayteam</t>
  </si>
  <si>
    <t>awaypossession</t>
  </si>
  <si>
    <t>awayshotsontarge</t>
  </si>
  <si>
    <t>awaycorners</t>
  </si>
  <si>
    <t>awayfouls</t>
  </si>
  <si>
    <t>awaygoliesaves</t>
  </si>
  <si>
    <t>season</t>
  </si>
  <si>
    <t>day</t>
  </si>
  <si>
    <t>month</t>
  </si>
  <si>
    <t>name_day</t>
  </si>
  <si>
    <t>hometeam</t>
  </si>
  <si>
    <t>homepossession</t>
  </si>
  <si>
    <t>homeshotsontarget</t>
  </si>
  <si>
    <t>homecorners</t>
  </si>
  <si>
    <t>homefouls</t>
  </si>
  <si>
    <t>homegoliesaves</t>
  </si>
  <si>
    <t>level_match</t>
  </si>
  <si>
    <t>attendance_original</t>
  </si>
  <si>
    <t>awaycardsyellow_count</t>
  </si>
  <si>
    <t>awaycardsred_count</t>
  </si>
  <si>
    <t>awaysubstitution_count</t>
  </si>
  <si>
    <t>homecardsyellow_count</t>
  </si>
  <si>
    <t>homecardsred_count</t>
  </si>
  <si>
    <t>homesubstitution_count</t>
  </si>
  <si>
    <t>Napoli</t>
  </si>
  <si>
    <t>B. Dortmund</t>
  </si>
  <si>
    <t>2024/2025</t>
  </si>
  <si>
    <t>2025/2026</t>
  </si>
  <si>
    <t>Thursday</t>
  </si>
  <si>
    <t>Wednesday</t>
  </si>
  <si>
    <t>Man. City</t>
  </si>
  <si>
    <t>Juventus</t>
  </si>
  <si>
    <t>first game</t>
  </si>
  <si>
    <t>man city</t>
  </si>
  <si>
    <t>Bayern München</t>
  </si>
  <si>
    <t>Chelsea</t>
  </si>
  <si>
    <t>won</t>
  </si>
  <si>
    <t>Ajax</t>
  </si>
  <si>
    <t>Inter</t>
  </si>
  <si>
    <t>Friday</t>
  </si>
  <si>
    <t>round of 16</t>
  </si>
  <si>
    <t>Tuesday</t>
  </si>
  <si>
    <t>Tie</t>
  </si>
  <si>
    <t>עמודה1</t>
  </si>
  <si>
    <t>Liverpool</t>
  </si>
  <si>
    <t>Atletico Madrid</t>
  </si>
  <si>
    <t>2021/2022</t>
  </si>
  <si>
    <t>יום ראשון</t>
  </si>
  <si>
    <t>יום שני</t>
  </si>
  <si>
    <t>יום שלישי</t>
  </si>
  <si>
    <t>יום רביעי</t>
  </si>
  <si>
    <t>יום חמישי</t>
  </si>
  <si>
    <t>יום שישי</t>
  </si>
  <si>
    <t>Sunday</t>
  </si>
  <si>
    <t>Monday</t>
  </si>
  <si>
    <t>עמודה2</t>
  </si>
  <si>
    <t>יום שבת</t>
  </si>
  <si>
    <t>Saturday</t>
  </si>
  <si>
    <t>fourth game</t>
  </si>
  <si>
    <t>Beitar Jerusalem</t>
  </si>
  <si>
    <t>Bney sakhnin</t>
  </si>
  <si>
    <t>Hapoel Kiriat Shmone</t>
  </si>
  <si>
    <t>Maccabi haifa</t>
  </si>
  <si>
    <t>Hapoel Haifa</t>
  </si>
  <si>
    <t>current_year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</si>
</sst>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Border="1"/>
    <xf numFmtId="0" fontId="0" fillId="0" borderId="0" xfId="0" applyNumberFormat="1" applyBorder="1"/>
  </cellXfs>
  <cellStyles count="1"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AF7991-E018-9941-8BEA-38FEEC7DDC0C}" name="טבלה1" displayName="טבלה1" ref="A1:AA12" totalsRowShown="0" headerRowDxfId="2">
  <autoFilter ref="A1:AA12" xr:uid="{B9AF7991-E018-9941-8BEA-38FEEC7DDC0C}"/>
  <tableColumns count="27">
    <tableColumn id="1" xr3:uid="{A70ABECB-069F-904E-9F51-397F45E6A967}" name="עמודה1" dataDxfId="1"/>
    <tableColumn id="2" xr3:uid="{9CE169FD-F7D4-3E4C-99AC-153866F5688B}" name="awayteam"/>
    <tableColumn id="3" xr3:uid="{886228D6-7707-A841-9243-BE95983463B4}" name="awaypossession"/>
    <tableColumn id="4" xr3:uid="{A31CB561-491F-724C-9C77-86052F23A280}" name="awayshotsontarge"/>
    <tableColumn id="5" xr3:uid="{C8502C9B-5AE1-0246-83F3-0F14303D14E4}" name="awaycorners"/>
    <tableColumn id="6" xr3:uid="{31F9D291-CEF7-7640-9824-46459C3A8F3D}" name="awayfouls"/>
    <tableColumn id="7" xr3:uid="{0302FADD-8D0D-3342-ADC1-6F875321E3E7}" name="awaygoliesaves"/>
    <tableColumn id="27" xr3:uid="{23CFB3A8-F8C6-EE43-862C-965F409C16EB}" name="current_year"/>
    <tableColumn id="8" xr3:uid="{3DF5A311-67CA-F847-BA6E-5684034233B8}" name="season"/>
    <tableColumn id="9" xr3:uid="{62222AB5-85CA-1B41-AC0C-4F79A192C64B}" name="day"/>
    <tableColumn id="10" xr3:uid="{ACB1EA14-E4DA-E04A-9020-EB1EABF041A2}" name="month"/>
    <tableColumn id="11" xr3:uid="{1E90FF31-7E56-B245-83C5-879B9D9CC198}" name="name_day" dataDxfId="0">
      <calculatedColumnFormula>VLOOKUP(TEXT(DATE(טבלה1[[#This Row],[current_year]],טבלה1[[#This Row],[month]],טבלה1[[#This Row],[day]]), "dddd"), days[], 2, FALSE)</calculatedColumnFormula>
    </tableColumn>
    <tableColumn id="12" xr3:uid="{5C92F0DB-2D44-0A47-96C8-3822FAB50BBA}" name="hometeam"/>
    <tableColumn id="13" xr3:uid="{6CA2D22A-4885-7548-8BB7-082DCE0ACB04}" name="homepossession"/>
    <tableColumn id="14" xr3:uid="{3A1C5C86-214D-DD42-80B5-939832E07823}" name="homeshotsontarget"/>
    <tableColumn id="15" xr3:uid="{55D6C011-EA9C-D04D-889E-F1FDB5F2FE3B}" name="homecorners"/>
    <tableColumn id="16" xr3:uid="{779B4BC3-91CE-1542-B7E6-931E72C6ABFC}" name="homefouls"/>
    <tableColumn id="17" xr3:uid="{FC65243A-A3BE-944D-A5DE-E34D94485253}" name="homegoliesaves"/>
    <tableColumn id="18" xr3:uid="{F1E1015C-A44F-D44A-9158-149848F71CC2}" name="level_match"/>
    <tableColumn id="19" xr3:uid="{F2D83EAB-02D0-F449-A35F-96858294D7FF}" name="attendance_original"/>
    <tableColumn id="20" xr3:uid="{3D607E64-3889-E241-9114-6DA1E0485299}" name="awaycardsyellow_count"/>
    <tableColumn id="21" xr3:uid="{BBB29BEB-6B0D-0649-8B9B-4ADF7CE8B85E}" name="awaycardsred_count"/>
    <tableColumn id="22" xr3:uid="{D9FFE409-D5C3-9E44-9213-949594830476}" name="awaysubstitution_count"/>
    <tableColumn id="23" xr3:uid="{40DEF6EB-81E0-034F-8912-F3355B437693}" name="homecardsyellow_count"/>
    <tableColumn id="24" xr3:uid="{A7DA6E94-545C-0D44-B0C9-F8CC91AF8A75}" name="homecardsred_count"/>
    <tableColumn id="25" xr3:uid="{8B16222F-8F82-BD4F-94AB-9F1EF7CB9BA0}" name="homesubstitution_count"/>
    <tableColumn id="26" xr3:uid="{C8806627-1ED4-A445-8CDF-ABDEC4CEF5C1}" name="w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C3F451-4E3C-CE46-8626-827D0768B00B}" name="days" displayName="days" ref="A1:B8" totalsRowShown="0">
  <autoFilter ref="A1:B8" xr:uid="{DAC3F451-4E3C-CE46-8626-827D0768B00B}"/>
  <tableColumns count="2">
    <tableColumn id="1" xr3:uid="{07A88BE2-583D-AA42-9870-CB0C7BB046C5}" name="עמודה1"/>
    <tableColumn id="2" xr3:uid="{3E129D7F-19BB-8544-9E9C-C0747CAAA540}" name="עמודה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"/>
  <sheetViews>
    <sheetView tabSelected="1" topLeftCell="O1" workbookViewId="0">
      <selection activeCell="AA12" sqref="AA12"/>
    </sheetView>
  </sheetViews>
  <sheetFormatPr baseColWidth="10" defaultColWidth="8.83203125" defaultRowHeight="14" x14ac:dyDescent="0.15"/>
  <cols>
    <col min="1" max="1" width="9.33203125" customWidth="1"/>
    <col min="2" max="2" width="15" bestFit="1" customWidth="1"/>
    <col min="3" max="3" width="18.1640625" customWidth="1"/>
    <col min="4" max="4" width="19.83203125" customWidth="1"/>
    <col min="5" max="5" width="14.6640625" customWidth="1"/>
    <col min="6" max="6" width="12.5" customWidth="1"/>
    <col min="7" max="7" width="17.33203125" customWidth="1"/>
    <col min="8" max="8" width="17.33203125" bestFit="1" customWidth="1"/>
    <col min="9" max="9" width="12.5" bestFit="1" customWidth="1"/>
    <col min="10" max="10" width="12.5" customWidth="1"/>
    <col min="11" max="11" width="15" bestFit="1" customWidth="1"/>
    <col min="12" max="12" width="18.6640625" customWidth="1"/>
    <col min="13" max="13" width="21" customWidth="1"/>
    <col min="14" max="14" width="15.1640625" customWidth="1"/>
    <col min="15" max="15" width="13" customWidth="1"/>
    <col min="16" max="16" width="17.83203125" customWidth="1"/>
    <col min="17" max="17" width="14" customWidth="1"/>
    <col min="18" max="18" width="21" customWidth="1"/>
    <col min="19" max="19" width="24.6640625" customWidth="1"/>
    <col min="20" max="20" width="21.83203125" customWidth="1"/>
    <col min="21" max="21" width="25" customWidth="1"/>
    <col min="22" max="22" width="25.1640625" customWidth="1"/>
    <col min="23" max="23" width="22.33203125" customWidth="1"/>
    <col min="24" max="24" width="25.5" customWidth="1"/>
  </cols>
  <sheetData>
    <row r="1" spans="1:27" x14ac:dyDescent="0.15">
      <c r="A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36</v>
      </c>
    </row>
    <row r="2" spans="1:27" x14ac:dyDescent="0.15">
      <c r="A2" s="1">
        <v>0</v>
      </c>
      <c r="B2" t="s">
        <v>24</v>
      </c>
      <c r="C2">
        <v>26</v>
      </c>
      <c r="D2">
        <v>1</v>
      </c>
      <c r="E2">
        <v>5</v>
      </c>
      <c r="F2">
        <v>6</v>
      </c>
      <c r="G2">
        <v>1</v>
      </c>
      <c r="H2">
        <v>2025</v>
      </c>
      <c r="I2" t="s">
        <v>27</v>
      </c>
      <c r="J2">
        <v>19</v>
      </c>
      <c r="K2">
        <v>9</v>
      </c>
      <c r="L2" t="str">
        <f>VLOOKUP(TEXT(DATE(טבלה1[[#This Row],[current_year]],טבלה1[[#This Row],[month]],טבלה1[[#This Row],[day]]), "dddd"), days[], 2, FALSE)</f>
        <v>Friday</v>
      </c>
      <c r="M2" t="s">
        <v>30</v>
      </c>
      <c r="N2">
        <f>100-טבלה1[[#This Row],[awaypossession]]</f>
        <v>74</v>
      </c>
      <c r="O2">
        <v>8</v>
      </c>
      <c r="P2">
        <v>5</v>
      </c>
      <c r="Q2">
        <v>3</v>
      </c>
      <c r="R2">
        <v>0</v>
      </c>
      <c r="S2" t="s">
        <v>32</v>
      </c>
      <c r="T2">
        <v>92</v>
      </c>
      <c r="U2">
        <v>1</v>
      </c>
      <c r="V2">
        <v>0</v>
      </c>
      <c r="W2">
        <v>2</v>
      </c>
      <c r="X2">
        <v>1</v>
      </c>
      <c r="Y2">
        <v>1</v>
      </c>
      <c r="Z2">
        <v>0</v>
      </c>
      <c r="AA2" t="s">
        <v>33</v>
      </c>
    </row>
    <row r="3" spans="1:27" x14ac:dyDescent="0.15">
      <c r="A3" s="1">
        <v>1</v>
      </c>
      <c r="B3" t="s">
        <v>31</v>
      </c>
      <c r="C3">
        <v>42</v>
      </c>
      <c r="D3">
        <v>4</v>
      </c>
      <c r="E3">
        <v>2</v>
      </c>
      <c r="F3">
        <v>13</v>
      </c>
      <c r="G3">
        <v>0</v>
      </c>
      <c r="H3">
        <v>2025</v>
      </c>
      <c r="I3" t="s">
        <v>26</v>
      </c>
      <c r="J3">
        <v>10</v>
      </c>
      <c r="K3">
        <v>8</v>
      </c>
      <c r="L3" t="str">
        <f>VLOOKUP(TEXT(DATE(טבלה1[[#This Row],[current_year]],טבלה1[[#This Row],[month]],טבלה1[[#This Row],[day]]), "dddd"), days[], 2, FALSE)</f>
        <v>Sunday</v>
      </c>
      <c r="M3" t="s">
        <v>25</v>
      </c>
      <c r="N3">
        <f>100-טבלה1[[#This Row],[awaypossession]]</f>
        <v>58</v>
      </c>
      <c r="O3">
        <v>1</v>
      </c>
      <c r="P3">
        <v>2</v>
      </c>
      <c r="Q3">
        <v>11</v>
      </c>
      <c r="R3">
        <v>2</v>
      </c>
      <c r="S3" t="s">
        <v>32</v>
      </c>
      <c r="T3">
        <v>64</v>
      </c>
      <c r="U3">
        <v>2</v>
      </c>
      <c r="V3">
        <v>0</v>
      </c>
      <c r="W3">
        <v>11</v>
      </c>
      <c r="X3">
        <v>1</v>
      </c>
      <c r="Y3">
        <v>0</v>
      </c>
      <c r="Z3">
        <v>9</v>
      </c>
      <c r="AA3" t="s">
        <v>31</v>
      </c>
    </row>
    <row r="4" spans="1:27" x14ac:dyDescent="0.15">
      <c r="A4" s="1">
        <v>2</v>
      </c>
      <c r="B4" t="s">
        <v>25</v>
      </c>
      <c r="C4">
        <v>48</v>
      </c>
      <c r="D4">
        <v>10</v>
      </c>
      <c r="E4">
        <v>2</v>
      </c>
      <c r="F4">
        <v>8</v>
      </c>
      <c r="G4">
        <v>3</v>
      </c>
      <c r="H4">
        <v>2025</v>
      </c>
      <c r="I4" t="s">
        <v>27</v>
      </c>
      <c r="J4">
        <v>16</v>
      </c>
      <c r="K4">
        <v>9</v>
      </c>
      <c r="L4" t="str">
        <f>VLOOKUP(TEXT(DATE(טבלה1[[#This Row],[current_year]],טבלה1[[#This Row],[month]],טבלה1[[#This Row],[day]]), "dddd"), days[], 2, FALSE)</f>
        <v>Tuesday</v>
      </c>
      <c r="M4" t="s">
        <v>31</v>
      </c>
      <c r="N4">
        <f>100-טבלה1[[#This Row],[awaypossession]]</f>
        <v>52</v>
      </c>
      <c r="O4">
        <v>19</v>
      </c>
      <c r="P4">
        <v>4</v>
      </c>
      <c r="Q4">
        <v>13</v>
      </c>
      <c r="R4">
        <v>0</v>
      </c>
      <c r="S4" t="s">
        <v>32</v>
      </c>
      <c r="T4">
        <v>92</v>
      </c>
      <c r="U4">
        <v>1</v>
      </c>
      <c r="V4">
        <v>0</v>
      </c>
      <c r="W4">
        <v>3</v>
      </c>
      <c r="X4">
        <v>0</v>
      </c>
      <c r="Y4">
        <v>0</v>
      </c>
      <c r="Z4">
        <v>5</v>
      </c>
      <c r="AA4" t="s">
        <v>42</v>
      </c>
    </row>
    <row r="5" spans="1:27" x14ac:dyDescent="0.15">
      <c r="A5" s="1">
        <v>3</v>
      </c>
      <c r="B5" t="s">
        <v>35</v>
      </c>
      <c r="C5">
        <v>44</v>
      </c>
      <c r="D5">
        <v>3</v>
      </c>
      <c r="E5">
        <v>2</v>
      </c>
      <c r="F5">
        <v>7</v>
      </c>
      <c r="G5">
        <v>3</v>
      </c>
      <c r="H5">
        <v>2025</v>
      </c>
      <c r="I5" t="s">
        <v>27</v>
      </c>
      <c r="J5">
        <v>17</v>
      </c>
      <c r="K5">
        <v>9</v>
      </c>
      <c r="L5" t="str">
        <f>VLOOKUP(TEXT(DATE(טבלה1[[#This Row],[current_year]],טבלה1[[#This Row],[month]],טבלה1[[#This Row],[day]]), "dddd"), days[], 2, FALSE)</f>
        <v>Wednesday</v>
      </c>
      <c r="M5" t="s">
        <v>34</v>
      </c>
      <c r="N5">
        <f>100-טבלה1[[#This Row],[awaypossession]]</f>
        <v>56</v>
      </c>
      <c r="O5">
        <v>5</v>
      </c>
      <c r="P5">
        <v>6</v>
      </c>
      <c r="Q5">
        <v>12</v>
      </c>
      <c r="R5">
        <v>2</v>
      </c>
      <c r="S5" t="s">
        <v>32</v>
      </c>
      <c r="T5">
        <v>100</v>
      </c>
      <c r="U5">
        <v>1</v>
      </c>
      <c r="V5">
        <v>0</v>
      </c>
      <c r="W5">
        <v>3</v>
      </c>
      <c r="X5">
        <v>3</v>
      </c>
      <c r="Y5">
        <v>0</v>
      </c>
      <c r="Z5">
        <v>5</v>
      </c>
      <c r="AA5" t="s">
        <v>34</v>
      </c>
    </row>
    <row r="6" spans="1:27" x14ac:dyDescent="0.15">
      <c r="A6" s="1">
        <v>4</v>
      </c>
      <c r="B6" t="s">
        <v>38</v>
      </c>
      <c r="C6">
        <v>44</v>
      </c>
      <c r="D6">
        <v>4</v>
      </c>
      <c r="E6">
        <v>5</v>
      </c>
      <c r="F6">
        <v>17</v>
      </c>
      <c r="G6">
        <v>2</v>
      </c>
      <c r="H6">
        <v>2025</v>
      </c>
      <c r="I6" t="s">
        <v>27</v>
      </c>
      <c r="J6">
        <v>17</v>
      </c>
      <c r="K6">
        <v>9</v>
      </c>
      <c r="L6" t="str">
        <f>VLOOKUP(TEXT(DATE(טבלה1[[#This Row],[current_year]],טבלה1[[#This Row],[month]],טבלה1[[#This Row],[day]]), "dddd"), days[], 2, FALSE)</f>
        <v>Wednesday</v>
      </c>
      <c r="M6" t="s">
        <v>37</v>
      </c>
      <c r="N6">
        <f>100-טבלה1[[#This Row],[awaypossession]]</f>
        <v>56</v>
      </c>
      <c r="O6">
        <v>2</v>
      </c>
      <c r="P6">
        <v>3</v>
      </c>
      <c r="Q6">
        <v>15</v>
      </c>
      <c r="R6">
        <v>3</v>
      </c>
      <c r="S6" t="s">
        <v>32</v>
      </c>
      <c r="T6">
        <v>98</v>
      </c>
      <c r="U6">
        <v>2</v>
      </c>
      <c r="V6">
        <v>0</v>
      </c>
      <c r="W6">
        <v>5</v>
      </c>
      <c r="X6">
        <v>1</v>
      </c>
      <c r="Y6">
        <v>0</v>
      </c>
      <c r="Z6">
        <v>5</v>
      </c>
      <c r="AA6" t="s">
        <v>38</v>
      </c>
    </row>
    <row r="7" spans="1:27" x14ac:dyDescent="0.15">
      <c r="A7" s="1">
        <v>5</v>
      </c>
      <c r="B7" t="s">
        <v>37</v>
      </c>
      <c r="C7">
        <v>61</v>
      </c>
      <c r="D7">
        <v>12</v>
      </c>
      <c r="E7">
        <v>4</v>
      </c>
      <c r="F7">
        <v>15</v>
      </c>
      <c r="G7">
        <v>4</v>
      </c>
      <c r="H7">
        <v>2025</v>
      </c>
      <c r="I7" t="s">
        <v>26</v>
      </c>
      <c r="J7">
        <v>14</v>
      </c>
      <c r="K7">
        <v>3</v>
      </c>
      <c r="L7" t="str">
        <f>VLOOKUP(TEXT(DATE(טבלה1[[#This Row],[current_year]],טבלה1[[#This Row],[month]],טבלה1[[#This Row],[day]]), "dddd"), days[], 2, FALSE)</f>
        <v>Friday</v>
      </c>
      <c r="M7" t="s">
        <v>38</v>
      </c>
      <c r="N7">
        <f>100-טבלה1[[#This Row],[awaypossession]]</f>
        <v>39</v>
      </c>
      <c r="O7">
        <v>20</v>
      </c>
      <c r="P7">
        <v>3</v>
      </c>
      <c r="Q7">
        <v>16</v>
      </c>
      <c r="R7">
        <v>3</v>
      </c>
      <c r="S7" t="s">
        <v>40</v>
      </c>
      <c r="T7">
        <v>92</v>
      </c>
      <c r="U7">
        <v>1</v>
      </c>
      <c r="V7">
        <v>0</v>
      </c>
      <c r="W7">
        <v>2</v>
      </c>
      <c r="X7">
        <v>0</v>
      </c>
      <c r="Y7">
        <v>0</v>
      </c>
      <c r="Z7">
        <v>2</v>
      </c>
      <c r="AA7" t="s">
        <v>38</v>
      </c>
    </row>
    <row r="8" spans="1:27" x14ac:dyDescent="0.15">
      <c r="A8" s="3">
        <v>6</v>
      </c>
      <c r="B8" t="s">
        <v>45</v>
      </c>
      <c r="C8">
        <v>27</v>
      </c>
      <c r="D8">
        <v>0</v>
      </c>
      <c r="E8">
        <v>3</v>
      </c>
      <c r="F8">
        <v>9</v>
      </c>
      <c r="G8">
        <v>4</v>
      </c>
      <c r="H8">
        <v>2021</v>
      </c>
      <c r="I8" t="s">
        <v>46</v>
      </c>
      <c r="J8">
        <v>3</v>
      </c>
      <c r="K8">
        <v>11</v>
      </c>
      <c r="L8" t="str">
        <f>VLOOKUP(TEXT(DATE(טבלה1[[#This Row],[current_year]],טבלה1[[#This Row],[month]],טבלה1[[#This Row],[day]]), "dddd"), days[], 2, FALSE)</f>
        <v>Wednesday</v>
      </c>
      <c r="M8" t="s">
        <v>44</v>
      </c>
      <c r="N8">
        <f>100-טבלה1[[#This Row],[awaypossession]]</f>
        <v>73</v>
      </c>
      <c r="O8">
        <v>6</v>
      </c>
      <c r="P8">
        <v>5</v>
      </c>
      <c r="Q8">
        <v>12</v>
      </c>
      <c r="R8">
        <v>0</v>
      </c>
      <c r="S8" t="s">
        <v>58</v>
      </c>
      <c r="T8">
        <v>96</v>
      </c>
      <c r="U8">
        <v>4</v>
      </c>
      <c r="V8">
        <v>1</v>
      </c>
      <c r="W8">
        <v>5</v>
      </c>
      <c r="X8">
        <v>3</v>
      </c>
      <c r="Y8">
        <v>0</v>
      </c>
      <c r="Z8">
        <v>5</v>
      </c>
      <c r="AA8" t="s">
        <v>44</v>
      </c>
    </row>
    <row r="9" spans="1:27" x14ac:dyDescent="0.15">
      <c r="A9" s="3">
        <v>7</v>
      </c>
      <c r="B9" t="s">
        <v>45</v>
      </c>
      <c r="C9">
        <v>44</v>
      </c>
      <c r="D9">
        <v>4</v>
      </c>
      <c r="E9">
        <v>6</v>
      </c>
      <c r="F9">
        <v>9</v>
      </c>
      <c r="G9">
        <v>3</v>
      </c>
      <c r="H9">
        <v>2025</v>
      </c>
      <c r="I9" t="s">
        <v>27</v>
      </c>
      <c r="J9">
        <v>17</v>
      </c>
      <c r="K9">
        <v>9</v>
      </c>
      <c r="L9" t="str">
        <f>VLOOKUP(TEXT(DATE(טבלה1[[#This Row],[current_year]],טבלה1[[#This Row],[month]],טבלה1[[#This Row],[day]]), "dddd"), days[], 2, FALSE)</f>
        <v>Wednesday</v>
      </c>
      <c r="M9" t="s">
        <v>44</v>
      </c>
      <c r="N9">
        <f>100-טבלה1[[#This Row],[awaypossession]]</f>
        <v>56</v>
      </c>
      <c r="O9">
        <v>6</v>
      </c>
      <c r="P9">
        <v>7</v>
      </c>
      <c r="Q9">
        <v>7</v>
      </c>
      <c r="R9">
        <v>2</v>
      </c>
      <c r="S9" t="s">
        <v>32</v>
      </c>
      <c r="T9">
        <f>100*(61276/60725)</f>
        <v>100.90736928777275</v>
      </c>
      <c r="U9">
        <v>2</v>
      </c>
      <c r="V9">
        <v>0</v>
      </c>
      <c r="W9">
        <v>4</v>
      </c>
      <c r="X9">
        <v>1</v>
      </c>
      <c r="Y9">
        <v>0</v>
      </c>
      <c r="Z9">
        <v>5</v>
      </c>
      <c r="AA9" t="s">
        <v>44</v>
      </c>
    </row>
    <row r="10" spans="1:27" x14ac:dyDescent="0.15">
      <c r="A10" s="3">
        <v>8</v>
      </c>
      <c r="B10" t="s">
        <v>59</v>
      </c>
      <c r="C10">
        <v>75</v>
      </c>
      <c r="D10">
        <v>11</v>
      </c>
      <c r="E10">
        <v>8</v>
      </c>
      <c r="F10">
        <v>15</v>
      </c>
      <c r="G10">
        <v>2</v>
      </c>
      <c r="H10">
        <v>2025</v>
      </c>
      <c r="I10" t="s">
        <v>26</v>
      </c>
      <c r="J10">
        <v>25</v>
      </c>
      <c r="K10">
        <v>8</v>
      </c>
      <c r="L10" t="str">
        <f>VLOOKUP(TEXT(DATE(טבלה1[[#This Row],[current_year]],טבלה1[[#This Row],[month]],טבלה1[[#This Row],[day]]), "dddd"), days[], 2, FALSE)</f>
        <v>Monday</v>
      </c>
      <c r="M10" t="s">
        <v>60</v>
      </c>
      <c r="N10">
        <f>100-טבלה1[[#This Row],[awaypossession]]</f>
        <v>25</v>
      </c>
      <c r="O10">
        <v>4</v>
      </c>
      <c r="P10">
        <v>0</v>
      </c>
      <c r="Q10">
        <v>13</v>
      </c>
      <c r="R10">
        <v>7</v>
      </c>
      <c r="S10" t="s">
        <v>32</v>
      </c>
      <c r="T10">
        <f>100*(5000/8500)</f>
        <v>58.82352941176471</v>
      </c>
      <c r="U10">
        <v>3</v>
      </c>
      <c r="V10">
        <v>0</v>
      </c>
      <c r="W10">
        <v>3</v>
      </c>
      <c r="X10">
        <v>3</v>
      </c>
      <c r="Y10">
        <v>0</v>
      </c>
      <c r="Z10">
        <v>3</v>
      </c>
      <c r="AA10" t="s">
        <v>59</v>
      </c>
    </row>
    <row r="11" spans="1:27" x14ac:dyDescent="0.15">
      <c r="A11" s="3">
        <v>9</v>
      </c>
      <c r="B11" t="s">
        <v>59</v>
      </c>
      <c r="C11">
        <v>79</v>
      </c>
      <c r="D11">
        <v>9</v>
      </c>
      <c r="E11">
        <v>8</v>
      </c>
      <c r="F11">
        <v>13</v>
      </c>
      <c r="G11">
        <v>1</v>
      </c>
      <c r="H11">
        <v>2025</v>
      </c>
      <c r="I11" t="s">
        <v>26</v>
      </c>
      <c r="J11">
        <v>18</v>
      </c>
      <c r="K11">
        <v>1</v>
      </c>
      <c r="L11" t="str">
        <f>VLOOKUP(TEXT(DATE(טבלה1[[#This Row],[current_year]],טבלה1[[#This Row],[month]],טבלה1[[#This Row],[day]]), "dddd"), days[], 2, FALSE)</f>
        <v>Saturday</v>
      </c>
      <c r="M11" t="s">
        <v>61</v>
      </c>
      <c r="N11">
        <f>100-טבלה1[[#This Row],[awaypossession]]</f>
        <v>21</v>
      </c>
      <c r="O11">
        <v>1</v>
      </c>
      <c r="P11">
        <v>0</v>
      </c>
      <c r="Q11">
        <v>9</v>
      </c>
      <c r="R11">
        <v>6</v>
      </c>
      <c r="S11" t="s">
        <v>32</v>
      </c>
      <c r="T11">
        <v>100</v>
      </c>
      <c r="U11">
        <v>3</v>
      </c>
      <c r="V11">
        <v>0</v>
      </c>
      <c r="W11">
        <v>5</v>
      </c>
      <c r="X11">
        <v>2</v>
      </c>
      <c r="Y11">
        <v>1</v>
      </c>
      <c r="Z11">
        <v>5</v>
      </c>
      <c r="AA11" t="str">
        <f>טבלה1[[#This Row],[awayteam]]</f>
        <v>Beitar Jerusalem</v>
      </c>
    </row>
    <row r="12" spans="1:27" x14ac:dyDescent="0.15">
      <c r="A12" s="3">
        <v>10</v>
      </c>
      <c r="B12" s="4" t="s">
        <v>62</v>
      </c>
      <c r="C12" s="4">
        <v>62</v>
      </c>
      <c r="D12" s="4">
        <v>2</v>
      </c>
      <c r="E12" s="4">
        <v>3</v>
      </c>
      <c r="F12" s="4">
        <v>14</v>
      </c>
      <c r="G12" s="4">
        <v>1</v>
      </c>
      <c r="H12" s="4">
        <v>2025</v>
      </c>
      <c r="I12" s="4" t="s">
        <v>26</v>
      </c>
      <c r="J12" s="4">
        <v>3</v>
      </c>
      <c r="K12" s="4">
        <v>5</v>
      </c>
      <c r="L12" s="5" t="str">
        <f>VLOOKUP(TEXT(DATE(טבלה1[[#This Row],[current_year]],טבלה1[[#This Row],[month]],טבלה1[[#This Row],[day]]), "dddd"), days[], 2, FALSE)</f>
        <v>Saturday</v>
      </c>
      <c r="M12" s="4" t="s">
        <v>63</v>
      </c>
      <c r="N12">
        <f>100-טבלה1[[#This Row],[awaypossession]]</f>
        <v>38</v>
      </c>
      <c r="O12" s="4">
        <v>5</v>
      </c>
      <c r="P12" s="4">
        <v>1</v>
      </c>
      <c r="Q12" s="4">
        <v>13</v>
      </c>
      <c r="R12" s="4">
        <v>1</v>
      </c>
      <c r="S12" s="4" t="s">
        <v>32</v>
      </c>
      <c r="T12" s="4">
        <v>100</v>
      </c>
      <c r="U12" s="4">
        <v>5</v>
      </c>
      <c r="V12" s="4">
        <v>0</v>
      </c>
      <c r="W12" s="4">
        <v>6</v>
      </c>
      <c r="X12" s="4">
        <v>4</v>
      </c>
      <c r="Y12" s="4">
        <v>0</v>
      </c>
      <c r="Z12" s="4">
        <v>6</v>
      </c>
      <c r="AA12" s="4" t="str">
        <f>טבלה1[[#This Row],[hometeam]]</f>
        <v>Hapoel Haifa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FF16-4D09-D545-A632-5E94E6DCFA7A}">
  <dimension ref="A1:B8"/>
  <sheetViews>
    <sheetView rightToLeft="1" workbookViewId="0">
      <selection activeCell="B9" sqref="B9"/>
    </sheetView>
  </sheetViews>
  <sheetFormatPr baseColWidth="10" defaultRowHeight="14" x14ac:dyDescent="0.15"/>
  <sheetData>
    <row r="1" spans="1:2" x14ac:dyDescent="0.15">
      <c r="A1" t="s">
        <v>43</v>
      </c>
      <c r="B1" t="s">
        <v>55</v>
      </c>
    </row>
    <row r="2" spans="1:2" x14ac:dyDescent="0.15">
      <c r="A2" t="s">
        <v>47</v>
      </c>
      <c r="B2" t="s">
        <v>53</v>
      </c>
    </row>
    <row r="3" spans="1:2" x14ac:dyDescent="0.15">
      <c r="A3" t="s">
        <v>48</v>
      </c>
      <c r="B3" t="s">
        <v>54</v>
      </c>
    </row>
    <row r="4" spans="1:2" x14ac:dyDescent="0.15">
      <c r="A4" t="s">
        <v>49</v>
      </c>
      <c r="B4" t="s">
        <v>41</v>
      </c>
    </row>
    <row r="5" spans="1:2" x14ac:dyDescent="0.15">
      <c r="A5" t="s">
        <v>50</v>
      </c>
      <c r="B5" t="s">
        <v>29</v>
      </c>
    </row>
    <row r="6" spans="1:2" x14ac:dyDescent="0.15">
      <c r="A6" t="s">
        <v>51</v>
      </c>
      <c r="B6" t="s">
        <v>28</v>
      </c>
    </row>
    <row r="7" spans="1:2" x14ac:dyDescent="0.15">
      <c r="A7" t="s">
        <v>52</v>
      </c>
      <c r="B7" t="s">
        <v>39</v>
      </c>
    </row>
    <row r="8" spans="1:2" x14ac:dyDescent="0.15">
      <c r="A8" t="s">
        <v>56</v>
      </c>
      <c r="B8" t="s">
        <v>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Sheet1</vt:lpstr>
      <vt:lpstr>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סהר חיים יעקב</cp:lastModifiedBy>
  <dcterms:created xsi:type="dcterms:W3CDTF">2025-09-19T21:19:59Z</dcterms:created>
  <dcterms:modified xsi:type="dcterms:W3CDTF">2025-09-21T09:01:04Z</dcterms:modified>
</cp:coreProperties>
</file>