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Sana Iqbal\Documents\R\PrometheeR\"/>
    </mc:Choice>
  </mc:AlternateContent>
  <bookViews>
    <workbookView xWindow="0" yWindow="0" windowWidth="20490" windowHeight="7530"/>
  </bookViews>
  <sheets>
    <sheet name="Sheet1" sheetId="1" r:id="rId1"/>
    <sheet name="Kyriac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7" i="2" l="1"/>
  <c r="K48" i="2"/>
  <c r="K49" i="2"/>
  <c r="J3" i="2"/>
  <c r="J2" i="2" l="1" a="1"/>
  <c r="J2" i="2" s="1"/>
  <c r="K3" i="2"/>
  <c r="K31" i="2" s="1"/>
  <c r="E63" i="2" s="1"/>
  <c r="L3" i="2"/>
  <c r="L31" i="2" s="1"/>
  <c r="F63" i="2" s="1"/>
  <c r="M3" i="2"/>
  <c r="N3" i="2"/>
  <c r="J4" i="2"/>
  <c r="K4" i="2"/>
  <c r="L4" i="2"/>
  <c r="M4" i="2"/>
  <c r="N4" i="2"/>
  <c r="N32" i="2" s="1"/>
  <c r="H64" i="2" s="1"/>
  <c r="J5" i="2"/>
  <c r="J33" i="2" s="1"/>
  <c r="K5" i="2"/>
  <c r="L5" i="2"/>
  <c r="M5" i="2"/>
  <c r="N5" i="2"/>
  <c r="J6" i="2"/>
  <c r="K6" i="2"/>
  <c r="L6" i="2"/>
  <c r="L34" i="2" s="1"/>
  <c r="F66" i="2" s="1"/>
  <c r="M6" i="2"/>
  <c r="M34" i="2" s="1"/>
  <c r="N6" i="2"/>
  <c r="J7" i="2"/>
  <c r="K7" i="2"/>
  <c r="L7" i="2"/>
  <c r="M7" i="2"/>
  <c r="N7" i="2"/>
  <c r="J10" i="2"/>
  <c r="J38" i="2" s="1"/>
  <c r="E14" i="2" s="1"/>
  <c r="E19" i="2" s="1"/>
  <c r="K10" i="2"/>
  <c r="K38" i="2" s="1"/>
  <c r="L10" i="2"/>
  <c r="M10" i="2"/>
  <c r="N10" i="2"/>
  <c r="J11" i="2"/>
  <c r="K11" i="2"/>
  <c r="L11" i="2"/>
  <c r="M11" i="2"/>
  <c r="M39" i="2" s="1"/>
  <c r="N11" i="2"/>
  <c r="N39" i="2" s="1"/>
  <c r="J12" i="2"/>
  <c r="K12" i="2"/>
  <c r="L12" i="2"/>
  <c r="M12" i="2"/>
  <c r="N12" i="2"/>
  <c r="J13" i="2"/>
  <c r="K13" i="2"/>
  <c r="K41" i="2" s="1"/>
  <c r="L13" i="2"/>
  <c r="L41" i="2" s="1"/>
  <c r="M13" i="2"/>
  <c r="N13" i="2"/>
  <c r="J14" i="2"/>
  <c r="J42" i="2" s="1"/>
  <c r="K14" i="2"/>
  <c r="L14" i="2"/>
  <c r="M14" i="2"/>
  <c r="N14" i="2"/>
  <c r="J17" i="2"/>
  <c r="J45" i="2" s="1"/>
  <c r="F14" i="2" s="1"/>
  <c r="F19" i="2" s="1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M48" i="2" s="1"/>
  <c r="N20" i="2"/>
  <c r="N48" i="2" s="1"/>
  <c r="J21" i="2"/>
  <c r="K21" i="2"/>
  <c r="L21" i="2"/>
  <c r="M21" i="2"/>
  <c r="M49" i="2" s="1"/>
  <c r="N21" i="2"/>
  <c r="N49" i="2" s="1"/>
  <c r="J24" i="2"/>
  <c r="K24" i="2"/>
  <c r="L24" i="2"/>
  <c r="M24" i="2"/>
  <c r="N24" i="2"/>
  <c r="J25" i="2"/>
  <c r="K25" i="2"/>
  <c r="L25" i="2"/>
  <c r="M25" i="2"/>
  <c r="N25" i="2"/>
  <c r="J26" i="2"/>
  <c r="K26" i="2"/>
  <c r="K54" i="2" s="1"/>
  <c r="E65" i="2" s="1"/>
  <c r="L26" i="2"/>
  <c r="L54" i="2" s="1"/>
  <c r="F65" i="2" s="1"/>
  <c r="M26" i="2"/>
  <c r="N26" i="2"/>
  <c r="J27" i="2"/>
  <c r="K27" i="2"/>
  <c r="L27" i="2"/>
  <c r="M27" i="2"/>
  <c r="M55" i="2" s="1"/>
  <c r="N27" i="2"/>
  <c r="N55" i="2" s="1"/>
  <c r="J28" i="2"/>
  <c r="K28" i="2"/>
  <c r="L28" i="2"/>
  <c r="M28" i="2"/>
  <c r="N28" i="2"/>
  <c r="J31" i="2"/>
  <c r="D63" i="2" s="1"/>
  <c r="M31" i="2"/>
  <c r="N31" i="2"/>
  <c r="J32" i="2"/>
  <c r="D15" i="2" s="1"/>
  <c r="D20" i="2" s="1"/>
  <c r="K32" i="2"/>
  <c r="L32" i="2"/>
  <c r="F64" i="2" s="1"/>
  <c r="M32" i="2"/>
  <c r="K33" i="2"/>
  <c r="L33" i="2"/>
  <c r="M33" i="2"/>
  <c r="N33" i="2"/>
  <c r="J34" i="2"/>
  <c r="D66" i="2" s="1"/>
  <c r="K34" i="2"/>
  <c r="N34" i="2"/>
  <c r="J35" i="2"/>
  <c r="D18" i="2" s="1"/>
  <c r="D23" i="2" s="1"/>
  <c r="K35" i="2"/>
  <c r="L35" i="2"/>
  <c r="M35" i="2"/>
  <c r="N35" i="2"/>
  <c r="H67" i="2" s="1"/>
  <c r="L38" i="2"/>
  <c r="M38" i="2"/>
  <c r="N38" i="2"/>
  <c r="J39" i="2"/>
  <c r="E15" i="2" s="1"/>
  <c r="E20" i="2" s="1"/>
  <c r="K39" i="2"/>
  <c r="L39" i="2"/>
  <c r="J40" i="2"/>
  <c r="E16" i="2" s="1"/>
  <c r="E21" i="2" s="1"/>
  <c r="K40" i="2"/>
  <c r="L40" i="2"/>
  <c r="M40" i="2"/>
  <c r="N40" i="2"/>
  <c r="J41" i="2"/>
  <c r="E17" i="2" s="1"/>
  <c r="E22" i="2" s="1"/>
  <c r="M41" i="2"/>
  <c r="N41" i="2"/>
  <c r="K42" i="2"/>
  <c r="L42" i="2"/>
  <c r="M42" i="2"/>
  <c r="N42" i="2"/>
  <c r="K45" i="2"/>
  <c r="L45" i="2"/>
  <c r="M45" i="2"/>
  <c r="N45" i="2"/>
  <c r="J46" i="2"/>
  <c r="F15" i="2" s="1"/>
  <c r="F20" i="2" s="1"/>
  <c r="K46" i="2"/>
  <c r="L46" i="2"/>
  <c r="M46" i="2"/>
  <c r="N46" i="2"/>
  <c r="J47" i="2"/>
  <c r="F16" i="2" s="1"/>
  <c r="F21" i="2" s="1"/>
  <c r="L47" i="2"/>
  <c r="M47" i="2"/>
  <c r="N47" i="2"/>
  <c r="J48" i="2"/>
  <c r="L48" i="2"/>
  <c r="J49" i="2"/>
  <c r="L49" i="2"/>
  <c r="J52" i="2"/>
  <c r="K52" i="2"/>
  <c r="L52" i="2"/>
  <c r="M52" i="2"/>
  <c r="N52" i="2"/>
  <c r="G14" i="2" s="1"/>
  <c r="G19" i="2" s="1"/>
  <c r="J53" i="2"/>
  <c r="D64" i="2" s="1"/>
  <c r="K53" i="2"/>
  <c r="L53" i="2"/>
  <c r="M53" i="2"/>
  <c r="N53" i="2"/>
  <c r="J54" i="2"/>
  <c r="G16" i="2" s="1"/>
  <c r="G21" i="2" s="1"/>
  <c r="M54" i="2"/>
  <c r="G65" i="2" s="1"/>
  <c r="N54" i="2"/>
  <c r="J55" i="2"/>
  <c r="K55" i="2"/>
  <c r="L55" i="2"/>
  <c r="J56" i="2"/>
  <c r="K56" i="2"/>
  <c r="E67" i="2" s="1"/>
  <c r="L56" i="2"/>
  <c r="M56" i="2"/>
  <c r="N56" i="2"/>
  <c r="D62" i="2" a="1"/>
  <c r="H62" i="2" s="1"/>
  <c r="F62" i="2"/>
  <c r="G62" i="2"/>
  <c r="G63" i="2"/>
  <c r="E64" i="2"/>
  <c r="H65" i="2"/>
  <c r="F67" i="2"/>
  <c r="G18" i="2" l="1"/>
  <c r="G23" i="2" s="1"/>
  <c r="G67" i="2"/>
  <c r="G17" i="2"/>
  <c r="G22" i="2" s="1"/>
  <c r="H66" i="2"/>
  <c r="E18" i="2"/>
  <c r="E23" i="2" s="1"/>
  <c r="D67" i="2"/>
  <c r="D74" i="2" s="1"/>
  <c r="F74" i="2" s="1"/>
  <c r="F18" i="2"/>
  <c r="F23" i="2" s="1"/>
  <c r="D29" i="2" s="1"/>
  <c r="F17" i="2"/>
  <c r="F22" i="2" s="1"/>
  <c r="G64" i="2"/>
  <c r="D71" i="2" s="1"/>
  <c r="G66" i="2"/>
  <c r="D16" i="2"/>
  <c r="D21" i="2" s="1"/>
  <c r="D27" i="2" s="1"/>
  <c r="D65" i="2"/>
  <c r="D72" i="2" s="1"/>
  <c r="F72" i="2" s="1"/>
  <c r="E72" i="2"/>
  <c r="E66" i="2"/>
  <c r="E71" i="2" s="1"/>
  <c r="H63" i="2"/>
  <c r="E74" i="2" s="1"/>
  <c r="E62" i="2"/>
  <c r="N2" i="2"/>
  <c r="D62" i="2"/>
  <c r="D17" i="2"/>
  <c r="D22" i="2" s="1"/>
  <c r="M2" i="2"/>
  <c r="D14" i="2"/>
  <c r="D19" i="2" s="1"/>
  <c r="D25" i="2" s="1"/>
  <c r="L2" i="2"/>
  <c r="K2" i="2"/>
  <c r="G15" i="2"/>
  <c r="G20" i="2" s="1"/>
  <c r="D26" i="2" s="1"/>
  <c r="D73" i="2" l="1"/>
  <c r="F71" i="2"/>
  <c r="E70" i="2"/>
  <c r="E73" i="2"/>
  <c r="D28" i="2"/>
  <c r="D70" i="2"/>
  <c r="F70" i="2" s="1"/>
  <c r="F73" i="2" l="1"/>
</calcChain>
</file>

<file path=xl/sharedStrings.xml><?xml version="1.0" encoding="utf-8"?>
<sst xmlns="http://schemas.openxmlformats.org/spreadsheetml/2006/main" count="157" uniqueCount="34">
  <si>
    <t>Car E</t>
  </si>
  <si>
    <t>Car D</t>
  </si>
  <si>
    <t>Car C</t>
  </si>
  <si>
    <t>Car B</t>
  </si>
  <si>
    <t>Car A</t>
  </si>
  <si>
    <t>φ</t>
  </si>
  <si>
    <t>φ -</t>
  </si>
  <si>
    <t>φ +</t>
  </si>
  <si>
    <t>ALTERNATIVELY:</t>
  </si>
  <si>
    <t>POWER</t>
  </si>
  <si>
    <t>COMFORT</t>
  </si>
  <si>
    <t>CONSUMPTION</t>
  </si>
  <si>
    <t>PAIRWISE COMPARISONS</t>
  </si>
  <si>
    <t>PRICE</t>
  </si>
  <si>
    <t>TOTAL NET FLOW</t>
  </si>
  <si>
    <t>WEIGHTED NET FLOW</t>
  </si>
  <si>
    <t>NET FLOW</t>
  </si>
  <si>
    <t>Average</t>
  </si>
  <si>
    <t>Very Good</t>
  </si>
  <si>
    <t>Bad</t>
  </si>
  <si>
    <t>Very Bad</t>
  </si>
  <si>
    <t>ACTIONS</t>
  </si>
  <si>
    <t>comfort</t>
  </si>
  <si>
    <t>Weight</t>
  </si>
  <si>
    <t>Indifference</t>
  </si>
  <si>
    <t>Preference</t>
  </si>
  <si>
    <t>Linear</t>
  </si>
  <si>
    <t>Pref. fn</t>
  </si>
  <si>
    <t>MAX</t>
  </si>
  <si>
    <t>MIN</t>
  </si>
  <si>
    <t>Min/Max</t>
  </si>
  <si>
    <t>CRITERIA</t>
  </si>
  <si>
    <t>DIFFERENCES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</si>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</sst>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0" fontId="2" fillId="2" borderId="3" xfId="0" applyFont="1" applyFill="1" applyBorder="1"/>
    <xf numFmtId="0" fontId="0" fillId="0" borderId="3" xfId="0" applyBorder="1"/>
    <xf numFmtId="0" fontId="0" fillId="0" borderId="3" xfId="0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2" fillId="2" borderId="5" xfId="0" applyFont="1" applyFill="1" applyBorder="1"/>
    <xf numFmtId="0" fontId="0" fillId="0" borderId="5" xfId="0" applyBorder="1"/>
    <xf numFmtId="0" fontId="0" fillId="0" borderId="5" xfId="0" applyFill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3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3" borderId="30" xfId="0" applyFill="1" applyBorder="1"/>
    <xf numFmtId="0" fontId="0" fillId="3" borderId="29" xfId="0" applyFill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5" xfId="0" applyNumberFormat="1" applyBorder="1"/>
    <xf numFmtId="0" fontId="0" fillId="0" borderId="0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3" borderId="12" xfId="0" applyFill="1" applyBorder="1"/>
    <xf numFmtId="0" fontId="0" fillId="0" borderId="34" xfId="0" applyBorder="1"/>
    <xf numFmtId="0" fontId="0" fillId="3" borderId="22" xfId="0" applyFill="1" applyBorder="1"/>
    <xf numFmtId="0" fontId="0" fillId="3" borderId="35" xfId="0" applyFill="1" applyBorder="1"/>
    <xf numFmtId="0" fontId="0" fillId="0" borderId="8" xfId="0" applyBorder="1"/>
    <xf numFmtId="0" fontId="0" fillId="0" borderId="9" xfId="0" applyBorder="1"/>
    <xf numFmtId="0" fontId="0" fillId="3" borderId="36" xfId="0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3" borderId="32" xfId="0" applyFont="1" applyFill="1" applyBorder="1" applyAlignment="1">
      <alignment horizontal="right"/>
    </xf>
    <xf numFmtId="0" fontId="0" fillId="3" borderId="37" xfId="0" applyFill="1" applyBorder="1"/>
    <xf numFmtId="0" fontId="0" fillId="0" borderId="14" xfId="0" applyBorder="1"/>
    <xf numFmtId="0" fontId="0" fillId="0" borderId="15" xfId="0" applyBorder="1"/>
    <xf numFmtId="0" fontId="0" fillId="3" borderId="38" xfId="0" applyFont="1" applyFill="1" applyBorder="1" applyAlignment="1">
      <alignment horizontal="right"/>
    </xf>
    <xf numFmtId="0" fontId="0" fillId="3" borderId="2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10" xfId="0" applyFon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3" xfId="0" applyFont="1" applyFill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3" borderId="26" xfId="0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3" borderId="16" xfId="0" applyFont="1" applyFill="1" applyBorder="1" applyAlignment="1">
      <alignment horizontal="right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4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2" fillId="0" borderId="31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0" borderId="19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textRotation="90" wrapText="1"/>
    </xf>
    <xf numFmtId="0" fontId="0" fillId="0" borderId="24" xfId="0" applyBorder="1" applyAlignment="1">
      <alignment wrapText="1"/>
    </xf>
    <xf numFmtId="0" fontId="0" fillId="0" borderId="19" xfId="0" applyBorder="1" applyAlignment="1">
      <alignment wrapText="1"/>
    </xf>
    <xf numFmtId="0" fontId="2" fillId="3" borderId="33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2" fontId="0" fillId="0" borderId="0" xfId="0" applyNumberFormat="1"/>
    <xf numFmtId="2" fontId="0" fillId="3" borderId="16" xfId="0" applyNumberFormat="1" applyFont="1" applyFill="1" applyBorder="1" applyAlignment="1">
      <alignment horizontal="right"/>
    </xf>
    <xf numFmtId="2" fontId="0" fillId="3" borderId="13" xfId="0" applyNumberFormat="1" applyFont="1" applyFill="1" applyBorder="1" applyAlignment="1">
      <alignment horizontal="right"/>
    </xf>
    <xf numFmtId="2" fontId="0" fillId="3" borderId="10" xfId="0" applyNumberFormat="1" applyFont="1" applyFill="1" applyBorder="1" applyAlignment="1">
      <alignment horizontal="right"/>
    </xf>
    <xf numFmtId="2" fontId="0" fillId="3" borderId="18" xfId="0" applyNumberFormat="1" applyFill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2" fontId="0" fillId="3" borderId="44" xfId="0" applyNumberFormat="1" applyFill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Kyriaco!$C$25:$C$29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Kyriaco!$D$25:$D$29</c:f>
              <c:numCache>
                <c:formatCode>General</c:formatCode>
                <c:ptCount val="5"/>
                <c:pt idx="0">
                  <c:v>-0.125</c:v>
                </c:pt>
                <c:pt idx="1">
                  <c:v>-0.15625</c:v>
                </c:pt>
                <c:pt idx="2">
                  <c:v>-9.375E-2</c:v>
                </c:pt>
                <c:pt idx="3">
                  <c:v>9.375E-2</c:v>
                </c:pt>
                <c:pt idx="4">
                  <c:v>0.28125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C-4876-A540-ED6A4119F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9"/>
        <c:axId val="139908224"/>
        <c:axId val="139909760"/>
      </c:barChart>
      <c:catAx>
        <c:axId val="13990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909760"/>
        <c:crosses val="autoZero"/>
        <c:auto val="1"/>
        <c:lblAlgn val="ctr"/>
        <c:lblOffset val="100"/>
        <c:noMultiLvlLbl val="0"/>
      </c:catAx>
      <c:valAx>
        <c:axId val="13990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90822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PRICE</c:v>
          </c:tx>
          <c:invertIfNegative val="0"/>
          <c:cat>
            <c:strRef>
              <c:f>Kyriaco!$C$19:$C$23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Kyriaco!$D$19:$D$23</c:f>
              <c:numCache>
                <c:formatCode>General</c:formatCode>
                <c:ptCount val="5"/>
                <c:pt idx="0">
                  <c:v>0.25</c:v>
                </c:pt>
                <c:pt idx="1">
                  <c:v>-9.375E-2</c:v>
                </c:pt>
                <c:pt idx="2">
                  <c:v>-0.25</c:v>
                </c:pt>
                <c:pt idx="3">
                  <c:v>6.25E-2</c:v>
                </c:pt>
                <c:pt idx="4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F-4C21-9071-9BB8E565CE2D}"/>
            </c:ext>
          </c:extLst>
        </c:ser>
        <c:ser>
          <c:idx val="1"/>
          <c:order val="1"/>
          <c:tx>
            <c:v>CONSUMPTION</c:v>
          </c:tx>
          <c:invertIfNegative val="0"/>
          <c:cat>
            <c:strRef>
              <c:f>Kyriaco!$C$19:$C$23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Kyriaco!$E$19:$E$23</c:f>
              <c:numCache>
                <c:formatCode>General</c:formatCode>
                <c:ptCount val="5"/>
                <c:pt idx="0">
                  <c:v>0.125</c:v>
                </c:pt>
                <c:pt idx="1">
                  <c:v>-0.1875</c:v>
                </c:pt>
                <c:pt idx="2">
                  <c:v>-0.125</c:v>
                </c:pt>
                <c:pt idx="3">
                  <c:v>0</c:v>
                </c:pt>
                <c:pt idx="4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F-4C21-9071-9BB8E565CE2D}"/>
            </c:ext>
          </c:extLst>
        </c:ser>
        <c:ser>
          <c:idx val="2"/>
          <c:order val="2"/>
          <c:tx>
            <c:v>COMFORT</c:v>
          </c:tx>
          <c:invertIfNegative val="0"/>
          <c:cat>
            <c:strRef>
              <c:f>Kyriaco!$C$19:$C$23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Kyriaco!$F$19:$F$23</c:f>
              <c:numCache>
                <c:formatCode>General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0.25</c:v>
                </c:pt>
                <c:pt idx="3">
                  <c:v>6.25E-2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7F-4C21-9071-9BB8E565CE2D}"/>
            </c:ext>
          </c:extLst>
        </c:ser>
        <c:ser>
          <c:idx val="3"/>
          <c:order val="3"/>
          <c:tx>
            <c:v>POWER</c:v>
          </c:tx>
          <c:invertIfNegative val="0"/>
          <c:cat>
            <c:strRef>
              <c:f>Kyriaco!$C$19:$C$23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Kyriaco!$G$19:$G$23</c:f>
              <c:numCache>
                <c:formatCode>General</c:formatCode>
                <c:ptCount val="5"/>
                <c:pt idx="0">
                  <c:v>-0.25</c:v>
                </c:pt>
                <c:pt idx="1">
                  <c:v>0.25</c:v>
                </c:pt>
                <c:pt idx="2">
                  <c:v>3.125E-2</c:v>
                </c:pt>
                <c:pt idx="3">
                  <c:v>-3.125E-2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7F-4C21-9071-9BB8E565C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overlap val="100"/>
        <c:axId val="139812864"/>
        <c:axId val="139814400"/>
      </c:barChart>
      <c:catAx>
        <c:axId val="139812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814400"/>
        <c:crosses val="autoZero"/>
        <c:auto val="1"/>
        <c:lblAlgn val="ctr"/>
        <c:lblOffset val="100"/>
        <c:noMultiLvlLbl val="0"/>
      </c:catAx>
      <c:valAx>
        <c:axId val="13981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81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Kyriaco!$D$69</c:f>
              <c:strCache>
                <c:ptCount val="1"/>
                <c:pt idx="0">
                  <c:v>φ +</c:v>
                </c:pt>
              </c:strCache>
            </c:strRef>
          </c:tx>
          <c:invertIfNegative val="0"/>
          <c:cat>
            <c:strRef>
              <c:f>Kyriaco!$C$70:$C$74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Kyriaco!$D$70:$D$74</c:f>
              <c:numCache>
                <c:formatCode>General</c:formatCode>
                <c:ptCount val="5"/>
                <c:pt idx="0">
                  <c:v>0.375</c:v>
                </c:pt>
                <c:pt idx="1">
                  <c:v>0.375</c:v>
                </c:pt>
                <c:pt idx="2">
                  <c:v>0.34375</c:v>
                </c:pt>
                <c:pt idx="3">
                  <c:v>0.375</c:v>
                </c:pt>
                <c:pt idx="4">
                  <c:v>0.46875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5-4FFA-A002-61345B45C709}"/>
            </c:ext>
          </c:extLst>
        </c:ser>
        <c:ser>
          <c:idx val="1"/>
          <c:order val="1"/>
          <c:tx>
            <c:strRef>
              <c:f>Kyriaco!$E$69</c:f>
              <c:strCache>
                <c:ptCount val="1"/>
                <c:pt idx="0">
                  <c:v>φ -</c:v>
                </c:pt>
              </c:strCache>
            </c:strRef>
          </c:tx>
          <c:invertIfNegative val="0"/>
          <c:cat>
            <c:strRef>
              <c:f>Kyriaco!$C$70:$C$74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Kyriaco!$E$70:$E$74</c:f>
              <c:numCache>
                <c:formatCode>General</c:formatCode>
                <c:ptCount val="5"/>
                <c:pt idx="0">
                  <c:v>0.5</c:v>
                </c:pt>
                <c:pt idx="1">
                  <c:v>0.53125</c:v>
                </c:pt>
                <c:pt idx="2">
                  <c:v>0.4375</c:v>
                </c:pt>
                <c:pt idx="3">
                  <c:v>0.28125</c:v>
                </c:pt>
                <c:pt idx="4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B5-4FFA-A002-61345B45C709}"/>
            </c:ext>
          </c:extLst>
        </c:ser>
        <c:ser>
          <c:idx val="2"/>
          <c:order val="2"/>
          <c:tx>
            <c:strRef>
              <c:f>Kyriaco!$F$69</c:f>
              <c:strCache>
                <c:ptCount val="1"/>
                <c:pt idx="0">
                  <c:v>φ</c:v>
                </c:pt>
              </c:strCache>
            </c:strRef>
          </c:tx>
          <c:invertIfNegative val="0"/>
          <c:cat>
            <c:strRef>
              <c:f>Kyriaco!$C$70:$C$74</c:f>
              <c:strCache>
                <c:ptCount val="5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  <c:pt idx="4">
                  <c:v>Car E</c:v>
                </c:pt>
              </c:strCache>
            </c:strRef>
          </c:cat>
          <c:val>
            <c:numRef>
              <c:f>Kyriaco!$F$70:$F$74</c:f>
              <c:numCache>
                <c:formatCode>General</c:formatCode>
                <c:ptCount val="5"/>
                <c:pt idx="0">
                  <c:v>-0.125</c:v>
                </c:pt>
                <c:pt idx="1">
                  <c:v>-0.15625</c:v>
                </c:pt>
                <c:pt idx="2">
                  <c:v>-9.375E-2</c:v>
                </c:pt>
                <c:pt idx="3">
                  <c:v>9.375E-2</c:v>
                </c:pt>
                <c:pt idx="4">
                  <c:v>0.28125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B5-4FFA-A002-61345B45C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30560"/>
        <c:axId val="140136448"/>
      </c:barChart>
      <c:catAx>
        <c:axId val="140130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136448"/>
        <c:crosses val="autoZero"/>
        <c:auto val="1"/>
        <c:lblAlgn val="ctr"/>
        <c:lblOffset val="100"/>
        <c:noMultiLvlLbl val="0"/>
      </c:catAx>
      <c:valAx>
        <c:axId val="14013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130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rgbClr val="4F81BD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30</xdr:row>
      <xdr:rowOff>0</xdr:rowOff>
    </xdr:from>
    <xdr:to>
      <xdr:col>7</xdr:col>
      <xdr:colOff>485774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7</xdr:col>
      <xdr:colOff>485775</xdr:colOff>
      <xdr:row>59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171450</xdr:colOff>
      <xdr:row>60</xdr:row>
      <xdr:rowOff>190500</xdr:rowOff>
    </xdr:from>
    <xdr:to>
      <xdr:col>15</xdr:col>
      <xdr:colOff>476250</xdr:colOff>
      <xdr:row>75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9" sqref="C19"/>
    </sheetView>
  </sheetViews>
  <sheetFormatPr defaultRowHeight="15" x14ac:dyDescent="0.25"/>
  <cols>
    <col min="3" max="3" width="13.125" bestFit="1" customWidth="1"/>
  </cols>
  <sheetData>
    <row r="1" spans="1:6" ht="15.75" thickBot="1" x14ac:dyDescent="0.3">
      <c r="A1" s="121" t="s">
        <v>33</v>
      </c>
      <c r="B1" s="116" t="s">
        <v>13</v>
      </c>
      <c r="C1" s="117" t="s">
        <v>11</v>
      </c>
      <c r="D1" s="117" t="s">
        <v>10</v>
      </c>
      <c r="E1" s="118" t="s">
        <v>9</v>
      </c>
      <c r="F1" s="112"/>
    </row>
    <row r="2" spans="1:6" x14ac:dyDescent="0.25">
      <c r="A2" s="113" t="s">
        <v>4</v>
      </c>
      <c r="B2" s="119">
        <v>15000</v>
      </c>
      <c r="C2" s="119">
        <v>7.5</v>
      </c>
      <c r="D2" s="120">
        <v>1</v>
      </c>
      <c r="E2" s="119">
        <v>50</v>
      </c>
      <c r="F2" s="112"/>
    </row>
    <row r="3" spans="1:6" x14ac:dyDescent="0.25">
      <c r="A3" s="114" t="s">
        <v>3</v>
      </c>
      <c r="B3" s="119">
        <v>29000</v>
      </c>
      <c r="C3" s="119">
        <v>9</v>
      </c>
      <c r="D3" s="120">
        <v>4</v>
      </c>
      <c r="E3" s="119">
        <v>110</v>
      </c>
      <c r="F3" s="112"/>
    </row>
    <row r="4" spans="1:6" x14ac:dyDescent="0.25">
      <c r="A4" s="114" t="s">
        <v>2</v>
      </c>
      <c r="B4" s="119">
        <v>38000</v>
      </c>
      <c r="C4" s="119">
        <v>8.5</v>
      </c>
      <c r="D4" s="120">
        <v>10</v>
      </c>
      <c r="E4" s="119">
        <v>90</v>
      </c>
      <c r="F4" s="112"/>
    </row>
    <row r="5" spans="1:6" x14ac:dyDescent="0.25">
      <c r="A5" s="114" t="s">
        <v>1</v>
      </c>
      <c r="B5" s="119">
        <v>24000</v>
      </c>
      <c r="C5" s="119">
        <v>8</v>
      </c>
      <c r="D5" s="120">
        <v>8</v>
      </c>
      <c r="E5" s="119">
        <v>75</v>
      </c>
      <c r="F5" s="112"/>
    </row>
    <row r="6" spans="1:6" ht="15.75" thickBot="1" x14ac:dyDescent="0.3">
      <c r="A6" s="115" t="s">
        <v>0</v>
      </c>
      <c r="B6" s="119">
        <v>25500</v>
      </c>
      <c r="C6" s="119">
        <v>7</v>
      </c>
      <c r="D6" s="120">
        <v>8</v>
      </c>
      <c r="E6" s="119">
        <v>85</v>
      </c>
      <c r="F6" s="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workbookViewId="0">
      <selection activeCell="C3" sqref="C3:H13"/>
    </sheetView>
  </sheetViews>
  <sheetFormatPr defaultRowHeight="15" x14ac:dyDescent="0.25"/>
  <cols>
    <col min="3" max="3" width="14.75" style="1" customWidth="1"/>
    <col min="4" max="4" width="14.75" customWidth="1"/>
    <col min="5" max="5" width="14.75" bestFit="1" customWidth="1"/>
    <col min="6" max="8" width="14.75" customWidth="1"/>
  </cols>
  <sheetData>
    <row r="1" spans="2:15" ht="15.75" thickBot="1" x14ac:dyDescent="0.3">
      <c r="I1" s="100" t="s">
        <v>13</v>
      </c>
      <c r="J1" s="100"/>
      <c r="K1" s="100"/>
      <c r="L1" s="100"/>
      <c r="M1" s="100"/>
      <c r="N1" s="101"/>
      <c r="O1" s="95" t="s">
        <v>32</v>
      </c>
    </row>
    <row r="2" spans="2:15" ht="15.75" thickBot="1" x14ac:dyDescent="0.3">
      <c r="D2" s="97" t="s">
        <v>31</v>
      </c>
      <c r="E2" s="98"/>
      <c r="F2" s="98"/>
      <c r="G2" s="99"/>
      <c r="J2" s="40" t="str">
        <f t="array" ref="J2:N2">TRANSPOSE(C9:C13)</f>
        <v>Car A</v>
      </c>
      <c r="K2" s="40" t="str">
        <v>Car B</v>
      </c>
      <c r="L2" s="40" t="str">
        <v>Car C</v>
      </c>
      <c r="M2" s="40" t="str">
        <v>Car D</v>
      </c>
      <c r="N2" s="77" t="str">
        <v>Car E</v>
      </c>
      <c r="O2" s="96"/>
    </row>
    <row r="3" spans="2:15" ht="15.75" thickBot="1" x14ac:dyDescent="0.3">
      <c r="C3" s="16"/>
      <c r="D3" s="94" t="s">
        <v>13</v>
      </c>
      <c r="E3" s="93" t="s">
        <v>11</v>
      </c>
      <c r="F3" s="93" t="s">
        <v>10</v>
      </c>
      <c r="G3" s="92" t="s">
        <v>9</v>
      </c>
      <c r="I3" s="65" t="s">
        <v>4</v>
      </c>
      <c r="J3" s="39">
        <f>D9-$D$9</f>
        <v>0</v>
      </c>
      <c r="K3" s="38">
        <f>D9-$D$10</f>
        <v>-14000</v>
      </c>
      <c r="L3" s="38">
        <f>D9-$D$11</f>
        <v>-23000</v>
      </c>
      <c r="M3" s="38">
        <f>D9-$D$12</f>
        <v>-9000</v>
      </c>
      <c r="N3" s="38">
        <f>D9-$D$13</f>
        <v>-10500</v>
      </c>
      <c r="O3" s="96"/>
    </row>
    <row r="4" spans="2:15" x14ac:dyDescent="0.25">
      <c r="C4" s="91" t="s">
        <v>30</v>
      </c>
      <c r="D4" s="90" t="s">
        <v>29</v>
      </c>
      <c r="E4" s="90" t="s">
        <v>29</v>
      </c>
      <c r="F4" s="90" t="s">
        <v>28</v>
      </c>
      <c r="G4" s="89" t="s">
        <v>28</v>
      </c>
      <c r="I4" s="65" t="s">
        <v>3</v>
      </c>
      <c r="J4" s="36">
        <f>D10-$D$9</f>
        <v>14000</v>
      </c>
      <c r="K4" s="29">
        <f>D10-$D$10</f>
        <v>0</v>
      </c>
      <c r="L4" s="29">
        <f>D10-$D$11</f>
        <v>-9000</v>
      </c>
      <c r="M4" s="29">
        <f>D10-$D$12</f>
        <v>5000</v>
      </c>
      <c r="N4" s="29">
        <f>D10-$D$13</f>
        <v>3500</v>
      </c>
      <c r="O4" s="96"/>
    </row>
    <row r="5" spans="2:15" x14ac:dyDescent="0.25">
      <c r="C5" s="88" t="s">
        <v>27</v>
      </c>
      <c r="D5" s="87" t="s">
        <v>26</v>
      </c>
      <c r="E5" s="87" t="s">
        <v>26</v>
      </c>
      <c r="F5" s="87" t="s">
        <v>26</v>
      </c>
      <c r="G5" s="86" t="s">
        <v>26</v>
      </c>
      <c r="I5" s="65" t="s">
        <v>2</v>
      </c>
      <c r="J5" s="36">
        <f>D11-$D$9</f>
        <v>23000</v>
      </c>
      <c r="K5" s="29">
        <f>D11-$D$10</f>
        <v>9000</v>
      </c>
      <c r="L5" s="29">
        <f>D11-$D$11</f>
        <v>0</v>
      </c>
      <c r="M5" s="29">
        <f>D11-$D$12</f>
        <v>14000</v>
      </c>
      <c r="N5" s="29">
        <f>D11-$D$13</f>
        <v>12500</v>
      </c>
      <c r="O5" s="96"/>
    </row>
    <row r="6" spans="2:15" x14ac:dyDescent="0.25">
      <c r="C6" s="88" t="s">
        <v>25</v>
      </c>
      <c r="D6" s="87">
        <v>5000</v>
      </c>
      <c r="E6" s="87">
        <v>1</v>
      </c>
      <c r="F6" s="87">
        <v>2</v>
      </c>
      <c r="G6" s="86">
        <v>20</v>
      </c>
      <c r="I6" s="65" t="s">
        <v>1</v>
      </c>
      <c r="J6" s="36">
        <f>D12-$D$9</f>
        <v>9000</v>
      </c>
      <c r="K6" s="29">
        <f>D12-$D$10</f>
        <v>-5000</v>
      </c>
      <c r="L6" s="29">
        <f>D12-$D$11</f>
        <v>-14000</v>
      </c>
      <c r="M6" s="29">
        <f>D12-$D$12</f>
        <v>0</v>
      </c>
      <c r="N6" s="29">
        <f>D12-$D$13</f>
        <v>-1500</v>
      </c>
      <c r="O6" s="96"/>
    </row>
    <row r="7" spans="2:15" x14ac:dyDescent="0.25">
      <c r="C7" s="88" t="s">
        <v>24</v>
      </c>
      <c r="D7" s="87">
        <v>2000</v>
      </c>
      <c r="E7" s="87">
        <v>0.5</v>
      </c>
      <c r="F7" s="87">
        <v>1</v>
      </c>
      <c r="G7" s="86">
        <v>10</v>
      </c>
      <c r="I7" s="65" t="s">
        <v>0</v>
      </c>
      <c r="J7" s="33">
        <f>D13-$D$9</f>
        <v>10500</v>
      </c>
      <c r="K7" s="32">
        <f>D13-$D$10</f>
        <v>-3500</v>
      </c>
      <c r="L7" s="32">
        <f>D13-$D$11</f>
        <v>-12500</v>
      </c>
      <c r="M7" s="32">
        <f>D13-$D$12</f>
        <v>1500</v>
      </c>
      <c r="N7" s="32">
        <f>D13-$D$13</f>
        <v>0</v>
      </c>
      <c r="O7" s="96"/>
    </row>
    <row r="8" spans="2:15" ht="15.75" thickBot="1" x14ac:dyDescent="0.3">
      <c r="C8" s="85" t="s">
        <v>23</v>
      </c>
      <c r="D8" s="84">
        <v>0.25</v>
      </c>
      <c r="E8" s="84">
        <v>0.25</v>
      </c>
      <c r="F8" s="84">
        <v>0.25</v>
      </c>
      <c r="G8" s="83">
        <v>0.25</v>
      </c>
      <c r="H8" s="66" t="s">
        <v>22</v>
      </c>
      <c r="I8" s="100" t="s">
        <v>11</v>
      </c>
      <c r="J8" s="100"/>
      <c r="K8" s="100"/>
      <c r="L8" s="100"/>
      <c r="M8" s="100"/>
      <c r="N8" s="101"/>
      <c r="O8" s="96"/>
    </row>
    <row r="9" spans="2:15" x14ac:dyDescent="0.25">
      <c r="B9" s="95" t="s">
        <v>21</v>
      </c>
      <c r="C9" s="82" t="s">
        <v>4</v>
      </c>
      <c r="D9" s="81">
        <v>15000</v>
      </c>
      <c r="E9" s="80">
        <v>7.5</v>
      </c>
      <c r="F9" s="79" t="s">
        <v>20</v>
      </c>
      <c r="G9" s="78">
        <v>50</v>
      </c>
      <c r="H9" s="66">
        <v>1</v>
      </c>
      <c r="J9" s="40" t="s">
        <v>4</v>
      </c>
      <c r="K9" s="40" t="s">
        <v>3</v>
      </c>
      <c r="L9" s="40" t="s">
        <v>2</v>
      </c>
      <c r="M9" s="40" t="s">
        <v>1</v>
      </c>
      <c r="N9" s="77" t="s">
        <v>0</v>
      </c>
      <c r="O9" s="96"/>
    </row>
    <row r="10" spans="2:15" x14ac:dyDescent="0.25">
      <c r="B10" s="96"/>
      <c r="C10" s="74" t="s">
        <v>3</v>
      </c>
      <c r="D10" s="72">
        <v>29000</v>
      </c>
      <c r="E10" s="73">
        <v>9</v>
      </c>
      <c r="F10" s="72" t="s">
        <v>19</v>
      </c>
      <c r="G10" s="76">
        <v>110</v>
      </c>
      <c r="H10" s="66">
        <v>4</v>
      </c>
      <c r="I10" s="65" t="s">
        <v>4</v>
      </c>
      <c r="J10" s="39">
        <f>E9-$E$9</f>
        <v>0</v>
      </c>
      <c r="K10" s="38">
        <f>E9-$E$10</f>
        <v>-1.5</v>
      </c>
      <c r="L10" s="38">
        <f>E9-$E$11</f>
        <v>-1</v>
      </c>
      <c r="M10" s="38">
        <f>E9-$E$12</f>
        <v>-0.5</v>
      </c>
      <c r="N10" s="38">
        <f>E9-$E$13</f>
        <v>0.5</v>
      </c>
      <c r="O10" s="96"/>
    </row>
    <row r="11" spans="2:15" x14ac:dyDescent="0.25">
      <c r="B11" s="96"/>
      <c r="C11" s="74" t="s">
        <v>2</v>
      </c>
      <c r="D11" s="73">
        <v>38000</v>
      </c>
      <c r="E11" s="72">
        <v>8.5</v>
      </c>
      <c r="F11" s="75" t="s">
        <v>18</v>
      </c>
      <c r="G11" s="71">
        <v>90</v>
      </c>
      <c r="H11" s="66">
        <v>10</v>
      </c>
      <c r="I11" s="65" t="s">
        <v>3</v>
      </c>
      <c r="J11" s="36">
        <f>E10-$E$9</f>
        <v>1.5</v>
      </c>
      <c r="K11" s="29">
        <f>E10-$E$10</f>
        <v>0</v>
      </c>
      <c r="L11" s="29">
        <f>E10-$E$11</f>
        <v>0.5</v>
      </c>
      <c r="M11" s="29">
        <f>E10-$E$12</f>
        <v>1</v>
      </c>
      <c r="N11" s="29">
        <f>E10-$E$13</f>
        <v>2</v>
      </c>
      <c r="O11" s="96"/>
    </row>
    <row r="12" spans="2:15" x14ac:dyDescent="0.25">
      <c r="B12" s="96"/>
      <c r="C12" s="74" t="s">
        <v>1</v>
      </c>
      <c r="D12" s="72">
        <v>24000</v>
      </c>
      <c r="E12" s="73">
        <v>8</v>
      </c>
      <c r="F12" s="72" t="s">
        <v>17</v>
      </c>
      <c r="G12" s="71">
        <v>75</v>
      </c>
      <c r="H12" s="66">
        <v>8</v>
      </c>
      <c r="I12" s="65" t="s">
        <v>2</v>
      </c>
      <c r="J12" s="36">
        <f>E11-$E$9</f>
        <v>1</v>
      </c>
      <c r="K12" s="29">
        <f>E11-$E$10</f>
        <v>-0.5</v>
      </c>
      <c r="L12" s="29">
        <f>E11-$E$11</f>
        <v>0</v>
      </c>
      <c r="M12" s="29">
        <f>E11-$E$12</f>
        <v>0.5</v>
      </c>
      <c r="N12" s="29">
        <f>E11-$E$13</f>
        <v>1.5</v>
      </c>
      <c r="O12" s="96"/>
    </row>
    <row r="13" spans="2:15" ht="15.75" thickBot="1" x14ac:dyDescent="0.3">
      <c r="B13" s="96"/>
      <c r="C13" s="70" t="s">
        <v>0</v>
      </c>
      <c r="D13" s="68">
        <v>25500</v>
      </c>
      <c r="E13" s="69">
        <v>7</v>
      </c>
      <c r="F13" s="68" t="s">
        <v>17</v>
      </c>
      <c r="G13" s="67">
        <v>85</v>
      </c>
      <c r="H13" s="66">
        <v>8</v>
      </c>
      <c r="I13" s="65" t="s">
        <v>1</v>
      </c>
      <c r="J13" s="36">
        <f>E12-$E$9</f>
        <v>0.5</v>
      </c>
      <c r="K13" s="29">
        <f>E12-$E$10</f>
        <v>-1</v>
      </c>
      <c r="L13" s="29">
        <f>E12-$E$11</f>
        <v>-0.5</v>
      </c>
      <c r="M13" s="29">
        <f>E12-$E$12</f>
        <v>0</v>
      </c>
      <c r="N13" s="29">
        <f>E12-$E$13</f>
        <v>1</v>
      </c>
      <c r="O13" s="96"/>
    </row>
    <row r="14" spans="2:15" x14ac:dyDescent="0.25">
      <c r="B14" s="95" t="s">
        <v>16</v>
      </c>
      <c r="C14" s="64" t="s">
        <v>4</v>
      </c>
      <c r="D14" s="63">
        <f>(SUM(J31:N31)-SUM(J31:J35))/(5-1)</f>
        <v>1</v>
      </c>
      <c r="E14" s="63">
        <f>(SUM(J38:N38)-SUM(J38:J42))/(5-1)</f>
        <v>0.5</v>
      </c>
      <c r="F14" s="63">
        <f>(SUM(J45:N45)-SUM(J45:J49))/(5-1)</f>
        <v>-1</v>
      </c>
      <c r="G14" s="62">
        <f>(SUM(J52:N52)-SUM(J52:J56))/(5-1)</f>
        <v>-1</v>
      </c>
      <c r="I14" s="65" t="s">
        <v>0</v>
      </c>
      <c r="J14" s="33">
        <f>E13-$E$9</f>
        <v>-0.5</v>
      </c>
      <c r="K14" s="32">
        <f>E13-$E$10</f>
        <v>-2</v>
      </c>
      <c r="L14" s="32">
        <f>E13-$E$11</f>
        <v>-1.5</v>
      </c>
      <c r="M14" s="32">
        <f>E13-$E$12</f>
        <v>-1</v>
      </c>
      <c r="N14" s="32">
        <f>E13-$E$13</f>
        <v>0</v>
      </c>
      <c r="O14" s="96"/>
    </row>
    <row r="15" spans="2:15" x14ac:dyDescent="0.25">
      <c r="B15" s="96"/>
      <c r="C15" s="60" t="s">
        <v>3</v>
      </c>
      <c r="D15" s="59">
        <f>(SUM(J32:N32)-SUM(K31:K35))/(5-1)</f>
        <v>-0.375</v>
      </c>
      <c r="E15" s="59">
        <f>(SUM(J39:N39)-SUM(K38:K42))/(5-1)</f>
        <v>-0.75</v>
      </c>
      <c r="F15" s="59">
        <f>(SUM(J46:N46)-SUM(K45:K49))/(5-1)</f>
        <v>-0.5</v>
      </c>
      <c r="G15" s="58">
        <f>(SUM(J53:N53)-SUM(K52:K56))/(5-1)</f>
        <v>1</v>
      </c>
      <c r="I15" s="100" t="s">
        <v>10</v>
      </c>
      <c r="J15" s="102"/>
      <c r="K15" s="102"/>
      <c r="L15" s="102"/>
      <c r="M15" s="102"/>
      <c r="N15" s="103"/>
      <c r="O15" s="96"/>
    </row>
    <row r="16" spans="2:15" x14ac:dyDescent="0.25">
      <c r="B16" s="96"/>
      <c r="C16" s="60" t="s">
        <v>2</v>
      </c>
      <c r="D16" s="59">
        <f>(SUM(J33:N33)-SUM(L31:L35))/(5-1)</f>
        <v>-1</v>
      </c>
      <c r="E16" s="59">
        <f>(SUM(J40:N40)-SUM(L38:L42))/(5-1)</f>
        <v>-0.5</v>
      </c>
      <c r="F16" s="59">
        <f>(SUM(J47:N47)-SUM(L45:L49))/(5-1)</f>
        <v>1</v>
      </c>
      <c r="G16" s="58">
        <f>(SUM(J54:N54)-SUM(L52:L56))/(5-1)</f>
        <v>0.125</v>
      </c>
      <c r="J16" s="54" t="s">
        <v>4</v>
      </c>
      <c r="K16" s="54" t="s">
        <v>3</v>
      </c>
      <c r="L16" s="54" t="s">
        <v>2</v>
      </c>
      <c r="M16" s="54" t="s">
        <v>1</v>
      </c>
      <c r="N16" s="53" t="s">
        <v>0</v>
      </c>
      <c r="O16" s="96"/>
    </row>
    <row r="17" spans="2:15" x14ac:dyDescent="0.25">
      <c r="B17" s="96"/>
      <c r="C17" s="60" t="s">
        <v>1</v>
      </c>
      <c r="D17" s="59">
        <f>(SUM(J34:N34)-SUM(M31:M35))/(5-1)</f>
        <v>0.25</v>
      </c>
      <c r="E17" s="59">
        <f>(SUM(J41:N41)-SUM(M38:M42))/(5-1)</f>
        <v>0</v>
      </c>
      <c r="F17" s="59">
        <f>(SUM(J48:N48)-SUM(M45:M49))/(5-1)</f>
        <v>0.25</v>
      </c>
      <c r="G17" s="58">
        <f>(SUM(J55:N55)-SUM(M52:M56))/(5-1)</f>
        <v>-0.125</v>
      </c>
      <c r="I17" s="51" t="s">
        <v>4</v>
      </c>
      <c r="J17" s="39">
        <f>H9-$H$9</f>
        <v>0</v>
      </c>
      <c r="K17" s="38">
        <f>H9-$H$10</f>
        <v>-3</v>
      </c>
      <c r="L17" s="38">
        <f>H9-$H$11</f>
        <v>-9</v>
      </c>
      <c r="M17" s="38">
        <f>H9-$H$12</f>
        <v>-7</v>
      </c>
      <c r="N17" s="38">
        <f>H9-$H$13</f>
        <v>-7</v>
      </c>
      <c r="O17" s="96"/>
    </row>
    <row r="18" spans="2:15" ht="15.75" thickBot="1" x14ac:dyDescent="0.3">
      <c r="B18" s="96"/>
      <c r="C18" s="57" t="s">
        <v>0</v>
      </c>
      <c r="D18" s="56">
        <f>(SUM(J35:N35)-SUM(N31:N35))/(5-1)</f>
        <v>0.125</v>
      </c>
      <c r="E18" s="56">
        <f>(SUM(J42:N42)-SUM(N38:N42))/(5-1)</f>
        <v>0.75</v>
      </c>
      <c r="F18" s="56">
        <f>(SUM(J49:N49)-SUM(N45:N49))/(5-1)</f>
        <v>0.25</v>
      </c>
      <c r="G18" s="55">
        <f>(SUM(J56:N56)-SUM(N52:N56))/(5-1)</f>
        <v>0</v>
      </c>
      <c r="I18" s="51" t="s">
        <v>3</v>
      </c>
      <c r="J18" s="36">
        <f>H10-$H$9</f>
        <v>3</v>
      </c>
      <c r="K18" s="29">
        <f>H10-$H$10</f>
        <v>0</v>
      </c>
      <c r="L18" s="29">
        <f>H10-$H$11</f>
        <v>-6</v>
      </c>
      <c r="M18" s="29">
        <f>H10-$H$12</f>
        <v>-4</v>
      </c>
      <c r="N18" s="29">
        <f>H10-$H$13</f>
        <v>-4</v>
      </c>
      <c r="O18" s="96"/>
    </row>
    <row r="19" spans="2:15" ht="15" customHeight="1" x14ac:dyDescent="0.25">
      <c r="B19" s="105" t="s">
        <v>15</v>
      </c>
      <c r="C19" s="64" t="s">
        <v>4</v>
      </c>
      <c r="D19" s="63">
        <f>D14*$D$8</f>
        <v>0.25</v>
      </c>
      <c r="E19" s="63">
        <f>E14*$E$8</f>
        <v>0.125</v>
      </c>
      <c r="F19" s="63">
        <f>F14*$F$8</f>
        <v>-0.25</v>
      </c>
      <c r="G19" s="62">
        <f>G14*$G$8</f>
        <v>-0.25</v>
      </c>
      <c r="I19" s="51" t="s">
        <v>2</v>
      </c>
      <c r="J19" s="36">
        <f>H11-$H$9</f>
        <v>9</v>
      </c>
      <c r="K19" s="29">
        <f>H11-$H$10</f>
        <v>6</v>
      </c>
      <c r="L19" s="29">
        <f>H11-$H$11</f>
        <v>0</v>
      </c>
      <c r="M19" s="29">
        <f>H11-$H$12</f>
        <v>2</v>
      </c>
      <c r="N19" s="29">
        <f>H11-$H$13</f>
        <v>2</v>
      </c>
      <c r="O19" s="96"/>
    </row>
    <row r="20" spans="2:15" x14ac:dyDescent="0.25">
      <c r="B20" s="106"/>
      <c r="C20" s="60" t="s">
        <v>3</v>
      </c>
      <c r="D20" s="59">
        <f>D15*$D$8</f>
        <v>-9.375E-2</v>
      </c>
      <c r="E20" s="59">
        <f>E15*$E$8</f>
        <v>-0.1875</v>
      </c>
      <c r="F20" s="59">
        <f>F15*$F$8</f>
        <v>-0.125</v>
      </c>
      <c r="G20" s="58">
        <f>G15*$G$8</f>
        <v>0.25</v>
      </c>
      <c r="I20" s="51" t="s">
        <v>1</v>
      </c>
      <c r="J20" s="36">
        <f>H12-$H$9</f>
        <v>7</v>
      </c>
      <c r="K20" s="29">
        <f>H12-$H$10</f>
        <v>4</v>
      </c>
      <c r="L20" s="29">
        <f>H12-$H$11</f>
        <v>-2</v>
      </c>
      <c r="M20" s="29">
        <f>H12-$H$12</f>
        <v>0</v>
      </c>
      <c r="N20" s="29">
        <f>H12-$H$13</f>
        <v>0</v>
      </c>
      <c r="O20" s="96"/>
    </row>
    <row r="21" spans="2:15" x14ac:dyDescent="0.25">
      <c r="B21" s="106"/>
      <c r="C21" s="60" t="s">
        <v>2</v>
      </c>
      <c r="D21" s="59">
        <f>D16*$D$8</f>
        <v>-0.25</v>
      </c>
      <c r="E21" s="59">
        <f>E16*$E$8</f>
        <v>-0.125</v>
      </c>
      <c r="F21" s="59">
        <f>F16*$F$8</f>
        <v>0.25</v>
      </c>
      <c r="G21" s="58">
        <f>G16*$G$8</f>
        <v>3.125E-2</v>
      </c>
      <c r="I21" s="61" t="s">
        <v>0</v>
      </c>
      <c r="J21" s="33">
        <f>H13-$H$9</f>
        <v>7</v>
      </c>
      <c r="K21" s="32">
        <f>H13-$H$10</f>
        <v>4</v>
      </c>
      <c r="L21" s="32">
        <f>H13-$H$11</f>
        <v>-2</v>
      </c>
      <c r="M21" s="32">
        <f>H13-$H$12</f>
        <v>0</v>
      </c>
      <c r="N21" s="32">
        <f>H13-$H$13</f>
        <v>0</v>
      </c>
      <c r="O21" s="96"/>
    </row>
    <row r="22" spans="2:15" x14ac:dyDescent="0.25">
      <c r="B22" s="106"/>
      <c r="C22" s="60" t="s">
        <v>1</v>
      </c>
      <c r="D22" s="59">
        <f>D17*$D$8</f>
        <v>6.25E-2</v>
      </c>
      <c r="E22" s="59">
        <f>E17*$E$8</f>
        <v>0</v>
      </c>
      <c r="F22" s="59">
        <f>F17*$F$8</f>
        <v>6.25E-2</v>
      </c>
      <c r="G22" s="58">
        <f>G17*$G$8</f>
        <v>-3.125E-2</v>
      </c>
      <c r="I22" s="100" t="s">
        <v>9</v>
      </c>
      <c r="J22" s="100"/>
      <c r="K22" s="100"/>
      <c r="L22" s="100"/>
      <c r="M22" s="100"/>
      <c r="N22" s="101"/>
      <c r="O22" s="96"/>
    </row>
    <row r="23" spans="2:15" ht="15.75" thickBot="1" x14ac:dyDescent="0.3">
      <c r="B23" s="107"/>
      <c r="C23" s="57" t="s">
        <v>0</v>
      </c>
      <c r="D23" s="56">
        <f>D18*$D$8</f>
        <v>3.125E-2</v>
      </c>
      <c r="E23" s="56">
        <f>E18*$E$8</f>
        <v>0.1875</v>
      </c>
      <c r="F23" s="56">
        <f>F18*$F$8</f>
        <v>6.25E-2</v>
      </c>
      <c r="G23" s="55">
        <f>G18*$G$8</f>
        <v>0</v>
      </c>
      <c r="J23" s="54" t="s">
        <v>4</v>
      </c>
      <c r="K23" s="54" t="s">
        <v>3</v>
      </c>
      <c r="L23" s="54" t="s">
        <v>2</v>
      </c>
      <c r="M23" s="54" t="s">
        <v>1</v>
      </c>
      <c r="N23" s="53" t="s">
        <v>0</v>
      </c>
      <c r="O23" s="96"/>
    </row>
    <row r="24" spans="2:15" ht="15.75" thickBot="1" x14ac:dyDescent="0.3">
      <c r="I24" s="51" t="s">
        <v>4</v>
      </c>
      <c r="J24" s="39">
        <f>G9-$G$9</f>
        <v>0</v>
      </c>
      <c r="K24" s="38">
        <f>G9-$G$10</f>
        <v>-60</v>
      </c>
      <c r="L24" s="38">
        <f>G9-$G$11</f>
        <v>-40</v>
      </c>
      <c r="M24" s="38">
        <f>G9-$G$12</f>
        <v>-25</v>
      </c>
      <c r="N24" s="38">
        <f>G9-$G$13</f>
        <v>-35</v>
      </c>
      <c r="O24" s="96"/>
    </row>
    <row r="25" spans="2:15" x14ac:dyDescent="0.25">
      <c r="B25" s="105" t="s">
        <v>14</v>
      </c>
      <c r="C25" s="13" t="s">
        <v>4</v>
      </c>
      <c r="D25" s="52">
        <f>SUM(D19:G19)</f>
        <v>-0.125</v>
      </c>
      <c r="I25" s="51" t="s">
        <v>3</v>
      </c>
      <c r="J25" s="36">
        <f>G10-$G$9</f>
        <v>60</v>
      </c>
      <c r="K25" s="29">
        <f>G10-$G$10</f>
        <v>0</v>
      </c>
      <c r="L25" s="29">
        <f>G10-$G$11</f>
        <v>20</v>
      </c>
      <c r="M25" s="29">
        <f>G10-$G$12</f>
        <v>35</v>
      </c>
      <c r="N25" s="29">
        <f>G10-$G$13</f>
        <v>25</v>
      </c>
      <c r="O25" s="96"/>
    </row>
    <row r="26" spans="2:15" x14ac:dyDescent="0.25">
      <c r="B26" s="106"/>
      <c r="C26" s="9" t="s">
        <v>3</v>
      </c>
      <c r="D26" s="7">
        <f>SUM(D20:G20)</f>
        <v>-0.15625</v>
      </c>
      <c r="I26" s="51" t="s">
        <v>2</v>
      </c>
      <c r="J26" s="36">
        <f>G11-$G$9</f>
        <v>40</v>
      </c>
      <c r="K26" s="29">
        <f>G11-$G$10</f>
        <v>-20</v>
      </c>
      <c r="L26" s="29">
        <f>G11-$G$11</f>
        <v>0</v>
      </c>
      <c r="M26" s="29">
        <f>G11-$G$12</f>
        <v>15</v>
      </c>
      <c r="N26" s="29">
        <f>G11-$G$13</f>
        <v>5</v>
      </c>
      <c r="O26" s="96"/>
    </row>
    <row r="27" spans="2:15" x14ac:dyDescent="0.25">
      <c r="B27" s="106"/>
      <c r="C27" s="9" t="s">
        <v>2</v>
      </c>
      <c r="D27" s="7">
        <f>SUM(D21:G21)</f>
        <v>-9.375E-2</v>
      </c>
      <c r="I27" s="51" t="s">
        <v>1</v>
      </c>
      <c r="J27" s="36">
        <f>G12-$G$9</f>
        <v>25</v>
      </c>
      <c r="K27" s="29">
        <f>G12-$G$10</f>
        <v>-35</v>
      </c>
      <c r="L27" s="29">
        <f>G12-$G$11</f>
        <v>-15</v>
      </c>
      <c r="M27" s="29">
        <f>G12-$G$12</f>
        <v>0</v>
      </c>
      <c r="N27" s="29">
        <f>G12-$G$13</f>
        <v>-10</v>
      </c>
      <c r="O27" s="96"/>
    </row>
    <row r="28" spans="2:15" ht="15.75" thickBot="1" x14ac:dyDescent="0.3">
      <c r="B28" s="106"/>
      <c r="C28" s="9" t="s">
        <v>1</v>
      </c>
      <c r="D28" s="7">
        <f>SUM(D22:G22)</f>
        <v>9.375E-2</v>
      </c>
      <c r="I28" s="51" t="s">
        <v>0</v>
      </c>
      <c r="J28" s="33">
        <f>G13-$G$9</f>
        <v>35</v>
      </c>
      <c r="K28" s="32">
        <f>G13-$G$10</f>
        <v>-25</v>
      </c>
      <c r="L28" s="32">
        <f>G13-$G$11</f>
        <v>-5</v>
      </c>
      <c r="M28" s="32">
        <f>G13-$G$12</f>
        <v>10</v>
      </c>
      <c r="N28" s="32">
        <f>G13-$G$13</f>
        <v>0</v>
      </c>
      <c r="O28" s="104"/>
    </row>
    <row r="29" spans="2:15" ht="15.75" thickBot="1" x14ac:dyDescent="0.3">
      <c r="B29" s="107"/>
      <c r="C29" s="5" t="s">
        <v>0</v>
      </c>
      <c r="D29" s="3">
        <f>SUM(D23:G23)</f>
        <v>0.28125</v>
      </c>
      <c r="I29" s="101" t="s">
        <v>13</v>
      </c>
      <c r="J29" s="108"/>
      <c r="K29" s="108"/>
      <c r="L29" s="108"/>
      <c r="M29" s="108"/>
      <c r="N29" s="109"/>
      <c r="O29" s="95" t="s">
        <v>12</v>
      </c>
    </row>
    <row r="30" spans="2:15" x14ac:dyDescent="0.25">
      <c r="J30" s="40" t="s">
        <v>4</v>
      </c>
      <c r="K30" s="40" t="s">
        <v>3</v>
      </c>
      <c r="L30" s="40" t="s">
        <v>2</v>
      </c>
      <c r="M30" s="40" t="s">
        <v>1</v>
      </c>
      <c r="N30" s="40" t="s">
        <v>0</v>
      </c>
      <c r="O30" s="96"/>
    </row>
    <row r="31" spans="2:15" x14ac:dyDescent="0.25">
      <c r="I31" s="34" t="s">
        <v>4</v>
      </c>
      <c r="J31" s="50">
        <f t="shared" ref="J31:N35" si="0">IF(-J3&lt;=0,0,IF(-J3&gt;$D$6,1,IF(-J3&lt;=$D$7,0,((-J3-$D$7)/($D$6-$D$7)))))</f>
        <v>0</v>
      </c>
      <c r="K31" s="49">
        <f t="shared" si="0"/>
        <v>1</v>
      </c>
      <c r="L31" s="49">
        <f t="shared" si="0"/>
        <v>1</v>
      </c>
      <c r="M31" s="49">
        <f t="shared" si="0"/>
        <v>1</v>
      </c>
      <c r="N31" s="48">
        <f t="shared" si="0"/>
        <v>1</v>
      </c>
      <c r="O31" s="96"/>
    </row>
    <row r="32" spans="2:15" x14ac:dyDescent="0.25">
      <c r="I32" s="34" t="s">
        <v>3</v>
      </c>
      <c r="J32" s="47">
        <f t="shared" si="0"/>
        <v>0</v>
      </c>
      <c r="K32" s="46">
        <f t="shared" si="0"/>
        <v>0</v>
      </c>
      <c r="L32" s="46">
        <f t="shared" si="0"/>
        <v>1</v>
      </c>
      <c r="M32" s="46">
        <f t="shared" si="0"/>
        <v>0</v>
      </c>
      <c r="N32" s="45">
        <f t="shared" si="0"/>
        <v>0</v>
      </c>
      <c r="O32" s="96"/>
    </row>
    <row r="33" spans="9:15" x14ac:dyDescent="0.25">
      <c r="I33" s="34" t="s">
        <v>2</v>
      </c>
      <c r="J33" s="47">
        <f t="shared" si="0"/>
        <v>0</v>
      </c>
      <c r="K33" s="46">
        <f t="shared" si="0"/>
        <v>0</v>
      </c>
      <c r="L33" s="46">
        <f t="shared" si="0"/>
        <v>0</v>
      </c>
      <c r="M33" s="46">
        <f t="shared" si="0"/>
        <v>0</v>
      </c>
      <c r="N33" s="45">
        <f t="shared" si="0"/>
        <v>0</v>
      </c>
      <c r="O33" s="96"/>
    </row>
    <row r="34" spans="9:15" x14ac:dyDescent="0.25">
      <c r="I34" s="34" t="s">
        <v>1</v>
      </c>
      <c r="J34" s="47">
        <f t="shared" si="0"/>
        <v>0</v>
      </c>
      <c r="K34" s="46">
        <f t="shared" si="0"/>
        <v>1</v>
      </c>
      <c r="L34" s="46">
        <f t="shared" si="0"/>
        <v>1</v>
      </c>
      <c r="M34" s="46">
        <f t="shared" si="0"/>
        <v>0</v>
      </c>
      <c r="N34" s="45">
        <f t="shared" si="0"/>
        <v>0</v>
      </c>
      <c r="O34" s="96"/>
    </row>
    <row r="35" spans="9:15" x14ac:dyDescent="0.25">
      <c r="I35" s="41" t="s">
        <v>0</v>
      </c>
      <c r="J35" s="44">
        <f t="shared" si="0"/>
        <v>0</v>
      </c>
      <c r="K35" s="43">
        <f t="shared" si="0"/>
        <v>0.5</v>
      </c>
      <c r="L35" s="43">
        <f t="shared" si="0"/>
        <v>1</v>
      </c>
      <c r="M35" s="43">
        <f t="shared" si="0"/>
        <v>0</v>
      </c>
      <c r="N35" s="42">
        <f t="shared" si="0"/>
        <v>0</v>
      </c>
      <c r="O35" s="96"/>
    </row>
    <row r="36" spans="9:15" x14ac:dyDescent="0.25">
      <c r="I36" s="101" t="s">
        <v>11</v>
      </c>
      <c r="J36" s="110"/>
      <c r="K36" s="110"/>
      <c r="L36" s="110"/>
      <c r="M36" s="110"/>
      <c r="N36" s="111"/>
      <c r="O36" s="96"/>
    </row>
    <row r="37" spans="9:15" x14ac:dyDescent="0.25">
      <c r="J37" s="40" t="s">
        <v>4</v>
      </c>
      <c r="K37" s="40" t="s">
        <v>3</v>
      </c>
      <c r="L37" s="40" t="s">
        <v>2</v>
      </c>
      <c r="M37" s="40" t="s">
        <v>1</v>
      </c>
      <c r="N37" s="40" t="s">
        <v>0</v>
      </c>
      <c r="O37" s="96"/>
    </row>
    <row r="38" spans="9:15" x14ac:dyDescent="0.25">
      <c r="I38" s="34" t="s">
        <v>4</v>
      </c>
      <c r="J38" s="39">
        <f t="shared" ref="J38:N42" si="1">IF(-J10&lt;=0,0,IF(-J10&gt;$E$6,1,IF(-J10&lt;=$E$7,0,((-J10-$E$7)/($E$6-$E$7)))))</f>
        <v>0</v>
      </c>
      <c r="K38" s="38">
        <f t="shared" si="1"/>
        <v>1</v>
      </c>
      <c r="L38" s="38">
        <f t="shared" si="1"/>
        <v>1</v>
      </c>
      <c r="M38" s="38">
        <f t="shared" si="1"/>
        <v>0</v>
      </c>
      <c r="N38" s="37">
        <f t="shared" si="1"/>
        <v>0</v>
      </c>
      <c r="O38" s="96"/>
    </row>
    <row r="39" spans="9:15" x14ac:dyDescent="0.25">
      <c r="I39" s="34" t="s">
        <v>3</v>
      </c>
      <c r="J39" s="36">
        <f t="shared" si="1"/>
        <v>0</v>
      </c>
      <c r="K39" s="29">
        <f t="shared" si="1"/>
        <v>0</v>
      </c>
      <c r="L39" s="29">
        <f t="shared" si="1"/>
        <v>0</v>
      </c>
      <c r="M39" s="29">
        <f t="shared" si="1"/>
        <v>0</v>
      </c>
      <c r="N39" s="35">
        <f t="shared" si="1"/>
        <v>0</v>
      </c>
      <c r="O39" s="96"/>
    </row>
    <row r="40" spans="9:15" x14ac:dyDescent="0.25">
      <c r="I40" s="34" t="s">
        <v>2</v>
      </c>
      <c r="J40" s="36">
        <f t="shared" si="1"/>
        <v>0</v>
      </c>
      <c r="K40" s="29">
        <f t="shared" si="1"/>
        <v>0</v>
      </c>
      <c r="L40" s="29">
        <f t="shared" si="1"/>
        <v>0</v>
      </c>
      <c r="M40" s="29">
        <f t="shared" si="1"/>
        <v>0</v>
      </c>
      <c r="N40" s="35">
        <f t="shared" si="1"/>
        <v>0</v>
      </c>
      <c r="O40" s="96"/>
    </row>
    <row r="41" spans="9:15" x14ac:dyDescent="0.25">
      <c r="I41" s="34" t="s">
        <v>1</v>
      </c>
      <c r="J41" s="36">
        <f t="shared" si="1"/>
        <v>0</v>
      </c>
      <c r="K41" s="29">
        <f t="shared" si="1"/>
        <v>1</v>
      </c>
      <c r="L41" s="29">
        <f t="shared" si="1"/>
        <v>0</v>
      </c>
      <c r="M41" s="29">
        <f t="shared" si="1"/>
        <v>0</v>
      </c>
      <c r="N41" s="35">
        <f t="shared" si="1"/>
        <v>0</v>
      </c>
      <c r="O41" s="96"/>
    </row>
    <row r="42" spans="9:15" x14ac:dyDescent="0.25">
      <c r="I42" s="41" t="s">
        <v>0</v>
      </c>
      <c r="J42" s="33">
        <f t="shared" si="1"/>
        <v>0</v>
      </c>
      <c r="K42" s="32">
        <f t="shared" si="1"/>
        <v>1</v>
      </c>
      <c r="L42" s="32">
        <f t="shared" si="1"/>
        <v>1</v>
      </c>
      <c r="M42" s="32">
        <f t="shared" si="1"/>
        <v>1</v>
      </c>
      <c r="N42" s="31">
        <f t="shared" si="1"/>
        <v>0</v>
      </c>
      <c r="O42" s="96"/>
    </row>
    <row r="43" spans="9:15" x14ac:dyDescent="0.25">
      <c r="I43" s="101" t="s">
        <v>10</v>
      </c>
      <c r="J43" s="110"/>
      <c r="K43" s="110"/>
      <c r="L43" s="110"/>
      <c r="M43" s="110"/>
      <c r="N43" s="111"/>
      <c r="O43" s="96"/>
    </row>
    <row r="44" spans="9:15" x14ac:dyDescent="0.25">
      <c r="J44" s="40" t="s">
        <v>4</v>
      </c>
      <c r="K44" s="40" t="s">
        <v>3</v>
      </c>
      <c r="L44" s="40" t="s">
        <v>2</v>
      </c>
      <c r="M44" s="40" t="s">
        <v>1</v>
      </c>
      <c r="N44" s="40" t="s">
        <v>0</v>
      </c>
      <c r="O44" s="96"/>
    </row>
    <row r="45" spans="9:15" x14ac:dyDescent="0.25">
      <c r="I45" s="34" t="s">
        <v>4</v>
      </c>
      <c r="J45" s="39">
        <f t="shared" ref="J45:N49" si="2">IF(J17&lt;=0,0,IF(J17&gt;$F$6,1,IF(J17&lt;=$F$7,0,((J17-$F$7)/($F$6-$F$7)))))</f>
        <v>0</v>
      </c>
      <c r="K45" s="38">
        <f t="shared" si="2"/>
        <v>0</v>
      </c>
      <c r="L45" s="38">
        <f t="shared" si="2"/>
        <v>0</v>
      </c>
      <c r="M45" s="38">
        <f t="shared" si="2"/>
        <v>0</v>
      </c>
      <c r="N45" s="37">
        <f t="shared" si="2"/>
        <v>0</v>
      </c>
      <c r="O45" s="96"/>
    </row>
    <row r="46" spans="9:15" x14ac:dyDescent="0.25">
      <c r="I46" s="34" t="s">
        <v>3</v>
      </c>
      <c r="J46" s="36">
        <f t="shared" si="2"/>
        <v>1</v>
      </c>
      <c r="K46" s="29">
        <f t="shared" si="2"/>
        <v>0</v>
      </c>
      <c r="L46" s="29">
        <f t="shared" si="2"/>
        <v>0</v>
      </c>
      <c r="M46" s="29">
        <f t="shared" si="2"/>
        <v>0</v>
      </c>
      <c r="N46" s="35">
        <f t="shared" si="2"/>
        <v>0</v>
      </c>
      <c r="O46" s="96"/>
    </row>
    <row r="47" spans="9:15" x14ac:dyDescent="0.25">
      <c r="I47" s="34" t="s">
        <v>2</v>
      </c>
      <c r="J47" s="36">
        <f t="shared" si="2"/>
        <v>1</v>
      </c>
      <c r="K47" s="29">
        <f t="shared" ref="K47" si="3">IF(K19&lt;=0,0,IF(K19&gt;$F$6,1,IF(K19&lt;=$F$7,0,((K19-$F$7)/($F$6-$F$7)))))</f>
        <v>1</v>
      </c>
      <c r="L47" s="29">
        <f t="shared" si="2"/>
        <v>0</v>
      </c>
      <c r="M47" s="29">
        <f t="shared" si="2"/>
        <v>1</v>
      </c>
      <c r="N47" s="35">
        <f t="shared" si="2"/>
        <v>1</v>
      </c>
      <c r="O47" s="96"/>
    </row>
    <row r="48" spans="9:15" x14ac:dyDescent="0.25">
      <c r="I48" s="34" t="s">
        <v>1</v>
      </c>
      <c r="J48" s="36">
        <f t="shared" si="2"/>
        <v>1</v>
      </c>
      <c r="K48" s="29">
        <f t="shared" ref="K48" si="4">IF(K20&lt;=0,0,IF(K20&gt;$F$6,1,IF(K20&lt;=$F$7,0,((K20-$F$7)/($F$6-$F$7)))))</f>
        <v>1</v>
      </c>
      <c r="L48" s="29">
        <f t="shared" si="2"/>
        <v>0</v>
      </c>
      <c r="M48" s="29">
        <f t="shared" si="2"/>
        <v>0</v>
      </c>
      <c r="N48" s="35">
        <f t="shared" si="2"/>
        <v>0</v>
      </c>
      <c r="O48" s="96"/>
    </row>
    <row r="49" spans="2:15" x14ac:dyDescent="0.25">
      <c r="I49" s="41" t="s">
        <v>0</v>
      </c>
      <c r="J49" s="33">
        <f t="shared" si="2"/>
        <v>1</v>
      </c>
      <c r="K49" s="29">
        <f t="shared" ref="K49" si="5">IF(K21&lt;=0,0,IF(K21&gt;$F$6,1,IF(K21&lt;=$F$7,0,((K21-$F$7)/($F$6-$F$7)))))</f>
        <v>1</v>
      </c>
      <c r="L49" s="32">
        <f t="shared" si="2"/>
        <v>0</v>
      </c>
      <c r="M49" s="32">
        <f t="shared" si="2"/>
        <v>0</v>
      </c>
      <c r="N49" s="31">
        <f t="shared" si="2"/>
        <v>0</v>
      </c>
      <c r="O49" s="96"/>
    </row>
    <row r="50" spans="2:15" x14ac:dyDescent="0.25">
      <c r="I50" s="101" t="s">
        <v>9</v>
      </c>
      <c r="J50" s="110"/>
      <c r="K50" s="110"/>
      <c r="L50" s="110"/>
      <c r="M50" s="110"/>
      <c r="N50" s="111"/>
      <c r="O50" s="96"/>
    </row>
    <row r="51" spans="2:15" x14ac:dyDescent="0.25">
      <c r="J51" s="40" t="s">
        <v>4</v>
      </c>
      <c r="K51" s="40" t="s">
        <v>3</v>
      </c>
      <c r="L51" s="40" t="s">
        <v>2</v>
      </c>
      <c r="M51" s="40" t="s">
        <v>1</v>
      </c>
      <c r="N51" s="40" t="s">
        <v>0</v>
      </c>
      <c r="O51" s="96"/>
    </row>
    <row r="52" spans="2:15" x14ac:dyDescent="0.25">
      <c r="I52" s="34" t="s">
        <v>4</v>
      </c>
      <c r="J52" s="39">
        <f t="shared" ref="J52:N56" si="6">IF(J24&lt;=0,0,IF(J24&gt;$G$6,1,IF(J24&lt;=$G$7,0,((J24-$G$7)/($G$6-$G$7)))))</f>
        <v>0</v>
      </c>
      <c r="K52" s="38">
        <f t="shared" si="6"/>
        <v>0</v>
      </c>
      <c r="L52" s="38">
        <f t="shared" si="6"/>
        <v>0</v>
      </c>
      <c r="M52" s="38">
        <f t="shared" si="6"/>
        <v>0</v>
      </c>
      <c r="N52" s="37">
        <f t="shared" si="6"/>
        <v>0</v>
      </c>
      <c r="O52" s="96"/>
    </row>
    <row r="53" spans="2:15" x14ac:dyDescent="0.25">
      <c r="I53" s="34" t="s">
        <v>3</v>
      </c>
      <c r="J53" s="36">
        <f t="shared" si="6"/>
        <v>1</v>
      </c>
      <c r="K53" s="29">
        <f t="shared" si="6"/>
        <v>0</v>
      </c>
      <c r="L53" s="29">
        <f t="shared" si="6"/>
        <v>1</v>
      </c>
      <c r="M53" s="29">
        <f t="shared" si="6"/>
        <v>1</v>
      </c>
      <c r="N53" s="35">
        <f t="shared" si="6"/>
        <v>1</v>
      </c>
      <c r="O53" s="96"/>
    </row>
    <row r="54" spans="2:15" x14ac:dyDescent="0.25">
      <c r="I54" s="34" t="s">
        <v>2</v>
      </c>
      <c r="J54" s="36">
        <f t="shared" si="6"/>
        <v>1</v>
      </c>
      <c r="K54" s="29">
        <f t="shared" si="6"/>
        <v>0</v>
      </c>
      <c r="L54" s="29">
        <f t="shared" si="6"/>
        <v>0</v>
      </c>
      <c r="M54" s="29">
        <f t="shared" si="6"/>
        <v>0.5</v>
      </c>
      <c r="N54" s="35">
        <f t="shared" si="6"/>
        <v>0</v>
      </c>
      <c r="O54" s="96"/>
    </row>
    <row r="55" spans="2:15" x14ac:dyDescent="0.25">
      <c r="I55" s="34" t="s">
        <v>1</v>
      </c>
      <c r="J55" s="36">
        <f t="shared" si="6"/>
        <v>1</v>
      </c>
      <c r="K55" s="29">
        <f t="shared" si="6"/>
        <v>0</v>
      </c>
      <c r="L55" s="29">
        <f t="shared" si="6"/>
        <v>0</v>
      </c>
      <c r="M55" s="29">
        <f t="shared" si="6"/>
        <v>0</v>
      </c>
      <c r="N55" s="35">
        <f t="shared" si="6"/>
        <v>0</v>
      </c>
      <c r="O55" s="96"/>
    </row>
    <row r="56" spans="2:15" ht="15.75" thickBot="1" x14ac:dyDescent="0.3">
      <c r="I56" s="34" t="s">
        <v>0</v>
      </c>
      <c r="J56" s="33">
        <f t="shared" si="6"/>
        <v>1</v>
      </c>
      <c r="K56" s="32">
        <f t="shared" si="6"/>
        <v>0</v>
      </c>
      <c r="L56" s="32">
        <f t="shared" si="6"/>
        <v>0</v>
      </c>
      <c r="M56" s="32">
        <f t="shared" si="6"/>
        <v>0</v>
      </c>
      <c r="N56" s="31">
        <f t="shared" si="6"/>
        <v>0</v>
      </c>
      <c r="O56" s="104"/>
    </row>
    <row r="61" spans="2:15" ht="15.75" thickBot="1" x14ac:dyDescent="0.3">
      <c r="B61" s="30" t="s">
        <v>8</v>
      </c>
    </row>
    <row r="62" spans="2:15" ht="15.75" thickBot="1" x14ac:dyDescent="0.3">
      <c r="C62" s="29"/>
      <c r="D62" s="28" t="str">
        <f t="array" ref="D62:H62">TRANSPOSE(C63:C67)</f>
        <v>Car A</v>
      </c>
      <c r="E62" s="27" t="str">
        <v>Car B</v>
      </c>
      <c r="F62" s="27" t="str">
        <v>Car C</v>
      </c>
      <c r="G62" s="27" t="str">
        <v>Car D</v>
      </c>
      <c r="H62" s="27" t="str">
        <v>Car E</v>
      </c>
    </row>
    <row r="63" spans="2:15" x14ac:dyDescent="0.25">
      <c r="C63" s="13" t="s">
        <v>4</v>
      </c>
      <c r="D63" s="26">
        <f t="shared" ref="D63:H67" si="7">J31*$D$8+J38*$E$8+J45*$F$8+J52*$G$8</f>
        <v>0</v>
      </c>
      <c r="E63" s="25">
        <f t="shared" si="7"/>
        <v>0.5</v>
      </c>
      <c r="F63" s="25">
        <f t="shared" si="7"/>
        <v>0.5</v>
      </c>
      <c r="G63" s="25">
        <f t="shared" si="7"/>
        <v>0.25</v>
      </c>
      <c r="H63" s="24">
        <f t="shared" si="7"/>
        <v>0.25</v>
      </c>
    </row>
    <row r="64" spans="2:15" x14ac:dyDescent="0.25">
      <c r="C64" s="9" t="s">
        <v>3</v>
      </c>
      <c r="D64" s="23">
        <f t="shared" si="7"/>
        <v>0.5</v>
      </c>
      <c r="E64" s="22">
        <f t="shared" si="7"/>
        <v>0</v>
      </c>
      <c r="F64" s="22">
        <f t="shared" si="7"/>
        <v>0.5</v>
      </c>
      <c r="G64" s="22">
        <f t="shared" si="7"/>
        <v>0.25</v>
      </c>
      <c r="H64" s="21">
        <f t="shared" si="7"/>
        <v>0.25</v>
      </c>
    </row>
    <row r="65" spans="3:8" x14ac:dyDescent="0.25">
      <c r="C65" s="9" t="s">
        <v>2</v>
      </c>
      <c r="D65" s="23">
        <f t="shared" si="7"/>
        <v>0.5</v>
      </c>
      <c r="E65" s="22">
        <f t="shared" si="7"/>
        <v>0.25</v>
      </c>
      <c r="F65" s="22">
        <f t="shared" si="7"/>
        <v>0</v>
      </c>
      <c r="G65" s="22">
        <f t="shared" si="7"/>
        <v>0.375</v>
      </c>
      <c r="H65" s="21">
        <f t="shared" si="7"/>
        <v>0.25</v>
      </c>
    </row>
    <row r="66" spans="3:8" x14ac:dyDescent="0.25">
      <c r="C66" s="9" t="s">
        <v>1</v>
      </c>
      <c r="D66" s="23">
        <f t="shared" si="7"/>
        <v>0.5</v>
      </c>
      <c r="E66" s="22">
        <f t="shared" si="7"/>
        <v>0.75</v>
      </c>
      <c r="F66" s="22">
        <f t="shared" si="7"/>
        <v>0.25</v>
      </c>
      <c r="G66" s="22">
        <f t="shared" si="7"/>
        <v>0</v>
      </c>
      <c r="H66" s="21">
        <f t="shared" si="7"/>
        <v>0</v>
      </c>
    </row>
    <row r="67" spans="3:8" ht="15.75" thickBot="1" x14ac:dyDescent="0.3">
      <c r="C67" s="5" t="s">
        <v>0</v>
      </c>
      <c r="D67" s="20">
        <f t="shared" si="7"/>
        <v>0.5</v>
      </c>
      <c r="E67" s="19">
        <f t="shared" si="7"/>
        <v>0.625</v>
      </c>
      <c r="F67" s="19">
        <f t="shared" si="7"/>
        <v>0.5</v>
      </c>
      <c r="G67" s="19">
        <f t="shared" si="7"/>
        <v>0.25</v>
      </c>
      <c r="H67" s="18">
        <f t="shared" si="7"/>
        <v>0</v>
      </c>
    </row>
    <row r="68" spans="3:8" ht="15.75" thickBot="1" x14ac:dyDescent="0.3">
      <c r="C68" s="17"/>
      <c r="D68" s="16"/>
      <c r="E68" s="16"/>
      <c r="F68" s="16"/>
      <c r="G68" s="16"/>
      <c r="H68" s="16"/>
    </row>
    <row r="69" spans="3:8" ht="16.5" thickBot="1" x14ac:dyDescent="0.3">
      <c r="D69" s="15" t="s">
        <v>7</v>
      </c>
      <c r="E69" s="15" t="s">
        <v>6</v>
      </c>
      <c r="F69" s="14" t="s">
        <v>5</v>
      </c>
    </row>
    <row r="70" spans="3:8" x14ac:dyDescent="0.25">
      <c r="C70" s="13" t="s">
        <v>4</v>
      </c>
      <c r="D70" s="12">
        <f>SUM(D63:H63)/(5-1)</f>
        <v>0.375</v>
      </c>
      <c r="E70" s="11">
        <f>SUM(D63:D67)/(5-1)</f>
        <v>0.5</v>
      </c>
      <c r="F70" s="10">
        <f>D70-E70</f>
        <v>-0.125</v>
      </c>
    </row>
    <row r="71" spans="3:8" x14ac:dyDescent="0.25">
      <c r="C71" s="9" t="s">
        <v>3</v>
      </c>
      <c r="D71" s="8">
        <f>SUM(D64:H64)/(5-1)</f>
        <v>0.375</v>
      </c>
      <c r="E71" s="7">
        <f>SUM(E63:E67)/(5-1)</f>
        <v>0.53125</v>
      </c>
      <c r="F71" s="6">
        <f>D71-E71</f>
        <v>-0.15625</v>
      </c>
    </row>
    <row r="72" spans="3:8" x14ac:dyDescent="0.25">
      <c r="C72" s="9" t="s">
        <v>2</v>
      </c>
      <c r="D72" s="8">
        <f>SUM(D65:H65)/(5-1)</f>
        <v>0.34375</v>
      </c>
      <c r="E72" s="7">
        <f>SUM(F63:F67)/(5-1)</f>
        <v>0.4375</v>
      </c>
      <c r="F72" s="6">
        <f>D72-E72</f>
        <v>-9.375E-2</v>
      </c>
    </row>
    <row r="73" spans="3:8" x14ac:dyDescent="0.25">
      <c r="C73" s="9" t="s">
        <v>1</v>
      </c>
      <c r="D73" s="8">
        <f>SUM(D66:H66)/(5-1)</f>
        <v>0.375</v>
      </c>
      <c r="E73" s="7">
        <f>SUM(G63:G67)/(5-1)</f>
        <v>0.28125</v>
      </c>
      <c r="F73" s="6">
        <f>D73-E73</f>
        <v>9.375E-2</v>
      </c>
    </row>
    <row r="74" spans="3:8" ht="15.75" thickBot="1" x14ac:dyDescent="0.3">
      <c r="C74" s="5" t="s">
        <v>0</v>
      </c>
      <c r="D74" s="4">
        <f>SUM(D67:H67)/(5-1)</f>
        <v>0.46875</v>
      </c>
      <c r="E74" s="3">
        <f>SUM(H63:H67)/(5-1)</f>
        <v>0.1875</v>
      </c>
      <c r="F74" s="2">
        <f>D74-E74</f>
        <v>0.28125</v>
      </c>
    </row>
  </sheetData>
  <mergeCells count="15">
    <mergeCell ref="O1:O28"/>
    <mergeCell ref="O29:O56"/>
    <mergeCell ref="B14:B18"/>
    <mergeCell ref="B19:B23"/>
    <mergeCell ref="B25:B29"/>
    <mergeCell ref="I22:N22"/>
    <mergeCell ref="I29:N29"/>
    <mergeCell ref="I36:N36"/>
    <mergeCell ref="I43:N43"/>
    <mergeCell ref="I50:N50"/>
    <mergeCell ref="B9:B13"/>
    <mergeCell ref="D2:G2"/>
    <mergeCell ref="I1:N1"/>
    <mergeCell ref="I8:N8"/>
    <mergeCell ref="I15:N1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Kyriaco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Kyriacos Antoniades</dc:creator>
  <cp:lastModifiedBy>Sana Iqbal</cp:lastModifiedBy>
  <dcterms:created xsi:type="dcterms:W3CDTF">2016-10-14T07:59:49Z</dcterms:created>
  <dcterms:modified xsi:type="dcterms:W3CDTF">2017-05-01T18:37:11Z</dcterms:modified>
</cp:coreProperties>
</file>