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DA9AE1A6293E547/Desktop/"/>
    </mc:Choice>
  </mc:AlternateContent>
  <xr:revisionPtr revIDLastSave="13" documentId="11_73FE1E7F679C9ACBCAD6ACE07C8B39876FA3B190" xr6:coauthVersionLast="47" xr6:coauthVersionMax="47" xr10:uidLastSave="{272FE731-8429-477D-A3DA-7F4DAEB51A6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C42" i="1"/>
  <c r="G21" i="1" l="1"/>
  <c r="B9" i="1"/>
  <c r="G19" i="1"/>
  <c r="D44" i="1"/>
  <c r="D48" i="1" s="1"/>
  <c r="J21" i="1" l="1"/>
  <c r="J22" i="1" s="1"/>
  <c r="G22" i="1"/>
  <c r="J19" i="1"/>
  <c r="J20" i="1" s="1"/>
  <c r="G20" i="1"/>
  <c r="G24" i="1" s="1"/>
  <c r="P3" i="1"/>
  <c r="J24" i="1" l="1"/>
  <c r="C43" i="1"/>
  <c r="C40" i="1"/>
  <c r="C44" i="1" s="1"/>
  <c r="C48" i="1" s="1"/>
  <c r="E9" i="1" s="1"/>
  <c r="B7" i="1" l="1"/>
  <c r="B8" i="1" s="1"/>
  <c r="B10" i="1"/>
  <c r="E7" i="1"/>
  <c r="E8" i="1" s="1"/>
  <c r="E10" i="1"/>
  <c r="B12" i="1" l="1"/>
  <c r="E12" i="1"/>
</calcChain>
</file>

<file path=xl/sharedStrings.xml><?xml version="1.0" encoding="utf-8"?>
<sst xmlns="http://schemas.openxmlformats.org/spreadsheetml/2006/main" count="53" uniqueCount="35">
  <si>
    <t>Name</t>
  </si>
  <si>
    <t>nps</t>
  </si>
  <si>
    <t xml:space="preserve">donation </t>
  </si>
  <si>
    <t>saving acc interst</t>
  </si>
  <si>
    <t xml:space="preserve">salary </t>
  </si>
  <si>
    <t xml:space="preserve">age </t>
  </si>
  <si>
    <t xml:space="preserve">medical  </t>
  </si>
  <si>
    <t>education</t>
  </si>
  <si>
    <t xml:space="preserve">suneet </t>
  </si>
  <si>
    <t>Income tax slab (old regime)</t>
  </si>
  <si>
    <t xml:space="preserve">up to  rs. 2.5  lakhs </t>
  </si>
  <si>
    <t xml:space="preserve">nil </t>
  </si>
  <si>
    <t xml:space="preserve">1000000 or above </t>
  </si>
  <si>
    <t>Income tax slab (new regime)</t>
  </si>
  <si>
    <t xml:space="preserve">up to  rs. 3 lakhs </t>
  </si>
  <si>
    <t>1500001 and above</t>
  </si>
  <si>
    <t xml:space="preserve">taxable income </t>
  </si>
  <si>
    <t xml:space="preserve">surcharge rate </t>
  </si>
  <si>
    <t>50000000 above</t>
  </si>
  <si>
    <t>Investment /expenses</t>
  </si>
  <si>
    <t>deduction</t>
  </si>
  <si>
    <t xml:space="preserve">Exemption </t>
  </si>
  <si>
    <t xml:space="preserve">tax % </t>
  </si>
  <si>
    <t xml:space="preserve">tax amount </t>
  </si>
  <si>
    <t xml:space="preserve">susurcharge rate </t>
  </si>
  <si>
    <t>susurcharge %</t>
  </si>
  <si>
    <t xml:space="preserve">INCOME AFTER TAX </t>
  </si>
  <si>
    <t>OLD TAX REGIME</t>
  </si>
  <si>
    <t>NEW TAX REGIME</t>
  </si>
  <si>
    <t>INCOME TAX CALCULATOR</t>
  </si>
  <si>
    <t xml:space="preserve">AMAN </t>
  </si>
  <si>
    <t>AMAN</t>
  </si>
  <si>
    <t>SUNEET</t>
  </si>
  <si>
    <t>DONATION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</si>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</sst>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5" borderId="2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</cellStyleXfs>
  <cellXfs count="61">
    <xf numFmtId="0" fontId="0" fillId="0" borderId="0" xfId="0"/>
    <xf numFmtId="0" fontId="2" fillId="13" borderId="4" xfId="14" applyBorder="1"/>
    <xf numFmtId="0" fontId="2" fillId="0" borderId="0" xfId="12" applyFill="1"/>
    <xf numFmtId="0" fontId="2" fillId="13" borderId="4" xfId="14" applyBorder="1" applyAlignment="1"/>
    <xf numFmtId="0" fontId="8" fillId="0" borderId="0" xfId="0" applyFont="1"/>
    <xf numFmtId="0" fontId="8" fillId="7" borderId="4" xfId="8" applyFont="1" applyBorder="1" applyAlignment="1"/>
    <xf numFmtId="0" fontId="8" fillId="7" borderId="4" xfId="8" applyFont="1" applyBorder="1"/>
    <xf numFmtId="0" fontId="6" fillId="5" borderId="2" xfId="6" applyAlignment="1"/>
    <xf numFmtId="0" fontId="6" fillId="5" borderId="3" xfId="6" applyBorder="1"/>
    <xf numFmtId="0" fontId="7" fillId="0" borderId="0" xfId="0" applyFont="1"/>
    <xf numFmtId="0" fontId="7" fillId="9" borderId="4" xfId="10" applyFont="1" applyBorder="1"/>
    <xf numFmtId="0" fontId="8" fillId="14" borderId="4" xfId="15" applyFont="1" applyBorder="1"/>
    <xf numFmtId="0" fontId="8" fillId="6" borderId="4" xfId="7" applyFont="1" applyBorder="1"/>
    <xf numFmtId="0" fontId="8" fillId="9" borderId="4" xfId="10" applyFont="1" applyBorder="1"/>
    <xf numFmtId="0" fontId="8" fillId="12" borderId="4" xfId="13" applyFont="1" applyBorder="1"/>
    <xf numFmtId="0" fontId="3" fillId="5" borderId="8" xfId="6" applyFont="1" applyBorder="1"/>
    <xf numFmtId="0" fontId="3" fillId="5" borderId="3" xfId="6" applyFont="1" applyBorder="1"/>
    <xf numFmtId="0" fontId="3" fillId="5" borderId="9" xfId="6" applyFont="1" applyBorder="1"/>
    <xf numFmtId="0" fontId="9" fillId="0" borderId="0" xfId="0" applyFont="1"/>
    <xf numFmtId="0" fontId="7" fillId="4" borderId="4" xfId="3" applyFont="1" applyBorder="1" applyAlignment="1">
      <alignment horizontal="center"/>
    </xf>
    <xf numFmtId="0" fontId="7" fillId="11" borderId="4" xfId="12" applyFont="1" applyBorder="1"/>
    <xf numFmtId="9" fontId="7" fillId="11" borderId="4" xfId="12" applyNumberFormat="1" applyFont="1" applyBorder="1"/>
    <xf numFmtId="0" fontId="7" fillId="4" borderId="4" xfId="3" applyFont="1" applyBorder="1"/>
    <xf numFmtId="9" fontId="7" fillId="4" borderId="4" xfId="3" applyNumberFormat="1" applyFont="1" applyBorder="1"/>
    <xf numFmtId="9" fontId="9" fillId="0" borderId="0" xfId="0" applyNumberFormat="1" applyFont="1"/>
    <xf numFmtId="0" fontId="7" fillId="8" borderId="4" xfId="9" applyFont="1" applyBorder="1"/>
    <xf numFmtId="9" fontId="7" fillId="9" borderId="4" xfId="10" applyNumberFormat="1" applyFont="1" applyBorder="1"/>
    <xf numFmtId="9" fontId="7" fillId="8" borderId="4" xfId="9" applyNumberFormat="1" applyFont="1" applyBorder="1"/>
    <xf numFmtId="0" fontId="7" fillId="10" borderId="4" xfId="11" applyFont="1" applyBorder="1"/>
    <xf numFmtId="9" fontId="7" fillId="10" borderId="4" xfId="11" applyNumberFormat="1" applyFont="1" applyBorder="1"/>
    <xf numFmtId="0" fontId="7" fillId="0" borderId="0" xfId="11" applyFont="1" applyFill="1"/>
    <xf numFmtId="0" fontId="6" fillId="5" borderId="3" xfId="6" applyBorder="1" applyAlignment="1"/>
    <xf numFmtId="0" fontId="8" fillId="14" borderId="15" xfId="15" applyFont="1" applyBorder="1"/>
    <xf numFmtId="0" fontId="8" fillId="6" borderId="16" xfId="7" applyFont="1" applyBorder="1"/>
    <xf numFmtId="0" fontId="8" fillId="9" borderId="15" xfId="10" applyFont="1" applyBorder="1"/>
    <xf numFmtId="0" fontId="8" fillId="12" borderId="16" xfId="13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0" fillId="0" borderId="19" xfId="0" applyBorder="1"/>
    <xf numFmtId="0" fontId="6" fillId="5" borderId="9" xfId="6" applyBorder="1"/>
    <xf numFmtId="0" fontId="8" fillId="9" borderId="13" xfId="10" applyFont="1" applyBorder="1" applyAlignment="1">
      <alignment horizontal="center"/>
    </xf>
    <xf numFmtId="0" fontId="8" fillId="9" borderId="6" xfId="10" applyFont="1" applyBorder="1" applyAlignment="1">
      <alignment horizontal="center"/>
    </xf>
    <xf numFmtId="0" fontId="8" fillId="12" borderId="5" xfId="13" applyFont="1" applyBorder="1" applyAlignment="1">
      <alignment horizontal="center"/>
    </xf>
    <xf numFmtId="0" fontId="8" fillId="12" borderId="14" xfId="13" applyFont="1" applyBorder="1" applyAlignment="1">
      <alignment horizontal="center"/>
    </xf>
    <xf numFmtId="0" fontId="4" fillId="0" borderId="8" xfId="4" applyBorder="1" applyAlignment="1">
      <alignment horizontal="center"/>
    </xf>
    <xf numFmtId="0" fontId="4" fillId="0" borderId="7" xfId="4" applyBorder="1" applyAlignment="1">
      <alignment horizontal="center"/>
    </xf>
    <xf numFmtId="0" fontId="4" fillId="0" borderId="9" xfId="4" applyBorder="1" applyAlignment="1">
      <alignment horizontal="center"/>
    </xf>
    <xf numFmtId="0" fontId="7" fillId="9" borderId="4" xfId="10" applyFont="1" applyBorder="1" applyAlignment="1">
      <alignment horizontal="center"/>
    </xf>
    <xf numFmtId="0" fontId="7" fillId="11" borderId="4" xfId="12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8" fillId="3" borderId="1" xfId="5" applyFont="1" applyFill="1" applyAlignment="1">
      <alignment horizontal="center"/>
    </xf>
    <xf numFmtId="0" fontId="7" fillId="4" borderId="4" xfId="3" applyFont="1" applyBorder="1" applyAlignment="1">
      <alignment horizontal="center"/>
    </xf>
    <xf numFmtId="0" fontId="7" fillId="2" borderId="0" xfId="1" applyFont="1" applyAlignment="1">
      <alignment horizontal="center"/>
    </xf>
    <xf numFmtId="0" fontId="7" fillId="8" borderId="4" xfId="9" applyFont="1" applyBorder="1" applyAlignment="1">
      <alignment horizontal="center"/>
    </xf>
    <xf numFmtId="0" fontId="6" fillId="5" borderId="10" xfId="6" applyBorder="1" applyAlignment="1">
      <alignment horizontal="center"/>
    </xf>
    <xf numFmtId="0" fontId="6" fillId="5" borderId="11" xfId="6" applyBorder="1" applyAlignment="1">
      <alignment horizontal="center"/>
    </xf>
    <xf numFmtId="0" fontId="6" fillId="5" borderId="12" xfId="6" applyBorder="1" applyAlignment="1">
      <alignment horizontal="center"/>
    </xf>
    <xf numFmtId="0" fontId="6" fillId="5" borderId="20" xfId="6" applyBorder="1" applyAlignment="1">
      <alignment horizontal="center"/>
    </xf>
    <xf numFmtId="0" fontId="6" fillId="5" borderId="21" xfId="6" applyBorder="1" applyAlignment="1">
      <alignment horizontal="center"/>
    </xf>
    <xf numFmtId="0" fontId="6" fillId="5" borderId="22" xfId="6" applyBorder="1" applyAlignment="1">
      <alignment horizontal="center"/>
    </xf>
  </cellXfs>
  <cellStyles count="16">
    <cellStyle name="20% - Accent1" xfId="7" builtinId="30"/>
    <cellStyle name="20% - Accent2" xfId="9" builtinId="34"/>
    <cellStyle name="20% - Accent3" xfId="11" builtinId="38"/>
    <cellStyle name="20% - Accent6" xfId="15" builtinId="50"/>
    <cellStyle name="40% - Accent1" xfId="8" builtinId="31"/>
    <cellStyle name="40% - Accent3" xfId="3" builtinId="39"/>
    <cellStyle name="60% - Accent2" xfId="10" builtinId="36"/>
    <cellStyle name="60% - Accent3" xfId="12" builtinId="40"/>
    <cellStyle name="60% - Accent4" xfId="13" builtinId="44"/>
    <cellStyle name="Accent2" xfId="1" builtinId="33"/>
    <cellStyle name="Accent3" xfId="2" builtinId="37"/>
    <cellStyle name="Accent5" xfId="14" builtinId="45"/>
    <cellStyle name="Heading 2" xfId="5" builtinId="17"/>
    <cellStyle name="Normal" xfId="0" builtinId="0"/>
    <cellStyle name="Output" xfId="6" builtinId="21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zoomScale="85" zoomScaleNormal="85" workbookViewId="0">
      <selection activeCell="B50" sqref="B50:C50"/>
    </sheetView>
  </sheetViews>
  <sheetFormatPr defaultRowHeight="14.4" x14ac:dyDescent="0.3"/>
  <cols>
    <col min="2" max="2" width="21.77734375" customWidth="1"/>
    <col min="3" max="4" width="14.77734375" customWidth="1"/>
    <col min="5" max="5" width="12" customWidth="1"/>
    <col min="6" max="6" width="22" customWidth="1"/>
    <col min="7" max="7" width="12" customWidth="1"/>
    <col min="8" max="8" width="8.44140625" customWidth="1"/>
    <col min="9" max="9" width="20.109375" customWidth="1"/>
    <col min="10" max="10" width="12" customWidth="1"/>
    <col min="11" max="12" width="8.109375" customWidth="1"/>
    <col min="13" max="14" width="14.109375" customWidth="1"/>
    <col min="15" max="15" width="8.88671875" customWidth="1"/>
    <col min="16" max="16" width="12.5546875" bestFit="1" customWidth="1"/>
    <col min="17" max="17" width="13.5546875" bestFit="1" customWidth="1"/>
    <col min="18" max="18" width="11.77734375" bestFit="1" customWidth="1"/>
  </cols>
  <sheetData>
    <row r="1" spans="1:17" ht="15" thickBot="1" x14ac:dyDescent="0.35"/>
    <row r="2" spans="1:17" ht="23.4" thickBot="1" x14ac:dyDescent="0.45">
      <c r="E2" s="45" t="s">
        <v>29</v>
      </c>
      <c r="F2" s="46"/>
      <c r="G2" s="46"/>
      <c r="H2" s="46"/>
      <c r="I2" s="46"/>
      <c r="J2" s="47"/>
    </row>
    <row r="3" spans="1:17" ht="15.45" customHeight="1" x14ac:dyDescent="0.3">
      <c r="K3" s="9"/>
      <c r="L3" s="9"/>
      <c r="M3" s="9"/>
      <c r="N3" s="9"/>
      <c r="O3" s="9"/>
      <c r="P3" s="7" t="str">
        <f>UPPER("Calculate Old /New =")</f>
        <v>CALCULATE OLD /NEW =</v>
      </c>
      <c r="Q3" s="7" t="s">
        <v>34</v>
      </c>
    </row>
    <row r="4" spans="1:17" ht="15.45" customHeight="1" thickBot="1" x14ac:dyDescent="0.35">
      <c r="B4" s="4"/>
      <c r="C4" s="4"/>
      <c r="D4" s="4"/>
      <c r="K4" s="9"/>
      <c r="L4" s="18"/>
      <c r="M4" s="18"/>
      <c r="N4" s="18"/>
      <c r="O4" s="18"/>
      <c r="P4" s="9"/>
    </row>
    <row r="5" spans="1:17" ht="16.05" customHeight="1" thickBot="1" x14ac:dyDescent="0.35">
      <c r="A5" s="55" t="s">
        <v>32</v>
      </c>
      <c r="B5" s="56"/>
      <c r="C5" s="56"/>
      <c r="D5" s="56"/>
      <c r="E5" s="57"/>
      <c r="K5" s="9"/>
      <c r="L5" s="18"/>
      <c r="M5" s="51" t="s">
        <v>9</v>
      </c>
      <c r="N5" s="51"/>
      <c r="O5" s="51"/>
      <c r="P5" s="9"/>
    </row>
    <row r="6" spans="1:17" ht="16.05" customHeight="1" thickTop="1" x14ac:dyDescent="0.3">
      <c r="A6" s="41" t="s">
        <v>27</v>
      </c>
      <c r="B6" s="42"/>
      <c r="C6" s="4"/>
      <c r="D6" s="43" t="s">
        <v>28</v>
      </c>
      <c r="E6" s="44"/>
      <c r="K6" s="9"/>
      <c r="L6" s="18"/>
      <c r="M6" s="52" t="s">
        <v>10</v>
      </c>
      <c r="N6" s="52"/>
      <c r="O6" s="19" t="s">
        <v>11</v>
      </c>
      <c r="P6" s="9"/>
    </row>
    <row r="7" spans="1:17" ht="16.05" customHeight="1" x14ac:dyDescent="0.3">
      <c r="A7" s="32" t="s">
        <v>22</v>
      </c>
      <c r="B7" s="11">
        <f>IF(Q3= "old",(IF(C48&lt;=250000,"nil",IF(C48&lt;=500000,"5%",IF(C48&lt;=1000000,"20%","30%")))),0 )</f>
        <v>0</v>
      </c>
      <c r="C7" s="4"/>
      <c r="D7" s="12" t="s">
        <v>22</v>
      </c>
      <c r="E7" s="33" t="str">
        <f>IF(Q3= "new",(IF(C48&lt;=300000,"0%",IF(C48&lt;=600000,"5%",IF(C48&lt;=900000,"10%",IF(C48&lt;=1200000,"15%",IF(C48&lt;=1500000,"20%","30%")))))),0 )</f>
        <v>30%</v>
      </c>
      <c r="K7" s="4"/>
      <c r="L7" s="18"/>
      <c r="M7" s="20">
        <v>250001</v>
      </c>
      <c r="N7" s="20">
        <v>500000</v>
      </c>
      <c r="O7" s="21">
        <v>0.05</v>
      </c>
      <c r="P7" s="9"/>
    </row>
    <row r="8" spans="1:17" ht="16.05" customHeight="1" x14ac:dyDescent="0.3">
      <c r="A8" s="34" t="s">
        <v>23</v>
      </c>
      <c r="B8" s="13">
        <f>B7*C48</f>
        <v>0</v>
      </c>
      <c r="C8" s="4"/>
      <c r="D8" s="14" t="s">
        <v>23</v>
      </c>
      <c r="E8" s="35">
        <f>E7*C48</f>
        <v>2256000</v>
      </c>
      <c r="K8" s="4"/>
      <c r="L8" s="18"/>
      <c r="M8" s="22">
        <v>500001</v>
      </c>
      <c r="N8" s="22">
        <v>1000000</v>
      </c>
      <c r="O8" s="23">
        <v>0.2</v>
      </c>
      <c r="P8" s="9"/>
    </row>
    <row r="9" spans="1:17" ht="16.05" customHeight="1" x14ac:dyDescent="0.3">
      <c r="A9" s="32" t="s">
        <v>25</v>
      </c>
      <c r="B9" s="11">
        <f>IF(Q3="old",(IF(C48&lt;M24,"0%",IF(C48&lt;M25,"10%",IF(C48&lt;M26,"15%",IF(C48&lt;=N26,"25%","37%"))))),0)</f>
        <v>0</v>
      </c>
      <c r="C9" s="4"/>
      <c r="D9" s="12" t="s">
        <v>25</v>
      </c>
      <c r="E9" s="33" t="str">
        <f>IF(Q3="new",(IF(C48&lt;M24,"0%",IF(C48&lt;M25,"10%",IF(C48&lt;M26,"15%",IF(C48&lt;=N26,"25%","37%"))))),0)</f>
        <v>10%</v>
      </c>
      <c r="K9" s="4"/>
      <c r="L9" s="18"/>
      <c r="M9" s="49" t="s">
        <v>12</v>
      </c>
      <c r="N9" s="49"/>
      <c r="O9" s="21">
        <v>0.3</v>
      </c>
      <c r="P9" s="9"/>
    </row>
    <row r="10" spans="1:17" ht="16.05" customHeight="1" x14ac:dyDescent="0.3">
      <c r="A10" s="34" t="s">
        <v>24</v>
      </c>
      <c r="B10" s="13">
        <f>B9*C48</f>
        <v>0</v>
      </c>
      <c r="C10" s="4"/>
      <c r="D10" s="14" t="s">
        <v>24</v>
      </c>
      <c r="E10" s="35">
        <f>E9*C48</f>
        <v>752000</v>
      </c>
      <c r="K10" s="4"/>
      <c r="L10" s="18"/>
      <c r="M10" s="18"/>
      <c r="N10" s="18"/>
      <c r="O10" s="24"/>
      <c r="P10" s="9"/>
    </row>
    <row r="11" spans="1:17" ht="16.05" customHeight="1" thickBot="1" x14ac:dyDescent="0.35">
      <c r="A11" s="36"/>
      <c r="B11" s="4"/>
      <c r="C11" s="4"/>
      <c r="D11" s="4"/>
      <c r="E11" s="37"/>
      <c r="K11" s="4"/>
      <c r="L11" s="9"/>
      <c r="M11" s="9"/>
      <c r="N11" s="9"/>
      <c r="O11" s="9"/>
      <c r="P11" s="9"/>
    </row>
    <row r="12" spans="1:17" ht="16.05" customHeight="1" thickBot="1" x14ac:dyDescent="0.35">
      <c r="A12" s="15" t="s">
        <v>26</v>
      </c>
      <c r="B12" s="16">
        <f>IF(Q3="old",C48-B8-B10,0)</f>
        <v>0</v>
      </c>
      <c r="C12" s="38"/>
      <c r="D12" s="16" t="s">
        <v>26</v>
      </c>
      <c r="E12" s="17">
        <f>IF(Q3="new",C48-E8-E10,0)</f>
        <v>4512000</v>
      </c>
      <c r="K12" s="4"/>
      <c r="L12" s="9"/>
      <c r="M12" s="9"/>
      <c r="N12" s="9"/>
      <c r="O12" s="9"/>
      <c r="P12" s="9"/>
    </row>
    <row r="13" spans="1:17" ht="16.05" customHeight="1" x14ac:dyDescent="0.3">
      <c r="E13" s="4"/>
      <c r="K13" s="4"/>
      <c r="L13" s="9"/>
      <c r="M13" s="9"/>
      <c r="N13" s="9"/>
      <c r="O13" s="9"/>
      <c r="P13" s="9"/>
    </row>
    <row r="14" spans="1:17" ht="16.05" customHeight="1" x14ac:dyDescent="0.3">
      <c r="E14" s="4"/>
      <c r="K14" s="4"/>
      <c r="L14" s="9"/>
      <c r="M14" s="53" t="s">
        <v>13</v>
      </c>
      <c r="N14" s="53"/>
      <c r="O14" s="53"/>
      <c r="P14" s="9"/>
    </row>
    <row r="15" spans="1:17" ht="16.05" customHeight="1" x14ac:dyDescent="0.3">
      <c r="E15" s="4"/>
      <c r="F15" s="4"/>
      <c r="G15" s="4"/>
      <c r="H15" s="4"/>
      <c r="I15" s="4"/>
      <c r="J15" s="4"/>
      <c r="K15" s="4"/>
      <c r="L15" s="9"/>
      <c r="M15" s="54" t="s">
        <v>14</v>
      </c>
      <c r="N15" s="54"/>
      <c r="O15" s="25" t="s">
        <v>11</v>
      </c>
      <c r="P15" s="9"/>
    </row>
    <row r="16" spans="1:17" ht="16.05" customHeight="1" thickBot="1" x14ac:dyDescent="0.35">
      <c r="B16" s="4"/>
      <c r="C16" s="4"/>
      <c r="D16" s="4"/>
      <c r="E16" s="2"/>
      <c r="K16" s="9"/>
      <c r="L16" s="9"/>
      <c r="M16" s="10">
        <v>300001</v>
      </c>
      <c r="N16" s="10">
        <v>600000</v>
      </c>
      <c r="O16" s="26">
        <v>0.05</v>
      </c>
      <c r="P16" s="9"/>
    </row>
    <row r="17" spans="6:16" ht="16.05" customHeight="1" x14ac:dyDescent="0.3">
      <c r="F17" s="58" t="s">
        <v>31</v>
      </c>
      <c r="G17" s="59"/>
      <c r="H17" s="59"/>
      <c r="I17" s="59"/>
      <c r="J17" s="60"/>
      <c r="K17" s="9"/>
      <c r="L17" s="9"/>
      <c r="M17" s="25">
        <v>600001</v>
      </c>
      <c r="N17" s="25">
        <v>900000</v>
      </c>
      <c r="O17" s="27">
        <v>0.1</v>
      </c>
      <c r="P17" s="9"/>
    </row>
    <row r="18" spans="6:16" ht="15.45" customHeight="1" x14ac:dyDescent="0.3">
      <c r="F18" s="41" t="s">
        <v>27</v>
      </c>
      <c r="G18" s="42"/>
      <c r="I18" s="43" t="s">
        <v>28</v>
      </c>
      <c r="J18" s="44"/>
      <c r="K18" s="9"/>
      <c r="L18" s="9"/>
      <c r="M18" s="10">
        <v>900001</v>
      </c>
      <c r="N18" s="10">
        <v>1200000</v>
      </c>
      <c r="O18" s="26">
        <v>0.15</v>
      </c>
      <c r="P18" s="9"/>
    </row>
    <row r="19" spans="6:16" ht="15.45" customHeight="1" x14ac:dyDescent="0.3">
      <c r="F19" s="32" t="s">
        <v>22</v>
      </c>
      <c r="G19" s="11">
        <f>IF(Q3= "old",(IF(D48&lt;=250000,"nil",IF(D48&lt;=500000,"5%",IF(D48&lt;=1000000,"20%","30%")))),0 )</f>
        <v>0</v>
      </c>
      <c r="I19" s="12" t="s">
        <v>22</v>
      </c>
      <c r="J19" s="33" t="str">
        <f>IF(Q3= "new",(IF(D48&lt;=300000,"0%",IF(D48&lt;=600000,"5%",IF(D48&lt;=900000,"10%",IF(D48&lt;=1200000,"15%",IF(D48&lt;=1500000,"20%","30%")))))),0 )</f>
        <v>30%</v>
      </c>
      <c r="K19" s="9"/>
      <c r="L19" s="9"/>
      <c r="M19" s="25">
        <v>1200001</v>
      </c>
      <c r="N19" s="25">
        <v>1500000</v>
      </c>
      <c r="O19" s="27">
        <v>0.2</v>
      </c>
      <c r="P19" s="9"/>
    </row>
    <row r="20" spans="6:16" ht="15.45" customHeight="1" x14ac:dyDescent="0.3">
      <c r="F20" s="34" t="s">
        <v>23</v>
      </c>
      <c r="G20" s="13">
        <f>G19*D48</f>
        <v>0</v>
      </c>
      <c r="I20" s="14" t="s">
        <v>23</v>
      </c>
      <c r="J20" s="35">
        <f>J19*D48</f>
        <v>1771200</v>
      </c>
      <c r="K20" s="9"/>
      <c r="L20" s="9"/>
      <c r="M20" s="48" t="s">
        <v>15</v>
      </c>
      <c r="N20" s="48"/>
      <c r="O20" s="26">
        <v>0.3</v>
      </c>
      <c r="P20" s="9"/>
    </row>
    <row r="21" spans="6:16" ht="15.6" x14ac:dyDescent="0.3">
      <c r="F21" s="32" t="s">
        <v>25</v>
      </c>
      <c r="G21" s="11">
        <f>IF(Q3="old",(IF(D48&lt;M24,"0%",IF(D48&lt;M25,"10%",IF(D48&lt;M26,"15%",IF(D48&lt;=N26,"25%","37%"))))),0)</f>
        <v>0</v>
      </c>
      <c r="I21" s="12" t="s">
        <v>25</v>
      </c>
      <c r="J21" s="33" t="str">
        <f>IF(Q3="new",(IF(D48&lt;M24,"0%",IF(D48&lt;M25,"10%",IF(D48&lt;M26,"15%",IF(D48&lt;=N26,"25%","37%"))))),0)</f>
        <v>10%</v>
      </c>
      <c r="K21" s="9"/>
      <c r="L21" s="9"/>
      <c r="M21" s="9"/>
      <c r="N21" s="9"/>
      <c r="O21" s="9"/>
      <c r="P21" s="9"/>
    </row>
    <row r="22" spans="6:16" ht="15.6" x14ac:dyDescent="0.3">
      <c r="F22" s="34" t="s">
        <v>24</v>
      </c>
      <c r="G22" s="13">
        <f>G21*D48</f>
        <v>0</v>
      </c>
      <c r="I22" s="14" t="s">
        <v>24</v>
      </c>
      <c r="J22" s="35">
        <f>J21*D48</f>
        <v>590400</v>
      </c>
      <c r="K22" s="9"/>
      <c r="L22" s="9"/>
      <c r="M22" s="9"/>
      <c r="N22" s="9"/>
      <c r="O22" s="9"/>
      <c r="P22" s="9"/>
    </row>
    <row r="23" spans="6:16" ht="15.45" customHeight="1" thickBot="1" x14ac:dyDescent="0.35">
      <c r="F23" s="36"/>
      <c r="G23" s="4"/>
      <c r="I23" s="4"/>
      <c r="J23" s="37"/>
      <c r="K23" s="9"/>
      <c r="L23" s="9"/>
      <c r="M23" s="50" t="s">
        <v>17</v>
      </c>
      <c r="N23" s="50"/>
      <c r="O23" s="50"/>
      <c r="P23" s="9"/>
    </row>
    <row r="24" spans="6:16" ht="15.45" customHeight="1" thickTop="1" thickBot="1" x14ac:dyDescent="0.35">
      <c r="F24" s="15" t="s">
        <v>26</v>
      </c>
      <c r="G24" s="16">
        <f>IF(Q3="old",D48-G20-G22,0)</f>
        <v>0</v>
      </c>
      <c r="H24" s="39"/>
      <c r="I24" s="16" t="s">
        <v>26</v>
      </c>
      <c r="J24" s="17">
        <f>IF(Q3="new",D48-J20-J22,0)</f>
        <v>3542400</v>
      </c>
      <c r="K24" s="9"/>
      <c r="L24" s="9"/>
      <c r="M24" s="28">
        <v>5000000</v>
      </c>
      <c r="N24" s="28">
        <v>10000000</v>
      </c>
      <c r="O24" s="29">
        <v>0.1</v>
      </c>
      <c r="P24" s="9"/>
    </row>
    <row r="25" spans="6:16" ht="15.45" customHeight="1" x14ac:dyDescent="0.3">
      <c r="K25" s="9"/>
      <c r="L25" s="9"/>
      <c r="M25" s="20">
        <v>10000001</v>
      </c>
      <c r="N25" s="20">
        <v>2000000</v>
      </c>
      <c r="O25" s="21">
        <v>0.15</v>
      </c>
      <c r="P25" s="9"/>
    </row>
    <row r="26" spans="6:16" ht="15.45" customHeight="1" x14ac:dyDescent="0.3">
      <c r="K26" s="9"/>
      <c r="L26" s="9"/>
      <c r="M26" s="28">
        <v>20000001</v>
      </c>
      <c r="N26" s="28">
        <v>50000000</v>
      </c>
      <c r="O26" s="29">
        <v>0.25</v>
      </c>
      <c r="P26" s="9"/>
    </row>
    <row r="27" spans="6:16" ht="15.45" customHeight="1" x14ac:dyDescent="0.3">
      <c r="K27" s="9"/>
      <c r="L27" s="9"/>
      <c r="M27" s="49" t="s">
        <v>18</v>
      </c>
      <c r="N27" s="49"/>
      <c r="O27" s="21">
        <v>0.37</v>
      </c>
      <c r="P27" s="9"/>
    </row>
    <row r="28" spans="6:16" x14ac:dyDescent="0.3">
      <c r="K28" s="9"/>
      <c r="L28" s="9"/>
      <c r="M28" s="30"/>
      <c r="N28" s="30"/>
      <c r="O28" s="30"/>
      <c r="P28" s="9"/>
    </row>
    <row r="35" spans="2:4" x14ac:dyDescent="0.3">
      <c r="B35" s="3" t="s">
        <v>0</v>
      </c>
      <c r="C35" s="1" t="s">
        <v>8</v>
      </c>
      <c r="D35" s="3" t="s">
        <v>30</v>
      </c>
    </row>
    <row r="36" spans="2:4" ht="15.6" x14ac:dyDescent="0.3">
      <c r="B36" s="5" t="s">
        <v>5</v>
      </c>
      <c r="C36" s="6">
        <v>61</v>
      </c>
      <c r="D36" s="5">
        <v>25</v>
      </c>
    </row>
    <row r="37" spans="2:4" x14ac:dyDescent="0.3">
      <c r="B37" s="3" t="s">
        <v>4</v>
      </c>
      <c r="C37" s="1">
        <v>8000000</v>
      </c>
      <c r="D37" s="3">
        <v>6000000</v>
      </c>
    </row>
    <row r="38" spans="2:4" ht="15.6" x14ac:dyDescent="0.3">
      <c r="B38" s="5" t="s">
        <v>19</v>
      </c>
      <c r="C38" s="6">
        <v>15000</v>
      </c>
      <c r="D38" s="5">
        <v>1500</v>
      </c>
    </row>
    <row r="39" spans="2:4" x14ac:dyDescent="0.3">
      <c r="B39" s="3" t="s">
        <v>1</v>
      </c>
      <c r="C39" s="1">
        <v>50000</v>
      </c>
      <c r="D39" s="3">
        <v>5000</v>
      </c>
    </row>
    <row r="40" spans="2:4" ht="15.6" x14ac:dyDescent="0.3">
      <c r="B40" s="5" t="s">
        <v>6</v>
      </c>
      <c r="C40" s="6">
        <f>IF(C36&lt;60, 25000, 50000)</f>
        <v>50000</v>
      </c>
      <c r="D40" s="5">
        <v>4500</v>
      </c>
    </row>
    <row r="41" spans="2:4" x14ac:dyDescent="0.3">
      <c r="B41" s="3" t="s">
        <v>7</v>
      </c>
      <c r="C41" s="1">
        <v>0</v>
      </c>
      <c r="D41" s="3">
        <v>0</v>
      </c>
    </row>
    <row r="42" spans="2:4" ht="15.6" x14ac:dyDescent="0.3">
      <c r="B42" s="5" t="s">
        <v>2</v>
      </c>
      <c r="C42" s="6">
        <f>IF(C36&lt;60,C50/2,C50)</f>
        <v>100000</v>
      </c>
      <c r="D42" s="6">
        <f>IF(D36&lt;60,C50/2,C50)</f>
        <v>50000</v>
      </c>
    </row>
    <row r="43" spans="2:4" x14ac:dyDescent="0.3">
      <c r="B43" s="3" t="s">
        <v>3</v>
      </c>
      <c r="C43" s="1">
        <f>IF(C36&gt;=60,50000,10000)</f>
        <v>50000</v>
      </c>
      <c r="D43" s="3">
        <v>10000</v>
      </c>
    </row>
    <row r="44" spans="2:4" ht="15.6" x14ac:dyDescent="0.3">
      <c r="B44" s="5" t="s">
        <v>20</v>
      </c>
      <c r="C44" s="6">
        <f>SUM(C38:C43)</f>
        <v>265000</v>
      </c>
      <c r="D44" s="6">
        <f>SUM(D38:D43)</f>
        <v>71000</v>
      </c>
    </row>
    <row r="45" spans="2:4" x14ac:dyDescent="0.3">
      <c r="B45" s="3" t="s">
        <v>21</v>
      </c>
      <c r="C45" s="1">
        <v>50000</v>
      </c>
      <c r="D45" s="3">
        <v>4000</v>
      </c>
    </row>
    <row r="47" spans="2:4" ht="15" thickBot="1" x14ac:dyDescent="0.35"/>
    <row r="48" spans="2:4" ht="15" thickBot="1" x14ac:dyDescent="0.35">
      <c r="B48" s="31" t="s">
        <v>16</v>
      </c>
      <c r="C48" s="8">
        <f>C37-(C38+C39+C40+C41+C43+C44+C45)</f>
        <v>7520000</v>
      </c>
      <c r="D48" s="8">
        <f>D37-(D38+D39+D40+D41+D43+D44+D45)</f>
        <v>5904000</v>
      </c>
    </row>
    <row r="49" spans="2:3" ht="15" thickBot="1" x14ac:dyDescent="0.35"/>
    <row r="50" spans="2:3" ht="15" thickBot="1" x14ac:dyDescent="0.35">
      <c r="B50" s="8" t="s">
        <v>33</v>
      </c>
      <c r="C50" s="40">
        <v>100000</v>
      </c>
    </row>
  </sheetData>
  <mergeCells count="15">
    <mergeCell ref="A6:B6"/>
    <mergeCell ref="D6:E6"/>
    <mergeCell ref="E2:J2"/>
    <mergeCell ref="M20:N20"/>
    <mergeCell ref="M27:N27"/>
    <mergeCell ref="M23:O23"/>
    <mergeCell ref="M5:O5"/>
    <mergeCell ref="M6:N6"/>
    <mergeCell ref="M9:N9"/>
    <mergeCell ref="M14:O14"/>
    <mergeCell ref="M15:N15"/>
    <mergeCell ref="F18:G18"/>
    <mergeCell ref="A5:E5"/>
    <mergeCell ref="F17:J17"/>
    <mergeCell ref="I18:J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SADRE ALAM</cp:lastModifiedBy>
  <dcterms:created xsi:type="dcterms:W3CDTF">2024-10-01T06:38:03Z</dcterms:created>
  <dcterms:modified xsi:type="dcterms:W3CDTF">2024-11-28T04:52:21Z</dcterms:modified>
</cp:coreProperties>
</file>