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trlProps/ctrlProp2.xml" ContentType="application/vnd.ms-excel.controlproperti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223CE440-EB2D-4D78-AE77-7BC81DB6756E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cover page" sheetId="18" r:id="rId1"/>
    <sheet name="data" sheetId="13" r:id="rId2"/>
    <sheet name="deatils report" sheetId="17" r:id="rId3"/>
    <sheet name="dashboard" sheetId="14" r:id="rId4"/>
    <sheet name="calculation" sheetId="15" r:id="rId5"/>
  </sheets>
  <definedNames>
    <definedName name="_xlchart.v1.0" hidden="1">calculation!$B$63:$B$68</definedName>
    <definedName name="_xlchart.v1.1" hidden="1">calculation!$C$63:$C$68</definedName>
    <definedName name="_xlchart.v1.2" hidden="1">calculation!$G$54:$H$54</definedName>
    <definedName name="_xlchart.v1.3" hidden="1">calculation!$G$55:$H$55</definedName>
    <definedName name="_xlchart.v1.4" hidden="1">calculation!$B$63:$B$68</definedName>
    <definedName name="_xlchart.v1.5" hidden="1">calculation!$C$63:$C$68</definedName>
    <definedName name="_xlchart.v1.6" hidden="1">calculation!$B$63:$B$68</definedName>
    <definedName name="_xlchart.v1.7" hidden="1">calculation!$C$63:$C$68</definedName>
    <definedName name="_xlchart.v1.8" hidden="1">calculation!$G$54:$H$54</definedName>
    <definedName name="_xlchart.v1.9" hidden="1">calculation!$G$55:$H$55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0" i="17" l="1"/>
  <c r="M20" i="17"/>
  <c r="L20" i="17"/>
  <c r="K20" i="17"/>
  <c r="J20" i="17"/>
  <c r="I20" i="17"/>
  <c r="H20" i="17"/>
  <c r="G20" i="17"/>
  <c r="F20" i="17"/>
  <c r="E20" i="17"/>
  <c r="D20" i="17"/>
  <c r="C20" i="17"/>
  <c r="N9" i="17"/>
  <c r="N22" i="17" s="1"/>
  <c r="M9" i="17"/>
  <c r="M22" i="17" s="1"/>
  <c r="L9" i="17"/>
  <c r="L22" i="17" s="1"/>
  <c r="K9" i="17"/>
  <c r="K22" i="17" s="1"/>
  <c r="J9" i="17"/>
  <c r="J22" i="17" s="1"/>
  <c r="I9" i="17"/>
  <c r="I22" i="17" s="1"/>
  <c r="H9" i="17"/>
  <c r="H22" i="17" s="1"/>
  <c r="G9" i="17"/>
  <c r="G22" i="17" s="1"/>
  <c r="F9" i="17"/>
  <c r="F22" i="17" s="1"/>
  <c r="E9" i="17"/>
  <c r="E22" i="17" s="1"/>
  <c r="D9" i="17"/>
  <c r="D22" i="17" s="1"/>
  <c r="C9" i="17"/>
  <c r="C22" i="17" s="1"/>
  <c r="N7" i="17"/>
  <c r="N10" i="17" s="1"/>
  <c r="M7" i="17"/>
  <c r="M10" i="17" s="1"/>
  <c r="L7" i="17"/>
  <c r="L10" i="17" s="1"/>
  <c r="K7" i="17"/>
  <c r="K10" i="17" s="1"/>
  <c r="J7" i="17"/>
  <c r="J10" i="17" s="1"/>
  <c r="I7" i="17"/>
  <c r="I10" i="17" s="1"/>
  <c r="H7" i="17"/>
  <c r="H10" i="17" s="1"/>
  <c r="G7" i="17"/>
  <c r="G10" i="17" s="1"/>
  <c r="F7" i="17"/>
  <c r="F10" i="17" s="1"/>
  <c r="E7" i="17"/>
  <c r="E10" i="17" s="1"/>
  <c r="D7" i="17"/>
  <c r="D10" i="17" s="1"/>
  <c r="C7" i="17"/>
  <c r="C10" i="17" s="1"/>
  <c r="B64" i="15"/>
  <c r="B67" i="15"/>
  <c r="B66" i="15"/>
  <c r="B35" i="15"/>
  <c r="B65" i="15"/>
  <c r="B63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29" i="15"/>
  <c r="C30" i="15"/>
  <c r="C64" i="15" s="1"/>
  <c r="C31" i="15"/>
  <c r="C65" i="15" s="1"/>
  <c r="C32" i="15"/>
  <c r="C66" i="15" s="1"/>
  <c r="C33" i="15"/>
  <c r="C67" i="15" s="1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29" i="15"/>
  <c r="G55" i="15" s="1"/>
  <c r="B46" i="15"/>
  <c r="B42" i="15"/>
  <c r="B43" i="15"/>
  <c r="B44" i="15"/>
  <c r="B45" i="15"/>
  <c r="B30" i="15"/>
  <c r="B31" i="15"/>
  <c r="B32" i="15"/>
  <c r="B33" i="15"/>
  <c r="B34" i="15"/>
  <c r="B36" i="15"/>
  <c r="B37" i="15"/>
  <c r="B38" i="15"/>
  <c r="B39" i="15"/>
  <c r="B40" i="15"/>
  <c r="B41" i="15"/>
  <c r="B29" i="15"/>
  <c r="K22" i="15"/>
  <c r="N20" i="15"/>
  <c r="M20" i="15"/>
  <c r="L20" i="15"/>
  <c r="K20" i="15"/>
  <c r="J20" i="15"/>
  <c r="I20" i="15"/>
  <c r="H20" i="15"/>
  <c r="G20" i="15"/>
  <c r="F20" i="15"/>
  <c r="E20" i="15"/>
  <c r="D20" i="15"/>
  <c r="C20" i="15"/>
  <c r="N9" i="15"/>
  <c r="N22" i="15" s="1"/>
  <c r="M9" i="15"/>
  <c r="M22" i="15" s="1"/>
  <c r="L9" i="15"/>
  <c r="L22" i="15" s="1"/>
  <c r="K9" i="15"/>
  <c r="J9" i="15"/>
  <c r="J22" i="15" s="1"/>
  <c r="I9" i="15"/>
  <c r="I22" i="15" s="1"/>
  <c r="H9" i="15"/>
  <c r="H22" i="15" s="1"/>
  <c r="G9" i="15"/>
  <c r="G22" i="15" s="1"/>
  <c r="F9" i="15"/>
  <c r="F22" i="15" s="1"/>
  <c r="E9" i="15"/>
  <c r="E22" i="15" s="1"/>
  <c r="D9" i="15"/>
  <c r="D22" i="15" s="1"/>
  <c r="C9" i="15"/>
  <c r="C22" i="15" s="1"/>
  <c r="N7" i="15"/>
  <c r="N10" i="15" s="1"/>
  <c r="M7" i="15"/>
  <c r="M10" i="15" s="1"/>
  <c r="L7" i="15"/>
  <c r="L10" i="15" s="1"/>
  <c r="K7" i="15"/>
  <c r="K10" i="15" s="1"/>
  <c r="J7" i="15"/>
  <c r="J10" i="15" s="1"/>
  <c r="I7" i="15"/>
  <c r="I10" i="15" s="1"/>
  <c r="H7" i="15"/>
  <c r="H10" i="15" s="1"/>
  <c r="G7" i="15"/>
  <c r="G10" i="15" s="1"/>
  <c r="F7" i="15"/>
  <c r="F10" i="15" s="1"/>
  <c r="E7" i="15"/>
  <c r="E10" i="15" s="1"/>
  <c r="D7" i="15"/>
  <c r="D10" i="15" s="1"/>
  <c r="C7" i="15"/>
  <c r="C10" i="15" s="1"/>
  <c r="O21" i="13"/>
  <c r="N21" i="13"/>
  <c r="M21" i="13"/>
  <c r="L21" i="13"/>
  <c r="K21" i="13"/>
  <c r="J21" i="13"/>
  <c r="I21" i="13"/>
  <c r="H21" i="13"/>
  <c r="G21" i="13"/>
  <c r="F21" i="13"/>
  <c r="E21" i="13"/>
  <c r="D21" i="13"/>
  <c r="O10" i="13"/>
  <c r="O23" i="13" s="1"/>
  <c r="N10" i="13"/>
  <c r="N23" i="13" s="1"/>
  <c r="M10" i="13"/>
  <c r="M23" i="13" s="1"/>
  <c r="L10" i="13"/>
  <c r="L23" i="13" s="1"/>
  <c r="K10" i="13"/>
  <c r="K23" i="13" s="1"/>
  <c r="J10" i="13"/>
  <c r="J23" i="13" s="1"/>
  <c r="I10" i="13"/>
  <c r="I23" i="13" s="1"/>
  <c r="H10" i="13"/>
  <c r="H23" i="13" s="1"/>
  <c r="G10" i="13"/>
  <c r="G23" i="13" s="1"/>
  <c r="F10" i="13"/>
  <c r="F23" i="13" s="1"/>
  <c r="E10" i="13"/>
  <c r="E23" i="13" s="1"/>
  <c r="D10" i="13"/>
  <c r="D23" i="13" s="1"/>
  <c r="O8" i="13"/>
  <c r="O11" i="13" s="1"/>
  <c r="N8" i="13"/>
  <c r="N11" i="13" s="1"/>
  <c r="M8" i="13"/>
  <c r="M11" i="13" s="1"/>
  <c r="L8" i="13"/>
  <c r="L11" i="13" s="1"/>
  <c r="K8" i="13"/>
  <c r="K11" i="13" s="1"/>
  <c r="J8" i="13"/>
  <c r="J11" i="13" s="1"/>
  <c r="I8" i="13"/>
  <c r="I11" i="13" s="1"/>
  <c r="H8" i="13"/>
  <c r="H11" i="13" s="1"/>
  <c r="G8" i="13"/>
  <c r="G11" i="13" s="1"/>
  <c r="F8" i="13"/>
  <c r="F11" i="13" s="1"/>
  <c r="E8" i="13"/>
  <c r="E11" i="13" s="1"/>
  <c r="D8" i="13"/>
  <c r="D11" i="13" s="1"/>
  <c r="F11" i="17" l="1"/>
  <c r="F12" i="17" s="1"/>
  <c r="F14" i="17" s="1"/>
  <c r="H11" i="17"/>
  <c r="H12" i="17" s="1"/>
  <c r="H14" i="17" s="1"/>
  <c r="I11" i="17"/>
  <c r="I12" i="17"/>
  <c r="I14" i="17" s="1"/>
  <c r="E11" i="17"/>
  <c r="E12" i="17" s="1"/>
  <c r="E14" i="17" s="1"/>
  <c r="G11" i="17"/>
  <c r="G12" i="17" s="1"/>
  <c r="G14" i="17" s="1"/>
  <c r="J11" i="17"/>
  <c r="J12" i="17"/>
  <c r="J14" i="17" s="1"/>
  <c r="M11" i="17"/>
  <c r="M12" i="17" s="1"/>
  <c r="M14" i="17" s="1"/>
  <c r="N11" i="17"/>
  <c r="N12" i="17"/>
  <c r="N14" i="17" s="1"/>
  <c r="C11" i="17"/>
  <c r="C12" i="17" s="1"/>
  <c r="C14" i="17" s="1"/>
  <c r="K11" i="17"/>
  <c r="K12" i="17"/>
  <c r="K14" i="17" s="1"/>
  <c r="D11" i="17"/>
  <c r="D12" i="17"/>
  <c r="D14" i="17" s="1"/>
  <c r="L11" i="17"/>
  <c r="L12" i="17"/>
  <c r="L14" i="17" s="1"/>
  <c r="H55" i="15"/>
  <c r="C63" i="15"/>
  <c r="C68" i="15" s="1"/>
  <c r="N11" i="15"/>
  <c r="N12" i="15" s="1"/>
  <c r="N14" i="15" s="1"/>
  <c r="G11" i="15"/>
  <c r="G12" i="15"/>
  <c r="G14" i="15" s="1"/>
  <c r="J11" i="15"/>
  <c r="J12" i="15"/>
  <c r="J14" i="15" s="1"/>
  <c r="K11" i="15"/>
  <c r="K12" i="15" s="1"/>
  <c r="K14" i="15" s="1"/>
  <c r="D11" i="15"/>
  <c r="D12" i="15"/>
  <c r="D14" i="15" s="1"/>
  <c r="L11" i="15"/>
  <c r="L12" i="15" s="1"/>
  <c r="L14" i="15" s="1"/>
  <c r="F11" i="15"/>
  <c r="F12" i="15" s="1"/>
  <c r="F14" i="15" s="1"/>
  <c r="H12" i="15"/>
  <c r="H14" i="15" s="1"/>
  <c r="H11" i="15"/>
  <c r="I11" i="15"/>
  <c r="I12" i="15"/>
  <c r="I14" i="15" s="1"/>
  <c r="C11" i="15"/>
  <c r="C12" i="15"/>
  <c r="C14" i="15" s="1"/>
  <c r="E11" i="15"/>
  <c r="E12" i="15" s="1"/>
  <c r="E14" i="15" s="1"/>
  <c r="M12" i="15"/>
  <c r="M14" i="15" s="1"/>
  <c r="M11" i="15"/>
  <c r="D12" i="13"/>
  <c r="D13" i="13"/>
  <c r="D15" i="13" s="1"/>
  <c r="I12" i="13"/>
  <c r="I13" i="13" s="1"/>
  <c r="I15" i="13" s="1"/>
  <c r="J12" i="13"/>
  <c r="J13" i="13" s="1"/>
  <c r="J15" i="13" s="1"/>
  <c r="K12" i="13"/>
  <c r="K13" i="13"/>
  <c r="K15" i="13" s="1"/>
  <c r="H12" i="13"/>
  <c r="H13" i="13" s="1"/>
  <c r="H15" i="13" s="1"/>
  <c r="L12" i="13"/>
  <c r="L13" i="13"/>
  <c r="L15" i="13" s="1"/>
  <c r="E12" i="13"/>
  <c r="E13" i="13"/>
  <c r="E15" i="13" s="1"/>
  <c r="M12" i="13"/>
  <c r="M13" i="13"/>
  <c r="M15" i="13" s="1"/>
  <c r="F12" i="13"/>
  <c r="F13" i="13"/>
  <c r="F15" i="13" s="1"/>
  <c r="N12" i="13"/>
  <c r="N13" i="13"/>
  <c r="N15" i="13" s="1"/>
  <c r="G12" i="13"/>
  <c r="G13" i="13" s="1"/>
  <c r="G15" i="13" s="1"/>
  <c r="O12" i="13"/>
  <c r="O13" i="13" s="1"/>
  <c r="O15" i="13" s="1"/>
</calcChain>
</file>

<file path=xl/sharedStrings.xml><?xml version="1.0" encoding="utf-8"?>
<sst xmlns="http://schemas.openxmlformats.org/spreadsheetml/2006/main" count="92" uniqueCount="40">
  <si>
    <t>Income</t>
  </si>
  <si>
    <t>Cost of Goods Sold</t>
  </si>
  <si>
    <t xml:space="preserve">Gross Profit </t>
  </si>
  <si>
    <t xml:space="preserve">Total Operating Expenses  </t>
  </si>
  <si>
    <t>Total Expenses</t>
  </si>
  <si>
    <t xml:space="preserve">Net Profit   </t>
  </si>
  <si>
    <t>ROI</t>
  </si>
  <si>
    <t>Quick Ratio</t>
  </si>
  <si>
    <t>Current Ratio</t>
  </si>
  <si>
    <t>EPS</t>
  </si>
  <si>
    <t>ROA</t>
  </si>
  <si>
    <t>Target Income</t>
  </si>
  <si>
    <t>Target Expenses</t>
  </si>
  <si>
    <t>Expenses Reached</t>
  </si>
  <si>
    <t>ABC Group</t>
  </si>
  <si>
    <t>Income Statement</t>
  </si>
  <si>
    <t>For the Period  of January 2020 - December 2020</t>
  </si>
  <si>
    <t>EBIT</t>
  </si>
  <si>
    <t>Tax</t>
  </si>
  <si>
    <t>Target Income Achieved</t>
  </si>
  <si>
    <t>Net Profit Margin Ratio(NPM)</t>
  </si>
  <si>
    <t>Title</t>
  </si>
  <si>
    <t xml:space="preserve">Ratio &amp; Target Analysis </t>
  </si>
  <si>
    <t>Type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</si>
  <si>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</si>
  <si>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</si>
  <si>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</si>
  <si>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</si>
  <si>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</si>
  <si>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</si>
  <si>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</si>
  <si>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</si>
  <si>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</si>
  <si>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</si>
  <si>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</si>
  <si>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</si>
  <si>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INCOME</t>
  </si>
  <si>
    <t>EXPENSE</t>
  </si>
  <si>
    <t xml:space="preserve">Total </t>
  </si>
  <si>
    <t>January 2020 - December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</si>
</sst>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mmmm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4"/>
      <name val="Arial Black"/>
      <family val="2"/>
    </font>
    <font>
      <i/>
      <sz val="14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4"/>
      <color theme="0"/>
      <name val="Arial Black"/>
      <family val="2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33CC"/>
        <bgColor indexed="64"/>
      </patternFill>
    </fill>
    <fill>
      <patternFill patternType="solid">
        <fgColor rgb="FFFFCC2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4">
    <xf numFmtId="0" fontId="0" fillId="0" borderId="0" xfId="0"/>
    <xf numFmtId="0" fontId="3" fillId="0" borderId="0" xfId="0" applyFont="1" applyAlignment="1">
      <alignment horizontal="left" vertical="center"/>
    </xf>
    <xf numFmtId="164" fontId="3" fillId="0" borderId="0" xfId="1" applyFont="1" applyFill="1" applyBorder="1" applyAlignment="1" applyProtection="1">
      <alignment horizontal="left" vertical="center"/>
      <protection hidden="1"/>
    </xf>
    <xf numFmtId="9" fontId="3" fillId="0" borderId="0" xfId="2" applyFont="1" applyFill="1" applyBorder="1" applyAlignment="1" applyProtection="1">
      <alignment horizontal="left" vertical="center"/>
      <protection hidden="1"/>
    </xf>
    <xf numFmtId="164" fontId="3" fillId="0" borderId="13" xfId="1" applyFont="1" applyFill="1" applyBorder="1" applyAlignment="1" applyProtection="1">
      <alignment horizontal="left" vertical="center"/>
      <protection hidden="1"/>
    </xf>
    <xf numFmtId="9" fontId="3" fillId="0" borderId="13" xfId="2" applyFont="1" applyFill="1" applyBorder="1" applyAlignment="1" applyProtection="1">
      <alignment horizontal="left" vertical="center"/>
      <protection hidden="1"/>
    </xf>
    <xf numFmtId="9" fontId="3" fillId="0" borderId="1" xfId="2" applyFont="1" applyFill="1" applyBorder="1" applyAlignment="1" applyProtection="1">
      <alignment horizontal="left" vertical="center"/>
      <protection hidden="1"/>
    </xf>
    <xf numFmtId="9" fontId="3" fillId="0" borderId="10" xfId="2" applyFont="1" applyFill="1" applyBorder="1" applyAlignment="1" applyProtection="1">
      <alignment horizontal="left" vertical="center"/>
      <protection hidden="1"/>
    </xf>
    <xf numFmtId="164" fontId="3" fillId="0" borderId="12" xfId="1" applyFont="1" applyFill="1" applyBorder="1" applyAlignment="1" applyProtection="1">
      <alignment horizontal="left" vertical="center"/>
      <protection hidden="1"/>
    </xf>
    <xf numFmtId="9" fontId="3" fillId="0" borderId="12" xfId="2" applyFont="1" applyFill="1" applyBorder="1" applyAlignment="1" applyProtection="1">
      <alignment horizontal="left" vertical="center"/>
      <protection hidden="1"/>
    </xf>
    <xf numFmtId="9" fontId="3" fillId="0" borderId="9" xfId="2" applyFont="1" applyFill="1" applyBorder="1" applyAlignment="1" applyProtection="1">
      <alignment horizontal="left" vertical="center"/>
      <protection hidden="1"/>
    </xf>
    <xf numFmtId="10" fontId="3" fillId="0" borderId="6" xfId="2" applyNumberFormat="1" applyFont="1" applyFill="1" applyBorder="1" applyAlignment="1" applyProtection="1">
      <alignment vertical="center"/>
      <protection hidden="1"/>
    </xf>
    <xf numFmtId="10" fontId="3" fillId="0" borderId="7" xfId="2" applyNumberFormat="1" applyFont="1" applyFill="1" applyBorder="1" applyAlignment="1" applyProtection="1">
      <alignment vertical="center"/>
      <protection hidden="1"/>
    </xf>
    <xf numFmtId="10" fontId="3" fillId="0" borderId="8" xfId="2" applyNumberFormat="1" applyFont="1" applyFill="1" applyBorder="1" applyAlignment="1" applyProtection="1">
      <alignment vertical="center"/>
      <protection hidden="1"/>
    </xf>
    <xf numFmtId="2" fontId="3" fillId="0" borderId="12" xfId="3" applyNumberFormat="1" applyFont="1" applyFill="1" applyBorder="1" applyAlignment="1" applyProtection="1">
      <alignment vertical="center"/>
      <protection hidden="1"/>
    </xf>
    <xf numFmtId="2" fontId="3" fillId="0" borderId="0" xfId="3" applyNumberFormat="1" applyFont="1" applyFill="1" applyBorder="1" applyAlignment="1" applyProtection="1">
      <alignment vertical="center"/>
      <protection hidden="1"/>
    </xf>
    <xf numFmtId="2" fontId="3" fillId="0" borderId="13" xfId="3" applyNumberFormat="1" applyFont="1" applyFill="1" applyBorder="1" applyAlignment="1" applyProtection="1">
      <alignment vertical="center"/>
      <protection hidden="1"/>
    </xf>
    <xf numFmtId="164" fontId="3" fillId="0" borderId="12" xfId="1" applyFont="1" applyFill="1" applyBorder="1" applyAlignment="1" applyProtection="1">
      <alignment vertical="center"/>
      <protection hidden="1"/>
    </xf>
    <xf numFmtId="164" fontId="3" fillId="0" borderId="0" xfId="1" applyFont="1" applyFill="1" applyBorder="1" applyAlignment="1" applyProtection="1">
      <alignment vertical="center"/>
      <protection hidden="1"/>
    </xf>
    <xf numFmtId="164" fontId="3" fillId="0" borderId="13" xfId="1" applyFont="1" applyFill="1" applyBorder="1" applyAlignment="1" applyProtection="1">
      <alignment vertical="center"/>
      <protection hidden="1"/>
    </xf>
    <xf numFmtId="10" fontId="3" fillId="0" borderId="12" xfId="2" applyNumberFormat="1" applyFont="1" applyFill="1" applyBorder="1" applyAlignment="1" applyProtection="1">
      <alignment vertical="center"/>
      <protection hidden="1"/>
    </xf>
    <xf numFmtId="10" fontId="3" fillId="0" borderId="0" xfId="2" applyNumberFormat="1" applyFont="1" applyFill="1" applyBorder="1" applyAlignment="1" applyProtection="1">
      <alignment vertical="center"/>
      <protection hidden="1"/>
    </xf>
    <xf numFmtId="10" fontId="3" fillId="0" borderId="13" xfId="2" applyNumberFormat="1" applyFont="1" applyFill="1" applyBorder="1" applyAlignment="1" applyProtection="1">
      <alignment vertical="center"/>
      <protection hidden="1"/>
    </xf>
    <xf numFmtId="10" fontId="3" fillId="0" borderId="9" xfId="2" applyNumberFormat="1" applyFont="1" applyFill="1" applyBorder="1" applyAlignment="1" applyProtection="1">
      <alignment vertical="center"/>
      <protection hidden="1"/>
    </xf>
    <xf numFmtId="10" fontId="3" fillId="0" borderId="1" xfId="2" applyNumberFormat="1" applyFont="1" applyFill="1" applyBorder="1" applyAlignment="1" applyProtection="1">
      <alignment vertical="center"/>
      <protection hidden="1"/>
    </xf>
    <xf numFmtId="10" fontId="3" fillId="0" borderId="10" xfId="2" applyNumberFormat="1" applyFont="1" applyFill="1" applyBorder="1" applyAlignment="1" applyProtection="1">
      <alignment vertical="center"/>
      <protection hidden="1"/>
    </xf>
    <xf numFmtId="164" fontId="3" fillId="0" borderId="0" xfId="0" applyNumberFormat="1" applyFont="1" applyAlignment="1">
      <alignment horizontal="left" vertical="center"/>
    </xf>
    <xf numFmtId="164" fontId="7" fillId="0" borderId="13" xfId="1" applyFont="1" applyFill="1" applyBorder="1" applyAlignment="1" applyProtection="1">
      <alignment horizontal="left" vertical="center"/>
      <protection hidden="1"/>
    </xf>
    <xf numFmtId="0" fontId="0" fillId="2" borderId="0" xfId="0" applyFill="1"/>
    <xf numFmtId="0" fontId="0" fillId="0" borderId="15" xfId="0" applyBorder="1"/>
    <xf numFmtId="0" fontId="0" fillId="2" borderId="15" xfId="0" applyFill="1" applyBorder="1"/>
    <xf numFmtId="9" fontId="0" fillId="0" borderId="15" xfId="2" applyFont="1" applyBorder="1"/>
    <xf numFmtId="164" fontId="0" fillId="0" borderId="15" xfId="0" applyNumberFormat="1" applyBorder="1"/>
    <xf numFmtId="0" fontId="6" fillId="0" borderId="1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 textRotation="90"/>
    </xf>
    <xf numFmtId="0" fontId="8" fillId="3" borderId="5" xfId="0" applyFont="1" applyFill="1" applyBorder="1" applyAlignment="1">
      <alignment horizontal="center" vertical="center" textRotation="90"/>
    </xf>
    <xf numFmtId="0" fontId="14" fillId="3" borderId="14" xfId="0" applyFont="1" applyFill="1" applyBorder="1" applyAlignment="1">
      <alignment horizontal="center" vertical="center" textRotation="90"/>
    </xf>
    <xf numFmtId="0" fontId="11" fillId="3" borderId="12" xfId="3" applyFont="1" applyFill="1" applyBorder="1" applyAlignment="1">
      <alignment horizontal="center" vertical="center"/>
    </xf>
    <xf numFmtId="0" fontId="12" fillId="3" borderId="5" xfId="3" applyFont="1" applyFill="1" applyBorder="1" applyAlignment="1" applyProtection="1">
      <alignment horizontal="left" vertical="center"/>
      <protection hidden="1"/>
    </xf>
    <xf numFmtId="0" fontId="12" fillId="3" borderId="14" xfId="3" applyFont="1" applyFill="1" applyBorder="1" applyAlignment="1" applyProtection="1">
      <alignment horizontal="left" vertical="center"/>
      <protection hidden="1"/>
    </xf>
    <xf numFmtId="0" fontId="12" fillId="3" borderId="11" xfId="3" applyFont="1" applyFill="1" applyBorder="1" applyAlignment="1" applyProtection="1">
      <alignment horizontal="left" vertical="center"/>
      <protection hidden="1"/>
    </xf>
    <xf numFmtId="0" fontId="12" fillId="3" borderId="6" xfId="3" applyFont="1" applyFill="1" applyBorder="1" applyAlignment="1" applyProtection="1">
      <alignment horizontal="left" vertical="center"/>
      <protection hidden="1"/>
    </xf>
    <xf numFmtId="0" fontId="12" fillId="3" borderId="12" xfId="3" applyFont="1" applyFill="1" applyBorder="1" applyAlignment="1" applyProtection="1">
      <alignment horizontal="left" vertical="center"/>
      <protection hidden="1"/>
    </xf>
    <xf numFmtId="0" fontId="12" fillId="3" borderId="9" xfId="3" applyFont="1" applyFill="1" applyBorder="1" applyAlignment="1" applyProtection="1">
      <alignment horizontal="left" vertical="center"/>
      <protection hidden="1"/>
    </xf>
    <xf numFmtId="0" fontId="12" fillId="3" borderId="11" xfId="3" applyFont="1" applyFill="1" applyBorder="1" applyAlignment="1" applyProtection="1">
      <alignment vertical="center"/>
      <protection hidden="1"/>
    </xf>
    <xf numFmtId="0" fontId="15" fillId="3" borderId="14" xfId="0" applyFont="1" applyFill="1" applyBorder="1" applyAlignment="1">
      <alignment horizontal="center" vertical="center" textRotation="90"/>
    </xf>
    <xf numFmtId="0" fontId="15" fillId="3" borderId="11" xfId="0" applyFont="1" applyFill="1" applyBorder="1" applyAlignment="1">
      <alignment horizontal="center" vertical="center" textRotation="90"/>
    </xf>
    <xf numFmtId="165" fontId="4" fillId="4" borderId="2" xfId="3" applyNumberFormat="1" applyFont="1" applyFill="1" applyBorder="1" applyAlignment="1">
      <alignment horizontal="center" vertical="center"/>
    </xf>
    <xf numFmtId="165" fontId="4" fillId="4" borderId="3" xfId="3" applyNumberFormat="1" applyFont="1" applyFill="1" applyBorder="1" applyAlignment="1">
      <alignment horizontal="center" vertical="center"/>
    </xf>
    <xf numFmtId="165" fontId="4" fillId="4" borderId="4" xfId="3" applyNumberFormat="1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 textRotation="90"/>
    </xf>
    <xf numFmtId="0" fontId="4" fillId="4" borderId="12" xfId="3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 textRotation="90"/>
    </xf>
    <xf numFmtId="0" fontId="3" fillId="4" borderId="14" xfId="3" applyFont="1" applyFill="1" applyBorder="1" applyAlignment="1" applyProtection="1">
      <alignment horizontal="left" vertical="center"/>
      <protection hidden="1"/>
    </xf>
    <xf numFmtId="0" fontId="8" fillId="4" borderId="11" xfId="0" applyFont="1" applyFill="1" applyBorder="1" applyAlignment="1">
      <alignment horizontal="center" vertical="center" textRotation="90"/>
    </xf>
    <xf numFmtId="0" fontId="3" fillId="4" borderId="11" xfId="3" applyFont="1" applyFill="1" applyBorder="1" applyAlignment="1" applyProtection="1">
      <alignment horizontal="left" vertical="center"/>
      <protection hidden="1"/>
    </xf>
    <xf numFmtId="0" fontId="8" fillId="4" borderId="5" xfId="0" applyFont="1" applyFill="1" applyBorder="1" applyAlignment="1">
      <alignment horizontal="center" vertical="center" textRotation="90"/>
    </xf>
    <xf numFmtId="0" fontId="3" fillId="4" borderId="5" xfId="3" applyFont="1" applyFill="1" applyBorder="1" applyAlignment="1" applyProtection="1">
      <alignment horizontal="left" vertical="center"/>
      <protection hidden="1"/>
    </xf>
    <xf numFmtId="0" fontId="3" fillId="4" borderId="6" xfId="3" applyFont="1" applyFill="1" applyBorder="1" applyAlignment="1" applyProtection="1">
      <alignment horizontal="left" vertical="center"/>
      <protection hidden="1"/>
    </xf>
    <xf numFmtId="0" fontId="3" fillId="4" borderId="12" xfId="3" applyFont="1" applyFill="1" applyBorder="1" applyAlignment="1" applyProtection="1">
      <alignment horizontal="left" vertical="center"/>
      <protection hidden="1"/>
    </xf>
    <xf numFmtId="0" fontId="3" fillId="4" borderId="9" xfId="3" applyFont="1" applyFill="1" applyBorder="1" applyAlignment="1" applyProtection="1">
      <alignment horizontal="left" vertical="center"/>
      <protection hidden="1"/>
    </xf>
    <xf numFmtId="0" fontId="3" fillId="4" borderId="11" xfId="3" applyFont="1" applyFill="1" applyBorder="1" applyAlignment="1" applyProtection="1">
      <alignment vertical="center"/>
      <protection hidden="1"/>
    </xf>
    <xf numFmtId="0" fontId="0" fillId="5" borderId="0" xfId="0" applyFill="1"/>
  </cellXfs>
  <cellStyles count="4">
    <cellStyle name="Comma" xfId="1" builtinId="3"/>
    <cellStyle name="Explanatory Text" xfId="3" builtinId="5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33CC"/>
      <color rgb="FFFFCC29"/>
      <color rgb="FF0066FF"/>
      <color rgb="FF4277EE"/>
      <color rgb="FF0000FF"/>
      <color rgb="FFEEB5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050946446263755E-2"/>
          <c:y val="8.5262543297525209E-2"/>
          <c:w val="0.91445898732857067"/>
          <c:h val="0.81706136936186446"/>
        </c:manualLayout>
      </c:layout>
      <c:doughnutChart>
        <c:varyColors val="1"/>
        <c:ser>
          <c:idx val="1"/>
          <c:order val="0"/>
          <c:tx>
            <c:strRef>
              <c:f>calculation!$B$37</c:f>
              <c:strCache>
                <c:ptCount val="1"/>
                <c:pt idx="0">
                  <c:v>ROI</c:v>
                </c:pt>
              </c:strCache>
            </c:strRef>
          </c:tx>
          <c:dPt>
            <c:idx val="0"/>
            <c:bubble3D val="0"/>
            <c:spPr>
              <a:solidFill>
                <a:srgbClr val="FFCC29"/>
              </a:solidFill>
            </c:spPr>
            <c:extLst>
              <c:ext xmlns:c16="http://schemas.microsoft.com/office/drawing/2014/chart" uri="{C3380CC4-5D6E-409C-BE32-E72D297353CC}">
                <c16:uniqueId val="{00000001-CE04-4E5C-83E9-5A473792B9E1}"/>
              </c:ext>
            </c:extLst>
          </c:dPt>
          <c:dPt>
            <c:idx val="1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3-CE04-4E5C-83E9-5A473792B9E1}"/>
              </c:ext>
            </c:extLst>
          </c:dPt>
          <c:val>
            <c:numRef>
              <c:f>calculation!$C$37:$D$37</c:f>
              <c:numCache>
                <c:formatCode>0%</c:formatCode>
                <c:ptCount val="2"/>
                <c:pt idx="0">
                  <c:v>5.1999999999999998E-2</c:v>
                </c:pt>
                <c:pt idx="1">
                  <c:v>9.5000000000000001E-2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04-4E5C-83E9-5A473792B9E1}"/>
            </c:ext>
          </c:extLst>
        </c:ser>
        <c:ser>
          <c:idx val="0"/>
          <c:order val="1"/>
          <c:tx>
            <c:strRef>
              <c:f>calculation!$B$37</c:f>
              <c:strCache>
                <c:ptCount val="1"/>
                <c:pt idx="0">
                  <c:v>ROI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E04-4E5C-83E9-5A473792B9E1}"/>
              </c:ext>
            </c:extLst>
          </c:dPt>
          <c:dPt>
            <c:idx val="1"/>
            <c:bubble3D val="0"/>
            <c:spPr>
              <a:solidFill>
                <a:srgbClr val="0033CC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E04-4E5C-83E9-5A473792B9E1}"/>
              </c:ext>
            </c:extLst>
          </c:dPt>
          <c:val>
            <c:numRef>
              <c:f>calculation!$C$37:$D$37</c:f>
              <c:numCache>
                <c:formatCode>0%</c:formatCode>
                <c:ptCount val="2"/>
                <c:pt idx="0">
                  <c:v>5.1999999999999998E-2</c:v>
                </c:pt>
                <c:pt idx="1">
                  <c:v>9.5000000000000001E-2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E04-4E5C-83E9-5A473792B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0"/>
          <c:order val="0"/>
          <c:spPr>
            <a:solidFill>
              <a:srgbClr val="FFCC29"/>
            </a:solidFill>
            <a:ln>
              <a:noFill/>
            </a:ln>
            <a:effectLst/>
          </c:spPr>
          <c:cat>
            <c:strRef>
              <c:f>calculation!$B$63:$B$67</c:f>
              <c:strCache>
                <c:ptCount val="5"/>
                <c:pt idx="0">
                  <c:v>Income</c:v>
                </c:pt>
                <c:pt idx="1">
                  <c:v>Cost of Goods Sold</c:v>
                </c:pt>
                <c:pt idx="2">
                  <c:v>Total Operating Expenses  </c:v>
                </c:pt>
                <c:pt idx="3">
                  <c:v>Tax</c:v>
                </c:pt>
                <c:pt idx="4">
                  <c:v>Net Profit   </c:v>
                </c:pt>
              </c:strCache>
            </c:strRef>
          </c:cat>
          <c:val>
            <c:numRef>
              <c:f>calculation!$C$63:$C$67</c:f>
              <c:numCache>
                <c:formatCode>General</c:formatCode>
                <c:ptCount val="5"/>
                <c:pt idx="0">
                  <c:v>9409500</c:v>
                </c:pt>
                <c:pt idx="1">
                  <c:v>2003520</c:v>
                </c:pt>
                <c:pt idx="2">
                  <c:v>7405980</c:v>
                </c:pt>
                <c:pt idx="3">
                  <c:v>2927400</c:v>
                </c:pt>
                <c:pt idx="4">
                  <c:v>4930920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11-4432-B7EE-C160CEE33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522991"/>
        <c:axId val="1151835055"/>
      </c:radarChart>
      <c:catAx>
        <c:axId val="86452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1151835055"/>
        <c:crosses val="autoZero"/>
        <c:auto val="1"/>
        <c:lblAlgn val="ctr"/>
        <c:lblOffset val="100"/>
        <c:noMultiLvlLbl val="0"/>
      </c:catAx>
      <c:valAx>
        <c:axId val="11518350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6452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848432547131931E-2"/>
          <c:y val="0.1372140015211516"/>
          <c:w val="0.79318501607417413"/>
          <c:h val="0.79318464651509735"/>
        </c:manualLayout>
      </c:layout>
      <c:doughnutChart>
        <c:varyColors val="1"/>
        <c:ser>
          <c:idx val="1"/>
          <c:order val="0"/>
          <c:tx>
            <c:strRef>
              <c:f>calculation!$B$38</c:f>
              <c:strCache>
                <c:ptCount val="1"/>
                <c:pt idx="0">
                  <c:v>Net Profit Margin Ratio(NPM)</c:v>
                </c:pt>
              </c:strCache>
            </c:strRef>
          </c:tx>
          <c:dPt>
            <c:idx val="0"/>
            <c:bubble3D val="0"/>
            <c:spPr>
              <a:solidFill>
                <a:srgbClr val="FFCC29"/>
              </a:solidFill>
            </c:spPr>
            <c:extLst>
              <c:ext xmlns:c16="http://schemas.microsoft.com/office/drawing/2014/chart" uri="{C3380CC4-5D6E-409C-BE32-E72D297353CC}">
                <c16:uniqueId val="{00000001-326A-4412-A4E1-4DA19322D47D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3-326A-4412-A4E1-4DA19322D47D}"/>
              </c:ext>
            </c:extLst>
          </c:dPt>
          <c:val>
            <c:numRef>
              <c:f>calculation!$C$38:$D$38</c:f>
              <c:numCache>
                <c:formatCode>0%</c:formatCode>
                <c:ptCount val="2"/>
                <c:pt idx="0">
                  <c:v>0.40456910569105692</c:v>
                </c:pt>
                <c:pt idx="1">
                  <c:v>0.59757577285943153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6A-4412-A4E1-4DA19322D47D}"/>
            </c:ext>
          </c:extLst>
        </c:ser>
        <c:ser>
          <c:idx val="0"/>
          <c:order val="1"/>
          <c:tx>
            <c:strRef>
              <c:f>calculation!$B$38</c:f>
              <c:strCache>
                <c:ptCount val="1"/>
                <c:pt idx="0">
                  <c:v>Net Profit Margin Ratio(NPM)</c:v>
                </c:pt>
              </c:strCache>
            </c:strRef>
          </c:tx>
          <c:dPt>
            <c:idx val="0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326A-4412-A4E1-4DA19322D47D}"/>
              </c:ext>
            </c:extLst>
          </c:dPt>
          <c:dPt>
            <c:idx val="1"/>
            <c:bubble3D val="0"/>
            <c:spPr>
              <a:solidFill>
                <a:srgbClr val="0033C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326A-4412-A4E1-4DA19322D47D}"/>
              </c:ext>
            </c:extLst>
          </c:dPt>
          <c:val>
            <c:numRef>
              <c:f>calculation!$C$38:$D$38</c:f>
              <c:numCache>
                <c:formatCode>0%</c:formatCode>
                <c:ptCount val="2"/>
                <c:pt idx="0">
                  <c:v>0.40456910569105692</c:v>
                </c:pt>
                <c:pt idx="1">
                  <c:v>0.59757577285943153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26A-4412-A4E1-4DA19322D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632404936709499E-2"/>
          <c:y val="0.1319459186468534"/>
          <c:w val="0.87843121815655412"/>
          <c:h val="0.84369100048934575"/>
        </c:manualLayout>
      </c:layout>
      <c:doughnutChart>
        <c:varyColors val="1"/>
        <c:ser>
          <c:idx val="1"/>
          <c:order val="0"/>
          <c:dPt>
            <c:idx val="0"/>
            <c:bubble3D val="0"/>
            <c:spPr>
              <a:solidFill>
                <a:srgbClr val="FFCC29"/>
              </a:solidFill>
            </c:spPr>
            <c:extLst>
              <c:ext xmlns:c16="http://schemas.microsoft.com/office/drawing/2014/chart" uri="{C3380CC4-5D6E-409C-BE32-E72D297353CC}">
                <c16:uniqueId val="{00000001-C85B-4F79-BA52-BEFAAFB74988}"/>
              </c:ext>
            </c:extLst>
          </c:dPt>
          <c:dPt>
            <c:idx val="1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3-C85B-4F79-BA52-BEFAAFB74988}"/>
              </c:ext>
            </c:extLst>
          </c:dPt>
          <c:val>
            <c:numRef>
              <c:f>calculation!$C$39:$D$39</c:f>
              <c:numCache>
                <c:formatCode>0%</c:formatCode>
                <c:ptCount val="2"/>
                <c:pt idx="0">
                  <c:v>1.7333333333333333E-2</c:v>
                </c:pt>
                <c:pt idx="1">
                  <c:v>2.8750000000000005E-2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5B-4F79-BA52-BEFAAFB74988}"/>
            </c:ext>
          </c:extLst>
        </c:ser>
        <c:ser>
          <c:idx val="0"/>
          <c:order val="1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85B-4F79-BA52-BEFAAFB74988}"/>
              </c:ext>
            </c:extLst>
          </c:dPt>
          <c:dPt>
            <c:idx val="1"/>
            <c:bubble3D val="0"/>
            <c:spPr>
              <a:solidFill>
                <a:srgbClr val="0033C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C85B-4F79-BA52-BEFAAFB74988}"/>
              </c:ext>
            </c:extLst>
          </c:dPt>
          <c:val>
            <c:numRef>
              <c:f>calculation!$C$39:$D$39</c:f>
              <c:numCache>
                <c:formatCode>0%</c:formatCode>
                <c:ptCount val="2"/>
                <c:pt idx="0">
                  <c:v>1.7333333333333333E-2</c:v>
                </c:pt>
                <c:pt idx="1">
                  <c:v>2.8750000000000005E-2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85B-4F79-BA52-BEFAAFB74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78745825035537"/>
          <c:y val="8.8066503017422595E-2"/>
          <c:w val="0.91482830918324554"/>
          <c:h val="0.85030592487414469"/>
        </c:manualLayout>
      </c:layout>
      <c:doughnutChart>
        <c:varyColors val="1"/>
        <c:ser>
          <c:idx val="1"/>
          <c:order val="0"/>
          <c:dPt>
            <c:idx val="0"/>
            <c:bubble3D val="0"/>
            <c:spPr>
              <a:solidFill>
                <a:srgbClr val="FFCC29"/>
              </a:solidFill>
            </c:spPr>
            <c:extLst>
              <c:ext xmlns:c16="http://schemas.microsoft.com/office/drawing/2014/chart" uri="{C3380CC4-5D6E-409C-BE32-E72D297353CC}">
                <c16:uniqueId val="{00000001-DD41-408B-A192-36C44866FE1F}"/>
              </c:ext>
            </c:extLst>
          </c:dPt>
          <c:dPt>
            <c:idx val="1"/>
            <c:bubble3D val="0"/>
            <c:spPr>
              <a:solidFill>
                <a:sysClr val="window" lastClr="FFFFFF"/>
              </a:solidFill>
            </c:spPr>
            <c:extLst>
              <c:ext xmlns:c16="http://schemas.microsoft.com/office/drawing/2014/chart" uri="{C3380CC4-5D6E-409C-BE32-E72D297353CC}">
                <c16:uniqueId val="{00000003-DD41-408B-A192-36C44866FE1F}"/>
              </c:ext>
            </c:extLst>
          </c:dPt>
          <c:val>
            <c:numRef>
              <c:f>calculation!$C$40:$D$40</c:f>
              <c:numCache>
                <c:formatCode>_(* #,##0.00_);_(* \(#,##0.00\);_(* "-"??_);_(@_)</c:formatCode>
                <c:ptCount val="2"/>
                <c:pt idx="0" formatCode="General">
                  <c:v>2.3210000000000002</c:v>
                </c:pt>
                <c:pt idx="1">
                  <c:v>2.9012500000000001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41-408B-A192-36C44866FE1F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ysClr val="window" lastClr="FFFF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DD41-408B-A192-36C44866FE1F}"/>
              </c:ext>
            </c:extLst>
          </c:dPt>
          <c:dPt>
            <c:idx val="1"/>
            <c:bubble3D val="0"/>
            <c:spPr>
              <a:solidFill>
                <a:srgbClr val="0033C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DD41-408B-A192-36C44866FE1F}"/>
              </c:ext>
            </c:extLst>
          </c:dPt>
          <c:val>
            <c:numRef>
              <c:f>calculation!$C$40:$D$40</c:f>
              <c:numCache>
                <c:formatCode>_(* #,##0.00_);_(* \(#,##0.00\);_(* "-"??_);_(@_)</c:formatCode>
                <c:ptCount val="2"/>
                <c:pt idx="0" formatCode="General">
                  <c:v>2.3210000000000002</c:v>
                </c:pt>
                <c:pt idx="1">
                  <c:v>2.9012500000000001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D41-408B-A192-36C44866F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0"/>
          <c:order val="0"/>
          <c:spPr>
            <a:solidFill>
              <a:srgbClr val="FFCC29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cat>
            <c:strRef>
              <c:f>calculation!$B$63:$B$67</c:f>
              <c:strCache>
                <c:ptCount val="5"/>
                <c:pt idx="0">
                  <c:v>Income</c:v>
                </c:pt>
                <c:pt idx="1">
                  <c:v>Cost of Goods Sold</c:v>
                </c:pt>
                <c:pt idx="2">
                  <c:v>Total Operating Expenses  </c:v>
                </c:pt>
                <c:pt idx="3">
                  <c:v>Tax</c:v>
                </c:pt>
                <c:pt idx="4">
                  <c:v>Net Profit   </c:v>
                </c:pt>
              </c:strCache>
            </c:strRef>
          </c:cat>
          <c:val>
            <c:numRef>
              <c:f>calculation!$C$63:$C$67</c:f>
              <c:numCache>
                <c:formatCode>General</c:formatCode>
                <c:ptCount val="5"/>
                <c:pt idx="0">
                  <c:v>9409500</c:v>
                </c:pt>
                <c:pt idx="1">
                  <c:v>2003520</c:v>
                </c:pt>
                <c:pt idx="2">
                  <c:v>7405980</c:v>
                </c:pt>
                <c:pt idx="3">
                  <c:v>2927400</c:v>
                </c:pt>
                <c:pt idx="4">
                  <c:v>4930920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49-4AC0-96D4-25AB7A1AE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522991"/>
        <c:axId val="1151835055"/>
      </c:radarChart>
      <c:catAx>
        <c:axId val="86452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1151835055"/>
        <c:crosses val="autoZero"/>
        <c:auto val="1"/>
        <c:lblAlgn val="ctr"/>
        <c:lblOffset val="100"/>
        <c:noMultiLvlLbl val="0"/>
      </c:catAx>
      <c:valAx>
        <c:axId val="1151835055"/>
        <c:scaling>
          <c:orientation val="minMax"/>
        </c:scaling>
        <c:delete val="1"/>
        <c:axPos val="l"/>
        <c:majorGridlines>
          <c:spPr>
            <a:ln w="34925" cap="flat" cmpd="sng" algn="ctr">
              <a:solidFill>
                <a:srgbClr val="FFCC29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jorGridlines>
        <c:numFmt formatCode="General" sourceLinked="1"/>
        <c:majorTickMark val="none"/>
        <c:minorTickMark val="none"/>
        <c:tickLblPos val="nextTo"/>
        <c:crossAx val="86452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245166229221355"/>
          <c:y val="0.15782407407407409"/>
          <c:w val="0.40287467191601051"/>
          <c:h val="0.6714577865266842"/>
        </c:manualLayout>
      </c:layout>
      <c:doughnutChart>
        <c:varyColors val="1"/>
        <c:ser>
          <c:idx val="1"/>
          <c:order val="0"/>
          <c:tx>
            <c:strRef>
              <c:f>calculation!$B$37</c:f>
              <c:strCache>
                <c:ptCount val="1"/>
                <c:pt idx="0">
                  <c:v>ROI</c:v>
                </c:pt>
              </c:strCache>
            </c:strRef>
          </c:tx>
          <c:dPt>
            <c:idx val="0"/>
            <c:bubble3D val="0"/>
            <c:spPr>
              <a:solidFill>
                <a:srgbClr val="FFCC29"/>
              </a:solidFill>
            </c:spPr>
            <c:extLst>
              <c:ext xmlns:c16="http://schemas.microsoft.com/office/drawing/2014/chart" uri="{C3380CC4-5D6E-409C-BE32-E72D297353CC}">
                <c16:uniqueId val="{00000009-1E05-41A0-B19C-D45A80090EE0}"/>
              </c:ext>
            </c:extLst>
          </c:dPt>
          <c:dPt>
            <c:idx val="1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A-1E05-41A0-B19C-D45A80090EE0}"/>
              </c:ext>
            </c:extLst>
          </c:dPt>
          <c:val>
            <c:numRef>
              <c:f>calculation!$C$37:$D$37</c:f>
              <c:numCache>
                <c:formatCode>0%</c:formatCode>
                <c:ptCount val="2"/>
                <c:pt idx="0">
                  <c:v>5.1999999999999998E-2</c:v>
                </c:pt>
                <c:pt idx="1">
                  <c:v>9.5000000000000001E-2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E05-41A0-B19C-D45A80090EE0}"/>
            </c:ext>
          </c:extLst>
        </c:ser>
        <c:ser>
          <c:idx val="0"/>
          <c:order val="1"/>
          <c:tx>
            <c:strRef>
              <c:f>calculation!$B$37</c:f>
              <c:strCache>
                <c:ptCount val="1"/>
                <c:pt idx="0">
                  <c:v>ROI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E05-41A0-B19C-D45A80090EE0}"/>
              </c:ext>
            </c:extLst>
          </c:dPt>
          <c:dPt>
            <c:idx val="1"/>
            <c:bubble3D val="0"/>
            <c:spPr>
              <a:solidFill>
                <a:srgbClr val="0033CC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E05-41A0-B19C-D45A80090EE0}"/>
              </c:ext>
            </c:extLst>
          </c:dPt>
          <c:val>
            <c:numRef>
              <c:f>calculation!$C$37:$D$37</c:f>
              <c:numCache>
                <c:formatCode>0%</c:formatCode>
                <c:ptCount val="2"/>
                <c:pt idx="0">
                  <c:v>5.1999999999999998E-2</c:v>
                </c:pt>
                <c:pt idx="1">
                  <c:v>9.5000000000000001E-2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E05-41A0-B19C-D45A80090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1"/>
          <c:order val="0"/>
          <c:tx>
            <c:strRef>
              <c:f>calculation!$B$38</c:f>
              <c:strCache>
                <c:ptCount val="1"/>
                <c:pt idx="0">
                  <c:v>Net Profit Margin Ratio(NPM)</c:v>
                </c:pt>
              </c:strCache>
            </c:strRef>
          </c:tx>
          <c:dPt>
            <c:idx val="0"/>
            <c:bubble3D val="0"/>
            <c:spPr>
              <a:solidFill>
                <a:srgbClr val="FFCC29"/>
              </a:solidFill>
            </c:spPr>
            <c:extLst>
              <c:ext xmlns:c16="http://schemas.microsoft.com/office/drawing/2014/chart" uri="{C3380CC4-5D6E-409C-BE32-E72D297353CC}">
                <c16:uniqueId val="{00000008-1785-4C17-A5D6-E06739EAE47C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9-1785-4C17-A5D6-E06739EAE47C}"/>
              </c:ext>
            </c:extLst>
          </c:dPt>
          <c:val>
            <c:numRef>
              <c:f>calculation!$C$38:$D$38</c:f>
              <c:numCache>
                <c:formatCode>0%</c:formatCode>
                <c:ptCount val="2"/>
                <c:pt idx="0">
                  <c:v>0.40456910569105692</c:v>
                </c:pt>
                <c:pt idx="1">
                  <c:v>0.59757577285943153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85-4C17-A5D6-E06739EAE47C}"/>
            </c:ext>
          </c:extLst>
        </c:ser>
        <c:ser>
          <c:idx val="0"/>
          <c:order val="1"/>
          <c:tx>
            <c:strRef>
              <c:f>calculation!$B$38</c:f>
              <c:strCache>
                <c:ptCount val="1"/>
                <c:pt idx="0">
                  <c:v>Net Profit Margin Ratio(NPM)</c:v>
                </c:pt>
              </c:strCache>
            </c:strRef>
          </c:tx>
          <c:dPt>
            <c:idx val="0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785-4C17-A5D6-E06739EAE47C}"/>
              </c:ext>
            </c:extLst>
          </c:dPt>
          <c:dPt>
            <c:idx val="1"/>
            <c:bubble3D val="0"/>
            <c:spPr>
              <a:solidFill>
                <a:srgbClr val="0033C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785-4C17-A5D6-E06739EAE47C}"/>
              </c:ext>
            </c:extLst>
          </c:dPt>
          <c:val>
            <c:numRef>
              <c:f>calculation!$C$38:$D$38</c:f>
              <c:numCache>
                <c:formatCode>0%</c:formatCode>
                <c:ptCount val="2"/>
                <c:pt idx="0">
                  <c:v>0.40456910569105692</c:v>
                </c:pt>
                <c:pt idx="1">
                  <c:v>0.59757577285943153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85-4C17-A5D6-E06739EAE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47374062165059"/>
          <c:y val="7.0785070785070792E-2"/>
          <c:w val="0.714898177920686"/>
          <c:h val="0.85842985842985842"/>
        </c:manualLayout>
      </c:layout>
      <c:doughnutChart>
        <c:varyColors val="1"/>
        <c:ser>
          <c:idx val="1"/>
          <c:order val="0"/>
          <c:dPt>
            <c:idx val="0"/>
            <c:bubble3D val="0"/>
            <c:spPr>
              <a:solidFill>
                <a:srgbClr val="FFCC29"/>
              </a:solidFill>
            </c:spPr>
            <c:extLst>
              <c:ext xmlns:c16="http://schemas.microsoft.com/office/drawing/2014/chart" uri="{C3380CC4-5D6E-409C-BE32-E72D297353CC}">
                <c16:uniqueId val="{00000009-0B04-4262-9B96-4E7CE1CCD1DB}"/>
              </c:ext>
            </c:extLst>
          </c:dPt>
          <c:dPt>
            <c:idx val="1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8-0B04-4262-9B96-4E7CE1CCD1DB}"/>
              </c:ext>
            </c:extLst>
          </c:dPt>
          <c:val>
            <c:numRef>
              <c:f>calculation!$C$39:$D$39</c:f>
              <c:numCache>
                <c:formatCode>0%</c:formatCode>
                <c:ptCount val="2"/>
                <c:pt idx="0">
                  <c:v>1.7333333333333333E-2</c:v>
                </c:pt>
                <c:pt idx="1">
                  <c:v>2.8750000000000005E-2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04-4262-9B96-4E7CE1CCD1DB}"/>
            </c:ext>
          </c:extLst>
        </c:ser>
        <c:ser>
          <c:idx val="0"/>
          <c:order val="1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B04-4262-9B96-4E7CE1CCD1DB}"/>
              </c:ext>
            </c:extLst>
          </c:dPt>
          <c:dPt>
            <c:idx val="1"/>
            <c:bubble3D val="0"/>
            <c:spPr>
              <a:solidFill>
                <a:srgbClr val="0033C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B04-4262-9B96-4E7CE1CCD1DB}"/>
              </c:ext>
            </c:extLst>
          </c:dPt>
          <c:val>
            <c:numRef>
              <c:f>calculation!$C$39:$D$39</c:f>
              <c:numCache>
                <c:formatCode>0%</c:formatCode>
                <c:ptCount val="2"/>
                <c:pt idx="0">
                  <c:v>1.7333333333333333E-2</c:v>
                </c:pt>
                <c:pt idx="1">
                  <c:v>2.8750000000000005E-2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04-4262-9B96-4E7CE1CCD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1"/>
          <c:order val="0"/>
          <c:dPt>
            <c:idx val="0"/>
            <c:bubble3D val="0"/>
            <c:spPr>
              <a:solidFill>
                <a:srgbClr val="FFCC29"/>
              </a:solidFill>
            </c:spPr>
            <c:extLst>
              <c:ext xmlns:c16="http://schemas.microsoft.com/office/drawing/2014/chart" uri="{C3380CC4-5D6E-409C-BE32-E72D297353CC}">
                <c16:uniqueId val="{00000009-F869-43F3-B060-E351D52BB0A4}"/>
              </c:ext>
            </c:extLst>
          </c:dPt>
          <c:dPt>
            <c:idx val="1"/>
            <c:bubble3D val="0"/>
            <c:spPr>
              <a:solidFill>
                <a:sysClr val="window" lastClr="FFFFFF"/>
              </a:solidFill>
            </c:spPr>
            <c:extLst>
              <c:ext xmlns:c16="http://schemas.microsoft.com/office/drawing/2014/chart" uri="{C3380CC4-5D6E-409C-BE32-E72D297353CC}">
                <c16:uniqueId val="{00000008-F869-43F3-B060-E351D52BB0A4}"/>
              </c:ext>
            </c:extLst>
          </c:dPt>
          <c:val>
            <c:numRef>
              <c:f>calculation!$C$40:$D$40</c:f>
              <c:numCache>
                <c:formatCode>_(* #,##0.00_);_(* \(#,##0.00\);_(* "-"??_);_(@_)</c:formatCode>
                <c:ptCount val="2"/>
                <c:pt idx="0" formatCode="General">
                  <c:v>2.3210000000000002</c:v>
                </c:pt>
                <c:pt idx="1">
                  <c:v>2.9012500000000001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869-43F3-B060-E351D52BB0A4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ysClr val="window" lastClr="FFFF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69-43F3-B060-E351D52BB0A4}"/>
              </c:ext>
            </c:extLst>
          </c:dPt>
          <c:dPt>
            <c:idx val="1"/>
            <c:bubble3D val="0"/>
            <c:spPr>
              <a:solidFill>
                <a:srgbClr val="0033C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869-43F3-B060-E351D52BB0A4}"/>
              </c:ext>
            </c:extLst>
          </c:dPt>
          <c:val>
            <c:numRef>
              <c:f>calculation!$C$40:$D$40</c:f>
              <c:numCache>
                <c:formatCode>_(* #,##0.00_);_(* \(#,##0.00\);_(* "-"??_);_(@_)</c:formatCode>
                <c:ptCount val="2"/>
                <c:pt idx="0" formatCode="General">
                  <c:v>2.3210000000000002</c:v>
                </c:pt>
                <c:pt idx="1">
                  <c:v>2.9012500000000001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69-43F3-B060-E351D52BB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size">
        <cx:f dir="row">_xlchart.v1.3</cx:f>
      </cx:numDim>
    </cx:data>
  </cx:chartData>
  <cx:chart>
    <cx:plotArea>
      <cx:plotAreaRegion>
        <cx:series layoutId="treemap" uniqueId="{1BFD241F-9746-4BFF-9CDA-6531DF2FF564}">
          <cx:dataPt idx="0">
            <cx:spPr>
              <a:solidFill>
                <a:srgbClr val="0033CC"/>
              </a:solidFill>
            </cx:spPr>
          </cx:dataPt>
          <cx:dataPt idx="1">
            <cx:spPr>
              <a:solidFill>
                <a:srgbClr val="FFCC29"/>
              </a:solidFill>
            </cx:spPr>
          </cx:dataPt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rgbClr val="FFCC29"/>
                    </a:solidFill>
                  </a:defRPr>
                </a:pPr>
                <a:endParaRPr lang="en-US" sz="900" b="0" i="0" u="none" strike="noStrike" baseline="0">
                  <a:solidFill>
                    <a:srgbClr val="FFCC29"/>
                  </a:solidFill>
                  <a:latin typeface="Calibri" panose="020F0502020204030204"/>
                </a:endParaRPr>
              </a:p>
            </cx:txPr>
            <cx:visibility seriesName="0" categoryName="1" value="1"/>
            <cx:separator>
</cx:separator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/>
                  </a:pPr>
                  <a:r>
                    <a:rPr lang="en-US" sz="900" b="0" i="0" u="none" strike="noStrike" baseline="0">
                      <a:solidFill>
                        <a:srgbClr val="FFCC29"/>
                      </a:solidFill>
                      <a:latin typeface="Calibri" panose="020F0502020204030204"/>
                    </a:rPr>
                    <a:t>INCOME
9409500</a:t>
                  </a:r>
                </a:p>
              </cx:txPr>
            </cx:dataLabel>
            <cx:dataLabel idx="1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rgbClr val="0033CC"/>
                      </a:solidFill>
                    </a:defRPr>
                  </a:pPr>
                  <a:r>
                    <a:rPr lang="en-US" sz="900" b="0" i="0" u="none" strike="noStrike" baseline="0">
                      <a:solidFill>
                        <a:srgbClr val="0033CC"/>
                      </a:solidFill>
                      <a:latin typeface="Calibri" panose="020F0502020204030204"/>
                    </a:rPr>
                    <a:t>EXPENSE
4930920</a:t>
                  </a:r>
                </a:p>
              </cx:txPr>
            </cx:dataLabel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plotArea>
      <cx:plotAreaRegion>
        <cx:series layoutId="waterfall" uniqueId="{EB0A075D-E11F-4DDB-A713-AFFCEB268E64}">
          <cx:spPr>
            <a:solidFill>
              <a:srgbClr val="0033CC"/>
            </a:solidFill>
          </cx:spPr>
          <cx:dataPt idx="5">
            <cx:spPr>
              <a:solidFill>
                <a:srgbClr val="FFCC29"/>
              </a:solidFill>
            </cx:spPr>
          </cx:dataPt>
          <cx:dataLabels pos="outEnd">
            <cx:numFmt formatCode="#,##0.00;[Red]#,##0.00" sourceLinked="0"/>
            <cx:visibility seriesName="0" categoryName="0" value="1"/>
            <cx:separator>, </cx:separator>
            <cx:dataLabel idx="5">
              <cx:numFmt formatCode="_(* #,##0.00_);_(* (#,##0.00);_(* &quot;-&quot;??_);_(@_)" sourceLinked="0"/>
              <cx:separator>, </cx:separator>
            </cx:dataLabel>
          </cx:dataLabels>
          <cx:dataId val="0"/>
          <cx:layoutPr>
            <cx:subtotals>
              <cx:idx val="5"/>
            </cx:subtotals>
          </cx:layoutPr>
        </cx:series>
      </cx:plotAreaRegion>
      <cx:axis id="0">
        <cx:catScaling gapWidth="0.5"/>
        <cx:tickLabels/>
      </cx:axis>
      <cx:axis id="1">
        <cx:valScaling/>
        <cx:units unit="millions">
          <cx:unitsLabel/>
        </cx:units>
        <cx:tickLabels/>
        <cx:numFmt formatCode="_(* #,##0.00_);_(* (#,##0.00);_(* &quot;-&quot;??_);_(@_)" sourceLinked="0"/>
      </cx:axis>
    </cx:plotArea>
  </cx:chart>
  <cx:spPr>
    <a:noFill/>
    <a:ln>
      <a:noFill/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_xlchart.v1.8</cx:f>
      </cx:strDim>
      <cx:numDim type="size">
        <cx:f dir="row">_xlchart.v1.9</cx:f>
      </cx:numDim>
    </cx:data>
  </cx:chartData>
  <cx:chart>
    <cx:plotArea>
      <cx:plotAreaRegion>
        <cx:series layoutId="treemap" uniqueId="{1BFD241F-9746-4BFF-9CDA-6531DF2FF564}">
          <cx:dataPt idx="0">
            <cx:spPr>
              <a:solidFill>
                <a:srgbClr val="0033CC"/>
              </a:solidFill>
            </cx:spPr>
          </cx:dataPt>
          <cx:dataPt idx="1">
            <cx:spPr>
              <a:solidFill>
                <a:srgbClr val="FFCC29"/>
              </a:solidFill>
            </cx:spPr>
          </cx:dataPt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rgbClr val="FFCC29"/>
                    </a:solidFill>
                  </a:defRPr>
                </a:pPr>
                <a:endParaRPr lang="en-US" sz="900" b="0" i="0" u="none" strike="noStrike" baseline="0">
                  <a:solidFill>
                    <a:srgbClr val="FFCC29"/>
                  </a:solidFill>
                  <a:latin typeface="Calibri" panose="020F0502020204030204"/>
                </a:endParaRPr>
              </a:p>
            </cx:txPr>
            <cx:visibility seriesName="0" categoryName="1" value="1"/>
            <cx:separator>
</cx:separator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/>
                  </a:pPr>
                  <a:r>
                    <a:rPr lang="en-US" sz="900" b="0" i="0" u="none" strike="noStrike" baseline="0">
                      <a:solidFill>
                        <a:srgbClr val="FFCC29"/>
                      </a:solidFill>
                      <a:latin typeface="Calibri" panose="020F0502020204030204"/>
                    </a:rPr>
                    <a:t>INCOME
8304345</a:t>
                  </a:r>
                </a:p>
              </cx:txPr>
            </cx:dataLabel>
            <cx:dataLabel idx="1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rgbClr val="0033CC"/>
                      </a:solidFill>
                    </a:defRPr>
                  </a:pPr>
                  <a:r>
                    <a:rPr lang="en-US" sz="900" b="0" i="0" u="none" strike="noStrike" baseline="0">
                      <a:solidFill>
                        <a:srgbClr val="0033CC"/>
                      </a:solidFill>
                      <a:latin typeface="Calibri" panose="020F0502020204030204"/>
                    </a:rPr>
                    <a:t>EXPENSE
5176700</a:t>
                  </a:r>
                </a:p>
              </cx:txPr>
            </cx:dataLabel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_xlchart.v1.7</cx:f>
      </cx:numDim>
    </cx:data>
  </cx:chartData>
  <cx:chart>
    <cx:plotArea>
      <cx:plotAreaRegion>
        <cx:series layoutId="waterfall" uniqueId="{EB0A075D-E11F-4DDB-A713-AFFCEB268E64}">
          <cx:spPr>
            <a:solidFill>
              <a:srgbClr val="0033CC"/>
            </a:solidFill>
          </cx:spPr>
          <cx:dataLabels pos="outEnd">
            <cx:numFmt formatCode="#,##0.00;[Red]#,##0.00" sourceLinked="0"/>
            <cx:visibility seriesName="0" categoryName="0" value="1"/>
            <cx:separator>, </cx:separator>
            <cx:dataLabel idx="5">
              <cx:numFmt formatCode="_(* #,##0.00_);_(* (#,##0.00);_(* &quot;-&quot;??_);_(@_)" sourceLinked="0"/>
              <cx:separator>, </cx:separator>
            </cx:dataLabel>
          </cx:dataLabels>
          <cx:dataId val="0"/>
          <cx:layoutPr>
            <cx:subtotals>
              <cx:idx val="5"/>
            </cx:subtotals>
          </cx:layoutPr>
        </cx:series>
      </cx:plotAreaRegion>
      <cx:axis id="0">
        <cx:catScaling gapWidth="0.5"/>
        <cx:tickLabels/>
      </cx:axis>
      <cx:axis id="1">
        <cx:valScaling/>
        <cx:units unit="millions">
          <cx:unitsLabel/>
        </cx:units>
        <cx:tickLabels/>
        <cx:numFmt formatCode="_(* #,##0.00_);_(* (#,##0.00);_(* &quot;-&quot;??_);_(@_)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6" fmlaLink="calculation!$C$28" fmlaRange="calculation!$I$28:$I$39" sel="4" val="0"/>
</file>

<file path=xl/ctrlProps/ctrlProp2.xml><?xml version="1.0" encoding="utf-8"?>
<formControlPr xmlns="http://schemas.microsoft.com/office/spreadsheetml/2009/9/main" objectType="Drop" dropStyle="combo" dx="26" fmlaLink="$C$28" fmlaRange="$I$28:$I$39" sel="4" val="4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2.png"/><Relationship Id="rId7" Type="http://schemas.openxmlformats.org/officeDocument/2006/relationships/image" Target="../media/image5.svg"/><Relationship Id="rId2" Type="http://schemas.openxmlformats.org/officeDocument/2006/relationships/hyperlink" Target="#'cover page'!A1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hyperlink" Target="#'deatils report'!A1"/><Relationship Id="rId10" Type="http://schemas.openxmlformats.org/officeDocument/2006/relationships/hyperlink" Target="#dashboard!A1"/><Relationship Id="rId4" Type="http://schemas.openxmlformats.org/officeDocument/2006/relationships/image" Target="../media/image3.svg"/><Relationship Id="rId9" Type="http://schemas.openxmlformats.org/officeDocument/2006/relationships/image" Target="../media/image7.sv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3" Type="http://schemas.openxmlformats.org/officeDocument/2006/relationships/image" Target="../media/image3.sv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hyperlink" Target="#'cover page'!A1"/><Relationship Id="rId6" Type="http://schemas.openxmlformats.org/officeDocument/2006/relationships/image" Target="../media/image5.svg"/><Relationship Id="rId5" Type="http://schemas.openxmlformats.org/officeDocument/2006/relationships/image" Target="../media/image4.png"/><Relationship Id="rId4" Type="http://schemas.openxmlformats.org/officeDocument/2006/relationships/hyperlink" Target="#'deatils report'!A1"/><Relationship Id="rId9" Type="http://schemas.openxmlformats.org/officeDocument/2006/relationships/hyperlink" Target="#dashboard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'cover page'!A1"/><Relationship Id="rId13" Type="http://schemas.openxmlformats.org/officeDocument/2006/relationships/image" Target="../media/image5.svg"/><Relationship Id="rId3" Type="http://schemas.openxmlformats.org/officeDocument/2006/relationships/chart" Target="../charts/chart3.xml"/><Relationship Id="rId7" Type="http://schemas.openxmlformats.org/officeDocument/2006/relationships/chart" Target="../charts/chart5.xml"/><Relationship Id="rId12" Type="http://schemas.openxmlformats.org/officeDocument/2006/relationships/image" Target="../media/image4.png"/><Relationship Id="rId2" Type="http://schemas.openxmlformats.org/officeDocument/2006/relationships/chart" Target="../charts/chart2.xml"/><Relationship Id="rId16" Type="http://schemas.openxmlformats.org/officeDocument/2006/relationships/image" Target="../media/image7.svg"/><Relationship Id="rId1" Type="http://schemas.openxmlformats.org/officeDocument/2006/relationships/chart" Target="../charts/chart1.xml"/><Relationship Id="rId6" Type="http://schemas.microsoft.com/office/2014/relationships/chartEx" Target="../charts/chartEx2.xml"/><Relationship Id="rId11" Type="http://schemas.openxmlformats.org/officeDocument/2006/relationships/hyperlink" Target="#'deatils report'!A1"/><Relationship Id="rId5" Type="http://schemas.microsoft.com/office/2014/relationships/chartEx" Target="../charts/chartEx1.xml"/><Relationship Id="rId15" Type="http://schemas.openxmlformats.org/officeDocument/2006/relationships/image" Target="../media/image6.png"/><Relationship Id="rId10" Type="http://schemas.openxmlformats.org/officeDocument/2006/relationships/image" Target="../media/image3.svg"/><Relationship Id="rId4" Type="http://schemas.openxmlformats.org/officeDocument/2006/relationships/chart" Target="../charts/chart4.xml"/><Relationship Id="rId9" Type="http://schemas.openxmlformats.org/officeDocument/2006/relationships/image" Target="../media/image2.png"/><Relationship Id="rId14" Type="http://schemas.openxmlformats.org/officeDocument/2006/relationships/hyperlink" Target="#dashboard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0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microsoft.com/office/2014/relationships/chartEx" Target="../charts/chartEx4.xml"/><Relationship Id="rId5" Type="http://schemas.microsoft.com/office/2014/relationships/chartEx" Target="../charts/chartEx3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53340</xdr:rowOff>
    </xdr:from>
    <xdr:to>
      <xdr:col>25</xdr:col>
      <xdr:colOff>320040</xdr:colOff>
      <xdr:row>30</xdr:row>
      <xdr:rowOff>175260</xdr:rowOff>
    </xdr:to>
    <xdr:pic>
      <xdr:nvPicPr>
        <xdr:cNvPr id="2" name="Picture 1" descr="Financial report cover slide">
          <a:extLst>
            <a:ext uri="{FF2B5EF4-FFF2-40B4-BE49-F238E27FC236}">
              <a16:creationId xmlns:a16="http://schemas.microsoft.com/office/drawing/2014/main" id="{F5678ACB-3742-8845-8F3E-330730792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"/>
          <a:ext cx="15560040" cy="5608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327660</xdr:colOff>
      <xdr:row>2</xdr:row>
      <xdr:rowOff>114300</xdr:rowOff>
    </xdr:from>
    <xdr:to>
      <xdr:col>18</xdr:col>
      <xdr:colOff>314325</xdr:colOff>
      <xdr:row>10</xdr:row>
      <xdr:rowOff>76200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68B4FD9-B67E-BE83-6A43-E16822A442B2}"/>
            </a:ext>
          </a:extLst>
        </xdr:cNvPr>
        <xdr:cNvSpPr txBox="1"/>
      </xdr:nvSpPr>
      <xdr:spPr>
        <a:xfrm>
          <a:off x="5204460" y="480060"/>
          <a:ext cx="6082665" cy="1424940"/>
        </a:xfrm>
        <a:prstGeom prst="rect">
          <a:avLst/>
        </a:prstGeom>
        <a:solidFill>
          <a:srgbClr val="0033CC"/>
        </a:solidFill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ctr"/>
          <a:r>
            <a:rPr lang="en-IN" sz="2800" b="1">
              <a:solidFill>
                <a:schemeClr val="bg1"/>
              </a:solidFill>
              <a:latin typeface="Arial Black" panose="020B0A04020102020204" pitchFamily="34" charset="0"/>
            </a:rPr>
            <a:t>ANNUAL</a:t>
          </a:r>
          <a:r>
            <a:rPr lang="en-IN" sz="2800" b="1" baseline="0">
              <a:solidFill>
                <a:schemeClr val="bg1"/>
              </a:solidFill>
              <a:latin typeface="Arial Black" panose="020B0A04020102020204" pitchFamily="34" charset="0"/>
            </a:rPr>
            <a:t>  REPORT </a:t>
          </a:r>
        </a:p>
        <a:p>
          <a:pPr algn="ctr"/>
          <a:r>
            <a:rPr lang="en-IN" sz="1400" b="1" baseline="0">
              <a:solidFill>
                <a:schemeClr val="bg1"/>
              </a:solidFill>
            </a:rPr>
            <a:t>ABC GROUP</a:t>
          </a:r>
        </a:p>
        <a:p>
          <a:pPr algn="ctr"/>
          <a:r>
            <a:rPr lang="en-IN" sz="2400" b="1" i="1" baseline="0">
              <a:solidFill>
                <a:schemeClr val="bg1"/>
              </a:solidFill>
              <a:latin typeface="Arial Black" panose="020B0A04020102020204" pitchFamily="34" charset="0"/>
            </a:rPr>
            <a:t>JAN- DEC 2020</a:t>
          </a:r>
          <a:endParaRPr lang="en-IN" sz="2400" b="1" i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11</xdr:col>
      <xdr:colOff>365760</xdr:colOff>
      <xdr:row>22</xdr:row>
      <xdr:rowOff>144780</xdr:rowOff>
    </xdr:from>
    <xdr:to>
      <xdr:col>21</xdr:col>
      <xdr:colOff>320040</xdr:colOff>
      <xdr:row>28</xdr:row>
      <xdr:rowOff>167640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C5F6AF5-B348-CCB2-7406-5B6C86212D33}"/>
            </a:ext>
          </a:extLst>
        </xdr:cNvPr>
        <xdr:cNvSpPr txBox="1"/>
      </xdr:nvSpPr>
      <xdr:spPr>
        <a:xfrm>
          <a:off x="7071360" y="4168140"/>
          <a:ext cx="6050280" cy="1120140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endParaRPr lang="en-IN" sz="1100"/>
        </a:p>
      </xdr:txBody>
    </xdr:sp>
    <xdr:clientData/>
  </xdr:twoCellAnchor>
  <xdr:twoCellAnchor>
    <xdr:from>
      <xdr:col>10</xdr:col>
      <xdr:colOff>320040</xdr:colOff>
      <xdr:row>23</xdr:row>
      <xdr:rowOff>83820</xdr:rowOff>
    </xdr:from>
    <xdr:to>
      <xdr:col>22</xdr:col>
      <xdr:colOff>228600</xdr:colOff>
      <xdr:row>28</xdr:row>
      <xdr:rowOff>76199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9EA44144-22FD-4B47-B134-4FD458AF22EE}"/>
            </a:ext>
          </a:extLst>
        </xdr:cNvPr>
        <xdr:cNvSpPr/>
      </xdr:nvSpPr>
      <xdr:spPr>
        <a:xfrm>
          <a:off x="6416040" y="4290060"/>
          <a:ext cx="7223760" cy="906779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129787</xdr:colOff>
      <xdr:row>23</xdr:row>
      <xdr:rowOff>114301</xdr:rowOff>
    </xdr:from>
    <xdr:to>
      <xdr:col>14</xdr:col>
      <xdr:colOff>160021</xdr:colOff>
      <xdr:row>27</xdr:row>
      <xdr:rowOff>178201</xdr:rowOff>
    </xdr:to>
    <xdr:grpSp>
      <xdr:nvGrpSpPr>
        <xdr:cNvPr id="8" name="Group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CFDCB07-79C5-4A4E-9652-A2684407C1F6}"/>
            </a:ext>
          </a:extLst>
        </xdr:cNvPr>
        <xdr:cNvGrpSpPr/>
      </xdr:nvGrpSpPr>
      <xdr:grpSpPr>
        <a:xfrm>
          <a:off x="7444987" y="4320541"/>
          <a:ext cx="1249434" cy="795420"/>
          <a:chOff x="579400" y="1401725"/>
          <a:chExt cx="897944" cy="1605367"/>
        </a:xfrm>
      </xdr:grpSpPr>
      <xdr:pic>
        <xdr:nvPicPr>
          <xdr:cNvPr id="9" name="Graphic 8" descr="Paper">
            <a:extLst>
              <a:ext uri="{FF2B5EF4-FFF2-40B4-BE49-F238E27FC236}">
                <a16:creationId xmlns:a16="http://schemas.microsoft.com/office/drawing/2014/main" id="{53FC65B3-3A20-40E9-9505-EBDC79D567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579400" y="1401725"/>
            <a:ext cx="811078" cy="1204025"/>
          </a:xfrm>
          <a:prstGeom prst="rect">
            <a:avLst/>
          </a:prstGeom>
        </xdr:spPr>
      </xdr:pic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3DEB81D1-A1D0-C13F-5DC1-5C6565D5AC84}"/>
              </a:ext>
            </a:extLst>
          </xdr:cNvPr>
          <xdr:cNvSpPr txBox="1"/>
        </xdr:nvSpPr>
        <xdr:spPr>
          <a:xfrm>
            <a:off x="626444" y="2457506"/>
            <a:ext cx="850900" cy="5495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050" b="1">
                <a:latin typeface="Arial Black" panose="020B0A04020102020204" pitchFamily="34" charset="0"/>
              </a:rPr>
              <a:t>Cover</a:t>
            </a:r>
            <a:r>
              <a:rPr lang="en-IN" sz="1050" b="1" baseline="0">
                <a:latin typeface="Arial Black" panose="020B0A04020102020204" pitchFamily="34" charset="0"/>
              </a:rPr>
              <a:t>  Page</a:t>
            </a:r>
            <a:endParaRPr lang="en-IN" sz="1050" b="1">
              <a:latin typeface="Arial Black" panose="020B0A04020102020204" pitchFamily="34" charset="0"/>
            </a:endParaRPr>
          </a:p>
        </xdr:txBody>
      </xdr:sp>
    </xdr:grpSp>
    <xdr:clientData/>
  </xdr:twoCellAnchor>
  <xdr:twoCellAnchor>
    <xdr:from>
      <xdr:col>15</xdr:col>
      <xdr:colOff>421730</xdr:colOff>
      <xdr:row>22</xdr:row>
      <xdr:rowOff>167640</xdr:rowOff>
    </xdr:from>
    <xdr:to>
      <xdr:col>18</xdr:col>
      <xdr:colOff>114300</xdr:colOff>
      <xdr:row>28</xdr:row>
      <xdr:rowOff>24865</xdr:rowOff>
    </xdr:to>
    <xdr:grpSp>
      <xdr:nvGrpSpPr>
        <xdr:cNvPr id="11" name="Group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842FF10-78C9-4171-AD08-DE06A85648AA}"/>
            </a:ext>
          </a:extLst>
        </xdr:cNvPr>
        <xdr:cNvGrpSpPr/>
      </xdr:nvGrpSpPr>
      <xdr:grpSpPr>
        <a:xfrm>
          <a:off x="9565730" y="4191000"/>
          <a:ext cx="1521370" cy="954505"/>
          <a:chOff x="544095" y="2988834"/>
          <a:chExt cx="1525099" cy="1890343"/>
        </a:xfrm>
      </xdr:grpSpPr>
      <xdr:pic>
        <xdr:nvPicPr>
          <xdr:cNvPr id="12" name="Graphic 11" descr="Table">
            <a:extLst>
              <a:ext uri="{FF2B5EF4-FFF2-40B4-BE49-F238E27FC236}">
                <a16:creationId xmlns:a16="http://schemas.microsoft.com/office/drawing/2014/main" id="{754AB717-070A-0F55-5D21-E21AB58FBC3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576987" y="2988834"/>
            <a:ext cx="1492207" cy="1497733"/>
          </a:xfrm>
          <a:prstGeom prst="rect">
            <a:avLst/>
          </a:prstGeom>
        </xdr:spPr>
      </xdr:pic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4FA5BB23-8134-4A95-9960-F38F37050B9E}"/>
              </a:ext>
            </a:extLst>
          </xdr:cNvPr>
          <xdr:cNvSpPr txBox="1"/>
        </xdr:nvSpPr>
        <xdr:spPr>
          <a:xfrm>
            <a:off x="544095" y="4201805"/>
            <a:ext cx="1473526" cy="6773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IN" sz="1050" b="1">
                <a:latin typeface="Arial Black" panose="020B0A04020102020204" pitchFamily="34" charset="0"/>
              </a:rPr>
              <a:t>Details Report</a:t>
            </a:r>
          </a:p>
        </xdr:txBody>
      </xdr:sp>
    </xdr:grpSp>
    <xdr:clientData/>
  </xdr:twoCellAnchor>
  <xdr:twoCellAnchor>
    <xdr:from>
      <xdr:col>18</xdr:col>
      <xdr:colOff>547984</xdr:colOff>
      <xdr:row>23</xdr:row>
      <xdr:rowOff>106680</xdr:rowOff>
    </xdr:from>
    <xdr:to>
      <xdr:col>20</xdr:col>
      <xdr:colOff>553719</xdr:colOff>
      <xdr:row>27</xdr:row>
      <xdr:rowOff>130809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1A3DA67B-CA20-4BF6-B9CB-F4F84A529EAC}"/>
            </a:ext>
          </a:extLst>
        </xdr:cNvPr>
        <xdr:cNvGrpSpPr/>
      </xdr:nvGrpSpPr>
      <xdr:grpSpPr>
        <a:xfrm>
          <a:off x="11520784" y="4312920"/>
          <a:ext cx="1224935" cy="755649"/>
          <a:chOff x="475114" y="4688808"/>
          <a:chExt cx="1270000" cy="792479"/>
        </a:xfrm>
      </xdr:grpSpPr>
      <xdr:pic>
        <xdr:nvPicPr>
          <xdr:cNvPr id="15" name="Graphic 14" descr="Upward trend">
            <a:extLst>
              <a:ext uri="{FF2B5EF4-FFF2-40B4-BE49-F238E27FC236}">
                <a16:creationId xmlns:a16="http://schemas.microsoft.com/office/drawing/2014/main" id="{B777DCCA-D33C-3D16-F9CD-34B6077A11A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703714" y="4688808"/>
            <a:ext cx="929640" cy="579119"/>
          </a:xfrm>
          <a:prstGeom prst="rect">
            <a:avLst/>
          </a:prstGeom>
        </xdr:spPr>
      </xdr:pic>
      <xdr:sp macro="" textlink="">
        <xdr:nvSpPr>
          <xdr:cNvPr id="16" name="TextBox 15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14F5F8A9-FFDF-FB44-94C4-32AAF766A60B}"/>
              </a:ext>
            </a:extLst>
          </xdr:cNvPr>
          <xdr:cNvSpPr txBox="1"/>
        </xdr:nvSpPr>
        <xdr:spPr>
          <a:xfrm>
            <a:off x="475114" y="5199948"/>
            <a:ext cx="1270000" cy="28133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IN" sz="1050" b="1">
                <a:latin typeface="Arial Black" panose="020B0A04020102020204" pitchFamily="34" charset="0"/>
              </a:rPr>
              <a:t>Dashboard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</xdr:colOff>
      <xdr:row>23</xdr:row>
      <xdr:rowOff>0</xdr:rowOff>
    </xdr:from>
    <xdr:to>
      <xdr:col>13</xdr:col>
      <xdr:colOff>662940</xdr:colOff>
      <xdr:row>27</xdr:row>
      <xdr:rowOff>137160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5D0E119-17E1-1FE0-C161-DB380049DD9D}"/>
            </a:ext>
          </a:extLst>
        </xdr:cNvPr>
        <xdr:cNvSpPr/>
      </xdr:nvSpPr>
      <xdr:spPr>
        <a:xfrm>
          <a:off x="327660" y="4610100"/>
          <a:ext cx="11811000" cy="868680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449581</xdr:colOff>
      <xdr:row>23</xdr:row>
      <xdr:rowOff>76200</xdr:rowOff>
    </xdr:from>
    <xdr:to>
      <xdr:col>5</xdr:col>
      <xdr:colOff>22861</xdr:colOff>
      <xdr:row>27</xdr:row>
      <xdr:rowOff>106680</xdr:rowOff>
    </xdr:to>
    <xdr:grpSp>
      <xdr:nvGrpSpPr>
        <xdr:cNvPr id="3" name="Group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203AC0-8F7A-4AE2-8884-2BE2866CBC99}"/>
            </a:ext>
          </a:extLst>
        </xdr:cNvPr>
        <xdr:cNvGrpSpPr/>
      </xdr:nvGrpSpPr>
      <xdr:grpSpPr>
        <a:xfrm>
          <a:off x="3314701" y="4686300"/>
          <a:ext cx="1295400" cy="762000"/>
          <a:chOff x="579400" y="1401725"/>
          <a:chExt cx="897944" cy="1605367"/>
        </a:xfrm>
      </xdr:grpSpPr>
      <xdr:pic>
        <xdr:nvPicPr>
          <xdr:cNvPr id="4" name="Graphic 3" descr="Paper">
            <a:extLst>
              <a:ext uri="{FF2B5EF4-FFF2-40B4-BE49-F238E27FC236}">
                <a16:creationId xmlns:a16="http://schemas.microsoft.com/office/drawing/2014/main" id="{FADEE9E4-519F-619F-DE87-18E0B46D894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579400" y="1401725"/>
            <a:ext cx="811078" cy="1204025"/>
          </a:xfrm>
          <a:prstGeom prst="rect">
            <a:avLst/>
          </a:prstGeom>
        </xdr:spPr>
      </xdr:pic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3C2ED9A4-E538-306C-255E-37E332EDBD33}"/>
              </a:ext>
            </a:extLst>
          </xdr:cNvPr>
          <xdr:cNvSpPr txBox="1"/>
        </xdr:nvSpPr>
        <xdr:spPr>
          <a:xfrm>
            <a:off x="626444" y="2457506"/>
            <a:ext cx="850900" cy="5495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050" b="1">
                <a:latin typeface="Arial Black" panose="020B0A04020102020204" pitchFamily="34" charset="0"/>
              </a:rPr>
              <a:t>Cover</a:t>
            </a:r>
            <a:r>
              <a:rPr lang="en-IN" sz="1050" b="1" baseline="0">
                <a:latin typeface="Arial Black" panose="020B0A04020102020204" pitchFamily="34" charset="0"/>
              </a:rPr>
              <a:t>  Page</a:t>
            </a:r>
            <a:endParaRPr lang="en-IN" sz="1050" b="1">
              <a:latin typeface="Arial Black" panose="020B0A04020102020204" pitchFamily="34" charset="0"/>
            </a:endParaRPr>
          </a:p>
        </xdr:txBody>
      </xdr:sp>
    </xdr:grpSp>
    <xdr:clientData/>
  </xdr:twoCellAnchor>
  <xdr:twoCellAnchor>
    <xdr:from>
      <xdr:col>6</xdr:col>
      <xdr:colOff>441960</xdr:colOff>
      <xdr:row>22</xdr:row>
      <xdr:rowOff>114299</xdr:rowOff>
    </xdr:from>
    <xdr:to>
      <xdr:col>8</xdr:col>
      <xdr:colOff>297180</xdr:colOff>
      <xdr:row>27</xdr:row>
      <xdr:rowOff>114300</xdr:rowOff>
    </xdr:to>
    <xdr:grpSp>
      <xdr:nvGrpSpPr>
        <xdr:cNvPr id="6" name="Group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4255D6F-10E7-45F5-B1EE-B5B3E5B1191C}"/>
            </a:ext>
          </a:extLst>
        </xdr:cNvPr>
        <xdr:cNvGrpSpPr/>
      </xdr:nvGrpSpPr>
      <xdr:grpSpPr>
        <a:xfrm>
          <a:off x="5890260" y="4541519"/>
          <a:ext cx="1577340" cy="914401"/>
          <a:chOff x="544095" y="2988834"/>
          <a:chExt cx="1525099" cy="1890343"/>
        </a:xfrm>
      </xdr:grpSpPr>
      <xdr:pic>
        <xdr:nvPicPr>
          <xdr:cNvPr id="7" name="Graphic 6" descr="Table">
            <a:extLst>
              <a:ext uri="{FF2B5EF4-FFF2-40B4-BE49-F238E27FC236}">
                <a16:creationId xmlns:a16="http://schemas.microsoft.com/office/drawing/2014/main" id="{1E63A721-69D1-22C2-89C7-4D555DE190D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76987" y="2988834"/>
            <a:ext cx="1492207" cy="1497733"/>
          </a:xfrm>
          <a:prstGeom prst="rect">
            <a:avLst/>
          </a:prstGeom>
        </xdr:spPr>
      </xdr:pic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A27660F9-FD96-F130-1646-83596E84F915}"/>
              </a:ext>
            </a:extLst>
          </xdr:cNvPr>
          <xdr:cNvSpPr txBox="1"/>
        </xdr:nvSpPr>
        <xdr:spPr>
          <a:xfrm>
            <a:off x="544095" y="4201805"/>
            <a:ext cx="1473526" cy="6773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IN" sz="1050" b="1">
                <a:latin typeface="Arial Black" panose="020B0A04020102020204" pitchFamily="34" charset="0"/>
              </a:rPr>
              <a:t>Details Report</a:t>
            </a:r>
          </a:p>
        </xdr:txBody>
      </xdr:sp>
    </xdr:grpSp>
    <xdr:clientData/>
  </xdr:twoCellAnchor>
  <xdr:twoCellAnchor>
    <xdr:from>
      <xdr:col>10</xdr:col>
      <xdr:colOff>114300</xdr:colOff>
      <xdr:row>23</xdr:row>
      <xdr:rowOff>30480</xdr:rowOff>
    </xdr:from>
    <xdr:to>
      <xdr:col>11</xdr:col>
      <xdr:colOff>523240</xdr:colOff>
      <xdr:row>27</xdr:row>
      <xdr:rowOff>22860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6E95F7ED-C7FD-45B4-B231-2CE825F0ECBE}"/>
            </a:ext>
          </a:extLst>
        </xdr:cNvPr>
        <xdr:cNvGrpSpPr/>
      </xdr:nvGrpSpPr>
      <xdr:grpSpPr>
        <a:xfrm>
          <a:off x="9006840" y="4640580"/>
          <a:ext cx="1270000" cy="723900"/>
          <a:chOff x="475114" y="4688808"/>
          <a:chExt cx="1270000" cy="792479"/>
        </a:xfrm>
      </xdr:grpSpPr>
      <xdr:pic>
        <xdr:nvPicPr>
          <xdr:cNvPr id="10" name="Graphic 9" descr="Upward trend">
            <a:extLst>
              <a:ext uri="{FF2B5EF4-FFF2-40B4-BE49-F238E27FC236}">
                <a16:creationId xmlns:a16="http://schemas.microsoft.com/office/drawing/2014/main" id="{9BF346CD-0084-C4D3-D3CE-2113781518A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703714" y="4688808"/>
            <a:ext cx="929640" cy="579119"/>
          </a:xfrm>
          <a:prstGeom prst="rect">
            <a:avLst/>
          </a:prstGeom>
        </xdr:spPr>
      </xdr:pic>
      <xdr:sp macro="" textlink="">
        <xdr:nvSpPr>
          <xdr:cNvPr id="11" name="TextBox 10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5B2696C9-84DF-85B7-83E2-5F63970767F2}"/>
              </a:ext>
            </a:extLst>
          </xdr:cNvPr>
          <xdr:cNvSpPr txBox="1"/>
        </xdr:nvSpPr>
        <xdr:spPr>
          <a:xfrm>
            <a:off x="475114" y="5199948"/>
            <a:ext cx="1270000" cy="28133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IN" sz="1050" b="1">
                <a:latin typeface="Arial Black" panose="020B0A04020102020204" pitchFamily="34" charset="0"/>
              </a:rPr>
              <a:t>Dashboard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230426</xdr:colOff>
      <xdr:row>2</xdr:row>
      <xdr:rowOff>38100</xdr:rowOff>
    </xdr:from>
    <xdr:to>
      <xdr:col>28</xdr:col>
      <xdr:colOff>170235</xdr:colOff>
      <xdr:row>40</xdr:row>
      <xdr:rowOff>66675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838405" y="410994"/>
          <a:ext cx="16355234" cy="7113553"/>
        </a:xfrm>
        <a:prstGeom prst="roundRect">
          <a:avLst>
            <a:gd name="adj" fmla="val 5397"/>
          </a:avLst>
        </a:prstGeom>
        <a:solidFill>
          <a:schemeClr val="bg1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392631</xdr:colOff>
      <xdr:row>7</xdr:row>
      <xdr:rowOff>27941</xdr:rowOff>
    </xdr:from>
    <xdr:to>
      <xdr:col>2</xdr:col>
      <xdr:colOff>456131</xdr:colOff>
      <xdr:row>36</xdr:row>
      <xdr:rowOff>140216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392631" y="1319330"/>
          <a:ext cx="1282700" cy="5462318"/>
        </a:xfrm>
        <a:prstGeom prst="round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449905</xdr:colOff>
      <xdr:row>2</xdr:row>
      <xdr:rowOff>32425</xdr:rowOff>
    </xdr:from>
    <xdr:to>
      <xdr:col>28</xdr:col>
      <xdr:colOff>168497</xdr:colOff>
      <xdr:row>40</xdr:row>
      <xdr:rowOff>72958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13825437" y="405319"/>
          <a:ext cx="3366464" cy="7125511"/>
        </a:xfrm>
        <a:prstGeom prst="roundRect">
          <a:avLst>
            <a:gd name="adj" fmla="val 3384"/>
          </a:avLst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155396</xdr:colOff>
      <xdr:row>4</xdr:row>
      <xdr:rowOff>81312</xdr:rowOff>
    </xdr:from>
    <xdr:to>
      <xdr:col>7</xdr:col>
      <xdr:colOff>394176</xdr:colOff>
      <xdr:row>17</xdr:row>
      <xdr:rowOff>39443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pSpPr/>
      </xdr:nvGrpSpPr>
      <xdr:grpSpPr>
        <a:xfrm>
          <a:off x="1984196" y="805212"/>
          <a:ext cx="2677180" cy="2310806"/>
          <a:chOff x="3020014" y="2352293"/>
          <a:chExt cx="2034586" cy="1763301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SpPr/>
        </xdr:nvSpPr>
        <xdr:spPr>
          <a:xfrm>
            <a:off x="3048000" y="2362200"/>
            <a:ext cx="2006600" cy="1752600"/>
          </a:xfrm>
          <a:prstGeom prst="roundRect">
            <a:avLst>
              <a:gd name="adj" fmla="val 7247"/>
            </a:avLst>
          </a:prstGeom>
          <a:solidFill>
            <a:schemeClr val="bg1"/>
          </a:solidFill>
          <a:ln>
            <a:solidFill>
              <a:schemeClr val="tx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14" name="Rectangle: Rounded Corners 13">
            <a:extLst>
              <a:ext uri="{FF2B5EF4-FFF2-40B4-BE49-F238E27FC236}">
                <a16:creationId xmlns:a16="http://schemas.microsoft.com/office/drawing/2014/main" id="{00000000-0008-0000-0100-00000E000000}"/>
              </a:ext>
            </a:extLst>
          </xdr:cNvPr>
          <xdr:cNvSpPr/>
        </xdr:nvSpPr>
        <xdr:spPr>
          <a:xfrm>
            <a:off x="3020014" y="2352293"/>
            <a:ext cx="408986" cy="1763301"/>
          </a:xfrm>
          <a:prstGeom prst="roundRect">
            <a:avLst>
              <a:gd name="adj" fmla="val 12667"/>
            </a:avLst>
          </a:prstGeom>
          <a:ln>
            <a:solidFill>
              <a:srgbClr val="0066FF"/>
            </a:solidFill>
          </a:ln>
        </xdr:spPr>
        <xdr:style>
          <a:lnRef idx="0">
            <a:schemeClr val="accent5"/>
          </a:lnRef>
          <a:fillRef idx="3">
            <a:schemeClr val="accent5"/>
          </a:fillRef>
          <a:effectRef idx="3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</xdr:grpSp>
    <xdr:clientData/>
  </xdr:twoCellAnchor>
  <xdr:twoCellAnchor>
    <xdr:from>
      <xdr:col>4</xdr:col>
      <xdr:colOff>167776</xdr:colOff>
      <xdr:row>5</xdr:row>
      <xdr:rowOff>91001</xdr:rowOff>
    </xdr:from>
    <xdr:to>
      <xdr:col>7</xdr:col>
      <xdr:colOff>256676</xdr:colOff>
      <xdr:row>17</xdr:row>
      <xdr:rowOff>103700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76188</xdr:colOff>
      <xdr:row>4</xdr:row>
      <xdr:rowOff>96619</xdr:rowOff>
    </xdr:from>
    <xdr:to>
      <xdr:col>17</xdr:col>
      <xdr:colOff>364515</xdr:colOff>
      <xdr:row>17</xdr:row>
      <xdr:rowOff>71501</xdr:rowOff>
    </xdr:to>
    <xdr:grpSp>
      <xdr:nvGrpSpPr>
        <xdr:cNvPr id="37" name="Group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GrpSpPr/>
      </xdr:nvGrpSpPr>
      <xdr:grpSpPr>
        <a:xfrm>
          <a:off x="8000988" y="820519"/>
          <a:ext cx="2726727" cy="2327557"/>
          <a:chOff x="3038030" y="2355104"/>
          <a:chExt cx="2016570" cy="1771801"/>
        </a:xfrm>
      </xdr:grpSpPr>
      <xdr:sp macro="" textlink="">
        <xdr:nvSpPr>
          <xdr:cNvPr id="38" name="Rectangle: Rounded Corners 37">
            <a:extLst>
              <a:ext uri="{FF2B5EF4-FFF2-40B4-BE49-F238E27FC236}">
                <a16:creationId xmlns:a16="http://schemas.microsoft.com/office/drawing/2014/main" id="{00000000-0008-0000-0100-000026000000}"/>
              </a:ext>
            </a:extLst>
          </xdr:cNvPr>
          <xdr:cNvSpPr/>
        </xdr:nvSpPr>
        <xdr:spPr>
          <a:xfrm>
            <a:off x="3048000" y="2362200"/>
            <a:ext cx="2006600" cy="1752600"/>
          </a:xfrm>
          <a:prstGeom prst="roundRect">
            <a:avLst>
              <a:gd name="adj" fmla="val 7247"/>
            </a:avLst>
          </a:prstGeom>
          <a:solidFill>
            <a:schemeClr val="bg1"/>
          </a:solidFill>
          <a:ln>
            <a:solidFill>
              <a:schemeClr val="tx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39" name="Rectangle: Rounded Corners 38">
            <a:extLst>
              <a:ext uri="{FF2B5EF4-FFF2-40B4-BE49-F238E27FC236}">
                <a16:creationId xmlns:a16="http://schemas.microsoft.com/office/drawing/2014/main" id="{00000000-0008-0000-0100-000027000000}"/>
              </a:ext>
            </a:extLst>
          </xdr:cNvPr>
          <xdr:cNvSpPr/>
        </xdr:nvSpPr>
        <xdr:spPr>
          <a:xfrm>
            <a:off x="3038030" y="2355104"/>
            <a:ext cx="390970" cy="1771801"/>
          </a:xfrm>
          <a:prstGeom prst="roundRect">
            <a:avLst>
              <a:gd name="adj" fmla="val 12667"/>
            </a:avLst>
          </a:prstGeom>
          <a:ln>
            <a:solidFill>
              <a:srgbClr val="0066FF"/>
            </a:solidFill>
          </a:ln>
        </xdr:spPr>
        <xdr:style>
          <a:lnRef idx="0">
            <a:schemeClr val="accent5"/>
          </a:lnRef>
          <a:fillRef idx="3">
            <a:schemeClr val="accent5"/>
          </a:fillRef>
          <a:effectRef idx="3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</xdr:grpSp>
    <xdr:clientData/>
  </xdr:twoCellAnchor>
  <xdr:twoCellAnchor>
    <xdr:from>
      <xdr:col>18</xdr:col>
      <xdr:colOff>70643</xdr:colOff>
      <xdr:row>4</xdr:row>
      <xdr:rowOff>92268</xdr:rowOff>
    </xdr:from>
    <xdr:to>
      <xdr:col>22</xdr:col>
      <xdr:colOff>259521</xdr:colOff>
      <xdr:row>17</xdr:row>
      <xdr:rowOff>107195</xdr:rowOff>
    </xdr:to>
    <xdr:grpSp>
      <xdr:nvGrpSpPr>
        <xdr:cNvPr id="40" name="Group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GrpSpPr/>
      </xdr:nvGrpSpPr>
      <xdr:grpSpPr>
        <a:xfrm>
          <a:off x="11043443" y="816168"/>
          <a:ext cx="2627278" cy="2367602"/>
          <a:chOff x="3042460" y="2361590"/>
          <a:chExt cx="2012140" cy="1753210"/>
        </a:xfrm>
      </xdr:grpSpPr>
      <xdr:sp macro="" textlink="">
        <xdr:nvSpPr>
          <xdr:cNvPr id="41" name="Rectangle: Rounded Corners 40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SpPr/>
        </xdr:nvSpPr>
        <xdr:spPr>
          <a:xfrm>
            <a:off x="3048000" y="2362200"/>
            <a:ext cx="2006600" cy="1752600"/>
          </a:xfrm>
          <a:prstGeom prst="roundRect">
            <a:avLst>
              <a:gd name="adj" fmla="val 7247"/>
            </a:avLst>
          </a:prstGeom>
          <a:solidFill>
            <a:schemeClr val="bg1"/>
          </a:solidFill>
          <a:ln>
            <a:solidFill>
              <a:schemeClr val="tx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42" name="Rectangle: Rounded Corners 41">
            <a:extLst>
              <a:ext uri="{FF2B5EF4-FFF2-40B4-BE49-F238E27FC236}">
                <a16:creationId xmlns:a16="http://schemas.microsoft.com/office/drawing/2014/main" id="{00000000-0008-0000-0100-00002A000000}"/>
              </a:ext>
            </a:extLst>
          </xdr:cNvPr>
          <xdr:cNvSpPr/>
        </xdr:nvSpPr>
        <xdr:spPr>
          <a:xfrm>
            <a:off x="3042460" y="2361590"/>
            <a:ext cx="386541" cy="1753210"/>
          </a:xfrm>
          <a:prstGeom prst="roundRect">
            <a:avLst>
              <a:gd name="adj" fmla="val 12667"/>
            </a:avLst>
          </a:prstGeom>
          <a:ln>
            <a:solidFill>
              <a:srgbClr val="0066FF"/>
            </a:solidFill>
          </a:ln>
        </xdr:spPr>
        <xdr:style>
          <a:lnRef idx="0">
            <a:schemeClr val="accent5"/>
          </a:lnRef>
          <a:fillRef idx="3">
            <a:schemeClr val="accent5"/>
          </a:fillRef>
          <a:effectRef idx="3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</xdr:grpSp>
    <xdr:clientData/>
  </xdr:twoCellAnchor>
  <xdr:twoCellAnchor>
    <xdr:from>
      <xdr:col>9</xdr:col>
      <xdr:colOff>313380</xdr:colOff>
      <xdr:row>19</xdr:row>
      <xdr:rowOff>106449</xdr:rowOff>
    </xdr:from>
    <xdr:to>
      <xdr:col>20</xdr:col>
      <xdr:colOff>533400</xdr:colOff>
      <xdr:row>39</xdr:row>
      <xdr:rowOff>0</xdr:rowOff>
    </xdr:to>
    <xdr:grpSp>
      <xdr:nvGrpSpPr>
        <xdr:cNvPr id="43" name="Group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GrpSpPr/>
      </xdr:nvGrpSpPr>
      <xdr:grpSpPr>
        <a:xfrm>
          <a:off x="5799780" y="3544974"/>
          <a:ext cx="6925620" cy="3513051"/>
          <a:chOff x="3044079" y="2358293"/>
          <a:chExt cx="2010521" cy="1756507"/>
        </a:xfrm>
      </xdr:grpSpPr>
      <xdr:sp macro="" textlink="">
        <xdr:nvSpPr>
          <xdr:cNvPr id="44" name="Rectangle: Rounded Corners 43">
            <a:extLst>
              <a:ext uri="{FF2B5EF4-FFF2-40B4-BE49-F238E27FC236}">
                <a16:creationId xmlns:a16="http://schemas.microsoft.com/office/drawing/2014/main" id="{00000000-0008-0000-0100-00002C000000}"/>
              </a:ext>
            </a:extLst>
          </xdr:cNvPr>
          <xdr:cNvSpPr/>
        </xdr:nvSpPr>
        <xdr:spPr>
          <a:xfrm>
            <a:off x="3048000" y="2362200"/>
            <a:ext cx="2006600" cy="1752600"/>
          </a:xfrm>
          <a:prstGeom prst="roundRect">
            <a:avLst>
              <a:gd name="adj" fmla="val 5497"/>
            </a:avLst>
          </a:prstGeom>
          <a:solidFill>
            <a:schemeClr val="bg1"/>
          </a:solidFill>
          <a:ln>
            <a:solidFill>
              <a:schemeClr val="tx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45" name="Rectangle: Rounded Corners 44">
            <a:extLst>
              <a:ext uri="{FF2B5EF4-FFF2-40B4-BE49-F238E27FC236}">
                <a16:creationId xmlns:a16="http://schemas.microsoft.com/office/drawing/2014/main" id="{00000000-0008-0000-0100-00002D000000}"/>
              </a:ext>
            </a:extLst>
          </xdr:cNvPr>
          <xdr:cNvSpPr/>
        </xdr:nvSpPr>
        <xdr:spPr>
          <a:xfrm>
            <a:off x="3044079" y="2358293"/>
            <a:ext cx="310756" cy="1756507"/>
          </a:xfrm>
          <a:prstGeom prst="roundRect">
            <a:avLst>
              <a:gd name="adj" fmla="val 12667"/>
            </a:avLst>
          </a:prstGeom>
          <a:ln>
            <a:solidFill>
              <a:srgbClr val="0066FF"/>
            </a:solidFill>
          </a:ln>
        </xdr:spPr>
        <xdr:style>
          <a:lnRef idx="0">
            <a:schemeClr val="accent5"/>
          </a:lnRef>
          <a:fillRef idx="3">
            <a:schemeClr val="accent5"/>
          </a:fillRef>
          <a:effectRef idx="3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</xdr:grpSp>
    <xdr:clientData/>
  </xdr:twoCellAnchor>
  <xdr:twoCellAnchor>
    <xdr:from>
      <xdr:col>8</xdr:col>
      <xdr:colOff>57536</xdr:colOff>
      <xdr:row>4</xdr:row>
      <xdr:rowOff>105067</xdr:rowOff>
    </xdr:from>
    <xdr:to>
      <xdr:col>12</xdr:col>
      <xdr:colOff>356681</xdr:colOff>
      <xdr:row>17</xdr:row>
      <xdr:rowOff>52648</xdr:rowOff>
    </xdr:to>
    <xdr:grpSp>
      <xdr:nvGrpSpPr>
        <xdr:cNvPr id="46" name="Group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GrpSpPr/>
      </xdr:nvGrpSpPr>
      <xdr:grpSpPr>
        <a:xfrm>
          <a:off x="4934336" y="828967"/>
          <a:ext cx="2737545" cy="2300256"/>
          <a:chOff x="3042877" y="2351496"/>
          <a:chExt cx="2011723" cy="1772482"/>
        </a:xfrm>
      </xdr:grpSpPr>
      <xdr:sp macro="" textlink="">
        <xdr:nvSpPr>
          <xdr:cNvPr id="47" name="Rectangle: Rounded Corners 46">
            <a:extLst>
              <a:ext uri="{FF2B5EF4-FFF2-40B4-BE49-F238E27FC236}">
                <a16:creationId xmlns:a16="http://schemas.microsoft.com/office/drawing/2014/main" id="{00000000-0008-0000-0100-00002F000000}"/>
              </a:ext>
            </a:extLst>
          </xdr:cNvPr>
          <xdr:cNvSpPr/>
        </xdr:nvSpPr>
        <xdr:spPr>
          <a:xfrm>
            <a:off x="3048000" y="2362200"/>
            <a:ext cx="2006600" cy="1752600"/>
          </a:xfrm>
          <a:prstGeom prst="roundRect">
            <a:avLst>
              <a:gd name="adj" fmla="val 7247"/>
            </a:avLst>
          </a:prstGeom>
          <a:solidFill>
            <a:schemeClr val="bg1"/>
          </a:solidFill>
          <a:ln>
            <a:solidFill>
              <a:schemeClr val="tx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48" name="Rectangle: Rounded Corners 47">
            <a:extLst>
              <a:ext uri="{FF2B5EF4-FFF2-40B4-BE49-F238E27FC236}">
                <a16:creationId xmlns:a16="http://schemas.microsoft.com/office/drawing/2014/main" id="{00000000-0008-0000-0100-000030000000}"/>
              </a:ext>
            </a:extLst>
          </xdr:cNvPr>
          <xdr:cNvSpPr/>
        </xdr:nvSpPr>
        <xdr:spPr>
          <a:xfrm>
            <a:off x="3042877" y="2351496"/>
            <a:ext cx="336274" cy="1772482"/>
          </a:xfrm>
          <a:prstGeom prst="roundRect">
            <a:avLst>
              <a:gd name="adj" fmla="val 12667"/>
            </a:avLst>
          </a:prstGeom>
          <a:ln>
            <a:solidFill>
              <a:srgbClr val="0066FF"/>
            </a:solidFill>
          </a:ln>
        </xdr:spPr>
        <xdr:style>
          <a:lnRef idx="0">
            <a:schemeClr val="accent5"/>
          </a:lnRef>
          <a:fillRef idx="3">
            <a:schemeClr val="accent5"/>
          </a:fillRef>
          <a:effectRef idx="3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</xdr:grpSp>
    <xdr:clientData/>
  </xdr:twoCellAnchor>
  <xdr:twoCellAnchor>
    <xdr:from>
      <xdr:col>5</xdr:col>
      <xdr:colOff>141041</xdr:colOff>
      <xdr:row>9</xdr:row>
      <xdr:rowOff>39628</xdr:rowOff>
    </xdr:from>
    <xdr:to>
      <xdr:col>6</xdr:col>
      <xdr:colOff>395041</xdr:colOff>
      <xdr:row>11</xdr:row>
      <xdr:rowOff>122512</xdr:rowOff>
    </xdr:to>
    <xdr:sp macro="" textlink="calculation!C37">
      <xdr:nvSpPr>
        <xdr:cNvPr id="50" name="TextBox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/>
      </xdr:nvSpPr>
      <xdr:spPr>
        <a:xfrm>
          <a:off x="3189041" y="1705142"/>
          <a:ext cx="863600" cy="4529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76E29DBE-0176-4FF6-A44F-C29EA783886F}" type="TxLink">
            <a:rPr lang="en-US" sz="1800" b="0" i="0" u="none" strike="noStrike">
              <a:solidFill>
                <a:srgbClr val="000000"/>
              </a:solidFill>
              <a:latin typeface="Arial Black" panose="020B0A04020102020204" pitchFamily="34" charset="0"/>
              <a:ea typeface="Calibri"/>
              <a:cs typeface="Calibri"/>
            </a:rPr>
            <a:pPr algn="ctr"/>
            <a:t>5%</a:t>
          </a:fld>
          <a:endParaRPr lang="en-IN" sz="1800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5</xdr:col>
      <xdr:colOff>119937</xdr:colOff>
      <xdr:row>11</xdr:row>
      <xdr:rowOff>60443</xdr:rowOff>
    </xdr:from>
    <xdr:to>
      <xdr:col>6</xdr:col>
      <xdr:colOff>373937</xdr:colOff>
      <xdr:row>13</xdr:row>
      <xdr:rowOff>143327</xdr:rowOff>
    </xdr:to>
    <xdr:sp macro="" textlink="calculation!B37">
      <xdr:nvSpPr>
        <xdr:cNvPr id="51" name="TextBox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 txBox="1"/>
      </xdr:nvSpPr>
      <xdr:spPr>
        <a:xfrm>
          <a:off x="3167937" y="2096072"/>
          <a:ext cx="863600" cy="4529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DAA87A8E-2405-4B47-84AF-8B618EAD25EF}" type="TxLink">
            <a:rPr lang="en-US" sz="1800" b="1" i="0" u="none" strike="noStrike">
              <a:solidFill>
                <a:srgbClr val="000000"/>
              </a:solidFill>
              <a:latin typeface="Arial Black" panose="020B0A04020102020204" pitchFamily="34" charset="0"/>
              <a:ea typeface="Calibri"/>
              <a:cs typeface="Calibri"/>
            </a:rPr>
            <a:pPr algn="ctr"/>
            <a:t>ROI</a:t>
          </a:fld>
          <a:endParaRPr lang="en-IN" sz="1800" b="1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8</xdr:col>
      <xdr:colOff>527356</xdr:colOff>
      <xdr:row>4</xdr:row>
      <xdr:rowOff>172264</xdr:rowOff>
    </xdr:from>
    <xdr:to>
      <xdr:col>12</xdr:col>
      <xdr:colOff>236877</xdr:colOff>
      <xdr:row>17</xdr:row>
      <xdr:rowOff>696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515016</xdr:colOff>
      <xdr:row>9</xdr:row>
      <xdr:rowOff>83366</xdr:rowOff>
    </xdr:from>
    <xdr:to>
      <xdr:col>11</xdr:col>
      <xdr:colOff>161038</xdr:colOff>
      <xdr:row>11</xdr:row>
      <xdr:rowOff>31886</xdr:rowOff>
    </xdr:to>
    <xdr:sp macro="" textlink="calculation!$C$38">
      <xdr:nvSpPr>
        <xdr:cNvPr id="53" name="TextBox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 txBox="1"/>
      </xdr:nvSpPr>
      <xdr:spPr>
        <a:xfrm>
          <a:off x="5986825" y="1761387"/>
          <a:ext cx="861979" cy="3214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3AB1D372-CBEC-4525-8972-FE0443B0E68F}" type="TxLink">
            <a:rPr lang="en-US" sz="1800" b="1" i="0" u="none" strike="noStrike">
              <a:solidFill>
                <a:srgbClr val="000000"/>
              </a:solidFill>
              <a:latin typeface="Arial Black" panose="020B0A04020102020204" pitchFamily="34" charset="0"/>
              <a:ea typeface="Calibri"/>
              <a:cs typeface="Calibri"/>
            </a:rPr>
            <a:pPr algn="ctr"/>
            <a:t>40%</a:t>
          </a:fld>
          <a:endParaRPr lang="en-IN" sz="1800" b="1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9</xdr:col>
      <xdr:colOff>496990</xdr:colOff>
      <xdr:row>11</xdr:row>
      <xdr:rowOff>10145</xdr:rowOff>
    </xdr:from>
    <xdr:to>
      <xdr:col>11</xdr:col>
      <xdr:colOff>89170</xdr:colOff>
      <xdr:row>13</xdr:row>
      <xdr:rowOff>64850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 txBox="1"/>
      </xdr:nvSpPr>
      <xdr:spPr>
        <a:xfrm>
          <a:off x="5968799" y="2061060"/>
          <a:ext cx="808137" cy="4275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>
              <a:latin typeface="Arial Black" panose="020B0A04020102020204" pitchFamily="34" charset="0"/>
            </a:rPr>
            <a:t>NPM</a:t>
          </a:r>
        </a:p>
      </xdr:txBody>
    </xdr:sp>
    <xdr:clientData/>
  </xdr:twoCellAnchor>
  <xdr:twoCellAnchor>
    <xdr:from>
      <xdr:col>14</xdr:col>
      <xdr:colOff>52685</xdr:colOff>
      <xdr:row>4</xdr:row>
      <xdr:rowOff>67081</xdr:rowOff>
    </xdr:from>
    <xdr:to>
      <xdr:col>17</xdr:col>
      <xdr:colOff>378275</xdr:colOff>
      <xdr:row>16</xdr:row>
      <xdr:rowOff>184266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23162</xdr:colOff>
      <xdr:row>8</xdr:row>
      <xdr:rowOff>142099</xdr:rowOff>
    </xdr:from>
    <xdr:to>
      <xdr:col>16</xdr:col>
      <xdr:colOff>381658</xdr:colOff>
      <xdr:row>11</xdr:row>
      <xdr:rowOff>102504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 txBox="1"/>
      </xdr:nvSpPr>
      <xdr:spPr>
        <a:xfrm>
          <a:off x="9142843" y="1633673"/>
          <a:ext cx="966475" cy="5197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800" b="1">
              <a:latin typeface="Arial Black" panose="020B0A04020102020204" pitchFamily="34" charset="0"/>
            </a:rPr>
            <a:t>2%</a:t>
          </a:r>
        </a:p>
      </xdr:txBody>
    </xdr:sp>
    <xdr:clientData/>
  </xdr:twoCellAnchor>
  <xdr:twoCellAnchor>
    <xdr:from>
      <xdr:col>15</xdr:col>
      <xdr:colOff>75084</xdr:colOff>
      <xdr:row>10</xdr:row>
      <xdr:rowOff>126233</xdr:rowOff>
    </xdr:from>
    <xdr:to>
      <xdr:col>16</xdr:col>
      <xdr:colOff>324474</xdr:colOff>
      <xdr:row>12</xdr:row>
      <xdr:rowOff>164334</xdr:rowOff>
    </xdr:to>
    <xdr:sp macro="" textlink="calculation!$B$39">
      <xdr:nvSpPr>
        <xdr:cNvPr id="58" name="TextBox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 txBox="1"/>
      </xdr:nvSpPr>
      <xdr:spPr>
        <a:xfrm>
          <a:off x="9194765" y="1990701"/>
          <a:ext cx="857369" cy="4109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1081A5D3-FCEC-410A-B027-9B72CD9C0EC6}" type="TxLink">
            <a:rPr lang="en-US" sz="1800" b="1" i="0" u="none" strike="noStrike">
              <a:solidFill>
                <a:srgbClr val="000000"/>
              </a:solidFill>
              <a:latin typeface="Arial Black" panose="020B0A04020102020204" pitchFamily="34" charset="0"/>
              <a:ea typeface="Calibri"/>
              <a:cs typeface="Calibri"/>
            </a:rPr>
            <a:pPr algn="ctr"/>
            <a:t>ROA</a:t>
          </a:fld>
          <a:endParaRPr lang="en-IN" sz="1800" b="1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18</xdr:col>
      <xdr:colOff>539422</xdr:colOff>
      <xdr:row>4</xdr:row>
      <xdr:rowOff>181582</xdr:rowOff>
    </xdr:from>
    <xdr:to>
      <xdr:col>22</xdr:col>
      <xdr:colOff>243191</xdr:colOff>
      <xdr:row>17</xdr:row>
      <xdr:rowOff>64851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451737</xdr:colOff>
      <xdr:row>9</xdr:row>
      <xdr:rowOff>138395</xdr:rowOff>
    </xdr:from>
    <xdr:to>
      <xdr:col>21</xdr:col>
      <xdr:colOff>375537</xdr:colOff>
      <xdr:row>13</xdr:row>
      <xdr:rowOff>178724</xdr:rowOff>
    </xdr:to>
    <xdr:sp macro="" textlink="calculation!$B$40">
      <xdr:nvSpPr>
        <xdr:cNvPr id="75" name="TextBox 74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 txBox="1"/>
      </xdr:nvSpPr>
      <xdr:spPr>
        <a:xfrm>
          <a:off x="12003333" y="1816416"/>
          <a:ext cx="1139757" cy="7861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A1CED0B0-FF0A-41C2-A61D-6721160AD7C1}" type="TxLink">
            <a:rPr lang="en-US" sz="1800" b="1" i="0" u="none" strike="noStrike">
              <a:solidFill>
                <a:srgbClr val="000000"/>
              </a:solidFill>
              <a:latin typeface="Arial Black" panose="020B0A04020102020204" pitchFamily="34" charset="0"/>
              <a:ea typeface="Calibri"/>
              <a:cs typeface="Calibri"/>
            </a:rPr>
            <a:pPr algn="ctr"/>
            <a:t>Quick Ratio</a:t>
          </a:fld>
          <a:endParaRPr lang="en-IN" sz="1800" b="1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20</xdr:col>
      <xdr:colOff>41248</xdr:colOff>
      <xdr:row>8</xdr:row>
      <xdr:rowOff>82668</xdr:rowOff>
    </xdr:from>
    <xdr:to>
      <xdr:col>21</xdr:col>
      <xdr:colOff>293627</xdr:colOff>
      <xdr:row>10</xdr:row>
      <xdr:rowOff>82669</xdr:rowOff>
    </xdr:to>
    <xdr:sp macro="" textlink="calculation!$C$40">
      <xdr:nvSpPr>
        <xdr:cNvPr id="76" name="TextBox 75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 txBox="1"/>
      </xdr:nvSpPr>
      <xdr:spPr>
        <a:xfrm>
          <a:off x="12200822" y="1574242"/>
          <a:ext cx="860358" cy="3728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7A8022AD-DDCE-47C5-8A42-0E2ACF5CE241}" type="TxLink">
            <a:rPr lang="en-US" sz="1800" b="0" i="0" u="none" strike="noStrike">
              <a:solidFill>
                <a:srgbClr val="000000"/>
              </a:solidFill>
              <a:latin typeface="Arial Black" panose="020B0A04020102020204" pitchFamily="34" charset="0"/>
              <a:ea typeface="Calibri"/>
              <a:cs typeface="Calibri"/>
            </a:rPr>
            <a:pPr algn="ctr"/>
            <a:t>2.321</a:t>
          </a:fld>
          <a:endParaRPr lang="en-IN" sz="1800" b="1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3</xdr:col>
      <xdr:colOff>87630</xdr:colOff>
      <xdr:row>18</xdr:row>
      <xdr:rowOff>53340</xdr:rowOff>
    </xdr:from>
    <xdr:to>
      <xdr:col>8</xdr:col>
      <xdr:colOff>521970</xdr:colOff>
      <xdr:row>38</xdr:row>
      <xdr:rowOff>60960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7" name="Chart 76">
              <a:extLst>
                <a:ext uri="{FF2B5EF4-FFF2-40B4-BE49-F238E27FC236}">
                  <a16:creationId xmlns:a16="http://schemas.microsoft.com/office/drawing/2014/main" id="{00000000-0008-0000-0100-00004D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16430" y="3310890"/>
              <a:ext cx="3482340" cy="36271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145915</xdr:colOff>
      <xdr:row>19</xdr:row>
      <xdr:rowOff>129703</xdr:rowOff>
    </xdr:from>
    <xdr:to>
      <xdr:col>20</xdr:col>
      <xdr:colOff>495300</xdr:colOff>
      <xdr:row>38</xdr:row>
      <xdr:rowOff>105385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8" name="Chart 77">
              <a:extLst>
                <a:ext uri="{FF2B5EF4-FFF2-40B4-BE49-F238E27FC236}">
                  <a16:creationId xmlns:a16="http://schemas.microsoft.com/office/drawing/2014/main" id="{00000000-0008-0000-0100-00004E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33681" y="3672192"/>
              <a:ext cx="5821193" cy="35181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437746</xdr:colOff>
      <xdr:row>7</xdr:row>
      <xdr:rowOff>108857</xdr:rowOff>
    </xdr:from>
    <xdr:to>
      <xdr:col>28</xdr:col>
      <xdr:colOff>194554</xdr:colOff>
      <xdr:row>26</xdr:row>
      <xdr:rowOff>76200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439042</xdr:colOff>
      <xdr:row>23</xdr:row>
      <xdr:rowOff>26417</xdr:rowOff>
    </xdr:from>
    <xdr:to>
      <xdr:col>25</xdr:col>
      <xdr:colOff>186630</xdr:colOff>
      <xdr:row>26</xdr:row>
      <xdr:rowOff>42293</xdr:rowOff>
    </xdr:to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 txBox="1"/>
      </xdr:nvSpPr>
      <xdr:spPr>
        <a:xfrm>
          <a:off x="13814574" y="4314694"/>
          <a:ext cx="1571524" cy="5752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200" b="1">
              <a:latin typeface="Arial Black" panose="020B0A04020102020204" pitchFamily="34" charset="0"/>
            </a:rPr>
            <a:t>Income</a:t>
          </a:r>
          <a:r>
            <a:rPr lang="en-IN" sz="1200" b="1" baseline="0">
              <a:latin typeface="Arial Black" panose="020B0A04020102020204" pitchFamily="34" charset="0"/>
            </a:rPr>
            <a:t> Achived VS Target</a:t>
          </a:r>
          <a:endParaRPr lang="en-IN" sz="1200" b="1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25</xdr:col>
      <xdr:colOff>287139</xdr:colOff>
      <xdr:row>23</xdr:row>
      <xdr:rowOff>20068</xdr:rowOff>
    </xdr:from>
    <xdr:to>
      <xdr:col>28</xdr:col>
      <xdr:colOff>285553</xdr:colOff>
      <xdr:row>26</xdr:row>
      <xdr:rowOff>35944</xdr:rowOff>
    </xdr:to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 txBox="1"/>
      </xdr:nvSpPr>
      <xdr:spPr>
        <a:xfrm>
          <a:off x="15486607" y="4308345"/>
          <a:ext cx="1822350" cy="5752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200" b="1" baseline="0">
              <a:latin typeface="Arial Black" panose="020B0A04020102020204" pitchFamily="34" charset="0"/>
            </a:rPr>
            <a:t>Expense Reached</a:t>
          </a:r>
        </a:p>
        <a:p>
          <a:pPr algn="ctr"/>
          <a:r>
            <a:rPr lang="en-IN" sz="1200" b="1" baseline="0">
              <a:latin typeface="Arial Black" panose="020B0A04020102020204" pitchFamily="34" charset="0"/>
            </a:rPr>
            <a:t> VS Target</a:t>
          </a:r>
          <a:endParaRPr lang="en-IN" sz="1200" b="1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25</xdr:col>
      <xdr:colOff>287602</xdr:colOff>
      <xdr:row>23</xdr:row>
      <xdr:rowOff>79137</xdr:rowOff>
    </xdr:from>
    <xdr:to>
      <xdr:col>25</xdr:col>
      <xdr:colOff>287602</xdr:colOff>
      <xdr:row>33</xdr:row>
      <xdr:rowOff>52122</xdr:rowOff>
    </xdr:to>
    <xdr:cxnSp macro="">
      <xdr:nvCxnSpPr>
        <xdr:cNvPr id="84" name="Straight Connector 83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CxnSpPr/>
      </xdr:nvCxnSpPr>
      <xdr:spPr>
        <a:xfrm>
          <a:off x="15487070" y="4367414"/>
          <a:ext cx="0" cy="1837453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448688</xdr:colOff>
      <xdr:row>25</xdr:row>
      <xdr:rowOff>157390</xdr:rowOff>
    </xdr:from>
    <xdr:to>
      <xdr:col>25</xdr:col>
      <xdr:colOff>196276</xdr:colOff>
      <xdr:row>30</xdr:row>
      <xdr:rowOff>147865</xdr:rowOff>
    </xdr:to>
    <xdr:sp macro="" textlink="calculation!$C$44">
      <xdr:nvSpPr>
        <xdr:cNvPr id="87" name="TextBox 86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SpPr txBox="1"/>
      </xdr:nvSpPr>
      <xdr:spPr>
        <a:xfrm>
          <a:off x="13824220" y="4818560"/>
          <a:ext cx="1571524" cy="9227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7FEA3931-27E5-4862-B97E-B8FAF66C9B8C}" type="TxLink">
            <a:rPr lang="en-US" sz="3200" b="1" i="0" u="none" strike="noStrike">
              <a:solidFill>
                <a:srgbClr val="000000"/>
              </a:solidFill>
              <a:latin typeface="Arial Black" panose="020B0A04020102020204" pitchFamily="34" charset="0"/>
              <a:ea typeface="Calibri"/>
              <a:cs typeface="Calibri"/>
            </a:rPr>
            <a:pPr algn="ctr"/>
            <a:t>101%</a:t>
          </a:fld>
          <a:endParaRPr lang="en-IN" sz="3200" b="1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25</xdr:col>
      <xdr:colOff>234690</xdr:colOff>
      <xdr:row>25</xdr:row>
      <xdr:rowOff>176132</xdr:rowOff>
    </xdr:from>
    <xdr:to>
      <xdr:col>28</xdr:col>
      <xdr:colOff>366679</xdr:colOff>
      <xdr:row>30</xdr:row>
      <xdr:rowOff>149342</xdr:rowOff>
    </xdr:to>
    <xdr:sp macro="" textlink="calculation!$C$46">
      <xdr:nvSpPr>
        <xdr:cNvPr id="88" name="TextBox 87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SpPr txBox="1"/>
      </xdr:nvSpPr>
      <xdr:spPr>
        <a:xfrm>
          <a:off x="15434158" y="4837302"/>
          <a:ext cx="1955925" cy="9054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87A2857D-5354-485B-AB3F-B6A43AAABC94}" type="TxLink">
            <a:rPr lang="en-US" sz="3200" b="1" i="0" u="none" strike="noStrike">
              <a:solidFill>
                <a:srgbClr val="000000"/>
              </a:solidFill>
              <a:latin typeface="Arial Black" panose="020B0A04020102020204" pitchFamily="34" charset="0"/>
              <a:ea typeface="Calibri"/>
              <a:cs typeface="Calibri"/>
            </a:rPr>
            <a:pPr algn="ctr"/>
            <a:t>79%</a:t>
          </a:fld>
          <a:endParaRPr lang="en-IN" sz="3200" b="1">
            <a:latin typeface="Arial Black" panose="020B0A04020102020204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431646</xdr:colOff>
          <xdr:row>3</xdr:row>
          <xdr:rowOff>108759</xdr:rowOff>
        </xdr:from>
        <xdr:to>
          <xdr:col>27</xdr:col>
          <xdr:colOff>483524</xdr:colOff>
          <xdr:row>5</xdr:row>
          <xdr:rowOff>76971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579400</xdr:colOff>
      <xdr:row>7</xdr:row>
      <xdr:rowOff>134900</xdr:rowOff>
    </xdr:from>
    <xdr:to>
      <xdr:col>2</xdr:col>
      <xdr:colOff>274600</xdr:colOff>
      <xdr:row>16</xdr:row>
      <xdr:rowOff>111492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958A8FEB-6B26-6CE7-D4E7-E65442D20C5A}"/>
            </a:ext>
          </a:extLst>
        </xdr:cNvPr>
        <xdr:cNvGrpSpPr/>
      </xdr:nvGrpSpPr>
      <xdr:grpSpPr>
        <a:xfrm>
          <a:off x="579400" y="1401725"/>
          <a:ext cx="914400" cy="1605367"/>
          <a:chOff x="579400" y="1401725"/>
          <a:chExt cx="914400" cy="1605367"/>
        </a:xfrm>
      </xdr:grpSpPr>
      <xdr:pic>
        <xdr:nvPicPr>
          <xdr:cNvPr id="7" name="Graphic 6" descr="Paper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EBDF0793-6D60-7E58-4529-8CE414624AA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579400" y="1401725"/>
            <a:ext cx="914400" cy="930275"/>
          </a:xfrm>
          <a:prstGeom prst="rect">
            <a:avLst/>
          </a:prstGeom>
        </xdr:spPr>
      </xdr:pic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75CB89CA-8B0F-8248-4A44-FEF414E6C14D}"/>
              </a:ext>
            </a:extLst>
          </xdr:cNvPr>
          <xdr:cNvSpPr txBox="1"/>
        </xdr:nvSpPr>
        <xdr:spPr>
          <a:xfrm>
            <a:off x="626444" y="2315276"/>
            <a:ext cx="850900" cy="6918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600" b="1">
                <a:latin typeface="Arial Black" panose="020B0A04020102020204" pitchFamily="34" charset="0"/>
              </a:rPr>
              <a:t>Cover</a:t>
            </a:r>
            <a:r>
              <a:rPr lang="en-IN" sz="1600" b="1" baseline="0">
                <a:latin typeface="Arial Black" panose="020B0A04020102020204" pitchFamily="34" charset="0"/>
              </a:rPr>
              <a:t>  Page</a:t>
            </a:r>
            <a:endParaRPr lang="en-IN" sz="1600" b="1">
              <a:latin typeface="Arial Black" panose="020B0A04020102020204" pitchFamily="34" charset="0"/>
            </a:endParaRPr>
          </a:p>
        </xdr:txBody>
      </xdr:sp>
    </xdr:grpSp>
    <xdr:clientData/>
  </xdr:twoCellAnchor>
  <xdr:twoCellAnchor>
    <xdr:from>
      <xdr:col>0</xdr:col>
      <xdr:colOff>544095</xdr:colOff>
      <xdr:row>16</xdr:row>
      <xdr:rowOff>180481</xdr:rowOff>
    </xdr:from>
    <xdr:to>
      <xdr:col>2</xdr:col>
      <xdr:colOff>353595</xdr:colOff>
      <xdr:row>25</xdr:row>
      <xdr:rowOff>165768</xdr:rowOff>
    </xdr:to>
    <xdr:grpSp>
      <xdr:nvGrpSpPr>
        <xdr:cNvPr id="18" name="Group 17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7A7A378-2408-27FC-E4B9-274FD3F78A0B}"/>
            </a:ext>
          </a:extLst>
        </xdr:cNvPr>
        <xdr:cNvGrpSpPr/>
      </xdr:nvGrpSpPr>
      <xdr:grpSpPr>
        <a:xfrm>
          <a:off x="544095" y="3076081"/>
          <a:ext cx="1028700" cy="1614062"/>
          <a:chOff x="544095" y="3076081"/>
          <a:chExt cx="1028700" cy="1614062"/>
        </a:xfrm>
      </xdr:grpSpPr>
      <xdr:pic>
        <xdr:nvPicPr>
          <xdr:cNvPr id="5" name="Graphic 4" descr="Table">
            <a:extLst>
              <a:ext uri="{FF2B5EF4-FFF2-40B4-BE49-F238E27FC236}">
                <a16:creationId xmlns:a16="http://schemas.microsoft.com/office/drawing/2014/main" id="{72AFE7D5-3EAE-1D8C-07F7-5A310C0BD5B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3"/>
              </a:ext>
            </a:extLst>
          </a:blip>
          <a:stretch>
            <a:fillRect/>
          </a:stretch>
        </xdr:blipFill>
        <xdr:spPr>
          <a:xfrm>
            <a:off x="576987" y="3076081"/>
            <a:ext cx="914400" cy="928369"/>
          </a:xfrm>
          <a:prstGeom prst="rect">
            <a:avLst/>
          </a:prstGeom>
        </xdr:spPr>
      </xdr:pic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36EC0219-C875-10C8-6E92-264081C9CFA1}"/>
              </a:ext>
            </a:extLst>
          </xdr:cNvPr>
          <xdr:cNvSpPr txBox="1"/>
        </xdr:nvSpPr>
        <xdr:spPr>
          <a:xfrm>
            <a:off x="544095" y="3978944"/>
            <a:ext cx="1028700" cy="7111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600" b="1">
                <a:latin typeface="Arial Black" panose="020B0A04020102020204" pitchFamily="34" charset="0"/>
              </a:rPr>
              <a:t>Details</a:t>
            </a:r>
            <a:r>
              <a:rPr lang="en-IN" sz="1400" b="1">
                <a:latin typeface="Arial Black" panose="020B0A04020102020204" pitchFamily="34" charset="0"/>
              </a:rPr>
              <a:t> Report</a:t>
            </a:r>
          </a:p>
        </xdr:txBody>
      </xdr:sp>
    </xdr:grpSp>
    <xdr:clientData/>
  </xdr:twoCellAnchor>
  <xdr:twoCellAnchor>
    <xdr:from>
      <xdr:col>0</xdr:col>
      <xdr:colOff>497974</xdr:colOff>
      <xdr:row>25</xdr:row>
      <xdr:rowOff>164432</xdr:rowOff>
    </xdr:from>
    <xdr:to>
      <xdr:col>2</xdr:col>
      <xdr:colOff>548774</xdr:colOff>
      <xdr:row>34</xdr:row>
      <xdr:rowOff>74864</xdr:rowOff>
    </xdr:to>
    <xdr:grpSp>
      <xdr:nvGrpSpPr>
        <xdr:cNvPr id="17" name="Group 16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60084210-A822-2631-B38D-BDA4E3EB074E}"/>
            </a:ext>
          </a:extLst>
        </xdr:cNvPr>
        <xdr:cNvGrpSpPr/>
      </xdr:nvGrpSpPr>
      <xdr:grpSpPr>
        <a:xfrm>
          <a:off x="497974" y="4688807"/>
          <a:ext cx="1270000" cy="1539207"/>
          <a:chOff x="497974" y="4688807"/>
          <a:chExt cx="1270000" cy="1539207"/>
        </a:xfrm>
      </xdr:grpSpPr>
      <xdr:pic>
        <xdr:nvPicPr>
          <xdr:cNvPr id="3" name="Graphic 2" descr="Upward trend">
            <a:extLst>
              <a:ext uri="{FF2B5EF4-FFF2-40B4-BE49-F238E27FC236}">
                <a16:creationId xmlns:a16="http://schemas.microsoft.com/office/drawing/2014/main" id="{42382B8B-C44D-CF6D-875D-0076E365E7B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552115" y="4688807"/>
            <a:ext cx="914400" cy="926765"/>
          </a:xfrm>
          <a:prstGeom prst="rect">
            <a:avLst/>
          </a:prstGeom>
        </xdr:spPr>
      </xdr:pic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4F1525CF-8B7F-FDAE-A30E-A2D06B756366}"/>
              </a:ext>
            </a:extLst>
          </xdr:cNvPr>
          <xdr:cNvSpPr txBox="1"/>
        </xdr:nvSpPr>
        <xdr:spPr>
          <a:xfrm>
            <a:off x="497974" y="5786688"/>
            <a:ext cx="1270000" cy="4413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400" b="1">
                <a:latin typeface="Arial Black" panose="020B0A04020102020204" pitchFamily="34" charset="0"/>
              </a:rPr>
              <a:t>Dashboard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27</xdr:row>
          <xdr:rowOff>7620</xdr:rowOff>
        </xdr:from>
        <xdr:to>
          <xdr:col>7</xdr:col>
          <xdr:colOff>22860</xdr:colOff>
          <xdr:row>28</xdr:row>
          <xdr:rowOff>15240</xdr:rowOff>
        </xdr:to>
        <xdr:sp macro="" textlink="">
          <xdr:nvSpPr>
            <xdr:cNvPr id="4101" name="Drop Down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2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198120</xdr:colOff>
      <xdr:row>37</xdr:row>
      <xdr:rowOff>15240</xdr:rowOff>
    </xdr:from>
    <xdr:to>
      <xdr:col>7</xdr:col>
      <xdr:colOff>533400</xdr:colOff>
      <xdr:row>46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32</xdr:row>
      <xdr:rowOff>175260</xdr:rowOff>
    </xdr:from>
    <xdr:to>
      <xdr:col>11</xdr:col>
      <xdr:colOff>480060</xdr:colOff>
      <xdr:row>42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220980</xdr:colOff>
      <xdr:row>44</xdr:row>
      <xdr:rowOff>60960</xdr:rowOff>
    </xdr:from>
    <xdr:to>
      <xdr:col>10</xdr:col>
      <xdr:colOff>426720</xdr:colOff>
      <xdr:row>53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1371600</xdr:colOff>
      <xdr:row>47</xdr:row>
      <xdr:rowOff>99060</xdr:rowOff>
    </xdr:from>
    <xdr:to>
      <xdr:col>4</xdr:col>
      <xdr:colOff>708660</xdr:colOff>
      <xdr:row>58</xdr:row>
      <xdr:rowOff>68580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419100</xdr:colOff>
      <xdr:row>55</xdr:row>
      <xdr:rowOff>15240</xdr:rowOff>
    </xdr:from>
    <xdr:to>
      <xdr:col>10</xdr:col>
      <xdr:colOff>556260</xdr:colOff>
      <xdr:row>70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00000000-0008-0000-0200-00000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10200" y="10477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556260</xdr:colOff>
      <xdr:row>69</xdr:row>
      <xdr:rowOff>129540</xdr:rowOff>
    </xdr:from>
    <xdr:to>
      <xdr:col>5</xdr:col>
      <xdr:colOff>137160</xdr:colOff>
      <xdr:row>84</xdr:row>
      <xdr:rowOff>129540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00000000-0008-0000-0200-00000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6260" y="131521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670560</xdr:colOff>
      <xdr:row>52</xdr:row>
      <xdr:rowOff>160020</xdr:rowOff>
    </xdr:from>
    <xdr:to>
      <xdr:col>9</xdr:col>
      <xdr:colOff>937260</xdr:colOff>
      <xdr:row>67</xdr:row>
      <xdr:rowOff>160020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DEA7B-CEE7-4F3E-8D1A-EB0CC65C4347}">
  <dimension ref="A1:D5"/>
  <sheetViews>
    <sheetView topLeftCell="A6" zoomScaleNormal="100" workbookViewId="0"/>
  </sheetViews>
  <sheetFormatPr defaultRowHeight="14.4" x14ac:dyDescent="0.3"/>
  <cols>
    <col min="1" max="16384" width="8.88671875" style="73"/>
  </cols>
  <sheetData>
    <row r="1" spans="1:4" x14ac:dyDescent="0.3">
      <c r="A1" s="73" t="s">
        <v>39</v>
      </c>
    </row>
    <row r="5" spans="1:4" x14ac:dyDescent="0.3">
      <c r="D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A1D1F-5BB7-4A3D-8C3F-9398CBDD6313}">
  <dimension ref="B1:O23"/>
  <sheetViews>
    <sheetView showGridLines="0" showRowColHeaders="0" zoomScale="90" zoomScaleNormal="90" workbookViewId="0">
      <selection activeCell="B4" sqref="B4:O4"/>
    </sheetView>
  </sheetViews>
  <sheetFormatPr defaultColWidth="11.44140625" defaultRowHeight="14.4" x14ac:dyDescent="0.3"/>
  <cols>
    <col min="1" max="1" width="2.33203125" customWidth="1"/>
    <col min="2" max="2" width="4.109375" customWidth="1"/>
    <col min="3" max="3" width="26.33203125" style="1" customWidth="1"/>
    <col min="4" max="15" width="14.5546875" style="1" customWidth="1"/>
  </cols>
  <sheetData>
    <row r="1" spans="2:15" ht="15" thickBot="1" x14ac:dyDescent="0.35"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spans="2:15" ht="26.25" customHeight="1" x14ac:dyDescent="0.3">
      <c r="B2" s="41" t="s">
        <v>15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40"/>
    </row>
    <row r="3" spans="2:15" ht="18" customHeight="1" x14ac:dyDescent="0.3">
      <c r="B3" s="33" t="s">
        <v>14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5"/>
    </row>
    <row r="4" spans="2:15" ht="18" customHeight="1" thickBot="1" x14ac:dyDescent="0.35">
      <c r="B4" s="36" t="s">
        <v>16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8"/>
    </row>
    <row r="5" spans="2:15" ht="33" customHeight="1" thickBot="1" x14ac:dyDescent="0.35">
      <c r="B5" s="44" t="s">
        <v>23</v>
      </c>
      <c r="C5" s="45" t="s">
        <v>21</v>
      </c>
      <c r="D5" s="55">
        <v>43831</v>
      </c>
      <c r="E5" s="56">
        <v>43862</v>
      </c>
      <c r="F5" s="56">
        <v>43891</v>
      </c>
      <c r="G5" s="57">
        <v>43922</v>
      </c>
      <c r="H5" s="55">
        <v>43952</v>
      </c>
      <c r="I5" s="56">
        <v>43983</v>
      </c>
      <c r="J5" s="56">
        <v>44013</v>
      </c>
      <c r="K5" s="57">
        <v>44044</v>
      </c>
      <c r="L5" s="55">
        <v>44075</v>
      </c>
      <c r="M5" s="56">
        <v>44105</v>
      </c>
      <c r="N5" s="56">
        <v>44136</v>
      </c>
      <c r="O5" s="57">
        <v>44166</v>
      </c>
    </row>
    <row r="6" spans="2:15" ht="18.75" customHeight="1" x14ac:dyDescent="0.3">
      <c r="B6" s="53" t="s">
        <v>15</v>
      </c>
      <c r="C6" s="47" t="s">
        <v>0</v>
      </c>
      <c r="D6" s="8">
        <v>8304345</v>
      </c>
      <c r="E6" s="2">
        <v>7856000</v>
      </c>
      <c r="F6" s="2">
        <v>7933500</v>
      </c>
      <c r="G6" s="4">
        <v>9409500</v>
      </c>
      <c r="H6" s="8">
        <v>8856000</v>
      </c>
      <c r="I6" s="2">
        <v>9594000</v>
      </c>
      <c r="J6" s="2">
        <v>6409500</v>
      </c>
      <c r="K6" s="4">
        <v>7564500</v>
      </c>
      <c r="L6" s="2">
        <v>9594000</v>
      </c>
      <c r="M6" s="2">
        <v>7564480</v>
      </c>
      <c r="N6" s="2">
        <v>8856000</v>
      </c>
      <c r="O6" s="27">
        <v>10533125</v>
      </c>
    </row>
    <row r="7" spans="2:15" ht="18.75" customHeight="1" x14ac:dyDescent="0.3">
      <c r="B7" s="42"/>
      <c r="C7" s="48" t="s">
        <v>1</v>
      </c>
      <c r="D7" s="8">
        <v>2200000</v>
      </c>
      <c r="E7" s="2">
        <v>2015840</v>
      </c>
      <c r="F7" s="2">
        <v>2008800</v>
      </c>
      <c r="G7" s="4">
        <v>2003520</v>
      </c>
      <c r="H7" s="8">
        <v>1173600</v>
      </c>
      <c r="I7" s="2">
        <v>2185920</v>
      </c>
      <c r="J7" s="2">
        <v>3157760</v>
      </c>
      <c r="K7" s="4">
        <v>2177120</v>
      </c>
      <c r="L7" s="2">
        <v>2221120</v>
      </c>
      <c r="M7" s="2">
        <v>3113760</v>
      </c>
      <c r="N7" s="2">
        <v>2175360</v>
      </c>
      <c r="O7" s="4">
        <v>2154240</v>
      </c>
    </row>
    <row r="8" spans="2:15" ht="18.75" customHeight="1" x14ac:dyDescent="0.3">
      <c r="B8" s="42"/>
      <c r="C8" s="48" t="s">
        <v>2</v>
      </c>
      <c r="D8" s="8">
        <f t="shared" ref="D8:O8" si="0">D6-D7</f>
        <v>6104345</v>
      </c>
      <c r="E8" s="2">
        <f t="shared" si="0"/>
        <v>5840160</v>
      </c>
      <c r="F8" s="2">
        <f t="shared" si="0"/>
        <v>5924700</v>
      </c>
      <c r="G8" s="4">
        <f t="shared" si="0"/>
        <v>7405980</v>
      </c>
      <c r="H8" s="8">
        <f t="shared" si="0"/>
        <v>7682400</v>
      </c>
      <c r="I8" s="2">
        <f t="shared" si="0"/>
        <v>7408080</v>
      </c>
      <c r="J8" s="2">
        <f t="shared" si="0"/>
        <v>3251740</v>
      </c>
      <c r="K8" s="4">
        <f t="shared" si="0"/>
        <v>5387380</v>
      </c>
      <c r="L8" s="2">
        <f t="shared" si="0"/>
        <v>7372880</v>
      </c>
      <c r="M8" s="2">
        <f t="shared" si="0"/>
        <v>4450720</v>
      </c>
      <c r="N8" s="2">
        <f t="shared" si="0"/>
        <v>6680640</v>
      </c>
      <c r="O8" s="4">
        <f t="shared" si="0"/>
        <v>8378885</v>
      </c>
    </row>
    <row r="9" spans="2:15" ht="18.75" customHeight="1" x14ac:dyDescent="0.3">
      <c r="B9" s="42"/>
      <c r="C9" s="48" t="s">
        <v>3</v>
      </c>
      <c r="D9" s="8">
        <v>2976700</v>
      </c>
      <c r="E9" s="2">
        <v>3060000</v>
      </c>
      <c r="F9" s="2">
        <v>3034500</v>
      </c>
      <c r="G9" s="4">
        <v>2927400</v>
      </c>
      <c r="H9" s="8">
        <v>2964800</v>
      </c>
      <c r="I9" s="2">
        <v>2976700</v>
      </c>
      <c r="J9" s="2">
        <v>3049800</v>
      </c>
      <c r="K9" s="4">
        <v>3145000</v>
      </c>
      <c r="L9" s="2">
        <v>3403400</v>
      </c>
      <c r="M9" s="2">
        <v>2954600</v>
      </c>
      <c r="N9" s="2">
        <v>2648600</v>
      </c>
      <c r="O9" s="4">
        <v>2454800</v>
      </c>
    </row>
    <row r="10" spans="2:15" ht="18.75" customHeight="1" x14ac:dyDescent="0.3">
      <c r="B10" s="42"/>
      <c r="C10" s="48" t="s">
        <v>4</v>
      </c>
      <c r="D10" s="8">
        <f t="shared" ref="D10:O10" si="1">D7+D9</f>
        <v>5176700</v>
      </c>
      <c r="E10" s="2">
        <f t="shared" si="1"/>
        <v>5075840</v>
      </c>
      <c r="F10" s="2">
        <f t="shared" si="1"/>
        <v>5043300</v>
      </c>
      <c r="G10" s="4">
        <f t="shared" si="1"/>
        <v>4930920</v>
      </c>
      <c r="H10" s="8">
        <f t="shared" si="1"/>
        <v>4138400</v>
      </c>
      <c r="I10" s="2">
        <f t="shared" si="1"/>
        <v>5162620</v>
      </c>
      <c r="J10" s="2">
        <f t="shared" si="1"/>
        <v>6207560</v>
      </c>
      <c r="K10" s="4">
        <f t="shared" si="1"/>
        <v>5322120</v>
      </c>
      <c r="L10" s="2">
        <f t="shared" si="1"/>
        <v>5624520</v>
      </c>
      <c r="M10" s="2">
        <f t="shared" si="1"/>
        <v>6068360</v>
      </c>
      <c r="N10" s="2">
        <f t="shared" si="1"/>
        <v>4823960</v>
      </c>
      <c r="O10" s="4">
        <f t="shared" si="1"/>
        <v>4609040</v>
      </c>
    </row>
    <row r="11" spans="2:15" ht="18.75" customHeight="1" x14ac:dyDescent="0.3">
      <c r="B11" s="42"/>
      <c r="C11" s="48" t="s">
        <v>17</v>
      </c>
      <c r="D11" s="8">
        <f>D8-D9</f>
        <v>3127645</v>
      </c>
      <c r="E11" s="2">
        <f t="shared" ref="E11:O11" si="2">E8-E9</f>
        <v>2780160</v>
      </c>
      <c r="F11" s="2">
        <f t="shared" si="2"/>
        <v>2890200</v>
      </c>
      <c r="G11" s="4">
        <f t="shared" si="2"/>
        <v>4478580</v>
      </c>
      <c r="H11" s="8">
        <f t="shared" si="2"/>
        <v>4717600</v>
      </c>
      <c r="I11" s="2">
        <f t="shared" si="2"/>
        <v>4431380</v>
      </c>
      <c r="J11" s="2">
        <f t="shared" si="2"/>
        <v>201940</v>
      </c>
      <c r="K11" s="4">
        <f t="shared" si="2"/>
        <v>2242380</v>
      </c>
      <c r="L11" s="2">
        <f t="shared" si="2"/>
        <v>3969480</v>
      </c>
      <c r="M11" s="2">
        <f t="shared" si="2"/>
        <v>1496120</v>
      </c>
      <c r="N11" s="2">
        <f t="shared" si="2"/>
        <v>4032040</v>
      </c>
      <c r="O11" s="4">
        <f t="shared" si="2"/>
        <v>5924085</v>
      </c>
    </row>
    <row r="12" spans="2:15" ht="18.75" customHeight="1" x14ac:dyDescent="0.3">
      <c r="B12" s="42"/>
      <c r="C12" s="48" t="s">
        <v>18</v>
      </c>
      <c r="D12" s="8">
        <f>D11*15%</f>
        <v>469146.75</v>
      </c>
      <c r="E12" s="2">
        <f t="shared" ref="E12:O12" si="3">E11*15%</f>
        <v>417024</v>
      </c>
      <c r="F12" s="2">
        <f t="shared" si="3"/>
        <v>433530</v>
      </c>
      <c r="G12" s="4">
        <f t="shared" si="3"/>
        <v>671787</v>
      </c>
      <c r="H12" s="8">
        <f t="shared" si="3"/>
        <v>707640</v>
      </c>
      <c r="I12" s="2">
        <f t="shared" si="3"/>
        <v>664707</v>
      </c>
      <c r="J12" s="2">
        <f t="shared" si="3"/>
        <v>30291</v>
      </c>
      <c r="K12" s="4">
        <f t="shared" si="3"/>
        <v>336357</v>
      </c>
      <c r="L12" s="2">
        <f t="shared" si="3"/>
        <v>595422</v>
      </c>
      <c r="M12" s="2">
        <f t="shared" si="3"/>
        <v>224418</v>
      </c>
      <c r="N12" s="2">
        <f t="shared" si="3"/>
        <v>604806</v>
      </c>
      <c r="O12" s="4">
        <f t="shared" si="3"/>
        <v>888612.75</v>
      </c>
    </row>
    <row r="13" spans="2:15" ht="18.75" customHeight="1" thickBot="1" x14ac:dyDescent="0.35">
      <c r="B13" s="43"/>
      <c r="C13" s="46" t="s">
        <v>5</v>
      </c>
      <c r="D13" s="8">
        <f>D11-D12</f>
        <v>2658498.25</v>
      </c>
      <c r="E13" s="2">
        <f t="shared" ref="E13:O13" si="4">E11-E12</f>
        <v>2363136</v>
      </c>
      <c r="F13" s="2">
        <f t="shared" si="4"/>
        <v>2456670</v>
      </c>
      <c r="G13" s="4">
        <f t="shared" si="4"/>
        <v>3806793</v>
      </c>
      <c r="H13" s="8">
        <f t="shared" si="4"/>
        <v>4009960</v>
      </c>
      <c r="I13" s="2">
        <f t="shared" si="4"/>
        <v>3766673</v>
      </c>
      <c r="J13" s="2">
        <f t="shared" si="4"/>
        <v>171649</v>
      </c>
      <c r="K13" s="4">
        <f t="shared" si="4"/>
        <v>1906023</v>
      </c>
      <c r="L13" s="2">
        <f t="shared" si="4"/>
        <v>3374058</v>
      </c>
      <c r="M13" s="2">
        <f t="shared" si="4"/>
        <v>1271702</v>
      </c>
      <c r="N13" s="2">
        <f t="shared" si="4"/>
        <v>3427234</v>
      </c>
      <c r="O13" s="4">
        <f t="shared" si="4"/>
        <v>5035472.25</v>
      </c>
    </row>
    <row r="14" spans="2:15" ht="18.75" customHeight="1" x14ac:dyDescent="0.3">
      <c r="B14" s="54" t="s">
        <v>22</v>
      </c>
      <c r="C14" s="49" t="s">
        <v>6</v>
      </c>
      <c r="D14" s="11">
        <v>3.2000000000000001E-2</v>
      </c>
      <c r="E14" s="12">
        <v>4.1000000000000002E-2</v>
      </c>
      <c r="F14" s="12">
        <v>2.9000000000000001E-2</v>
      </c>
      <c r="G14" s="13">
        <v>5.1999999999999998E-2</v>
      </c>
      <c r="H14" s="11">
        <v>4.5999999999999999E-2</v>
      </c>
      <c r="I14" s="12">
        <v>6.3E-2</v>
      </c>
      <c r="J14" s="12">
        <v>3.2000000000000001E-2</v>
      </c>
      <c r="K14" s="13">
        <v>4.4999999999999998E-2</v>
      </c>
      <c r="L14" s="11">
        <v>7.5999999999999998E-2</v>
      </c>
      <c r="M14" s="12">
        <v>6.7000000000000004E-2</v>
      </c>
      <c r="N14" s="12">
        <v>3.5000000000000003E-2</v>
      </c>
      <c r="O14" s="13">
        <v>5.2999999999999999E-2</v>
      </c>
    </row>
    <row r="15" spans="2:15" ht="18.75" customHeight="1" x14ac:dyDescent="0.3">
      <c r="B15" s="42"/>
      <c r="C15" s="50" t="s">
        <v>20</v>
      </c>
      <c r="D15" s="20">
        <f t="shared" ref="D15:O15" si="5">D13/D6</f>
        <v>0.32013340606634239</v>
      </c>
      <c r="E15" s="21">
        <f t="shared" si="5"/>
        <v>0.30080651731160896</v>
      </c>
      <c r="F15" s="21">
        <f t="shared" si="5"/>
        <v>0.3096577802987332</v>
      </c>
      <c r="G15" s="22">
        <f t="shared" si="5"/>
        <v>0.40456910569105692</v>
      </c>
      <c r="H15" s="20">
        <f t="shared" si="5"/>
        <v>0.45279584462511291</v>
      </c>
      <c r="I15" s="21">
        <f t="shared" si="5"/>
        <v>0.39260715030227228</v>
      </c>
      <c r="J15" s="21">
        <f t="shared" si="5"/>
        <v>2.6780404087682348E-2</v>
      </c>
      <c r="K15" s="22">
        <f t="shared" si="5"/>
        <v>0.25196946262145548</v>
      </c>
      <c r="L15" s="20">
        <f t="shared" si="5"/>
        <v>0.3516841776110069</v>
      </c>
      <c r="M15" s="21">
        <f t="shared" si="5"/>
        <v>0.1681149266043403</v>
      </c>
      <c r="N15" s="21">
        <f t="shared" si="5"/>
        <v>0.38699570912375791</v>
      </c>
      <c r="O15" s="22">
        <f t="shared" si="5"/>
        <v>0.47806061828754526</v>
      </c>
    </row>
    <row r="16" spans="2:15" ht="18.75" customHeight="1" thickBot="1" x14ac:dyDescent="0.35">
      <c r="B16" s="42"/>
      <c r="C16" s="51" t="s">
        <v>10</v>
      </c>
      <c r="D16" s="23">
        <v>1.0666666666666666E-2</v>
      </c>
      <c r="E16" s="24">
        <v>1.3666666666666667E-2</v>
      </c>
      <c r="F16" s="24">
        <v>1.2999999999999999E-2</v>
      </c>
      <c r="G16" s="25">
        <v>1.7333333333333333E-2</v>
      </c>
      <c r="H16" s="23">
        <v>1.5333333333333332E-2</v>
      </c>
      <c r="I16" s="24">
        <v>2.1000000000000001E-2</v>
      </c>
      <c r="J16" s="24">
        <v>2.3000000000000003E-2</v>
      </c>
      <c r="K16" s="25">
        <v>1.4999999999999999E-2</v>
      </c>
      <c r="L16" s="23">
        <v>2.2666666666666668E-2</v>
      </c>
      <c r="M16" s="24">
        <v>2.2333333333333334E-2</v>
      </c>
      <c r="N16" s="24">
        <v>1.6999999999999998E-2</v>
      </c>
      <c r="O16" s="25">
        <v>1.7666666666666667E-2</v>
      </c>
    </row>
    <row r="17" spans="2:15" ht="18.75" customHeight="1" x14ac:dyDescent="0.3">
      <c r="B17" s="42"/>
      <c r="C17" s="48" t="s">
        <v>7</v>
      </c>
      <c r="D17" s="14">
        <v>1.4630000000000003</v>
      </c>
      <c r="E17" s="15">
        <v>1.617</v>
      </c>
      <c r="F17" s="15">
        <v>2.0790000000000002</v>
      </c>
      <c r="G17" s="16">
        <v>2.3210000000000002</v>
      </c>
      <c r="H17" s="14">
        <v>2.1339999999999999</v>
      </c>
      <c r="I17" s="15">
        <v>1.8480000000000001</v>
      </c>
      <c r="J17" s="15">
        <v>1.595</v>
      </c>
      <c r="K17" s="16">
        <v>1.3420000000000001</v>
      </c>
      <c r="L17" s="15">
        <v>1.2210000000000003</v>
      </c>
      <c r="M17" s="15">
        <v>1.7050000000000003</v>
      </c>
      <c r="N17" s="15">
        <v>1.9360000000000002</v>
      </c>
      <c r="O17" s="16">
        <v>1.4630000000000003</v>
      </c>
    </row>
    <row r="18" spans="2:15" ht="18.75" customHeight="1" x14ac:dyDescent="0.3">
      <c r="B18" s="42"/>
      <c r="C18" s="48" t="s">
        <v>8</v>
      </c>
      <c r="D18" s="14">
        <v>4.5210000000000008</v>
      </c>
      <c r="E18" s="15">
        <v>4.0260000000000007</v>
      </c>
      <c r="F18" s="15">
        <v>4.4110000000000005</v>
      </c>
      <c r="G18" s="16">
        <v>4.4880000000000004</v>
      </c>
      <c r="H18" s="14">
        <v>4.5210000000000008</v>
      </c>
      <c r="I18" s="15">
        <v>3.2890000000000006</v>
      </c>
      <c r="J18" s="15">
        <v>3.5420000000000007</v>
      </c>
      <c r="K18" s="16">
        <v>4.0260000000000007</v>
      </c>
      <c r="L18" s="15">
        <v>3.4320000000000004</v>
      </c>
      <c r="M18" s="15">
        <v>3.9050000000000002</v>
      </c>
      <c r="N18" s="15">
        <v>4.2679999999999998</v>
      </c>
      <c r="O18" s="16">
        <v>4.3890000000000002</v>
      </c>
    </row>
    <row r="19" spans="2:15" ht="18.75" customHeight="1" x14ac:dyDescent="0.3">
      <c r="B19" s="42"/>
      <c r="C19" s="52" t="s">
        <v>9</v>
      </c>
      <c r="D19" s="17">
        <v>5.1205000000000007</v>
      </c>
      <c r="E19" s="18">
        <v>5.6594999999999995</v>
      </c>
      <c r="F19" s="18">
        <v>7.2765000000000004</v>
      </c>
      <c r="G19" s="19">
        <v>8.1234999999999999</v>
      </c>
      <c r="H19" s="17">
        <v>7.4689999999999994</v>
      </c>
      <c r="I19" s="18">
        <v>6.468</v>
      </c>
      <c r="J19" s="18">
        <v>5.5824999999999996</v>
      </c>
      <c r="K19" s="19">
        <v>4.6970000000000001</v>
      </c>
      <c r="L19" s="18">
        <v>4.2735000000000012</v>
      </c>
      <c r="M19" s="18">
        <v>5.9675000000000011</v>
      </c>
      <c r="N19" s="18">
        <v>6.7760000000000007</v>
      </c>
      <c r="O19" s="19">
        <v>5.1205000000000007</v>
      </c>
    </row>
    <row r="20" spans="2:15" ht="18.75" customHeight="1" x14ac:dyDescent="0.3">
      <c r="B20" s="42"/>
      <c r="C20" s="48" t="s">
        <v>11</v>
      </c>
      <c r="D20" s="8">
        <v>8492400</v>
      </c>
      <c r="E20" s="2">
        <v>9199800</v>
      </c>
      <c r="F20" s="2">
        <v>8798400</v>
      </c>
      <c r="G20" s="4">
        <v>9360000</v>
      </c>
      <c r="H20" s="8">
        <v>9399600</v>
      </c>
      <c r="I20" s="2">
        <v>9518400</v>
      </c>
      <c r="J20" s="2">
        <v>9559800</v>
      </c>
      <c r="K20" s="4">
        <v>8998200</v>
      </c>
      <c r="L20" s="2">
        <v>9698400</v>
      </c>
      <c r="M20" s="2">
        <v>9878400</v>
      </c>
      <c r="N20" s="2">
        <v>9900000</v>
      </c>
      <c r="O20" s="4">
        <v>8998200</v>
      </c>
    </row>
    <row r="21" spans="2:15" ht="18.75" customHeight="1" x14ac:dyDescent="0.3">
      <c r="B21" s="42"/>
      <c r="C21" s="48" t="s">
        <v>19</v>
      </c>
      <c r="D21" s="9">
        <f t="shared" ref="D21:O21" si="6">IFERROR(IF(D20="","",D6/D20),0)</f>
        <v>0.97785608308605343</v>
      </c>
      <c r="E21" s="3">
        <f t="shared" si="6"/>
        <v>0.85393160720885242</v>
      </c>
      <c r="F21" s="3">
        <f t="shared" si="6"/>
        <v>0.90169803600654663</v>
      </c>
      <c r="G21" s="5">
        <f t="shared" si="6"/>
        <v>1.0052884615384616</v>
      </c>
      <c r="H21" s="9">
        <f t="shared" si="6"/>
        <v>0.9421677518192263</v>
      </c>
      <c r="I21" s="3">
        <f t="shared" si="6"/>
        <v>1.0079425113464449</v>
      </c>
      <c r="J21" s="3">
        <f t="shared" si="6"/>
        <v>0.67046381723467019</v>
      </c>
      <c r="K21" s="5">
        <f t="shared" si="6"/>
        <v>0.84066813362672532</v>
      </c>
      <c r="L21" s="3">
        <f t="shared" si="6"/>
        <v>0.98923533778767636</v>
      </c>
      <c r="M21" s="3">
        <f t="shared" si="6"/>
        <v>0.76575963718820861</v>
      </c>
      <c r="N21" s="3">
        <f t="shared" si="6"/>
        <v>0.89454545454545453</v>
      </c>
      <c r="O21" s="5">
        <f t="shared" si="6"/>
        <v>1.1705813384899202</v>
      </c>
    </row>
    <row r="22" spans="2:15" ht="18.75" customHeight="1" x14ac:dyDescent="0.3">
      <c r="B22" s="42"/>
      <c r="C22" s="48" t="s">
        <v>12</v>
      </c>
      <c r="D22" s="8">
        <v>6225400</v>
      </c>
      <c r="E22" s="2">
        <v>6245800</v>
      </c>
      <c r="F22" s="2">
        <v>6065600</v>
      </c>
      <c r="G22" s="4">
        <v>6205000</v>
      </c>
      <c r="H22" s="8">
        <v>6065600</v>
      </c>
      <c r="I22" s="2">
        <v>6111500</v>
      </c>
      <c r="J22" s="2">
        <v>5975500</v>
      </c>
      <c r="K22" s="4">
        <v>6053700</v>
      </c>
      <c r="L22" s="2">
        <v>6048600</v>
      </c>
      <c r="M22" s="2">
        <v>6001000</v>
      </c>
      <c r="N22" s="2">
        <v>6106400</v>
      </c>
      <c r="O22" s="4">
        <v>6045200</v>
      </c>
    </row>
    <row r="23" spans="2:15" ht="18.75" customHeight="1" thickBot="1" x14ac:dyDescent="0.35">
      <c r="B23" s="43"/>
      <c r="C23" s="46" t="s">
        <v>13</v>
      </c>
      <c r="D23" s="10">
        <f t="shared" ref="D23:O23" si="7">IFERROR(IF(D22="","",D10/D22),0)</f>
        <v>0.83154496096636366</v>
      </c>
      <c r="E23" s="6">
        <f t="shared" si="7"/>
        <v>0.81268052131032054</v>
      </c>
      <c r="F23" s="6">
        <f t="shared" si="7"/>
        <v>0.83145937747296228</v>
      </c>
      <c r="G23" s="7">
        <f t="shared" si="7"/>
        <v>0.79466881547139401</v>
      </c>
      <c r="H23" s="10">
        <f t="shared" si="7"/>
        <v>0.68227380638353996</v>
      </c>
      <c r="I23" s="6">
        <f t="shared" si="7"/>
        <v>0.84473860754315633</v>
      </c>
      <c r="J23" s="6">
        <f t="shared" si="7"/>
        <v>1.0388352439126434</v>
      </c>
      <c r="K23" s="7">
        <f t="shared" si="7"/>
        <v>0.87915159324049752</v>
      </c>
      <c r="L23" s="6">
        <f t="shared" si="7"/>
        <v>0.92988790794564036</v>
      </c>
      <c r="M23" s="6">
        <f t="shared" si="7"/>
        <v>1.0112247958673555</v>
      </c>
      <c r="N23" s="6">
        <f t="shared" si="7"/>
        <v>0.78998427878946675</v>
      </c>
      <c r="O23" s="7">
        <f t="shared" si="7"/>
        <v>0.76242969628796398</v>
      </c>
    </row>
  </sheetData>
  <mergeCells count="5">
    <mergeCell ref="B2:O2"/>
    <mergeCell ref="B3:O3"/>
    <mergeCell ref="B4:O4"/>
    <mergeCell ref="B6:B13"/>
    <mergeCell ref="B14:B2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05214-6FBA-4D8E-B7F3-EE42D94E277F}">
  <dimension ref="A1:N22"/>
  <sheetViews>
    <sheetView topLeftCell="A6" workbookViewId="0">
      <selection activeCell="I31" sqref="I31"/>
    </sheetView>
  </sheetViews>
  <sheetFormatPr defaultRowHeight="14.4" x14ac:dyDescent="0.3"/>
  <cols>
    <col min="1" max="1" width="3.77734375" bestFit="1" customWidth="1"/>
    <col min="2" max="2" width="25.44140625" bestFit="1" customWidth="1"/>
    <col min="3" max="13" width="12.5546875" bestFit="1" customWidth="1"/>
    <col min="14" max="14" width="14" bestFit="1" customWidth="1"/>
  </cols>
  <sheetData>
    <row r="1" spans="1:14" ht="21" x14ac:dyDescent="0.3">
      <c r="A1" s="58" t="s">
        <v>15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60"/>
    </row>
    <row r="2" spans="1:14" ht="18" x14ac:dyDescent="0.3">
      <c r="A2" s="33" t="s">
        <v>14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5"/>
    </row>
    <row r="3" spans="1:14" ht="18.600000000000001" thickBot="1" x14ac:dyDescent="0.35">
      <c r="A3" s="36" t="s">
        <v>16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8"/>
    </row>
    <row r="4" spans="1:14" ht="30" thickBot="1" x14ac:dyDescent="0.35">
      <c r="A4" s="61" t="s">
        <v>23</v>
      </c>
      <c r="B4" s="62" t="s">
        <v>21</v>
      </c>
      <c r="C4" s="55">
        <v>43831</v>
      </c>
      <c r="D4" s="56">
        <v>43862</v>
      </c>
      <c r="E4" s="56">
        <v>43891</v>
      </c>
      <c r="F4" s="57">
        <v>43922</v>
      </c>
      <c r="G4" s="55">
        <v>43952</v>
      </c>
      <c r="H4" s="56">
        <v>43983</v>
      </c>
      <c r="I4" s="56">
        <v>44013</v>
      </c>
      <c r="J4" s="57">
        <v>44044</v>
      </c>
      <c r="K4" s="55">
        <v>44075</v>
      </c>
      <c r="L4" s="56">
        <v>44105</v>
      </c>
      <c r="M4" s="56">
        <v>44136</v>
      </c>
      <c r="N4" s="57">
        <v>44166</v>
      </c>
    </row>
    <row r="5" spans="1:14" x14ac:dyDescent="0.3">
      <c r="A5" s="63" t="s">
        <v>15</v>
      </c>
      <c r="B5" s="64" t="s">
        <v>0</v>
      </c>
      <c r="C5" s="8">
        <v>8304345</v>
      </c>
      <c r="D5" s="2">
        <v>7856000</v>
      </c>
      <c r="E5" s="2">
        <v>7933500</v>
      </c>
      <c r="F5" s="4">
        <v>9409500</v>
      </c>
      <c r="G5" s="8">
        <v>8856000</v>
      </c>
      <c r="H5" s="2">
        <v>9594000</v>
      </c>
      <c r="I5" s="2">
        <v>6409500</v>
      </c>
      <c r="J5" s="4">
        <v>7564500</v>
      </c>
      <c r="K5" s="2">
        <v>9594000</v>
      </c>
      <c r="L5" s="2">
        <v>7564480</v>
      </c>
      <c r="M5" s="2">
        <v>8856000</v>
      </c>
      <c r="N5" s="27">
        <v>10533125</v>
      </c>
    </row>
    <row r="6" spans="1:14" x14ac:dyDescent="0.3">
      <c r="A6" s="65"/>
      <c r="B6" s="66" t="s">
        <v>1</v>
      </c>
      <c r="C6" s="8">
        <v>2200000</v>
      </c>
      <c r="D6" s="2">
        <v>2015840</v>
      </c>
      <c r="E6" s="2">
        <v>2008800</v>
      </c>
      <c r="F6" s="4">
        <v>2003520</v>
      </c>
      <c r="G6" s="8">
        <v>1173600</v>
      </c>
      <c r="H6" s="2">
        <v>2185920</v>
      </c>
      <c r="I6" s="2">
        <v>3157760</v>
      </c>
      <c r="J6" s="4">
        <v>2177120</v>
      </c>
      <c r="K6" s="2">
        <v>2221120</v>
      </c>
      <c r="L6" s="2">
        <v>3113760</v>
      </c>
      <c r="M6" s="2">
        <v>2175360</v>
      </c>
      <c r="N6" s="4">
        <v>2154240</v>
      </c>
    </row>
    <row r="7" spans="1:14" x14ac:dyDescent="0.3">
      <c r="A7" s="65"/>
      <c r="B7" s="66" t="s">
        <v>2</v>
      </c>
      <c r="C7" s="8">
        <f t="shared" ref="C7:N7" si="0">C5-C6</f>
        <v>6104345</v>
      </c>
      <c r="D7" s="2">
        <f t="shared" si="0"/>
        <v>5840160</v>
      </c>
      <c r="E7" s="2">
        <f t="shared" si="0"/>
        <v>5924700</v>
      </c>
      <c r="F7" s="4">
        <f t="shared" si="0"/>
        <v>7405980</v>
      </c>
      <c r="G7" s="8">
        <f t="shared" si="0"/>
        <v>7682400</v>
      </c>
      <c r="H7" s="2">
        <f t="shared" si="0"/>
        <v>7408080</v>
      </c>
      <c r="I7" s="2">
        <f t="shared" si="0"/>
        <v>3251740</v>
      </c>
      <c r="J7" s="4">
        <f t="shared" si="0"/>
        <v>5387380</v>
      </c>
      <c r="K7" s="2">
        <f t="shared" si="0"/>
        <v>7372880</v>
      </c>
      <c r="L7" s="2">
        <f t="shared" si="0"/>
        <v>4450720</v>
      </c>
      <c r="M7" s="2">
        <f t="shared" si="0"/>
        <v>6680640</v>
      </c>
      <c r="N7" s="4">
        <f t="shared" si="0"/>
        <v>8378885</v>
      </c>
    </row>
    <row r="8" spans="1:14" x14ac:dyDescent="0.3">
      <c r="A8" s="65"/>
      <c r="B8" s="66" t="s">
        <v>3</v>
      </c>
      <c r="C8" s="8">
        <v>2976700</v>
      </c>
      <c r="D8" s="2">
        <v>3060000</v>
      </c>
      <c r="E8" s="2">
        <v>3034500</v>
      </c>
      <c r="F8" s="4">
        <v>2927400</v>
      </c>
      <c r="G8" s="8">
        <v>2964800</v>
      </c>
      <c r="H8" s="2">
        <v>2976700</v>
      </c>
      <c r="I8" s="2">
        <v>3049800</v>
      </c>
      <c r="J8" s="4">
        <v>3145000</v>
      </c>
      <c r="K8" s="2">
        <v>3403400</v>
      </c>
      <c r="L8" s="2">
        <v>2954600</v>
      </c>
      <c r="M8" s="2">
        <v>2648600</v>
      </c>
      <c r="N8" s="4">
        <v>2454800</v>
      </c>
    </row>
    <row r="9" spans="1:14" x14ac:dyDescent="0.3">
      <c r="A9" s="65"/>
      <c r="B9" s="66" t="s">
        <v>4</v>
      </c>
      <c r="C9" s="8">
        <f t="shared" ref="C9:N9" si="1">C6+C8</f>
        <v>5176700</v>
      </c>
      <c r="D9" s="2">
        <f t="shared" si="1"/>
        <v>5075840</v>
      </c>
      <c r="E9" s="2">
        <f t="shared" si="1"/>
        <v>5043300</v>
      </c>
      <c r="F9" s="4">
        <f t="shared" si="1"/>
        <v>4930920</v>
      </c>
      <c r="G9" s="8">
        <f t="shared" si="1"/>
        <v>4138400</v>
      </c>
      <c r="H9" s="2">
        <f t="shared" si="1"/>
        <v>5162620</v>
      </c>
      <c r="I9" s="2">
        <f t="shared" si="1"/>
        <v>6207560</v>
      </c>
      <c r="J9" s="4">
        <f t="shared" si="1"/>
        <v>5322120</v>
      </c>
      <c r="K9" s="2">
        <f t="shared" si="1"/>
        <v>5624520</v>
      </c>
      <c r="L9" s="2">
        <f t="shared" si="1"/>
        <v>6068360</v>
      </c>
      <c r="M9" s="2">
        <f t="shared" si="1"/>
        <v>4823960</v>
      </c>
      <c r="N9" s="4">
        <f t="shared" si="1"/>
        <v>4609040</v>
      </c>
    </row>
    <row r="10" spans="1:14" x14ac:dyDescent="0.3">
      <c r="A10" s="65"/>
      <c r="B10" s="66" t="s">
        <v>17</v>
      </c>
      <c r="C10" s="8">
        <f>C7-C8</f>
        <v>3127645</v>
      </c>
      <c r="D10" s="2">
        <f t="shared" ref="D10:N10" si="2">D7-D8</f>
        <v>2780160</v>
      </c>
      <c r="E10" s="2">
        <f t="shared" si="2"/>
        <v>2890200</v>
      </c>
      <c r="F10" s="4">
        <f t="shared" si="2"/>
        <v>4478580</v>
      </c>
      <c r="G10" s="8">
        <f t="shared" si="2"/>
        <v>4717600</v>
      </c>
      <c r="H10" s="2">
        <f t="shared" si="2"/>
        <v>4431380</v>
      </c>
      <c r="I10" s="2">
        <f t="shared" si="2"/>
        <v>201940</v>
      </c>
      <c r="J10" s="4">
        <f t="shared" si="2"/>
        <v>2242380</v>
      </c>
      <c r="K10" s="2">
        <f t="shared" si="2"/>
        <v>3969480</v>
      </c>
      <c r="L10" s="2">
        <f t="shared" si="2"/>
        <v>1496120</v>
      </c>
      <c r="M10" s="2">
        <f t="shared" si="2"/>
        <v>4032040</v>
      </c>
      <c r="N10" s="4">
        <f t="shared" si="2"/>
        <v>5924085</v>
      </c>
    </row>
    <row r="11" spans="1:14" x14ac:dyDescent="0.3">
      <c r="A11" s="65"/>
      <c r="B11" s="66" t="s">
        <v>18</v>
      </c>
      <c r="C11" s="8">
        <f>C10*15%</f>
        <v>469146.75</v>
      </c>
      <c r="D11" s="2">
        <f t="shared" ref="D11:N11" si="3">D10*15%</f>
        <v>417024</v>
      </c>
      <c r="E11" s="2">
        <f t="shared" si="3"/>
        <v>433530</v>
      </c>
      <c r="F11" s="4">
        <f t="shared" si="3"/>
        <v>671787</v>
      </c>
      <c r="G11" s="8">
        <f t="shared" si="3"/>
        <v>707640</v>
      </c>
      <c r="H11" s="2">
        <f t="shared" si="3"/>
        <v>664707</v>
      </c>
      <c r="I11" s="2">
        <f t="shared" si="3"/>
        <v>30291</v>
      </c>
      <c r="J11" s="4">
        <f t="shared" si="3"/>
        <v>336357</v>
      </c>
      <c r="K11" s="2">
        <f t="shared" si="3"/>
        <v>595422</v>
      </c>
      <c r="L11" s="2">
        <f t="shared" si="3"/>
        <v>224418</v>
      </c>
      <c r="M11" s="2">
        <f t="shared" si="3"/>
        <v>604806</v>
      </c>
      <c r="N11" s="4">
        <f t="shared" si="3"/>
        <v>888612.75</v>
      </c>
    </row>
    <row r="12" spans="1:14" ht="15" thickBot="1" x14ac:dyDescent="0.35">
      <c r="A12" s="67"/>
      <c r="B12" s="68" t="s">
        <v>5</v>
      </c>
      <c r="C12" s="8">
        <f>C10-C11</f>
        <v>2658498.25</v>
      </c>
      <c r="D12" s="2">
        <f t="shared" ref="D12:N12" si="4">D10-D11</f>
        <v>2363136</v>
      </c>
      <c r="E12" s="2">
        <f t="shared" si="4"/>
        <v>2456670</v>
      </c>
      <c r="F12" s="4">
        <f t="shared" si="4"/>
        <v>3806793</v>
      </c>
      <c r="G12" s="8">
        <f t="shared" si="4"/>
        <v>4009960</v>
      </c>
      <c r="H12" s="2">
        <f t="shared" si="4"/>
        <v>3766673</v>
      </c>
      <c r="I12" s="2">
        <f t="shared" si="4"/>
        <v>171649</v>
      </c>
      <c r="J12" s="4">
        <f t="shared" si="4"/>
        <v>1906023</v>
      </c>
      <c r="K12" s="2">
        <f t="shared" si="4"/>
        <v>3374058</v>
      </c>
      <c r="L12" s="2">
        <f t="shared" si="4"/>
        <v>1271702</v>
      </c>
      <c r="M12" s="2">
        <f t="shared" si="4"/>
        <v>3427234</v>
      </c>
      <c r="N12" s="4">
        <f t="shared" si="4"/>
        <v>5035472.25</v>
      </c>
    </row>
    <row r="13" spans="1:14" x14ac:dyDescent="0.3">
      <c r="A13" s="65" t="s">
        <v>22</v>
      </c>
      <c r="B13" s="69" t="s">
        <v>6</v>
      </c>
      <c r="C13" s="11">
        <v>3.2000000000000001E-2</v>
      </c>
      <c r="D13" s="12">
        <v>4.1000000000000002E-2</v>
      </c>
      <c r="E13" s="12">
        <v>2.9000000000000001E-2</v>
      </c>
      <c r="F13" s="13">
        <v>5.1999999999999998E-2</v>
      </c>
      <c r="G13" s="11">
        <v>4.5999999999999999E-2</v>
      </c>
      <c r="H13" s="12">
        <v>6.3E-2</v>
      </c>
      <c r="I13" s="12">
        <v>3.2000000000000001E-2</v>
      </c>
      <c r="J13" s="13">
        <v>4.4999999999999998E-2</v>
      </c>
      <c r="K13" s="11">
        <v>7.5999999999999998E-2</v>
      </c>
      <c r="L13" s="12">
        <v>6.7000000000000004E-2</v>
      </c>
      <c r="M13" s="12">
        <v>3.5000000000000003E-2</v>
      </c>
      <c r="N13" s="13">
        <v>5.2999999999999999E-2</v>
      </c>
    </row>
    <row r="14" spans="1:14" x14ac:dyDescent="0.3">
      <c r="A14" s="65"/>
      <c r="B14" s="70" t="s">
        <v>20</v>
      </c>
      <c r="C14" s="20">
        <f t="shared" ref="C14:N14" si="5">C12/C5</f>
        <v>0.32013340606634239</v>
      </c>
      <c r="D14" s="21">
        <f t="shared" si="5"/>
        <v>0.30080651731160896</v>
      </c>
      <c r="E14" s="21">
        <f t="shared" si="5"/>
        <v>0.3096577802987332</v>
      </c>
      <c r="F14" s="22">
        <f t="shared" si="5"/>
        <v>0.40456910569105692</v>
      </c>
      <c r="G14" s="20">
        <f t="shared" si="5"/>
        <v>0.45279584462511291</v>
      </c>
      <c r="H14" s="21">
        <f t="shared" si="5"/>
        <v>0.39260715030227228</v>
      </c>
      <c r="I14" s="21">
        <f t="shared" si="5"/>
        <v>2.6780404087682348E-2</v>
      </c>
      <c r="J14" s="22">
        <f t="shared" si="5"/>
        <v>0.25196946262145548</v>
      </c>
      <c r="K14" s="20">
        <f t="shared" si="5"/>
        <v>0.3516841776110069</v>
      </c>
      <c r="L14" s="21">
        <f t="shared" si="5"/>
        <v>0.1681149266043403</v>
      </c>
      <c r="M14" s="21">
        <f t="shared" si="5"/>
        <v>0.38699570912375791</v>
      </c>
      <c r="N14" s="22">
        <f t="shared" si="5"/>
        <v>0.47806061828754526</v>
      </c>
    </row>
    <row r="15" spans="1:14" ht="15" thickBot="1" x14ac:dyDescent="0.35">
      <c r="A15" s="65"/>
      <c r="B15" s="71" t="s">
        <v>10</v>
      </c>
      <c r="C15" s="23">
        <v>1.0666666666666666E-2</v>
      </c>
      <c r="D15" s="24">
        <v>1.3666666666666667E-2</v>
      </c>
      <c r="E15" s="24">
        <v>1.2999999999999999E-2</v>
      </c>
      <c r="F15" s="25">
        <v>1.7333333333333333E-2</v>
      </c>
      <c r="G15" s="23">
        <v>1.5333333333333332E-2</v>
      </c>
      <c r="H15" s="24">
        <v>2.1000000000000001E-2</v>
      </c>
      <c r="I15" s="24">
        <v>2.3000000000000003E-2</v>
      </c>
      <c r="J15" s="25">
        <v>1.4999999999999999E-2</v>
      </c>
      <c r="K15" s="23">
        <v>2.2666666666666668E-2</v>
      </c>
      <c r="L15" s="24">
        <v>2.2333333333333334E-2</v>
      </c>
      <c r="M15" s="24">
        <v>1.6999999999999998E-2</v>
      </c>
      <c r="N15" s="25">
        <v>1.7666666666666667E-2</v>
      </c>
    </row>
    <row r="16" spans="1:14" x14ac:dyDescent="0.3">
      <c r="A16" s="65"/>
      <c r="B16" s="66" t="s">
        <v>7</v>
      </c>
      <c r="C16" s="14">
        <v>1.4630000000000003</v>
      </c>
      <c r="D16" s="15">
        <v>1.617</v>
      </c>
      <c r="E16" s="15">
        <v>2.0790000000000002</v>
      </c>
      <c r="F16" s="16">
        <v>2.3210000000000002</v>
      </c>
      <c r="G16" s="14">
        <v>2.1339999999999999</v>
      </c>
      <c r="H16" s="15">
        <v>1.8480000000000001</v>
      </c>
      <c r="I16" s="15">
        <v>1.595</v>
      </c>
      <c r="J16" s="16">
        <v>1.3420000000000001</v>
      </c>
      <c r="K16" s="15">
        <v>1.2210000000000003</v>
      </c>
      <c r="L16" s="15">
        <v>1.7050000000000003</v>
      </c>
      <c r="M16" s="15">
        <v>1.9360000000000002</v>
      </c>
      <c r="N16" s="16">
        <v>1.4630000000000003</v>
      </c>
    </row>
    <row r="17" spans="1:14" x14ac:dyDescent="0.3">
      <c r="A17" s="65"/>
      <c r="B17" s="66" t="s">
        <v>8</v>
      </c>
      <c r="C17" s="14">
        <v>4.5210000000000008</v>
      </c>
      <c r="D17" s="15">
        <v>4.0260000000000007</v>
      </c>
      <c r="E17" s="15">
        <v>4.4110000000000005</v>
      </c>
      <c r="F17" s="16">
        <v>4.4880000000000004</v>
      </c>
      <c r="G17" s="14">
        <v>4.5210000000000008</v>
      </c>
      <c r="H17" s="15">
        <v>3.2890000000000006</v>
      </c>
      <c r="I17" s="15">
        <v>3.5420000000000007</v>
      </c>
      <c r="J17" s="16">
        <v>4.0260000000000007</v>
      </c>
      <c r="K17" s="15">
        <v>3.4320000000000004</v>
      </c>
      <c r="L17" s="15">
        <v>3.9050000000000002</v>
      </c>
      <c r="M17" s="15">
        <v>4.2679999999999998</v>
      </c>
      <c r="N17" s="16">
        <v>4.3890000000000002</v>
      </c>
    </row>
    <row r="18" spans="1:14" x14ac:dyDescent="0.3">
      <c r="A18" s="65"/>
      <c r="B18" s="72" t="s">
        <v>9</v>
      </c>
      <c r="C18" s="17">
        <v>5.1205000000000007</v>
      </c>
      <c r="D18" s="18">
        <v>5.6594999999999995</v>
      </c>
      <c r="E18" s="18">
        <v>7.2765000000000004</v>
      </c>
      <c r="F18" s="19">
        <v>8.1234999999999999</v>
      </c>
      <c r="G18" s="17">
        <v>7.4689999999999994</v>
      </c>
      <c r="H18" s="18">
        <v>6.468</v>
      </c>
      <c r="I18" s="18">
        <v>5.5824999999999996</v>
      </c>
      <c r="J18" s="19">
        <v>4.6970000000000001</v>
      </c>
      <c r="K18" s="18">
        <v>4.2735000000000012</v>
      </c>
      <c r="L18" s="18">
        <v>5.9675000000000011</v>
      </c>
      <c r="M18" s="18">
        <v>6.7760000000000007</v>
      </c>
      <c r="N18" s="19">
        <v>5.1205000000000007</v>
      </c>
    </row>
    <row r="19" spans="1:14" x14ac:dyDescent="0.3">
      <c r="A19" s="65"/>
      <c r="B19" s="66" t="s">
        <v>11</v>
      </c>
      <c r="C19" s="8">
        <v>8492400</v>
      </c>
      <c r="D19" s="2">
        <v>9199800</v>
      </c>
      <c r="E19" s="2">
        <v>8798400</v>
      </c>
      <c r="F19" s="4">
        <v>9360000</v>
      </c>
      <c r="G19" s="8">
        <v>9399600</v>
      </c>
      <c r="H19" s="2">
        <v>9518400</v>
      </c>
      <c r="I19" s="2">
        <v>9559800</v>
      </c>
      <c r="J19" s="4">
        <v>8998200</v>
      </c>
      <c r="K19" s="2">
        <v>9698400</v>
      </c>
      <c r="L19" s="2">
        <v>9878400</v>
      </c>
      <c r="M19" s="2">
        <v>9900000</v>
      </c>
      <c r="N19" s="4">
        <v>8998200</v>
      </c>
    </row>
    <row r="20" spans="1:14" x14ac:dyDescent="0.3">
      <c r="A20" s="65"/>
      <c r="B20" s="66" t="s">
        <v>19</v>
      </c>
      <c r="C20" s="9">
        <f t="shared" ref="C20:N20" si="6">IFERROR(IF(C19="","",C5/C19),0)</f>
        <v>0.97785608308605343</v>
      </c>
      <c r="D20" s="3">
        <f t="shared" si="6"/>
        <v>0.85393160720885242</v>
      </c>
      <c r="E20" s="3">
        <f t="shared" si="6"/>
        <v>0.90169803600654663</v>
      </c>
      <c r="F20" s="5">
        <f t="shared" si="6"/>
        <v>1.0052884615384616</v>
      </c>
      <c r="G20" s="9">
        <f t="shared" si="6"/>
        <v>0.9421677518192263</v>
      </c>
      <c r="H20" s="3">
        <f t="shared" si="6"/>
        <v>1.0079425113464449</v>
      </c>
      <c r="I20" s="3">
        <f t="shared" si="6"/>
        <v>0.67046381723467019</v>
      </c>
      <c r="J20" s="5">
        <f t="shared" si="6"/>
        <v>0.84066813362672532</v>
      </c>
      <c r="K20" s="3">
        <f t="shared" si="6"/>
        <v>0.98923533778767636</v>
      </c>
      <c r="L20" s="3">
        <f t="shared" si="6"/>
        <v>0.76575963718820861</v>
      </c>
      <c r="M20" s="3">
        <f t="shared" si="6"/>
        <v>0.89454545454545453</v>
      </c>
      <c r="N20" s="5">
        <f t="shared" si="6"/>
        <v>1.1705813384899202</v>
      </c>
    </row>
    <row r="21" spans="1:14" x14ac:dyDescent="0.3">
      <c r="A21" s="65"/>
      <c r="B21" s="66" t="s">
        <v>12</v>
      </c>
      <c r="C21" s="8">
        <v>6225400</v>
      </c>
      <c r="D21" s="2">
        <v>6245800</v>
      </c>
      <c r="E21" s="2">
        <v>6065600</v>
      </c>
      <c r="F21" s="4">
        <v>6205000</v>
      </c>
      <c r="G21" s="8">
        <v>6065600</v>
      </c>
      <c r="H21" s="2">
        <v>6111500</v>
      </c>
      <c r="I21" s="2">
        <v>5975500</v>
      </c>
      <c r="J21" s="4">
        <v>6053700</v>
      </c>
      <c r="K21" s="2">
        <v>6048600</v>
      </c>
      <c r="L21" s="2">
        <v>6001000</v>
      </c>
      <c r="M21" s="2">
        <v>6106400</v>
      </c>
      <c r="N21" s="4">
        <v>6045200</v>
      </c>
    </row>
    <row r="22" spans="1:14" ht="15" thickBot="1" x14ac:dyDescent="0.35">
      <c r="A22" s="67"/>
      <c r="B22" s="68" t="s">
        <v>13</v>
      </c>
      <c r="C22" s="10">
        <f t="shared" ref="C22:N22" si="7">IFERROR(IF(C21="","",C9/C21),0)</f>
        <v>0.83154496096636366</v>
      </c>
      <c r="D22" s="6">
        <f t="shared" si="7"/>
        <v>0.81268052131032054</v>
      </c>
      <c r="E22" s="6">
        <f t="shared" si="7"/>
        <v>0.83145937747296228</v>
      </c>
      <c r="F22" s="7">
        <f t="shared" si="7"/>
        <v>0.79466881547139401</v>
      </c>
      <c r="G22" s="10">
        <f t="shared" si="7"/>
        <v>0.68227380638353996</v>
      </c>
      <c r="H22" s="6">
        <f t="shared" si="7"/>
        <v>0.84473860754315633</v>
      </c>
      <c r="I22" s="6">
        <f t="shared" si="7"/>
        <v>1.0388352439126434</v>
      </c>
      <c r="J22" s="7">
        <f t="shared" si="7"/>
        <v>0.87915159324049752</v>
      </c>
      <c r="K22" s="6">
        <f t="shared" si="7"/>
        <v>0.92988790794564036</v>
      </c>
      <c r="L22" s="6">
        <f t="shared" si="7"/>
        <v>1.0112247958673555</v>
      </c>
      <c r="M22" s="6">
        <f t="shared" si="7"/>
        <v>0.78998427878946675</v>
      </c>
      <c r="N22" s="7">
        <f t="shared" si="7"/>
        <v>0.76242969628796398</v>
      </c>
    </row>
  </sheetData>
  <mergeCells count="5">
    <mergeCell ref="A1:N1"/>
    <mergeCell ref="A2:N2"/>
    <mergeCell ref="A3:N3"/>
    <mergeCell ref="A5:A12"/>
    <mergeCell ref="A13:A22"/>
  </mergeCells>
  <conditionalFormatting sqref="C5:N5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{5A505D9C-CC3F-48DA-BD41-1C25A424314F}</x14:id>
        </ext>
      </extLst>
    </cfRule>
  </conditionalFormatting>
  <conditionalFormatting sqref="C6:N6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{9411C94F-F001-444F-88CE-DB4571F18FE5}</x14:id>
        </ext>
      </extLst>
    </cfRule>
  </conditionalFormatting>
  <conditionalFormatting sqref="C7:N7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{6BCBC404-7D48-453E-A702-190CAFF25275}</x14:id>
        </ext>
      </extLst>
    </cfRule>
  </conditionalFormatting>
  <conditionalFormatting sqref="C9:N9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{5E21A4BA-1922-421B-911D-7E48E0415621}</x14:id>
        </ext>
      </extLst>
    </cfRule>
  </conditionalFormatting>
  <conditionalFormatting sqref="C11:N11">
    <cfRule type="dataBar" priority="12">
      <dataBar>
        <cfvo type="min"/>
        <cfvo type="max"/>
        <color rgb="FFFFCC29"/>
      </dataBar>
      <extLst>
        <ext xmlns:x14="http://schemas.microsoft.com/office/spreadsheetml/2009/9/main" uri="{B025F937-C7B1-47D3-B67F-A62EFF666E3E}">
          <x14:id>{742C6E91-9634-42A0-BE10-DF0DC220B130}</x14:id>
        </ext>
      </extLst>
    </cfRule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{A6E0ECCE-DF26-4297-BE19-F2973D95CADB}</x14:id>
        </ext>
      </extLst>
    </cfRule>
  </conditionalFormatting>
  <conditionalFormatting sqref="C11:N12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{795C09D0-8207-41C4-A8F0-9251C7B49B71}</x14:id>
        </ext>
      </extLst>
    </cfRule>
  </conditionalFormatting>
  <conditionalFormatting sqref="C13:N13">
    <cfRule type="iconSet" priority="10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11">
      <iconSet iconSet="3Arrows">
        <cfvo type="percent" val="0"/>
        <cfvo type="percent" val="33"/>
        <cfvo type="percent" val="67"/>
      </iconSet>
    </cfRule>
  </conditionalFormatting>
  <conditionalFormatting sqref="C14:N14">
    <cfRule type="iconSet" priority="9">
      <iconSet>
        <cfvo type="percent" val="0"/>
        <cfvo type="percent" val="33"/>
        <cfvo type="percent" val="67"/>
      </iconSet>
    </cfRule>
  </conditionalFormatting>
  <conditionalFormatting sqref="C15:N15">
    <cfRule type="iconSet" priority="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16:N16">
    <cfRule type="iconSet" priority="7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C17:N17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:N18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:N19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{C1DD086B-3948-4EDE-B740-4DF6E9218254}</x14:id>
        </ext>
      </extLst>
    </cfRule>
  </conditionalFormatting>
  <conditionalFormatting sqref="C20:N20">
    <cfRule type="iconSet" priority="3">
      <iconSet iconSet="3Signs">
        <cfvo type="percent" val="0"/>
        <cfvo type="percent" val="33"/>
        <cfvo type="percent" val="67"/>
      </iconSet>
    </cfRule>
  </conditionalFormatting>
  <conditionalFormatting sqref="C21:N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A505D9C-CC3F-48DA-BD41-1C25A42431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C5:N5</xm:sqref>
        </x14:conditionalFormatting>
        <x14:conditionalFormatting xmlns:xm="http://schemas.microsoft.com/office/excel/2006/main">
          <x14:cfRule type="dataBar" id="{9411C94F-F001-444F-88CE-DB4571F18F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C6:N6</xm:sqref>
        </x14:conditionalFormatting>
        <x14:conditionalFormatting xmlns:xm="http://schemas.microsoft.com/office/excel/2006/main">
          <x14:cfRule type="dataBar" id="{6BCBC404-7D48-453E-A702-190CAFF252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C7:N7</xm:sqref>
        </x14:conditionalFormatting>
        <x14:conditionalFormatting xmlns:xm="http://schemas.microsoft.com/office/excel/2006/main">
          <x14:cfRule type="dataBar" id="{5E21A4BA-1922-421B-911D-7E48E04156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C9:N9</xm:sqref>
        </x14:conditionalFormatting>
        <x14:conditionalFormatting xmlns:xm="http://schemas.microsoft.com/office/excel/2006/main">
          <x14:cfRule type="dataBar" id="{742C6E91-9634-42A0-BE10-DF0DC220B1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6E0ECCE-DF26-4297-BE19-F2973D95CA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C11:N11</xm:sqref>
        </x14:conditionalFormatting>
        <x14:conditionalFormatting xmlns:xm="http://schemas.microsoft.com/office/excel/2006/main">
          <x14:cfRule type="dataBar" id="{795C09D0-8207-41C4-A8F0-9251C7B49B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C11:N12</xm:sqref>
        </x14:conditionalFormatting>
        <x14:conditionalFormatting xmlns:xm="http://schemas.microsoft.com/office/excel/2006/main">
          <x14:cfRule type="dataBar" id="{C1DD086B-3948-4EDE-B740-4DF6E92182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C19:N19</xm:sqref>
        </x14:conditionalFormatting>
        <x14:conditionalFormatting xmlns:xm="http://schemas.microsoft.com/office/excel/2006/main">
          <x14:cfRule type="iconSet" priority="1" id="{73629894-1CBA-40E2-8E71-CF67C00448A1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C22:N22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6A983-59A8-4B64-8EE3-E8C48881E54D}">
  <dimension ref="A1"/>
  <sheetViews>
    <sheetView tabSelected="1" zoomScale="80" zoomScaleNormal="80" workbookViewId="0"/>
  </sheetViews>
  <sheetFormatPr defaultRowHeight="14.4" x14ac:dyDescent="0.3"/>
  <cols>
    <col min="1" max="16384" width="8.88671875" style="28"/>
  </cols>
  <sheetData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3" name="Drop Down 3">
              <controlPr defaultSize="0" autoLine="0" autoPict="0">
                <anchor moveWithCells="1">
                  <from>
                    <xdr:col>23</xdr:col>
                    <xdr:colOff>434340</xdr:colOff>
                    <xdr:row>3</xdr:row>
                    <xdr:rowOff>106680</xdr:rowOff>
                  </from>
                  <to>
                    <xdr:col>27</xdr:col>
                    <xdr:colOff>480060</xdr:colOff>
                    <xdr:row>5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FB4A4-5944-4C6D-A5E1-8574B39E6329}">
  <sheetPr codeName="Sheet1"/>
  <dimension ref="A1:N68"/>
  <sheetViews>
    <sheetView workbookViewId="0">
      <selection activeCell="B25" sqref="B25"/>
    </sheetView>
  </sheetViews>
  <sheetFormatPr defaultRowHeight="14.4" x14ac:dyDescent="0.3"/>
  <cols>
    <col min="2" max="2" width="24.6640625" customWidth="1"/>
    <col min="3" max="3" width="12.5546875" bestFit="1" customWidth="1"/>
    <col min="4" max="4" width="14.109375" bestFit="1" customWidth="1"/>
    <col min="5" max="9" width="12.5546875" bestFit="1" customWidth="1"/>
    <col min="10" max="10" width="14.44140625" customWidth="1"/>
    <col min="11" max="11" width="14.33203125" customWidth="1"/>
    <col min="12" max="12" width="13.33203125" customWidth="1"/>
    <col min="13" max="13" width="12.77734375" customWidth="1"/>
    <col min="14" max="14" width="16.44140625" customWidth="1"/>
  </cols>
  <sheetData>
    <row r="1" spans="1:14" ht="21" x14ac:dyDescent="0.3">
      <c r="A1" s="58" t="s">
        <v>15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60"/>
    </row>
    <row r="2" spans="1:14" ht="18" x14ac:dyDescent="0.3">
      <c r="A2" s="33" t="s">
        <v>14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5"/>
    </row>
    <row r="3" spans="1:14" ht="18.600000000000001" thickBot="1" x14ac:dyDescent="0.35">
      <c r="A3" s="36" t="s">
        <v>16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8"/>
    </row>
    <row r="4" spans="1:14" ht="30" thickBot="1" x14ac:dyDescent="0.35">
      <c r="A4" s="61" t="s">
        <v>23</v>
      </c>
      <c r="B4" s="62" t="s">
        <v>21</v>
      </c>
      <c r="C4" s="55">
        <v>43831</v>
      </c>
      <c r="D4" s="56">
        <v>43862</v>
      </c>
      <c r="E4" s="56">
        <v>43891</v>
      </c>
      <c r="F4" s="57">
        <v>43922</v>
      </c>
      <c r="G4" s="55">
        <v>43952</v>
      </c>
      <c r="H4" s="56">
        <v>43983</v>
      </c>
      <c r="I4" s="56">
        <v>44013</v>
      </c>
      <c r="J4" s="57">
        <v>44044</v>
      </c>
      <c r="K4" s="55">
        <v>44075</v>
      </c>
      <c r="L4" s="56">
        <v>44105</v>
      </c>
      <c r="M4" s="56">
        <v>44136</v>
      </c>
      <c r="N4" s="57">
        <v>44166</v>
      </c>
    </row>
    <row r="5" spans="1:14" x14ac:dyDescent="0.3">
      <c r="A5" s="63" t="s">
        <v>15</v>
      </c>
      <c r="B5" s="64" t="s">
        <v>0</v>
      </c>
      <c r="C5" s="8">
        <v>8304345</v>
      </c>
      <c r="D5" s="2">
        <v>7856000</v>
      </c>
      <c r="E5" s="2">
        <v>7933500</v>
      </c>
      <c r="F5" s="4">
        <v>9409500</v>
      </c>
      <c r="G5" s="8">
        <v>8856000</v>
      </c>
      <c r="H5" s="2">
        <v>9594000</v>
      </c>
      <c r="I5" s="2">
        <v>6409500</v>
      </c>
      <c r="J5" s="4">
        <v>7564500</v>
      </c>
      <c r="K5" s="2">
        <v>9594000</v>
      </c>
      <c r="L5" s="2">
        <v>7564480</v>
      </c>
      <c r="M5" s="2">
        <v>8856000</v>
      </c>
      <c r="N5" s="27">
        <v>10533125</v>
      </c>
    </row>
    <row r="6" spans="1:14" x14ac:dyDescent="0.3">
      <c r="A6" s="65"/>
      <c r="B6" s="66" t="s">
        <v>1</v>
      </c>
      <c r="C6" s="8">
        <v>2200000</v>
      </c>
      <c r="D6" s="2">
        <v>2015840</v>
      </c>
      <c r="E6" s="2">
        <v>2008800</v>
      </c>
      <c r="F6" s="4">
        <v>2003520</v>
      </c>
      <c r="G6" s="8">
        <v>1173600</v>
      </c>
      <c r="H6" s="2">
        <v>2185920</v>
      </c>
      <c r="I6" s="2">
        <v>3157760</v>
      </c>
      <c r="J6" s="4">
        <v>2177120</v>
      </c>
      <c r="K6" s="2">
        <v>2221120</v>
      </c>
      <c r="L6" s="2">
        <v>3113760</v>
      </c>
      <c r="M6" s="2">
        <v>2175360</v>
      </c>
      <c r="N6" s="4">
        <v>2154240</v>
      </c>
    </row>
    <row r="7" spans="1:14" x14ac:dyDescent="0.3">
      <c r="A7" s="65"/>
      <c r="B7" s="66" t="s">
        <v>2</v>
      </c>
      <c r="C7" s="8">
        <f t="shared" ref="C7:N7" si="0">C5-C6</f>
        <v>6104345</v>
      </c>
      <c r="D7" s="2">
        <f t="shared" si="0"/>
        <v>5840160</v>
      </c>
      <c r="E7" s="2">
        <f t="shared" si="0"/>
        <v>5924700</v>
      </c>
      <c r="F7" s="4">
        <f t="shared" si="0"/>
        <v>7405980</v>
      </c>
      <c r="G7" s="8">
        <f t="shared" si="0"/>
        <v>7682400</v>
      </c>
      <c r="H7" s="2">
        <f t="shared" si="0"/>
        <v>7408080</v>
      </c>
      <c r="I7" s="2">
        <f t="shared" si="0"/>
        <v>3251740</v>
      </c>
      <c r="J7" s="4">
        <f t="shared" si="0"/>
        <v>5387380</v>
      </c>
      <c r="K7" s="2">
        <f t="shared" si="0"/>
        <v>7372880</v>
      </c>
      <c r="L7" s="2">
        <f t="shared" si="0"/>
        <v>4450720</v>
      </c>
      <c r="M7" s="2">
        <f t="shared" si="0"/>
        <v>6680640</v>
      </c>
      <c r="N7" s="4">
        <f t="shared" si="0"/>
        <v>8378885</v>
      </c>
    </row>
    <row r="8" spans="1:14" x14ac:dyDescent="0.3">
      <c r="A8" s="65"/>
      <c r="B8" s="66" t="s">
        <v>3</v>
      </c>
      <c r="C8" s="8">
        <v>2976700</v>
      </c>
      <c r="D8" s="2">
        <v>3060000</v>
      </c>
      <c r="E8" s="2">
        <v>3034500</v>
      </c>
      <c r="F8" s="4">
        <v>2927400</v>
      </c>
      <c r="G8" s="8">
        <v>2964800</v>
      </c>
      <c r="H8" s="2">
        <v>2976700</v>
      </c>
      <c r="I8" s="2">
        <v>3049800</v>
      </c>
      <c r="J8" s="4">
        <v>3145000</v>
      </c>
      <c r="K8" s="2">
        <v>3403400</v>
      </c>
      <c r="L8" s="2">
        <v>2954600</v>
      </c>
      <c r="M8" s="2">
        <v>2648600</v>
      </c>
      <c r="N8" s="4">
        <v>2454800</v>
      </c>
    </row>
    <row r="9" spans="1:14" x14ac:dyDescent="0.3">
      <c r="A9" s="65"/>
      <c r="B9" s="66" t="s">
        <v>4</v>
      </c>
      <c r="C9" s="8">
        <f t="shared" ref="C9:N9" si="1">C6+C8</f>
        <v>5176700</v>
      </c>
      <c r="D9" s="2">
        <f t="shared" si="1"/>
        <v>5075840</v>
      </c>
      <c r="E9" s="2">
        <f t="shared" si="1"/>
        <v>5043300</v>
      </c>
      <c r="F9" s="4">
        <f t="shared" si="1"/>
        <v>4930920</v>
      </c>
      <c r="G9" s="8">
        <f t="shared" si="1"/>
        <v>4138400</v>
      </c>
      <c r="H9" s="2">
        <f t="shared" si="1"/>
        <v>5162620</v>
      </c>
      <c r="I9" s="2">
        <f t="shared" si="1"/>
        <v>6207560</v>
      </c>
      <c r="J9" s="4">
        <f t="shared" si="1"/>
        <v>5322120</v>
      </c>
      <c r="K9" s="2">
        <f t="shared" si="1"/>
        <v>5624520</v>
      </c>
      <c r="L9" s="2">
        <f t="shared" si="1"/>
        <v>6068360</v>
      </c>
      <c r="M9" s="2">
        <f t="shared" si="1"/>
        <v>4823960</v>
      </c>
      <c r="N9" s="4">
        <f t="shared" si="1"/>
        <v>4609040</v>
      </c>
    </row>
    <row r="10" spans="1:14" x14ac:dyDescent="0.3">
      <c r="A10" s="65"/>
      <c r="B10" s="66" t="s">
        <v>17</v>
      </c>
      <c r="C10" s="8">
        <f>C7-C8</f>
        <v>3127645</v>
      </c>
      <c r="D10" s="2">
        <f t="shared" ref="D10:N10" si="2">D7-D8</f>
        <v>2780160</v>
      </c>
      <c r="E10" s="2">
        <f t="shared" si="2"/>
        <v>2890200</v>
      </c>
      <c r="F10" s="4">
        <f t="shared" si="2"/>
        <v>4478580</v>
      </c>
      <c r="G10" s="8">
        <f t="shared" si="2"/>
        <v>4717600</v>
      </c>
      <c r="H10" s="2">
        <f t="shared" si="2"/>
        <v>4431380</v>
      </c>
      <c r="I10" s="2">
        <f t="shared" si="2"/>
        <v>201940</v>
      </c>
      <c r="J10" s="4">
        <f t="shared" si="2"/>
        <v>2242380</v>
      </c>
      <c r="K10" s="2">
        <f t="shared" si="2"/>
        <v>3969480</v>
      </c>
      <c r="L10" s="2">
        <f t="shared" si="2"/>
        <v>1496120</v>
      </c>
      <c r="M10" s="2">
        <f t="shared" si="2"/>
        <v>4032040</v>
      </c>
      <c r="N10" s="4">
        <f t="shared" si="2"/>
        <v>5924085</v>
      </c>
    </row>
    <row r="11" spans="1:14" x14ac:dyDescent="0.3">
      <c r="A11" s="65"/>
      <c r="B11" s="66" t="s">
        <v>18</v>
      </c>
      <c r="C11" s="8">
        <f>C10*15%</f>
        <v>469146.75</v>
      </c>
      <c r="D11" s="2">
        <f t="shared" ref="D11:N11" si="3">D10*15%</f>
        <v>417024</v>
      </c>
      <c r="E11" s="2">
        <f t="shared" si="3"/>
        <v>433530</v>
      </c>
      <c r="F11" s="4">
        <f t="shared" si="3"/>
        <v>671787</v>
      </c>
      <c r="G11" s="8">
        <f t="shared" si="3"/>
        <v>707640</v>
      </c>
      <c r="H11" s="2">
        <f t="shared" si="3"/>
        <v>664707</v>
      </c>
      <c r="I11" s="2">
        <f t="shared" si="3"/>
        <v>30291</v>
      </c>
      <c r="J11" s="4">
        <f t="shared" si="3"/>
        <v>336357</v>
      </c>
      <c r="K11" s="2">
        <f t="shared" si="3"/>
        <v>595422</v>
      </c>
      <c r="L11" s="2">
        <f t="shared" si="3"/>
        <v>224418</v>
      </c>
      <c r="M11" s="2">
        <f t="shared" si="3"/>
        <v>604806</v>
      </c>
      <c r="N11" s="4">
        <f t="shared" si="3"/>
        <v>888612.75</v>
      </c>
    </row>
    <row r="12" spans="1:14" ht="15" thickBot="1" x14ac:dyDescent="0.35">
      <c r="A12" s="67"/>
      <c r="B12" s="68" t="s">
        <v>5</v>
      </c>
      <c r="C12" s="8">
        <f>C10-C11</f>
        <v>2658498.25</v>
      </c>
      <c r="D12" s="2">
        <f t="shared" ref="D12:N12" si="4">D10-D11</f>
        <v>2363136</v>
      </c>
      <c r="E12" s="2">
        <f t="shared" si="4"/>
        <v>2456670</v>
      </c>
      <c r="F12" s="4">
        <f t="shared" si="4"/>
        <v>3806793</v>
      </c>
      <c r="G12" s="8">
        <f t="shared" si="4"/>
        <v>4009960</v>
      </c>
      <c r="H12" s="2">
        <f t="shared" si="4"/>
        <v>3766673</v>
      </c>
      <c r="I12" s="2">
        <f t="shared" si="4"/>
        <v>171649</v>
      </c>
      <c r="J12" s="4">
        <f t="shared" si="4"/>
        <v>1906023</v>
      </c>
      <c r="K12" s="2">
        <f t="shared" si="4"/>
        <v>3374058</v>
      </c>
      <c r="L12" s="2">
        <f t="shared" si="4"/>
        <v>1271702</v>
      </c>
      <c r="M12" s="2">
        <f t="shared" si="4"/>
        <v>3427234</v>
      </c>
      <c r="N12" s="4">
        <f t="shared" si="4"/>
        <v>5035472.25</v>
      </c>
    </row>
    <row r="13" spans="1:14" x14ac:dyDescent="0.3">
      <c r="A13" s="65" t="s">
        <v>22</v>
      </c>
      <c r="B13" s="69" t="s">
        <v>6</v>
      </c>
      <c r="C13" s="11">
        <v>3.2000000000000001E-2</v>
      </c>
      <c r="D13" s="12">
        <v>4.1000000000000002E-2</v>
      </c>
      <c r="E13" s="12">
        <v>2.9000000000000001E-2</v>
      </c>
      <c r="F13" s="13">
        <v>5.1999999999999998E-2</v>
      </c>
      <c r="G13" s="11">
        <v>4.5999999999999999E-2</v>
      </c>
      <c r="H13" s="12">
        <v>6.3E-2</v>
      </c>
      <c r="I13" s="12">
        <v>3.2000000000000001E-2</v>
      </c>
      <c r="J13" s="13">
        <v>4.4999999999999998E-2</v>
      </c>
      <c r="K13" s="11">
        <v>7.5999999999999998E-2</v>
      </c>
      <c r="L13" s="12">
        <v>6.7000000000000004E-2</v>
      </c>
      <c r="M13" s="12">
        <v>3.5000000000000003E-2</v>
      </c>
      <c r="N13" s="13">
        <v>5.2999999999999999E-2</v>
      </c>
    </row>
    <row r="14" spans="1:14" x14ac:dyDescent="0.3">
      <c r="A14" s="65"/>
      <c r="B14" s="70" t="s">
        <v>20</v>
      </c>
      <c r="C14" s="20">
        <f t="shared" ref="C14:N14" si="5">C12/C5</f>
        <v>0.32013340606634239</v>
      </c>
      <c r="D14" s="21">
        <f t="shared" si="5"/>
        <v>0.30080651731160896</v>
      </c>
      <c r="E14" s="21">
        <f t="shared" si="5"/>
        <v>0.3096577802987332</v>
      </c>
      <c r="F14" s="22">
        <f t="shared" si="5"/>
        <v>0.40456910569105692</v>
      </c>
      <c r="G14" s="20">
        <f t="shared" si="5"/>
        <v>0.45279584462511291</v>
      </c>
      <c r="H14" s="21">
        <f t="shared" si="5"/>
        <v>0.39260715030227228</v>
      </c>
      <c r="I14" s="21">
        <f t="shared" si="5"/>
        <v>2.6780404087682348E-2</v>
      </c>
      <c r="J14" s="22">
        <f t="shared" si="5"/>
        <v>0.25196946262145548</v>
      </c>
      <c r="K14" s="20">
        <f t="shared" si="5"/>
        <v>0.3516841776110069</v>
      </c>
      <c r="L14" s="21">
        <f t="shared" si="5"/>
        <v>0.1681149266043403</v>
      </c>
      <c r="M14" s="21">
        <f t="shared" si="5"/>
        <v>0.38699570912375791</v>
      </c>
      <c r="N14" s="22">
        <f t="shared" si="5"/>
        <v>0.47806061828754526</v>
      </c>
    </row>
    <row r="15" spans="1:14" ht="15" thickBot="1" x14ac:dyDescent="0.35">
      <c r="A15" s="65"/>
      <c r="B15" s="71" t="s">
        <v>10</v>
      </c>
      <c r="C15" s="23">
        <v>1.0666666666666666E-2</v>
      </c>
      <c r="D15" s="24">
        <v>1.3666666666666667E-2</v>
      </c>
      <c r="E15" s="24">
        <v>1.2999999999999999E-2</v>
      </c>
      <c r="F15" s="25">
        <v>1.7333333333333333E-2</v>
      </c>
      <c r="G15" s="23">
        <v>1.5333333333333332E-2</v>
      </c>
      <c r="H15" s="24">
        <v>2.1000000000000001E-2</v>
      </c>
      <c r="I15" s="24">
        <v>2.3000000000000003E-2</v>
      </c>
      <c r="J15" s="25">
        <v>1.4999999999999999E-2</v>
      </c>
      <c r="K15" s="23">
        <v>2.2666666666666668E-2</v>
      </c>
      <c r="L15" s="24">
        <v>2.2333333333333334E-2</v>
      </c>
      <c r="M15" s="24">
        <v>1.6999999999999998E-2</v>
      </c>
      <c r="N15" s="25">
        <v>1.7666666666666667E-2</v>
      </c>
    </row>
    <row r="16" spans="1:14" x14ac:dyDescent="0.3">
      <c r="A16" s="65"/>
      <c r="B16" s="66" t="s">
        <v>7</v>
      </c>
      <c r="C16" s="14">
        <v>1.4630000000000003</v>
      </c>
      <c r="D16" s="15">
        <v>1.617</v>
      </c>
      <c r="E16" s="15">
        <v>2.0790000000000002</v>
      </c>
      <c r="F16" s="16">
        <v>2.3210000000000002</v>
      </c>
      <c r="G16" s="14">
        <v>2.1339999999999999</v>
      </c>
      <c r="H16" s="15">
        <v>1.8480000000000001</v>
      </c>
      <c r="I16" s="15">
        <v>1.595</v>
      </c>
      <c r="J16" s="16">
        <v>1.3420000000000001</v>
      </c>
      <c r="K16" s="15">
        <v>1.2210000000000003</v>
      </c>
      <c r="L16" s="15">
        <v>1.7050000000000003</v>
      </c>
      <c r="M16" s="15">
        <v>1.9360000000000002</v>
      </c>
      <c r="N16" s="16">
        <v>1.4630000000000003</v>
      </c>
    </row>
    <row r="17" spans="1:14" x14ac:dyDescent="0.3">
      <c r="A17" s="65"/>
      <c r="B17" s="66" t="s">
        <v>8</v>
      </c>
      <c r="C17" s="14">
        <v>4.5210000000000008</v>
      </c>
      <c r="D17" s="15">
        <v>4.0260000000000007</v>
      </c>
      <c r="E17" s="15">
        <v>4.4110000000000005</v>
      </c>
      <c r="F17" s="16">
        <v>4.4880000000000004</v>
      </c>
      <c r="G17" s="14">
        <v>4.5210000000000008</v>
      </c>
      <c r="H17" s="15">
        <v>3.2890000000000006</v>
      </c>
      <c r="I17" s="15">
        <v>3.5420000000000007</v>
      </c>
      <c r="J17" s="16">
        <v>4.0260000000000007</v>
      </c>
      <c r="K17" s="15">
        <v>3.4320000000000004</v>
      </c>
      <c r="L17" s="15">
        <v>3.9050000000000002</v>
      </c>
      <c r="M17" s="15">
        <v>4.2679999999999998</v>
      </c>
      <c r="N17" s="16">
        <v>4.3890000000000002</v>
      </c>
    </row>
    <row r="18" spans="1:14" x14ac:dyDescent="0.3">
      <c r="A18" s="65"/>
      <c r="B18" s="72" t="s">
        <v>9</v>
      </c>
      <c r="C18" s="17">
        <v>5.1205000000000007</v>
      </c>
      <c r="D18" s="18">
        <v>5.6594999999999995</v>
      </c>
      <c r="E18" s="18">
        <v>7.2765000000000004</v>
      </c>
      <c r="F18" s="19">
        <v>8.1234999999999999</v>
      </c>
      <c r="G18" s="17">
        <v>7.4689999999999994</v>
      </c>
      <c r="H18" s="18">
        <v>6.468</v>
      </c>
      <c r="I18" s="18">
        <v>5.5824999999999996</v>
      </c>
      <c r="J18" s="19">
        <v>4.6970000000000001</v>
      </c>
      <c r="K18" s="18">
        <v>4.2735000000000012</v>
      </c>
      <c r="L18" s="18">
        <v>5.9675000000000011</v>
      </c>
      <c r="M18" s="18">
        <v>6.7760000000000007</v>
      </c>
      <c r="N18" s="19">
        <v>5.1205000000000007</v>
      </c>
    </row>
    <row r="19" spans="1:14" x14ac:dyDescent="0.3">
      <c r="A19" s="65"/>
      <c r="B19" s="66" t="s">
        <v>11</v>
      </c>
      <c r="C19" s="8">
        <v>8492400</v>
      </c>
      <c r="D19" s="2">
        <v>9199800</v>
      </c>
      <c r="E19" s="2">
        <v>8798400</v>
      </c>
      <c r="F19" s="4">
        <v>9360000</v>
      </c>
      <c r="G19" s="8">
        <v>9399600</v>
      </c>
      <c r="H19" s="2">
        <v>9518400</v>
      </c>
      <c r="I19" s="2">
        <v>9559800</v>
      </c>
      <c r="J19" s="4">
        <v>8998200</v>
      </c>
      <c r="K19" s="2">
        <v>9698400</v>
      </c>
      <c r="L19" s="2">
        <v>9878400</v>
      </c>
      <c r="M19" s="2">
        <v>9900000</v>
      </c>
      <c r="N19" s="4">
        <v>8998200</v>
      </c>
    </row>
    <row r="20" spans="1:14" x14ac:dyDescent="0.3">
      <c r="A20" s="65"/>
      <c r="B20" s="66" t="s">
        <v>19</v>
      </c>
      <c r="C20" s="9">
        <f t="shared" ref="C20:N20" si="6">IFERROR(IF(C19="","",C5/C19),0)</f>
        <v>0.97785608308605343</v>
      </c>
      <c r="D20" s="3">
        <f t="shared" si="6"/>
        <v>0.85393160720885242</v>
      </c>
      <c r="E20" s="3">
        <f t="shared" si="6"/>
        <v>0.90169803600654663</v>
      </c>
      <c r="F20" s="5">
        <f t="shared" si="6"/>
        <v>1.0052884615384616</v>
      </c>
      <c r="G20" s="9">
        <f t="shared" si="6"/>
        <v>0.9421677518192263</v>
      </c>
      <c r="H20" s="3">
        <f t="shared" si="6"/>
        <v>1.0079425113464449</v>
      </c>
      <c r="I20" s="3">
        <f t="shared" si="6"/>
        <v>0.67046381723467019</v>
      </c>
      <c r="J20" s="5">
        <f t="shared" si="6"/>
        <v>0.84066813362672532</v>
      </c>
      <c r="K20" s="3">
        <f t="shared" si="6"/>
        <v>0.98923533778767636</v>
      </c>
      <c r="L20" s="3">
        <f t="shared" si="6"/>
        <v>0.76575963718820861</v>
      </c>
      <c r="M20" s="3">
        <f t="shared" si="6"/>
        <v>0.89454545454545453</v>
      </c>
      <c r="N20" s="5">
        <f t="shared" si="6"/>
        <v>1.1705813384899202</v>
      </c>
    </row>
    <row r="21" spans="1:14" x14ac:dyDescent="0.3">
      <c r="A21" s="65"/>
      <c r="B21" s="66" t="s">
        <v>12</v>
      </c>
      <c r="C21" s="8">
        <v>6225400</v>
      </c>
      <c r="D21" s="2">
        <v>6245800</v>
      </c>
      <c r="E21" s="2">
        <v>6065600</v>
      </c>
      <c r="F21" s="4">
        <v>6205000</v>
      </c>
      <c r="G21" s="8">
        <v>6065600</v>
      </c>
      <c r="H21" s="2">
        <v>6111500</v>
      </c>
      <c r="I21" s="2">
        <v>5975500</v>
      </c>
      <c r="J21" s="4">
        <v>6053700</v>
      </c>
      <c r="K21" s="2">
        <v>6048600</v>
      </c>
      <c r="L21" s="2">
        <v>6001000</v>
      </c>
      <c r="M21" s="2">
        <v>6106400</v>
      </c>
      <c r="N21" s="4">
        <v>6045200</v>
      </c>
    </row>
    <row r="22" spans="1:14" ht="15" thickBot="1" x14ac:dyDescent="0.35">
      <c r="A22" s="67"/>
      <c r="B22" s="68" t="s">
        <v>13</v>
      </c>
      <c r="C22" s="10">
        <f t="shared" ref="C22:N22" si="7">IFERROR(IF(C21="","",C9/C21),0)</f>
        <v>0.83154496096636366</v>
      </c>
      <c r="D22" s="6">
        <f t="shared" si="7"/>
        <v>0.81268052131032054</v>
      </c>
      <c r="E22" s="6">
        <f t="shared" si="7"/>
        <v>0.83145937747296228</v>
      </c>
      <c r="F22" s="7">
        <f t="shared" si="7"/>
        <v>0.79466881547139401</v>
      </c>
      <c r="G22" s="10">
        <f t="shared" si="7"/>
        <v>0.68227380638353996</v>
      </c>
      <c r="H22" s="6">
        <f t="shared" si="7"/>
        <v>0.84473860754315633</v>
      </c>
      <c r="I22" s="6">
        <f t="shared" si="7"/>
        <v>1.0388352439126434</v>
      </c>
      <c r="J22" s="7">
        <f t="shared" si="7"/>
        <v>0.87915159324049752</v>
      </c>
      <c r="K22" s="6">
        <f t="shared" si="7"/>
        <v>0.92988790794564036</v>
      </c>
      <c r="L22" s="6">
        <f t="shared" si="7"/>
        <v>1.0112247958673555</v>
      </c>
      <c r="M22" s="6">
        <f t="shared" si="7"/>
        <v>0.78998427878946675</v>
      </c>
      <c r="N22" s="7">
        <f t="shared" si="7"/>
        <v>0.76242969628796398</v>
      </c>
    </row>
    <row r="28" spans="1:14" x14ac:dyDescent="0.3">
      <c r="B28" s="30" t="s">
        <v>21</v>
      </c>
      <c r="C28" s="30">
        <v>4</v>
      </c>
      <c r="D28" s="30"/>
      <c r="I28" t="s">
        <v>24</v>
      </c>
    </row>
    <row r="29" spans="1:14" x14ac:dyDescent="0.3">
      <c r="B29" s="29" t="str">
        <f>B5</f>
        <v>Income</v>
      </c>
      <c r="C29" s="29">
        <f>INDEX($C$5:$N$22,MATCH(B29,$B$5:$B$22,0),$C$28)</f>
        <v>9409500</v>
      </c>
      <c r="D29" s="32">
        <f>MAX(C5:N5)*1.25</f>
        <v>13166406.25</v>
      </c>
      <c r="I29" t="s">
        <v>25</v>
      </c>
    </row>
    <row r="30" spans="1:14" x14ac:dyDescent="0.3">
      <c r="B30" s="29" t="str">
        <f t="shared" ref="B30:B45" si="8">B6</f>
        <v>Cost of Goods Sold</v>
      </c>
      <c r="C30" s="29">
        <f t="shared" ref="C30:C46" si="9">INDEX($C$5:$N$22,MATCH(B30,$B$5:$B$22,0),$C$28)</f>
        <v>2003520</v>
      </c>
      <c r="D30" s="32">
        <f t="shared" ref="D30:D46" si="10">MAX(C6:N6)*1.25</f>
        <v>3947200</v>
      </c>
      <c r="I30" t="s">
        <v>26</v>
      </c>
    </row>
    <row r="31" spans="1:14" x14ac:dyDescent="0.3">
      <c r="B31" s="29" t="str">
        <f t="shared" si="8"/>
        <v xml:space="preserve">Gross Profit </v>
      </c>
      <c r="C31" s="29">
        <f t="shared" si="9"/>
        <v>7405980</v>
      </c>
      <c r="D31" s="32">
        <f t="shared" si="10"/>
        <v>10473606.25</v>
      </c>
      <c r="I31" t="s">
        <v>27</v>
      </c>
    </row>
    <row r="32" spans="1:14" x14ac:dyDescent="0.3">
      <c r="B32" s="29" t="str">
        <f t="shared" si="8"/>
        <v xml:space="preserve">Total Operating Expenses  </v>
      </c>
      <c r="C32" s="29">
        <f t="shared" si="9"/>
        <v>2927400</v>
      </c>
      <c r="D32" s="32">
        <f t="shared" si="10"/>
        <v>4254250</v>
      </c>
      <c r="I32" t="s">
        <v>28</v>
      </c>
    </row>
    <row r="33" spans="2:9" x14ac:dyDescent="0.3">
      <c r="B33" s="29" t="str">
        <f t="shared" si="8"/>
        <v>Total Expenses</v>
      </c>
      <c r="C33" s="29">
        <f t="shared" si="9"/>
        <v>4930920</v>
      </c>
      <c r="D33" s="32">
        <f t="shared" si="10"/>
        <v>7759450</v>
      </c>
      <c r="I33" t="s">
        <v>29</v>
      </c>
    </row>
    <row r="34" spans="2:9" x14ac:dyDescent="0.3">
      <c r="B34" s="29" t="str">
        <f t="shared" si="8"/>
        <v>EBIT</v>
      </c>
      <c r="C34" s="29">
        <f t="shared" si="9"/>
        <v>4478580</v>
      </c>
      <c r="D34" s="32">
        <f t="shared" si="10"/>
        <v>7405106.25</v>
      </c>
      <c r="I34" t="s">
        <v>30</v>
      </c>
    </row>
    <row r="35" spans="2:9" x14ac:dyDescent="0.3">
      <c r="B35" s="29" t="str">
        <f>B11</f>
        <v>Tax</v>
      </c>
      <c r="C35" s="29">
        <f t="shared" si="9"/>
        <v>671787</v>
      </c>
      <c r="D35" s="32">
        <f t="shared" si="10"/>
        <v>1110765.9375</v>
      </c>
      <c r="I35" t="s">
        <v>31</v>
      </c>
    </row>
    <row r="36" spans="2:9" x14ac:dyDescent="0.3">
      <c r="B36" s="29" t="str">
        <f t="shared" si="8"/>
        <v xml:space="preserve">Net Profit   </v>
      </c>
      <c r="C36" s="29">
        <f t="shared" si="9"/>
        <v>3806793</v>
      </c>
      <c r="D36" s="32">
        <f t="shared" si="10"/>
        <v>6294340.3125</v>
      </c>
      <c r="I36" t="s">
        <v>32</v>
      </c>
    </row>
    <row r="37" spans="2:9" x14ac:dyDescent="0.3">
      <c r="B37" s="29" t="str">
        <f t="shared" si="8"/>
        <v>ROI</v>
      </c>
      <c r="C37" s="31">
        <f t="shared" si="9"/>
        <v>5.1999999999999998E-2</v>
      </c>
      <c r="D37" s="31">
        <f t="shared" si="10"/>
        <v>9.5000000000000001E-2</v>
      </c>
      <c r="I37" t="s">
        <v>33</v>
      </c>
    </row>
    <row r="38" spans="2:9" x14ac:dyDescent="0.3">
      <c r="B38" s="29" t="str">
        <f t="shared" si="8"/>
        <v>Net Profit Margin Ratio(NPM)</v>
      </c>
      <c r="C38" s="31">
        <f t="shared" si="9"/>
        <v>0.40456910569105692</v>
      </c>
      <c r="D38" s="31">
        <f t="shared" si="10"/>
        <v>0.59757577285943153</v>
      </c>
      <c r="I38" t="s">
        <v>34</v>
      </c>
    </row>
    <row r="39" spans="2:9" x14ac:dyDescent="0.3">
      <c r="B39" s="29" t="str">
        <f t="shared" si="8"/>
        <v>ROA</v>
      </c>
      <c r="C39" s="31">
        <f t="shared" si="9"/>
        <v>1.7333333333333333E-2</v>
      </c>
      <c r="D39" s="31">
        <f t="shared" si="10"/>
        <v>2.8750000000000005E-2</v>
      </c>
      <c r="I39" t="s">
        <v>35</v>
      </c>
    </row>
    <row r="40" spans="2:9" x14ac:dyDescent="0.3">
      <c r="B40" s="29" t="str">
        <f t="shared" si="8"/>
        <v>Quick Ratio</v>
      </c>
      <c r="C40" s="29">
        <f t="shared" si="9"/>
        <v>2.3210000000000002</v>
      </c>
      <c r="D40" s="32">
        <f t="shared" si="10"/>
        <v>2.9012500000000001</v>
      </c>
    </row>
    <row r="41" spans="2:9" x14ac:dyDescent="0.3">
      <c r="B41" s="29" t="str">
        <f t="shared" si="8"/>
        <v>Current Ratio</v>
      </c>
      <c r="C41" s="29">
        <f t="shared" si="9"/>
        <v>4.4880000000000004</v>
      </c>
      <c r="D41" s="32">
        <f t="shared" si="10"/>
        <v>5.651250000000001</v>
      </c>
    </row>
    <row r="42" spans="2:9" x14ac:dyDescent="0.3">
      <c r="B42" s="29" t="str">
        <f>B18</f>
        <v>EPS</v>
      </c>
      <c r="C42" s="29">
        <f t="shared" si="9"/>
        <v>8.1234999999999999</v>
      </c>
      <c r="D42" s="32">
        <f t="shared" si="10"/>
        <v>10.154375</v>
      </c>
    </row>
    <row r="43" spans="2:9" x14ac:dyDescent="0.3">
      <c r="B43" s="29" t="str">
        <f t="shared" si="8"/>
        <v>Target Income</v>
      </c>
      <c r="C43" s="29">
        <f t="shared" si="9"/>
        <v>9360000</v>
      </c>
      <c r="D43" s="32">
        <f t="shared" si="10"/>
        <v>12375000</v>
      </c>
    </row>
    <row r="44" spans="2:9" x14ac:dyDescent="0.3">
      <c r="B44" s="29" t="str">
        <f t="shared" si="8"/>
        <v>Target Income Achieved</v>
      </c>
      <c r="C44" s="31">
        <f t="shared" si="9"/>
        <v>1.0052884615384616</v>
      </c>
      <c r="D44" s="31">
        <f t="shared" si="10"/>
        <v>1.4632266731124002</v>
      </c>
    </row>
    <row r="45" spans="2:9" x14ac:dyDescent="0.3">
      <c r="B45" s="29" t="str">
        <f t="shared" si="8"/>
        <v>Target Expenses</v>
      </c>
      <c r="C45" s="29">
        <f t="shared" si="9"/>
        <v>6205000</v>
      </c>
      <c r="D45" s="32">
        <f t="shared" si="10"/>
        <v>7807250</v>
      </c>
    </row>
    <row r="46" spans="2:9" x14ac:dyDescent="0.3">
      <c r="B46" s="29" t="str">
        <f>B22</f>
        <v>Expenses Reached</v>
      </c>
      <c r="C46" s="31">
        <f t="shared" si="9"/>
        <v>0.79466881547139401</v>
      </c>
      <c r="D46" s="31">
        <f t="shared" si="10"/>
        <v>1.2985440548908043</v>
      </c>
    </row>
    <row r="54" spans="2:8" x14ac:dyDescent="0.3">
      <c r="G54" t="s">
        <v>36</v>
      </c>
      <c r="H54" t="s">
        <v>37</v>
      </c>
    </row>
    <row r="55" spans="2:8" x14ac:dyDescent="0.3">
      <c r="G55">
        <f>C29</f>
        <v>9409500</v>
      </c>
      <c r="H55">
        <f>C33</f>
        <v>4930920</v>
      </c>
    </row>
    <row r="63" spans="2:8" x14ac:dyDescent="0.3">
      <c r="B63" t="str">
        <f>B29</f>
        <v>Income</v>
      </c>
      <c r="C63">
        <f>C29</f>
        <v>9409500</v>
      </c>
    </row>
    <row r="64" spans="2:8" x14ac:dyDescent="0.3">
      <c r="B64" t="str">
        <f>B30</f>
        <v>Cost of Goods Sold</v>
      </c>
      <c r="C64">
        <f t="shared" ref="C64:C67" si="11">C30</f>
        <v>2003520</v>
      </c>
    </row>
    <row r="65" spans="2:3" x14ac:dyDescent="0.3">
      <c r="B65" t="str">
        <f>B32</f>
        <v xml:space="preserve">Total Operating Expenses  </v>
      </c>
      <c r="C65">
        <f t="shared" si="11"/>
        <v>7405980</v>
      </c>
    </row>
    <row r="66" spans="2:3" x14ac:dyDescent="0.3">
      <c r="B66" t="str">
        <f>B35</f>
        <v>Tax</v>
      </c>
      <c r="C66">
        <f t="shared" si="11"/>
        <v>2927400</v>
      </c>
    </row>
    <row r="67" spans="2:3" x14ac:dyDescent="0.3">
      <c r="B67" t="str">
        <f>B36</f>
        <v xml:space="preserve">Net Profit   </v>
      </c>
      <c r="C67">
        <f t="shared" si="11"/>
        <v>4930920</v>
      </c>
    </row>
    <row r="68" spans="2:3" x14ac:dyDescent="0.3">
      <c r="B68" t="s">
        <v>38</v>
      </c>
      <c r="C68">
        <f>SUM(C63:C67)</f>
        <v>26677320</v>
      </c>
    </row>
  </sheetData>
  <mergeCells count="5">
    <mergeCell ref="A1:N1"/>
    <mergeCell ref="A2:N2"/>
    <mergeCell ref="A3:N3"/>
    <mergeCell ref="A5:A12"/>
    <mergeCell ref="A13:A22"/>
  </mergeCells>
  <phoneticPr fontId="10" type="noConversion"/>
  <conditionalFormatting sqref="C5:N5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{89AF619D-3A2B-4B39-9769-50120DD402F2}</x14:id>
        </ext>
      </extLst>
    </cfRule>
  </conditionalFormatting>
  <conditionalFormatting sqref="C6:N6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{E660AE06-E5EE-4B53-BF3D-AE0FD3A1EB5F}</x14:id>
        </ext>
      </extLst>
    </cfRule>
  </conditionalFormatting>
  <conditionalFormatting sqref="C7:N7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{1018CD0A-BA74-4366-B790-4AAA7B4A66CE}</x14:id>
        </ext>
      </extLst>
    </cfRule>
  </conditionalFormatting>
  <conditionalFormatting sqref="C9:N9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{B04B2EE4-3632-4BCD-80F7-99EE96514BC0}</x14:id>
        </ext>
      </extLst>
    </cfRule>
  </conditionalFormatting>
  <conditionalFormatting sqref="C11:N11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{3F627F19-6EED-475C-A7A9-6DA36D909D98}</x14:id>
        </ext>
      </extLst>
    </cfRule>
    <cfRule type="dataBar" priority="12">
      <dataBar>
        <cfvo type="min"/>
        <cfvo type="max"/>
        <color rgb="FFFFCC29"/>
      </dataBar>
      <extLst>
        <ext xmlns:x14="http://schemas.microsoft.com/office/spreadsheetml/2009/9/main" uri="{B025F937-C7B1-47D3-B67F-A62EFF666E3E}">
          <x14:id>{57469595-618E-460F-AD9C-8D213BE2386A}</x14:id>
        </ext>
      </extLst>
    </cfRule>
  </conditionalFormatting>
  <conditionalFormatting sqref="C11:N12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{DDF6C21B-5ABB-4F09-8A1D-3E1830A943D1}</x14:id>
        </ext>
      </extLst>
    </cfRule>
  </conditionalFormatting>
  <conditionalFormatting sqref="C13:N13">
    <cfRule type="iconSet" priority="11">
      <iconSet iconSet="3Arrows">
        <cfvo type="percent" val="0"/>
        <cfvo type="percent" val="33"/>
        <cfvo type="percent" val="67"/>
      </iconSet>
    </cfRule>
    <cfRule type="iconSet" priority="10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14:N14">
    <cfRule type="iconSet" priority="9">
      <iconSet>
        <cfvo type="percent" val="0"/>
        <cfvo type="percent" val="33"/>
        <cfvo type="percent" val="67"/>
      </iconSet>
    </cfRule>
  </conditionalFormatting>
  <conditionalFormatting sqref="C15:N15">
    <cfRule type="iconSet" priority="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16:N16">
    <cfRule type="iconSet" priority="7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C17:N17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:N18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:N19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{594B7153-B3FC-4C51-81D4-946CF617CE9D}</x14:id>
        </ext>
      </extLst>
    </cfRule>
  </conditionalFormatting>
  <conditionalFormatting sqref="C20:N20">
    <cfRule type="iconSet" priority="3">
      <iconSet iconSet="3Signs">
        <cfvo type="percent" val="0"/>
        <cfvo type="percent" val="33"/>
        <cfvo type="percent" val="67"/>
      </iconSet>
    </cfRule>
  </conditionalFormatting>
  <conditionalFormatting sqref="C21:N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1" r:id="rId3" name="Drop Down 5">
              <controlPr defaultSize="0" autoLine="0" autoPict="0">
                <anchor moveWithCells="1">
                  <from>
                    <xdr:col>6</xdr:col>
                    <xdr:colOff>0</xdr:colOff>
                    <xdr:row>27</xdr:row>
                    <xdr:rowOff>7620</xdr:rowOff>
                  </from>
                  <to>
                    <xdr:col>7</xdr:col>
                    <xdr:colOff>22860</xdr:colOff>
                    <xdr:row>28</xdr:row>
                    <xdr:rowOff>15240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AF619D-3A2B-4B39-9769-50120DD402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C5:N5</xm:sqref>
        </x14:conditionalFormatting>
        <x14:conditionalFormatting xmlns:xm="http://schemas.microsoft.com/office/excel/2006/main">
          <x14:cfRule type="dataBar" id="{E660AE06-E5EE-4B53-BF3D-AE0FD3A1EB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C6:N6</xm:sqref>
        </x14:conditionalFormatting>
        <x14:conditionalFormatting xmlns:xm="http://schemas.microsoft.com/office/excel/2006/main">
          <x14:cfRule type="dataBar" id="{1018CD0A-BA74-4366-B790-4AAA7B4A66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C7:N7</xm:sqref>
        </x14:conditionalFormatting>
        <x14:conditionalFormatting xmlns:xm="http://schemas.microsoft.com/office/excel/2006/main">
          <x14:cfRule type="dataBar" id="{B04B2EE4-3632-4BCD-80F7-99EE96514B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C9:N9</xm:sqref>
        </x14:conditionalFormatting>
        <x14:conditionalFormatting xmlns:xm="http://schemas.microsoft.com/office/excel/2006/main">
          <x14:cfRule type="dataBar" id="{3F627F19-6EED-475C-A7A9-6DA36D909D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7469595-618E-460F-AD9C-8D213BE238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C11:N11</xm:sqref>
        </x14:conditionalFormatting>
        <x14:conditionalFormatting xmlns:xm="http://schemas.microsoft.com/office/excel/2006/main">
          <x14:cfRule type="dataBar" id="{DDF6C21B-5ABB-4F09-8A1D-3E1830A943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C11:N12</xm:sqref>
        </x14:conditionalFormatting>
        <x14:conditionalFormatting xmlns:xm="http://schemas.microsoft.com/office/excel/2006/main">
          <x14:cfRule type="dataBar" id="{594B7153-B3FC-4C51-81D4-946CF617CE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C19:N19</xm:sqref>
        </x14:conditionalFormatting>
        <x14:conditionalFormatting xmlns:xm="http://schemas.microsoft.com/office/excel/2006/main">
          <x14:cfRule type="iconSet" priority="1" id="{FC8D3B8A-3695-4D2F-9B95-AE22368032A3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C22:N22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 page</vt:lpstr>
      <vt:lpstr>data</vt:lpstr>
      <vt:lpstr>deatils report</vt:lpstr>
      <vt:lpstr>dashboard</vt:lpstr>
      <vt:lpstr>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Jibon</dc:creator>
  <cp:lastModifiedBy>sahil bhoyar</cp:lastModifiedBy>
  <dcterms:created xsi:type="dcterms:W3CDTF">2015-06-05T18:17:20Z</dcterms:created>
  <dcterms:modified xsi:type="dcterms:W3CDTF">2024-02-14T07:19:29Z</dcterms:modified>
</cp:coreProperties>
</file>