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Bills/2023/3/"/>
    </mc:Choice>
  </mc:AlternateContent>
  <xr:revisionPtr revIDLastSave="5" documentId="11_DD6B95D48308B29DBBFB85E6EEB5D60557DA61AE" xr6:coauthVersionLast="47" xr6:coauthVersionMax="47" xr10:uidLastSave="{3EA54F20-5256-499F-B985-346C5CEF1A4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1" l="1"/>
  <c r="I55" i="1"/>
  <c r="I50" i="1"/>
  <c r="H47" i="1"/>
  <c r="F47" i="1"/>
  <c r="P41" i="1"/>
  <c r="I41" i="1"/>
  <c r="G41" i="1"/>
  <c r="P40" i="1"/>
  <c r="I40" i="1"/>
  <c r="G40" i="1"/>
  <c r="P39" i="1"/>
  <c r="I39" i="1"/>
  <c r="G39" i="1"/>
  <c r="P38" i="1"/>
  <c r="I38" i="1"/>
  <c r="G38" i="1"/>
  <c r="P37" i="1"/>
  <c r="I37" i="1"/>
  <c r="G37" i="1"/>
  <c r="P36" i="1"/>
  <c r="I36" i="1"/>
  <c r="G36" i="1"/>
  <c r="P35" i="1"/>
  <c r="I35" i="1"/>
  <c r="G35" i="1"/>
  <c r="P34" i="1"/>
  <c r="I34" i="1"/>
  <c r="G34" i="1"/>
  <c r="P33" i="1"/>
  <c r="I33" i="1"/>
  <c r="G33" i="1"/>
  <c r="P32" i="1"/>
  <c r="I32" i="1"/>
  <c r="G32" i="1"/>
  <c r="P31" i="1"/>
  <c r="I31" i="1"/>
  <c r="G31" i="1"/>
  <c r="P30" i="1"/>
  <c r="I30" i="1"/>
  <c r="G30" i="1"/>
  <c r="P29" i="1"/>
  <c r="I29" i="1"/>
  <c r="G29" i="1"/>
  <c r="P28" i="1"/>
  <c r="I28" i="1"/>
  <c r="G28" i="1"/>
  <c r="P27" i="1"/>
  <c r="I27" i="1"/>
  <c r="G27" i="1"/>
  <c r="P26" i="1"/>
  <c r="I26" i="1"/>
  <c r="G26" i="1"/>
  <c r="G47" i="1" s="1"/>
  <c r="P25" i="1"/>
  <c r="I25" i="1"/>
  <c r="G25" i="1"/>
  <c r="P24" i="1"/>
  <c r="I24" i="1"/>
  <c r="G24" i="1"/>
  <c r="P23" i="1"/>
  <c r="I23" i="1"/>
  <c r="G23" i="1"/>
  <c r="P22" i="1"/>
  <c r="I22" i="1"/>
  <c r="G22" i="1"/>
  <c r="P21" i="1"/>
  <c r="I21" i="1"/>
  <c r="G21" i="1"/>
  <c r="P20" i="1"/>
  <c r="I20" i="1"/>
  <c r="G20" i="1"/>
  <c r="P19" i="1"/>
  <c r="I19" i="1"/>
  <c r="G19" i="1"/>
  <c r="P18" i="1"/>
  <c r="I18" i="1"/>
  <c r="G18" i="1"/>
  <c r="P17" i="1"/>
  <c r="I17" i="1"/>
  <c r="G17" i="1"/>
  <c r="P16" i="1"/>
  <c r="I16" i="1"/>
  <c r="L47" i="1" s="1"/>
  <c r="G16" i="1"/>
  <c r="P15" i="1"/>
  <c r="I15" i="1"/>
  <c r="I47" i="1" s="1"/>
  <c r="G15" i="1"/>
  <c r="P14" i="1"/>
  <c r="I14" i="1"/>
  <c r="G14" i="1"/>
  <c r="P13" i="1"/>
  <c r="I13" i="1"/>
  <c r="G13" i="1"/>
  <c r="P12" i="1"/>
  <c r="I12" i="1"/>
  <c r="G12" i="1"/>
  <c r="O9" i="1"/>
  <c r="I9" i="1"/>
  <c r="R8" i="1"/>
  <c r="I8" i="1"/>
  <c r="Y7" i="1"/>
  <c r="Y8" i="1" s="1"/>
  <c r="X7" i="1"/>
  <c r="X8" i="1" s="1"/>
  <c r="W7" i="1"/>
  <c r="W8" i="1" s="1"/>
  <c r="V7" i="1"/>
  <c r="V9" i="1" s="1"/>
  <c r="U7" i="1"/>
  <c r="U9" i="1" s="1"/>
  <c r="T7" i="1"/>
  <c r="T9" i="1" s="1"/>
  <c r="Q7" i="1"/>
  <c r="N9" i="1" s="1"/>
  <c r="P7" i="1"/>
  <c r="P8" i="1" s="1"/>
  <c r="O7" i="1"/>
  <c r="N7" i="1"/>
  <c r="M7" i="1"/>
  <c r="F48" i="1" l="1"/>
  <c r="I68" i="1" s="1"/>
  <c r="Q8" i="1"/>
  <c r="M9" i="1"/>
  <c r="H71" i="1" l="1"/>
  <c r="I71" i="1" s="1"/>
  <c r="H69" i="1"/>
  <c r="I69" i="1" s="1"/>
  <c r="I72" i="1" s="1"/>
  <c r="H74" i="1" s="1"/>
</calcChain>
</file>

<file path=xl/sharedStrings.xml><?xml version="1.0" encoding="utf-8"?>
<sst xmlns="http://schemas.openxmlformats.org/spreadsheetml/2006/main" count="165" uniqueCount="109">
  <si>
    <t xml:space="preserve">SUMMARY OF WAGES BILL </t>
  </si>
  <si>
    <t>P.O.NO.</t>
  </si>
  <si>
    <t>5100000458</t>
  </si>
  <si>
    <t>MONTH</t>
  </si>
  <si>
    <t>Mar-2023</t>
  </si>
  <si>
    <t>Feb-2023</t>
  </si>
  <si>
    <t>VENDOR CODE</t>
  </si>
  <si>
    <t>72546</t>
  </si>
  <si>
    <t>GST NO.</t>
  </si>
  <si>
    <t>06ADRPS0193G1Z8</t>
  </si>
  <si>
    <t>VENDOR NAME</t>
  </si>
  <si>
    <t>ABHIRATH ENTERPRISES</t>
  </si>
  <si>
    <t>PAN CARD NO.</t>
  </si>
  <si>
    <t>ADRPS0193G</t>
  </si>
  <si>
    <t>Week days</t>
  </si>
  <si>
    <t>SUNDAY</t>
  </si>
  <si>
    <t>STATION NAME</t>
  </si>
  <si>
    <t>NH 8 DEFENCE</t>
  </si>
  <si>
    <t>OPERATOR NAME</t>
  </si>
  <si>
    <t>COL.KALYAN SINGH (RETD)</t>
  </si>
  <si>
    <t>DSM</t>
  </si>
  <si>
    <t>TECH</t>
  </si>
  <si>
    <t>MGR</t>
  </si>
  <si>
    <t>CONTRACT DATE</t>
  </si>
  <si>
    <t>2022-08-01</t>
  </si>
  <si>
    <t xml:space="preserve">WAGES BILL Period </t>
  </si>
  <si>
    <t>MANPOWER DETAILS</t>
  </si>
  <si>
    <t>DSM / T.M</t>
  </si>
  <si>
    <t>TOTAL</t>
  </si>
  <si>
    <t>MANPOWER DEPLOYED</t>
  </si>
  <si>
    <t>MANPOWER ON MUSTER ROLL</t>
  </si>
  <si>
    <t>Indraprastha Gas Limited,                                                                                           Dated:  20-10-2022</t>
  </si>
  <si>
    <t>Particulars</t>
  </si>
  <si>
    <t>Recon Last Month</t>
  </si>
  <si>
    <t>Current month Details</t>
  </si>
  <si>
    <t>Mandays Claimed</t>
  </si>
  <si>
    <t xml:space="preserve">Mandays Disbursed </t>
  </si>
  <si>
    <t>Week off</t>
  </si>
  <si>
    <t>Recon</t>
  </si>
  <si>
    <t>Amount</t>
  </si>
  <si>
    <t>Mandays</t>
  </si>
  <si>
    <t>Wage Rate</t>
  </si>
  <si>
    <t>Reconcilation</t>
  </si>
  <si>
    <t>week off</t>
  </si>
  <si>
    <t>DSM Addl.Allowance</t>
  </si>
  <si>
    <t xml:space="preserve">TECH </t>
  </si>
  <si>
    <t>TECH Addl. Allowance</t>
  </si>
  <si>
    <t>MANAGER</t>
  </si>
  <si>
    <t>MANAGER Addl.Allowance</t>
  </si>
  <si>
    <t xml:space="preserve">DSM FH </t>
  </si>
  <si>
    <t xml:space="preserve">DSM FH Addl.  Allowance  </t>
  </si>
  <si>
    <t xml:space="preserve">TECH FH </t>
  </si>
  <si>
    <t xml:space="preserve">TECH FH Addl.Allowance </t>
  </si>
  <si>
    <t xml:space="preserve">MGR FH </t>
  </si>
  <si>
    <t xml:space="preserve">MGR FH Addl.Allowance  </t>
  </si>
  <si>
    <t xml:space="preserve">DSM NH  </t>
  </si>
  <si>
    <t xml:space="preserve">DSM NH Addl.Allowance  </t>
  </si>
  <si>
    <t xml:space="preserve">TECH NH  </t>
  </si>
  <si>
    <t>TECH NH  Addl.Allowance</t>
  </si>
  <si>
    <t xml:space="preserve">MGR NH  </t>
  </si>
  <si>
    <t xml:space="preserve">MGR NH Addl.Allowance </t>
  </si>
  <si>
    <t xml:space="preserve">DSM CL </t>
  </si>
  <si>
    <t xml:space="preserve">DSM CL Addl.Allowance </t>
  </si>
  <si>
    <t xml:space="preserve">TECH  CL </t>
  </si>
  <si>
    <t>TECH CL Addl.Allowance</t>
  </si>
  <si>
    <t xml:space="preserve">MGR CL </t>
  </si>
  <si>
    <t>MGR CL Addl.Allowance</t>
  </si>
  <si>
    <t xml:space="preserve">DSM F&amp;S Traning  </t>
  </si>
  <si>
    <t xml:space="preserve">DSM F&amp;S Traning Addl.Allowance  </t>
  </si>
  <si>
    <t xml:space="preserve">TECH F&amp;S Traning </t>
  </si>
  <si>
    <t xml:space="preserve">TECH F&amp;S Traning Addl.Allowance </t>
  </si>
  <si>
    <t xml:space="preserve">MGR F&amp;S Traning </t>
  </si>
  <si>
    <t xml:space="preserve">MGR F&amp;S Traning Addl.Allowance  </t>
  </si>
  <si>
    <t>EPFO Reconciliation for FEB'2023</t>
  </si>
  <si>
    <t>ESI Reconciliation of Technicians for Oct'2022</t>
  </si>
  <si>
    <t>Arrear Amount For OCT'2022 - FEB'2023</t>
  </si>
  <si>
    <t>EL Amount of Staffs for 2022</t>
  </si>
  <si>
    <t>Halfyearly reco for Jul-Dec'2022</t>
  </si>
  <si>
    <t>TOTAL (A)</t>
  </si>
  <si>
    <t>SALARY AMOUNT TOTAL (B)</t>
  </si>
  <si>
    <t>(C) Lumpsum Reimbursment</t>
  </si>
  <si>
    <t xml:space="preserve">Lumpsum </t>
  </si>
  <si>
    <t xml:space="preserve">Monthly Maintenance Charges </t>
  </si>
  <si>
    <t>Monthly Water Charges</t>
  </si>
  <si>
    <t xml:space="preserve">Monthly Horticulture Charges </t>
  </si>
  <si>
    <t xml:space="preserve">Monthely Air Filler Charges </t>
  </si>
  <si>
    <t>(D) Other Expenses Reimbursements</t>
  </si>
  <si>
    <t>Reimbursements</t>
  </si>
  <si>
    <t>Petrol for water mist trolley</t>
  </si>
  <si>
    <t>Delhi Jal Board Water Bill</t>
  </si>
  <si>
    <t>MCD Trade Licence Fee</t>
  </si>
  <si>
    <t>Medical Check-Up Charges</t>
  </si>
  <si>
    <t>Insurance</t>
  </si>
  <si>
    <t>Mediclaim</t>
  </si>
  <si>
    <t>Diwali Illumination</t>
  </si>
  <si>
    <t>Recharge for QMS</t>
  </si>
  <si>
    <t>Water Tanker Charges</t>
  </si>
  <si>
    <t>Telephone Bill for EDC</t>
  </si>
  <si>
    <t xml:space="preserve"> (E) Operator Service Charges </t>
  </si>
  <si>
    <t>Operator Charges</t>
  </si>
  <si>
    <t>Operator Service Charges</t>
  </si>
  <si>
    <t>SPI CLAIM</t>
  </si>
  <si>
    <t>Total (A+B+C+D+E) without Reimbursment and taxes</t>
  </si>
  <si>
    <t>Taxes</t>
  </si>
  <si>
    <t>IGST @ 18%</t>
  </si>
  <si>
    <t>T.D.S</t>
  </si>
  <si>
    <t>TDS@1%</t>
  </si>
  <si>
    <t>Payable Amount without Reimbursment</t>
  </si>
  <si>
    <t>Net Amount Payable with Reimbursment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</si>
</sst>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156">
    <xf numFmtId="0" fontId="0" fillId="0" borderId="0" xfId="0"/>
    <xf numFmtId="0" fontId="5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2" applyBorder="1" applyAlignment="1">
      <alignment horizontal="left" vertical="center"/>
    </xf>
    <xf numFmtId="17" fontId="6" fillId="2" borderId="9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0" fontId="8" fillId="0" borderId="10" xfId="2" applyFont="1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2" xfId="2" applyBorder="1" applyAlignment="1">
      <alignment horizontal="left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17" fontId="12" fillId="2" borderId="11" xfId="2" applyNumberFormat="1" applyFont="1" applyFill="1" applyBorder="1" applyAlignment="1">
      <alignment horizontal="left" vertical="center"/>
    </xf>
    <xf numFmtId="0" fontId="12" fillId="2" borderId="11" xfId="2" applyFont="1" applyFill="1" applyBorder="1" applyAlignment="1">
      <alignment vertical="center"/>
    </xf>
    <xf numFmtId="0" fontId="12" fillId="2" borderId="13" xfId="2" applyFont="1" applyFill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7" xfId="3" applyNumberFormat="1" applyFont="1" applyBorder="1" applyAlignment="1">
      <alignment horizontal="center" vertical="center"/>
    </xf>
    <xf numFmtId="0" fontId="3" fillId="0" borderId="7" xfId="3" applyNumberForma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3" fillId="0" borderId="0" xfId="2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9" fillId="0" borderId="7" xfId="2" applyFont="1" applyBorder="1" applyAlignment="1">
      <alignment horizontal="right" vertical="center"/>
    </xf>
    <xf numFmtId="0" fontId="5" fillId="0" borderId="14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5" fillId="0" borderId="29" xfId="0" applyNumberFormat="1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3" fillId="0" borderId="0" xfId="2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1" fontId="5" fillId="0" borderId="8" xfId="0" applyNumberFormat="1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" fontId="5" fillId="0" borderId="32" xfId="0" applyNumberFormat="1" applyFont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1" fontId="16" fillId="2" borderId="20" xfId="0" applyNumberFormat="1" applyFont="1" applyFill="1" applyBorder="1" applyAlignment="1">
      <alignment vertical="center"/>
    </xf>
    <xf numFmtId="1" fontId="16" fillId="2" borderId="18" xfId="0" applyNumberFormat="1" applyFont="1" applyFill="1" applyBorder="1" applyAlignment="1">
      <alignment vertical="center"/>
    </xf>
    <xf numFmtId="1" fontId="16" fillId="2" borderId="19" xfId="0" applyNumberFormat="1" applyFont="1" applyFill="1" applyBorder="1" applyAlignment="1">
      <alignment vertical="center"/>
    </xf>
    <xf numFmtId="1" fontId="14" fillId="0" borderId="34" xfId="2" applyNumberFormat="1" applyFont="1" applyBorder="1" applyAlignment="1">
      <alignment horizontal="right" vertical="center"/>
    </xf>
    <xf numFmtId="1" fontId="14" fillId="0" borderId="12" xfId="2" applyNumberFormat="1" applyFont="1" applyBorder="1" applyAlignment="1">
      <alignment horizontal="right" vertical="center"/>
    </xf>
    <xf numFmtId="1" fontId="14" fillId="0" borderId="36" xfId="2" applyNumberFormat="1" applyFont="1" applyBorder="1" applyAlignment="1">
      <alignment horizontal="right" vertical="center"/>
    </xf>
    <xf numFmtId="1" fontId="9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14" xfId="2" applyFont="1" applyBorder="1" applyAlignment="1">
      <alignment horizontal="right" vertical="center"/>
    </xf>
    <xf numFmtId="1" fontId="9" fillId="0" borderId="9" xfId="2" applyNumberFormat="1" applyFont="1" applyBorder="1" applyAlignment="1">
      <alignment horizontal="right" vertical="center"/>
    </xf>
    <xf numFmtId="1" fontId="12" fillId="2" borderId="17" xfId="2" applyNumberFormat="1" applyFont="1" applyFill="1" applyBorder="1" applyAlignment="1">
      <alignment horizontal="center" vertical="center"/>
    </xf>
    <xf numFmtId="1" fontId="9" fillId="0" borderId="2" xfId="2" applyNumberFormat="1" applyFont="1" applyBorder="1" applyAlignment="1">
      <alignment vertical="center"/>
    </xf>
    <xf numFmtId="1" fontId="9" fillId="0" borderId="7" xfId="2" applyNumberFormat="1" applyFont="1" applyBorder="1" applyAlignment="1">
      <alignment vertical="center"/>
    </xf>
    <xf numFmtId="1" fontId="9" fillId="0" borderId="9" xfId="2" applyNumberFormat="1" applyFont="1" applyBorder="1" applyAlignment="1">
      <alignment vertical="center"/>
    </xf>
    <xf numFmtId="1" fontId="12" fillId="2" borderId="16" xfId="2" applyNumberFormat="1" applyFont="1" applyFill="1" applyBorder="1" applyAlignment="1">
      <alignment horizontal="center" vertical="center"/>
    </xf>
    <xf numFmtId="1" fontId="12" fillId="2" borderId="26" xfId="2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10" xfId="2" applyFont="1" applyBorder="1" applyAlignment="1">
      <alignment horizontal="right" vertical="center"/>
    </xf>
    <xf numFmtId="1" fontId="17" fillId="0" borderId="21" xfId="2" applyNumberFormat="1" applyFont="1" applyBorder="1" applyAlignment="1">
      <alignment horizontal="right" vertical="center"/>
    </xf>
    <xf numFmtId="0" fontId="17" fillId="0" borderId="7" xfId="2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12" fillId="2" borderId="43" xfId="2" applyFont="1" applyFill="1" applyBorder="1" applyAlignment="1">
      <alignment horizontal="center" vertical="center" wrapText="1"/>
    </xf>
    <xf numFmtId="0" fontId="0" fillId="0" borderId="33" xfId="0" applyBorder="1"/>
    <xf numFmtId="0" fontId="12" fillId="2" borderId="7" xfId="2" applyFont="1" applyFill="1" applyBorder="1" applyAlignment="1">
      <alignment horizontal="center" vertical="center"/>
    </xf>
    <xf numFmtId="0" fontId="0" fillId="0" borderId="31" xfId="0" applyBorder="1"/>
    <xf numFmtId="0" fontId="0" fillId="0" borderId="14" xfId="0" applyBorder="1"/>
    <xf numFmtId="0" fontId="4" fillId="0" borderId="1" xfId="2" applyFont="1" applyBorder="1" applyAlignment="1">
      <alignment horizontal="center" vertical="center"/>
    </xf>
    <xf numFmtId="0" fontId="0" fillId="0" borderId="44" xfId="0" applyBorder="1"/>
    <xf numFmtId="0" fontId="0" fillId="0" borderId="34" xfId="0" applyBorder="1"/>
    <xf numFmtId="0" fontId="8" fillId="0" borderId="45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9" fillId="0" borderId="7" xfId="2" applyFont="1" applyBorder="1" applyAlignment="1">
      <alignment horizontal="left" vertical="center"/>
    </xf>
    <xf numFmtId="17" fontId="10" fillId="2" borderId="7" xfId="2" applyNumberFormat="1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 wrapText="1"/>
    </xf>
    <xf numFmtId="0" fontId="11" fillId="0" borderId="7" xfId="0" quotePrefix="1" applyFont="1" applyBorder="1" applyAlignment="1">
      <alignment horizontal="left" vertical="center" wrapText="1"/>
    </xf>
    <xf numFmtId="0" fontId="11" fillId="2" borderId="46" xfId="0" applyFont="1" applyFill="1" applyBorder="1" applyAlignment="1">
      <alignment horizontal="center" vertical="center"/>
    </xf>
    <xf numFmtId="0" fontId="0" fillId="0" borderId="20" xfId="0" applyBorder="1"/>
    <xf numFmtId="0" fontId="8" fillId="0" borderId="7" xfId="2" applyFont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0" fontId="0" fillId="0" borderId="40" xfId="0" applyBorder="1"/>
    <xf numFmtId="14" fontId="12" fillId="0" borderId="7" xfId="2" applyNumberFormat="1" applyFont="1" applyBorder="1" applyAlignment="1">
      <alignment horizontal="left" vertical="center"/>
    </xf>
    <xf numFmtId="0" fontId="12" fillId="2" borderId="7" xfId="2" applyFont="1" applyFill="1" applyBorder="1" applyAlignment="1">
      <alignment horizontal="left" vertical="center"/>
    </xf>
    <xf numFmtId="0" fontId="6" fillId="0" borderId="7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0" fillId="0" borderId="30" xfId="0" applyBorder="1"/>
    <xf numFmtId="0" fontId="11" fillId="2" borderId="24" xfId="0" applyFont="1" applyFill="1" applyBorder="1" applyAlignment="1">
      <alignment horizontal="center" vertical="center"/>
    </xf>
    <xf numFmtId="0" fontId="0" fillId="0" borderId="22" xfId="0" applyBorder="1"/>
    <xf numFmtId="0" fontId="11" fillId="2" borderId="26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9" xfId="0" applyBorder="1"/>
    <xf numFmtId="0" fontId="1" fillId="0" borderId="7" xfId="0" applyFont="1" applyBorder="1" applyAlignment="1">
      <alignment horizontal="left" vertical="center"/>
    </xf>
    <xf numFmtId="0" fontId="12" fillId="0" borderId="7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/>
    <xf numFmtId="0" fontId="12" fillId="2" borderId="46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6" fillId="0" borderId="24" xfId="0" applyFont="1" applyBorder="1" applyAlignment="1">
      <alignment horizontal="center" vertical="center"/>
    </xf>
    <xf numFmtId="0" fontId="0" fillId="0" borderId="27" xfId="0" applyBorder="1"/>
    <xf numFmtId="0" fontId="16" fillId="2" borderId="46" xfId="0" applyFont="1" applyFill="1" applyBorder="1" applyAlignment="1">
      <alignment horizontal="center" vertical="center"/>
    </xf>
    <xf numFmtId="0" fontId="12" fillId="2" borderId="33" xfId="2" applyFont="1" applyFill="1" applyBorder="1" applyAlignment="1">
      <alignment horizontal="center" vertical="center" wrapText="1"/>
    </xf>
    <xf numFmtId="0" fontId="17" fillId="0" borderId="2" xfId="2" applyFont="1" applyBorder="1" applyAlignment="1">
      <alignment horizontal="left" vertical="center"/>
    </xf>
    <xf numFmtId="1" fontId="12" fillId="2" borderId="3" xfId="2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29" xfId="0" applyBorder="1"/>
    <xf numFmtId="0" fontId="17" fillId="0" borderId="35" xfId="2" applyFont="1" applyBorder="1" applyAlignment="1">
      <alignment horizontal="left" vertical="center"/>
    </xf>
    <xf numFmtId="0" fontId="0" fillId="0" borderId="47" xfId="0" applyBorder="1"/>
    <xf numFmtId="0" fontId="0" fillId="0" borderId="36" xfId="0" applyBorder="1"/>
    <xf numFmtId="0" fontId="12" fillId="2" borderId="24" xfId="2" applyFont="1" applyFill="1" applyBorder="1" applyAlignment="1">
      <alignment horizontal="center" vertical="center"/>
    </xf>
    <xf numFmtId="0" fontId="12" fillId="2" borderId="46" xfId="2" applyFont="1" applyFill="1" applyBorder="1" applyAlignment="1">
      <alignment horizontal="center" vertical="center" wrapText="1"/>
    </xf>
    <xf numFmtId="0" fontId="12" fillId="2" borderId="37" xfId="2" applyFont="1" applyFill="1" applyBorder="1" applyAlignment="1">
      <alignment horizontal="center" vertical="center" wrapText="1"/>
    </xf>
    <xf numFmtId="0" fontId="0" fillId="0" borderId="38" xfId="0" applyBorder="1"/>
    <xf numFmtId="0" fontId="9" fillId="0" borderId="41" xfId="2" applyFont="1" applyBorder="1" applyAlignment="1">
      <alignment horizontal="left" vertical="center"/>
    </xf>
    <xf numFmtId="0" fontId="0" fillId="0" borderId="21" xfId="0" applyBorder="1"/>
    <xf numFmtId="0" fontId="0" fillId="0" borderId="41" xfId="0" applyBorder="1"/>
    <xf numFmtId="0" fontId="12" fillId="2" borderId="39" xfId="2" applyFont="1" applyFill="1" applyBorder="1" applyAlignment="1">
      <alignment horizontal="center" vertical="center"/>
    </xf>
    <xf numFmtId="0" fontId="9" fillId="0" borderId="40" xfId="2" applyFont="1" applyBorder="1" applyAlignment="1">
      <alignment horizontal="left" vertical="center"/>
    </xf>
    <xf numFmtId="0" fontId="19" fillId="4" borderId="24" xfId="2" applyFont="1" applyFill="1" applyBorder="1" applyAlignment="1">
      <alignment horizontal="center" vertical="center"/>
    </xf>
    <xf numFmtId="1" fontId="19" fillId="4" borderId="26" xfId="2" applyNumberFormat="1" applyFont="1" applyFill="1" applyBorder="1" applyAlignment="1">
      <alignment horizontal="right" vertical="center"/>
    </xf>
    <xf numFmtId="0" fontId="12" fillId="2" borderId="42" xfId="2" applyFont="1" applyFill="1" applyBorder="1" applyAlignment="1">
      <alignment horizontal="center" vertical="center"/>
    </xf>
    <xf numFmtId="0" fontId="0" fillId="0" borderId="42" xfId="0" applyBorder="1"/>
    <xf numFmtId="0" fontId="18" fillId="0" borderId="1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0" fontId="12" fillId="2" borderId="18" xfId="2" applyFont="1" applyFill="1" applyBorder="1" applyAlignment="1">
      <alignment horizontal="center" vertical="center"/>
    </xf>
    <xf numFmtId="0" fontId="2" fillId="0" borderId="15" xfId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DS@1%25" TargetMode="External"/><Relationship Id="rId1" Type="http://schemas.openxmlformats.org/officeDocument/2006/relationships/hyperlink" Target="mailto:IGST@18.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"/>
  <sheetViews>
    <sheetView tabSelected="1" topLeftCell="A34" workbookViewId="0">
      <selection activeCell="I47" sqref="I47"/>
    </sheetView>
  </sheetViews>
  <sheetFormatPr defaultRowHeight="14.4" x14ac:dyDescent="0.3"/>
  <cols>
    <col min="20" max="20" width="8.88671875" bestFit="1" customWidth="1"/>
  </cols>
  <sheetData>
    <row r="1" spans="1:25" ht="28.8" customHeight="1" x14ac:dyDescent="0.3">
      <c r="A1" s="92" t="s">
        <v>0</v>
      </c>
      <c r="B1" s="93"/>
      <c r="C1" s="93"/>
      <c r="D1" s="93"/>
      <c r="E1" s="93"/>
      <c r="F1" s="93"/>
      <c r="G1" s="93"/>
      <c r="H1" s="93"/>
      <c r="I1" s="94"/>
      <c r="J1" s="1"/>
      <c r="K1" s="1"/>
      <c r="L1" s="1"/>
      <c r="M1" s="2">
        <v>31</v>
      </c>
      <c r="N1" s="3"/>
      <c r="O1" s="3"/>
      <c r="P1" s="3"/>
      <c r="Q1" s="3"/>
      <c r="R1" s="3"/>
      <c r="S1" s="1"/>
      <c r="T1" s="2">
        <v>28</v>
      </c>
      <c r="U1" s="1"/>
      <c r="V1" s="1"/>
      <c r="W1" s="1"/>
      <c r="X1" s="1"/>
      <c r="Y1" s="1"/>
    </row>
    <row r="2" spans="1:25" x14ac:dyDescent="0.3">
      <c r="A2" s="4" t="s">
        <v>1</v>
      </c>
      <c r="B2" s="95" t="s">
        <v>2</v>
      </c>
      <c r="C2" s="96"/>
      <c r="D2" s="97"/>
      <c r="E2" s="98" t="s">
        <v>3</v>
      </c>
      <c r="F2" s="86"/>
      <c r="G2" s="99" t="s">
        <v>4</v>
      </c>
      <c r="H2" s="85"/>
      <c r="I2" s="86"/>
      <c r="J2" s="1"/>
      <c r="K2" s="1"/>
      <c r="L2" s="1"/>
      <c r="M2" s="5" t="s">
        <v>4</v>
      </c>
      <c r="N2" s="6"/>
      <c r="O2" s="6"/>
      <c r="P2" s="6"/>
      <c r="Q2" s="7"/>
      <c r="R2" s="7"/>
      <c r="S2" s="1"/>
      <c r="T2" s="5" t="s">
        <v>5</v>
      </c>
      <c r="U2" s="6"/>
      <c r="V2" s="6"/>
      <c r="W2" s="6"/>
      <c r="X2" s="7"/>
      <c r="Y2" s="7"/>
    </row>
    <row r="3" spans="1:25" x14ac:dyDescent="0.3">
      <c r="A3" s="4" t="s">
        <v>6</v>
      </c>
      <c r="B3" s="95" t="s">
        <v>7</v>
      </c>
      <c r="C3" s="96"/>
      <c r="D3" s="97"/>
      <c r="E3" s="100" t="s">
        <v>8</v>
      </c>
      <c r="F3" s="86"/>
      <c r="G3" s="101" t="s">
        <v>9</v>
      </c>
      <c r="H3" s="85"/>
      <c r="I3" s="86"/>
      <c r="J3" s="1"/>
      <c r="K3" s="1"/>
      <c r="L3" s="1"/>
      <c r="M3" s="109">
        <v>27</v>
      </c>
      <c r="N3" s="85"/>
      <c r="O3" s="86"/>
      <c r="P3" s="109">
        <v>4</v>
      </c>
      <c r="Q3" s="85"/>
      <c r="R3" s="86"/>
      <c r="S3" s="1"/>
      <c r="T3" s="109">
        <v>24</v>
      </c>
      <c r="U3" s="85"/>
      <c r="V3" s="86"/>
      <c r="W3" s="109">
        <v>4</v>
      </c>
      <c r="X3" s="85"/>
      <c r="Y3" s="86"/>
    </row>
    <row r="4" spans="1:25" x14ac:dyDescent="0.3">
      <c r="A4" s="4" t="s">
        <v>10</v>
      </c>
      <c r="B4" s="8" t="s">
        <v>11</v>
      </c>
      <c r="C4" s="9"/>
      <c r="D4" s="10"/>
      <c r="E4" s="100" t="s">
        <v>12</v>
      </c>
      <c r="F4" s="86"/>
      <c r="G4" s="101" t="s">
        <v>13</v>
      </c>
      <c r="H4" s="85"/>
      <c r="I4" s="86"/>
      <c r="J4" s="1"/>
      <c r="K4" s="1"/>
      <c r="L4" s="1"/>
      <c r="M4" s="110" t="s">
        <v>14</v>
      </c>
      <c r="N4" s="85"/>
      <c r="O4" s="85"/>
      <c r="P4" s="111" t="s">
        <v>15</v>
      </c>
      <c r="Q4" s="85"/>
      <c r="R4" s="86"/>
      <c r="S4" s="1"/>
      <c r="T4" s="110" t="s">
        <v>14</v>
      </c>
      <c r="U4" s="85"/>
      <c r="V4" s="85"/>
      <c r="W4" s="112" t="s">
        <v>15</v>
      </c>
      <c r="X4" s="85"/>
      <c r="Y4" s="86"/>
    </row>
    <row r="5" spans="1:25" x14ac:dyDescent="0.3">
      <c r="A5" s="4" t="s">
        <v>16</v>
      </c>
      <c r="B5" s="104" t="s">
        <v>17</v>
      </c>
      <c r="C5" s="85"/>
      <c r="D5" s="86"/>
      <c r="E5" s="105" t="s">
        <v>18</v>
      </c>
      <c r="F5" s="106"/>
      <c r="G5" s="101" t="s">
        <v>19</v>
      </c>
      <c r="H5" s="85"/>
      <c r="I5" s="86"/>
      <c r="J5" s="1"/>
      <c r="K5" s="1"/>
      <c r="L5" s="1"/>
      <c r="M5" s="11" t="s">
        <v>20</v>
      </c>
      <c r="N5" s="11" t="s">
        <v>21</v>
      </c>
      <c r="O5" s="11" t="s">
        <v>22</v>
      </c>
      <c r="P5" s="11" t="s">
        <v>20</v>
      </c>
      <c r="Q5" s="11" t="s">
        <v>21</v>
      </c>
      <c r="R5" s="11" t="s">
        <v>22</v>
      </c>
      <c r="S5" s="1"/>
      <c r="T5" s="12" t="s">
        <v>20</v>
      </c>
      <c r="U5" s="12" t="s">
        <v>21</v>
      </c>
      <c r="V5" s="12" t="s">
        <v>22</v>
      </c>
      <c r="W5" s="12" t="s">
        <v>20</v>
      </c>
      <c r="X5" s="12" t="s">
        <v>21</v>
      </c>
      <c r="Y5" s="12" t="s">
        <v>22</v>
      </c>
    </row>
    <row r="6" spans="1:25" x14ac:dyDescent="0.3">
      <c r="A6" s="13" t="s">
        <v>23</v>
      </c>
      <c r="B6" s="107" t="s">
        <v>24</v>
      </c>
      <c r="C6" s="85"/>
      <c r="D6" s="86"/>
      <c r="E6" s="108" t="s">
        <v>25</v>
      </c>
      <c r="F6" s="86"/>
      <c r="G6" s="14" t="s">
        <v>4</v>
      </c>
      <c r="H6" s="15"/>
      <c r="I6" s="16"/>
      <c r="J6" s="1"/>
      <c r="K6" s="1"/>
      <c r="L6" s="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"/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</row>
    <row r="7" spans="1:25" x14ac:dyDescent="0.3">
      <c r="A7" s="113" t="s">
        <v>26</v>
      </c>
      <c r="B7" s="85"/>
      <c r="C7" s="85"/>
      <c r="D7" s="85"/>
      <c r="E7" s="86"/>
      <c r="F7" s="17" t="s">
        <v>27</v>
      </c>
      <c r="G7" s="18" t="s">
        <v>21</v>
      </c>
      <c r="H7" s="18" t="s">
        <v>22</v>
      </c>
      <c r="I7" s="19" t="s">
        <v>28</v>
      </c>
      <c r="J7" s="1"/>
      <c r="K7" s="1"/>
      <c r="L7" s="1"/>
      <c r="M7" s="20">
        <f>M6*M3</f>
        <v>0</v>
      </c>
      <c r="N7" s="20">
        <f>N6*M3</f>
        <v>0</v>
      </c>
      <c r="O7" s="20">
        <f>O6*M3</f>
        <v>0</v>
      </c>
      <c r="P7" s="11">
        <f>P6*P3</f>
        <v>0</v>
      </c>
      <c r="Q7" s="11">
        <f>Q6*P3</f>
        <v>0</v>
      </c>
      <c r="R7" s="11">
        <v>0</v>
      </c>
      <c r="S7" s="1"/>
      <c r="T7" s="21">
        <f>T6*T3</f>
        <v>0</v>
      </c>
      <c r="U7" s="21">
        <f>U6*T3</f>
        <v>0</v>
      </c>
      <c r="V7" s="21">
        <f>V6*T3</f>
        <v>0</v>
      </c>
      <c r="W7" s="12">
        <f>W6*W3</f>
        <v>0</v>
      </c>
      <c r="X7" s="12">
        <f>X6*W3</f>
        <v>0</v>
      </c>
      <c r="Y7" s="12">
        <f>Y6*W3</f>
        <v>0</v>
      </c>
    </row>
    <row r="8" spans="1:25" x14ac:dyDescent="0.3">
      <c r="A8" s="114" t="s">
        <v>29</v>
      </c>
      <c r="B8" s="85"/>
      <c r="C8" s="85"/>
      <c r="D8" s="85"/>
      <c r="E8" s="86"/>
      <c r="F8" s="22">
        <v>36</v>
      </c>
      <c r="G8" s="22">
        <v>3</v>
      </c>
      <c r="H8" s="22">
        <v>2</v>
      </c>
      <c r="I8" s="23">
        <f>SUM($F$8:$H$8)</f>
        <v>41</v>
      </c>
      <c r="J8" s="1"/>
      <c r="K8" s="1"/>
      <c r="L8" s="1"/>
      <c r="M8" s="11" t="s">
        <v>20</v>
      </c>
      <c r="N8" s="11" t="s">
        <v>21</v>
      </c>
      <c r="O8" s="11" t="s">
        <v>22</v>
      </c>
      <c r="P8" s="11">
        <f>P7*P3</f>
        <v>0</v>
      </c>
      <c r="Q8" s="11">
        <f>Q7*P3</f>
        <v>0</v>
      </c>
      <c r="R8" s="11">
        <f>R7*P3</f>
        <v>0</v>
      </c>
      <c r="S8" s="1"/>
      <c r="T8" s="12" t="s">
        <v>20</v>
      </c>
      <c r="U8" s="12" t="s">
        <v>21</v>
      </c>
      <c r="V8" s="12" t="s">
        <v>22</v>
      </c>
      <c r="W8" s="12">
        <f>W7*W3</f>
        <v>0</v>
      </c>
      <c r="X8" s="12">
        <f>X7*W3</f>
        <v>0</v>
      </c>
      <c r="Y8" s="12">
        <f>Y7*W3</f>
        <v>0</v>
      </c>
    </row>
    <row r="9" spans="1:25" ht="15" customHeight="1" thickBot="1" x14ac:dyDescent="0.35">
      <c r="A9" s="115" t="s">
        <v>30</v>
      </c>
      <c r="B9" s="116"/>
      <c r="C9" s="116"/>
      <c r="D9" s="116"/>
      <c r="E9" s="106"/>
      <c r="F9" s="25">
        <v>45</v>
      </c>
      <c r="G9" s="25">
        <v>3</v>
      </c>
      <c r="H9" s="25">
        <v>2</v>
      </c>
      <c r="I9" s="26">
        <f>SUM($F$9:$H$9)</f>
        <v>50</v>
      </c>
      <c r="J9" s="1"/>
      <c r="K9" s="1"/>
      <c r="L9" s="1"/>
      <c r="M9" s="11">
        <f>M7+P7</f>
        <v>0</v>
      </c>
      <c r="N9" s="11">
        <f>N7+Q7</f>
        <v>0</v>
      </c>
      <c r="O9" s="11">
        <f>O7+R7</f>
        <v>0</v>
      </c>
      <c r="P9" s="27"/>
      <c r="Q9" s="28"/>
      <c r="R9" s="28"/>
      <c r="S9" s="1"/>
      <c r="T9" s="12">
        <f>T7+W7</f>
        <v>0</v>
      </c>
      <c r="U9" s="12">
        <f>U7+X7</f>
        <v>0</v>
      </c>
      <c r="V9" s="12">
        <f>V7+Y7</f>
        <v>0</v>
      </c>
      <c r="W9" s="6"/>
      <c r="X9" s="7"/>
      <c r="Y9" s="7"/>
    </row>
    <row r="10" spans="1:25" ht="15" customHeight="1" thickBot="1" x14ac:dyDescent="0.35">
      <c r="A10" s="117" t="s">
        <v>31</v>
      </c>
      <c r="B10" s="119" t="s">
        <v>32</v>
      </c>
      <c r="C10" s="102" t="s">
        <v>33</v>
      </c>
      <c r="D10" s="121"/>
      <c r="E10" s="121"/>
      <c r="F10" s="121"/>
      <c r="G10" s="103"/>
      <c r="H10" s="102" t="s">
        <v>34</v>
      </c>
      <c r="I10" s="103"/>
      <c r="J10" s="29"/>
      <c r="K10" s="29"/>
      <c r="L10" s="1"/>
      <c r="M10" s="24">
        <v>0</v>
      </c>
      <c r="N10" s="24">
        <v>0</v>
      </c>
      <c r="O10" s="24">
        <v>0</v>
      </c>
      <c r="P10" s="27"/>
      <c r="Q10" s="28"/>
      <c r="R10" s="28"/>
      <c r="S10" s="1"/>
      <c r="T10" s="11">
        <v>0</v>
      </c>
      <c r="U10" s="11">
        <v>0</v>
      </c>
      <c r="V10" s="11">
        <v>0</v>
      </c>
      <c r="W10" s="6"/>
      <c r="X10" s="7"/>
      <c r="Y10" s="7"/>
    </row>
    <row r="11" spans="1:25" ht="28.2" customHeight="1" thickBot="1" x14ac:dyDescent="0.35">
      <c r="A11" s="118"/>
      <c r="B11" s="120"/>
      <c r="C11" s="30" t="s">
        <v>35</v>
      </c>
      <c r="D11" s="31" t="s">
        <v>36</v>
      </c>
      <c r="E11" s="32" t="s">
        <v>37</v>
      </c>
      <c r="F11" s="33" t="s">
        <v>38</v>
      </c>
      <c r="G11" s="34" t="s">
        <v>39</v>
      </c>
      <c r="H11" s="32" t="s">
        <v>40</v>
      </c>
      <c r="I11" s="33" t="s">
        <v>39</v>
      </c>
      <c r="J11" s="35" t="s">
        <v>41</v>
      </c>
      <c r="K11" s="35" t="s">
        <v>41</v>
      </c>
      <c r="L11" s="1"/>
      <c r="M11" s="123" t="s">
        <v>42</v>
      </c>
      <c r="N11" s="85"/>
      <c r="O11" s="86"/>
      <c r="P11" s="36" t="s">
        <v>35</v>
      </c>
      <c r="Q11" s="36" t="s">
        <v>36</v>
      </c>
      <c r="R11" s="37" t="s">
        <v>43</v>
      </c>
      <c r="S11" s="38"/>
      <c r="T11" s="38"/>
      <c r="U11" s="38"/>
      <c r="V11" s="38"/>
      <c r="W11" s="38"/>
      <c r="X11" s="38"/>
      <c r="Y11" s="38"/>
    </row>
    <row r="12" spans="1:25" x14ac:dyDescent="0.3">
      <c r="A12" s="39">
        <v>1001916</v>
      </c>
      <c r="B12" s="40" t="s">
        <v>20</v>
      </c>
      <c r="C12" s="41">
        <v>932</v>
      </c>
      <c r="D12" s="42">
        <v>929</v>
      </c>
      <c r="E12" s="42">
        <v>153</v>
      </c>
      <c r="F12" s="42">
        <v>-3</v>
      </c>
      <c r="G12" s="43">
        <f t="shared" ref="G12:G17" si="0">F12*J12/$T$1</f>
        <v>-2598.2142857142858</v>
      </c>
      <c r="H12" s="41">
        <v>1070</v>
      </c>
      <c r="I12" s="44">
        <f t="shared" ref="I12:I17" si="1">H12*K12/$M$1</f>
        <v>932936.45161290327</v>
      </c>
      <c r="J12" s="35">
        <v>24250</v>
      </c>
      <c r="K12" s="35">
        <v>27029</v>
      </c>
      <c r="L12" s="1"/>
      <c r="M12" s="122" t="s">
        <v>20</v>
      </c>
      <c r="N12" s="85"/>
      <c r="O12" s="86"/>
      <c r="P12" s="45">
        <f t="shared" ref="P12:P41" si="2">+C12</f>
        <v>932</v>
      </c>
      <c r="Q12" s="45">
        <v>0</v>
      </c>
      <c r="R12" s="45">
        <v>0</v>
      </c>
      <c r="S12" s="38"/>
      <c r="T12" s="38"/>
      <c r="U12" s="38"/>
      <c r="V12" s="124"/>
      <c r="W12" s="125"/>
      <c r="X12" s="125"/>
      <c r="Y12" s="125"/>
    </row>
    <row r="13" spans="1:25" x14ac:dyDescent="0.3">
      <c r="A13" s="46">
        <v>1004431</v>
      </c>
      <c r="B13" s="47" t="s">
        <v>44</v>
      </c>
      <c r="C13" s="41">
        <v>932</v>
      </c>
      <c r="D13" s="42">
        <v>929</v>
      </c>
      <c r="E13" s="42">
        <v>153</v>
      </c>
      <c r="F13" s="42">
        <v>-3</v>
      </c>
      <c r="G13" s="43">
        <f t="shared" si="0"/>
        <v>-64.714285714285708</v>
      </c>
      <c r="H13" s="41">
        <v>1070</v>
      </c>
      <c r="I13" s="44">
        <f t="shared" si="1"/>
        <v>0</v>
      </c>
      <c r="J13" s="35">
        <v>604</v>
      </c>
      <c r="K13" s="35">
        <v>0</v>
      </c>
      <c r="L13" s="1"/>
      <c r="M13" s="122" t="s">
        <v>44</v>
      </c>
      <c r="N13" s="85"/>
      <c r="O13" s="86"/>
      <c r="P13" s="45">
        <f t="shared" si="2"/>
        <v>932</v>
      </c>
      <c r="Q13" s="45">
        <v>0</v>
      </c>
      <c r="R13" s="45">
        <v>0</v>
      </c>
      <c r="S13" s="6"/>
      <c r="T13" s="6"/>
      <c r="U13" s="48"/>
      <c r="V13" s="6"/>
      <c r="W13" s="6"/>
      <c r="X13" s="6"/>
      <c r="Y13" s="48"/>
    </row>
    <row r="14" spans="1:25" x14ac:dyDescent="0.3">
      <c r="A14" s="46">
        <v>1001917</v>
      </c>
      <c r="B14" s="47" t="s">
        <v>45</v>
      </c>
      <c r="C14" s="41">
        <v>84</v>
      </c>
      <c r="D14" s="42">
        <v>72</v>
      </c>
      <c r="E14" s="42">
        <v>12</v>
      </c>
      <c r="F14" s="42">
        <v>0</v>
      </c>
      <c r="G14" s="43">
        <f t="shared" si="0"/>
        <v>0</v>
      </c>
      <c r="H14" s="41">
        <v>86</v>
      </c>
      <c r="I14" s="44">
        <f t="shared" si="1"/>
        <v>67873.419354838712</v>
      </c>
      <c r="J14" s="35">
        <v>22620</v>
      </c>
      <c r="K14" s="35">
        <v>24466</v>
      </c>
      <c r="L14" s="1"/>
      <c r="M14" s="122" t="s">
        <v>45</v>
      </c>
      <c r="N14" s="85"/>
      <c r="O14" s="86"/>
      <c r="P14" s="45">
        <f t="shared" si="2"/>
        <v>84</v>
      </c>
      <c r="Q14" s="45">
        <v>0</v>
      </c>
      <c r="R14" s="45">
        <v>0</v>
      </c>
      <c r="S14" s="50"/>
      <c r="T14" s="51"/>
      <c r="U14" s="50"/>
      <c r="V14" s="6"/>
      <c r="W14" s="6"/>
      <c r="X14" s="6"/>
      <c r="Y14" s="6"/>
    </row>
    <row r="15" spans="1:25" x14ac:dyDescent="0.3">
      <c r="A15" s="46">
        <v>1001919</v>
      </c>
      <c r="B15" s="47" t="s">
        <v>46</v>
      </c>
      <c r="C15" s="41">
        <v>84</v>
      </c>
      <c r="D15" s="42">
        <v>72</v>
      </c>
      <c r="E15" s="42">
        <v>12</v>
      </c>
      <c r="F15" s="42">
        <v>0</v>
      </c>
      <c r="G15" s="43">
        <f t="shared" si="0"/>
        <v>0</v>
      </c>
      <c r="H15" s="41">
        <v>86</v>
      </c>
      <c r="I15" s="44">
        <f t="shared" si="1"/>
        <v>0</v>
      </c>
      <c r="J15" s="35">
        <v>1258</v>
      </c>
      <c r="K15" s="35">
        <v>0</v>
      </c>
      <c r="L15" s="1"/>
      <c r="M15" s="122" t="s">
        <v>46</v>
      </c>
      <c r="N15" s="85"/>
      <c r="O15" s="86"/>
      <c r="P15" s="45">
        <f t="shared" si="2"/>
        <v>84</v>
      </c>
      <c r="Q15" s="45">
        <v>0</v>
      </c>
      <c r="R15" s="45">
        <v>0</v>
      </c>
      <c r="S15" s="51"/>
      <c r="T15" s="51"/>
      <c r="U15" s="51"/>
      <c r="V15" s="6"/>
      <c r="W15" s="6"/>
      <c r="X15" s="6"/>
      <c r="Y15" s="6"/>
    </row>
    <row r="16" spans="1:25" x14ac:dyDescent="0.3">
      <c r="A16" s="46">
        <v>1001921</v>
      </c>
      <c r="B16" s="47" t="s">
        <v>47</v>
      </c>
      <c r="C16" s="41">
        <v>49</v>
      </c>
      <c r="D16" s="42">
        <v>41</v>
      </c>
      <c r="E16" s="42">
        <v>8</v>
      </c>
      <c r="F16" s="42">
        <v>0</v>
      </c>
      <c r="G16" s="43">
        <f t="shared" si="0"/>
        <v>0</v>
      </c>
      <c r="H16" s="41">
        <v>55</v>
      </c>
      <c r="I16" s="44">
        <f t="shared" si="1"/>
        <v>46820.967741935485</v>
      </c>
      <c r="J16" s="35">
        <v>23706</v>
      </c>
      <c r="K16" s="35">
        <v>26390</v>
      </c>
      <c r="L16" s="1"/>
      <c r="M16" s="122" t="s">
        <v>47</v>
      </c>
      <c r="N16" s="85"/>
      <c r="O16" s="86"/>
      <c r="P16" s="45">
        <f t="shared" si="2"/>
        <v>49</v>
      </c>
      <c r="Q16" s="45">
        <v>0</v>
      </c>
      <c r="R16" s="45">
        <v>0</v>
      </c>
      <c r="S16" s="6"/>
      <c r="T16" s="6"/>
      <c r="U16" s="51"/>
      <c r="V16" s="6"/>
      <c r="W16" s="6"/>
      <c r="X16" s="6"/>
      <c r="Y16" s="6"/>
    </row>
    <row r="17" spans="1:25" x14ac:dyDescent="0.3">
      <c r="A17" s="46">
        <v>1001922</v>
      </c>
      <c r="B17" s="47" t="s">
        <v>48</v>
      </c>
      <c r="C17" s="41">
        <v>49</v>
      </c>
      <c r="D17" s="42">
        <v>41</v>
      </c>
      <c r="E17" s="42">
        <v>8</v>
      </c>
      <c r="F17" s="42">
        <v>0</v>
      </c>
      <c r="G17" s="43">
        <f t="shared" si="0"/>
        <v>0</v>
      </c>
      <c r="H17" s="41">
        <v>55</v>
      </c>
      <c r="I17" s="44">
        <f t="shared" si="1"/>
        <v>0</v>
      </c>
      <c r="J17" s="35">
        <v>1300</v>
      </c>
      <c r="K17" s="35">
        <v>0</v>
      </c>
      <c r="L17" s="1"/>
      <c r="M17" s="122" t="s">
        <v>48</v>
      </c>
      <c r="N17" s="85"/>
      <c r="O17" s="86"/>
      <c r="P17" s="45">
        <f t="shared" si="2"/>
        <v>49</v>
      </c>
      <c r="Q17" s="45">
        <v>0</v>
      </c>
      <c r="R17" s="45">
        <v>0</v>
      </c>
      <c r="S17" s="6"/>
      <c r="T17" s="6"/>
      <c r="U17" s="51"/>
      <c r="V17" s="6"/>
      <c r="W17" s="6"/>
      <c r="X17" s="6"/>
      <c r="Y17" s="6"/>
    </row>
    <row r="18" spans="1:25" x14ac:dyDescent="0.3">
      <c r="A18" s="46">
        <v>1008433</v>
      </c>
      <c r="B18" s="47" t="s">
        <v>49</v>
      </c>
      <c r="C18" s="41">
        <v>30</v>
      </c>
      <c r="D18" s="42">
        <v>30</v>
      </c>
      <c r="E18" s="42">
        <v>0</v>
      </c>
      <c r="F18" s="42">
        <v>0</v>
      </c>
      <c r="G18" s="43">
        <f t="shared" ref="G18:G29" si="3">F18*J18/26</f>
        <v>0</v>
      </c>
      <c r="H18" s="41">
        <v>60</v>
      </c>
      <c r="I18" s="44">
        <f t="shared" ref="I18:I29" si="4">H18*K18/26</f>
        <v>53316.923076923078</v>
      </c>
      <c r="J18" s="35">
        <v>20728</v>
      </c>
      <c r="K18" s="35">
        <v>23104</v>
      </c>
      <c r="L18" s="1"/>
      <c r="M18" s="122" t="s">
        <v>49</v>
      </c>
      <c r="N18" s="85"/>
      <c r="O18" s="86"/>
      <c r="P18" s="45">
        <f t="shared" si="2"/>
        <v>30</v>
      </c>
      <c r="Q18" s="45">
        <v>0</v>
      </c>
      <c r="R18" s="45">
        <v>0</v>
      </c>
      <c r="S18" s="6"/>
      <c r="T18" s="6"/>
      <c r="U18" s="51"/>
      <c r="V18" s="6"/>
      <c r="W18" s="6"/>
      <c r="X18" s="6"/>
      <c r="Y18" s="6"/>
    </row>
    <row r="19" spans="1:25" x14ac:dyDescent="0.3">
      <c r="A19" s="46">
        <v>1008434</v>
      </c>
      <c r="B19" s="47" t="s">
        <v>50</v>
      </c>
      <c r="C19" s="41">
        <v>30</v>
      </c>
      <c r="D19" s="42">
        <v>30</v>
      </c>
      <c r="E19" s="42">
        <v>0</v>
      </c>
      <c r="F19" s="42">
        <v>0</v>
      </c>
      <c r="G19" s="43">
        <f t="shared" si="3"/>
        <v>0</v>
      </c>
      <c r="H19" s="41">
        <v>60</v>
      </c>
      <c r="I19" s="44">
        <f t="shared" si="4"/>
        <v>0</v>
      </c>
      <c r="J19" s="35">
        <v>516</v>
      </c>
      <c r="K19" s="35">
        <v>0</v>
      </c>
      <c r="L19" s="1"/>
      <c r="M19" s="122" t="s">
        <v>50</v>
      </c>
      <c r="N19" s="85"/>
      <c r="O19" s="86"/>
      <c r="P19" s="45">
        <f t="shared" si="2"/>
        <v>30</v>
      </c>
      <c r="Q19" s="45">
        <v>0</v>
      </c>
      <c r="R19" s="45">
        <v>0</v>
      </c>
      <c r="S19" s="1"/>
      <c r="T19" s="1"/>
      <c r="U19" s="1"/>
      <c r="V19" s="1"/>
      <c r="W19" s="1"/>
      <c r="X19" s="1"/>
      <c r="Y19" s="1"/>
    </row>
    <row r="20" spans="1:25" x14ac:dyDescent="0.3">
      <c r="A20" s="46">
        <v>1008435</v>
      </c>
      <c r="B20" s="47" t="s">
        <v>51</v>
      </c>
      <c r="C20" s="41">
        <v>3</v>
      </c>
      <c r="D20" s="42">
        <v>3</v>
      </c>
      <c r="E20" s="42">
        <v>0</v>
      </c>
      <c r="F20" s="42">
        <v>0</v>
      </c>
      <c r="G20" s="43">
        <f t="shared" si="3"/>
        <v>0</v>
      </c>
      <c r="H20" s="41">
        <v>5</v>
      </c>
      <c r="I20" s="44">
        <f t="shared" si="4"/>
        <v>4705</v>
      </c>
      <c r="J20" s="35">
        <v>22620</v>
      </c>
      <c r="K20" s="35">
        <v>24466</v>
      </c>
      <c r="L20" s="1"/>
      <c r="M20" s="122" t="s">
        <v>51</v>
      </c>
      <c r="N20" s="85"/>
      <c r="O20" s="86"/>
      <c r="P20" s="45">
        <f t="shared" si="2"/>
        <v>3</v>
      </c>
      <c r="Q20" s="45">
        <v>0</v>
      </c>
      <c r="R20" s="45">
        <v>0</v>
      </c>
      <c r="S20" s="1"/>
      <c r="T20" s="1"/>
      <c r="U20" s="1"/>
      <c r="V20" s="1"/>
      <c r="W20" s="1"/>
      <c r="X20" s="1"/>
      <c r="Y20" s="1"/>
    </row>
    <row r="21" spans="1:25" x14ac:dyDescent="0.3">
      <c r="A21" s="46">
        <v>1008436</v>
      </c>
      <c r="B21" s="47" t="s">
        <v>52</v>
      </c>
      <c r="C21" s="41">
        <v>3</v>
      </c>
      <c r="D21" s="42">
        <v>3</v>
      </c>
      <c r="E21" s="42">
        <v>0</v>
      </c>
      <c r="F21" s="42">
        <v>0</v>
      </c>
      <c r="G21" s="43">
        <f t="shared" si="3"/>
        <v>0</v>
      </c>
      <c r="H21" s="41">
        <v>5</v>
      </c>
      <c r="I21" s="44">
        <f t="shared" si="4"/>
        <v>0</v>
      </c>
      <c r="J21" s="35">
        <v>1258</v>
      </c>
      <c r="K21" s="35">
        <v>0</v>
      </c>
      <c r="L21" s="1"/>
      <c r="M21" s="122" t="s">
        <v>52</v>
      </c>
      <c r="N21" s="85"/>
      <c r="O21" s="86"/>
      <c r="P21" s="45">
        <f t="shared" si="2"/>
        <v>3</v>
      </c>
      <c r="Q21" s="45">
        <v>0</v>
      </c>
      <c r="R21" s="45">
        <v>0</v>
      </c>
      <c r="S21" s="1"/>
      <c r="T21" s="1"/>
      <c r="U21" s="1"/>
      <c r="V21" s="1"/>
      <c r="W21" s="1"/>
      <c r="X21" s="1"/>
      <c r="Y21" s="1"/>
    </row>
    <row r="22" spans="1:25" x14ac:dyDescent="0.3">
      <c r="A22" s="46">
        <v>1008437</v>
      </c>
      <c r="B22" s="47" t="s">
        <v>53</v>
      </c>
      <c r="C22" s="41">
        <v>1</v>
      </c>
      <c r="D22" s="42">
        <v>1</v>
      </c>
      <c r="E22" s="42">
        <v>0</v>
      </c>
      <c r="F22" s="42">
        <v>0</v>
      </c>
      <c r="G22" s="43">
        <f t="shared" si="3"/>
        <v>0</v>
      </c>
      <c r="H22" s="41">
        <v>4</v>
      </c>
      <c r="I22" s="44">
        <f t="shared" si="4"/>
        <v>4060</v>
      </c>
      <c r="J22" s="35">
        <v>23706</v>
      </c>
      <c r="K22" s="35">
        <v>26390</v>
      </c>
      <c r="L22" s="1"/>
      <c r="M22" s="122" t="s">
        <v>53</v>
      </c>
      <c r="N22" s="85"/>
      <c r="O22" s="86"/>
      <c r="P22" s="45">
        <f t="shared" si="2"/>
        <v>1</v>
      </c>
      <c r="Q22" s="45">
        <v>0</v>
      </c>
      <c r="R22" s="45">
        <v>0</v>
      </c>
      <c r="S22" s="1"/>
      <c r="T22" s="1"/>
      <c r="U22" s="1"/>
      <c r="V22" s="1"/>
      <c r="W22" s="1"/>
      <c r="X22" s="1"/>
      <c r="Y22" s="1"/>
    </row>
    <row r="23" spans="1:25" x14ac:dyDescent="0.3">
      <c r="A23" s="46">
        <v>1008438</v>
      </c>
      <c r="B23" s="47" t="s">
        <v>54</v>
      </c>
      <c r="C23" s="41">
        <v>1</v>
      </c>
      <c r="D23" s="42">
        <v>1</v>
      </c>
      <c r="E23" s="42">
        <v>0</v>
      </c>
      <c r="F23" s="42">
        <v>0</v>
      </c>
      <c r="G23" s="43">
        <f t="shared" si="3"/>
        <v>0</v>
      </c>
      <c r="H23" s="41">
        <v>4</v>
      </c>
      <c r="I23" s="44">
        <f t="shared" si="4"/>
        <v>0</v>
      </c>
      <c r="J23" s="35">
        <v>1300</v>
      </c>
      <c r="K23" s="35">
        <v>0</v>
      </c>
      <c r="L23" s="1"/>
      <c r="M23" s="122" t="s">
        <v>54</v>
      </c>
      <c r="N23" s="85"/>
      <c r="O23" s="86"/>
      <c r="P23" s="45">
        <f t="shared" si="2"/>
        <v>1</v>
      </c>
      <c r="Q23" s="45">
        <v>0</v>
      </c>
      <c r="R23" s="45">
        <v>0</v>
      </c>
      <c r="S23" s="1"/>
      <c r="T23" s="1"/>
      <c r="U23" s="1"/>
      <c r="V23" s="1"/>
      <c r="W23" s="1"/>
      <c r="X23" s="1"/>
      <c r="Y23" s="1"/>
    </row>
    <row r="24" spans="1:25" x14ac:dyDescent="0.3">
      <c r="A24" s="46">
        <v>1008439</v>
      </c>
      <c r="B24" s="47" t="s">
        <v>55</v>
      </c>
      <c r="C24" s="41">
        <v>0</v>
      </c>
      <c r="D24" s="42">
        <v>0</v>
      </c>
      <c r="E24" s="42">
        <v>0</v>
      </c>
      <c r="F24" s="42">
        <v>0</v>
      </c>
      <c r="G24" s="43">
        <f t="shared" si="3"/>
        <v>0</v>
      </c>
      <c r="H24" s="41">
        <v>0</v>
      </c>
      <c r="I24" s="44">
        <f t="shared" si="4"/>
        <v>0</v>
      </c>
      <c r="J24" s="35">
        <v>20728</v>
      </c>
      <c r="K24" s="35">
        <v>23104</v>
      </c>
      <c r="L24" s="1"/>
      <c r="M24" s="122" t="s">
        <v>55</v>
      </c>
      <c r="N24" s="85"/>
      <c r="O24" s="86"/>
      <c r="P24" s="45">
        <f t="shared" si="2"/>
        <v>0</v>
      </c>
      <c r="Q24" s="45">
        <v>0</v>
      </c>
      <c r="R24" s="45">
        <v>0</v>
      </c>
      <c r="S24" s="1"/>
      <c r="T24" s="1"/>
      <c r="U24" s="1"/>
      <c r="V24" s="1"/>
      <c r="W24" s="1"/>
      <c r="X24" s="1"/>
      <c r="Y24" s="1"/>
    </row>
    <row r="25" spans="1:25" x14ac:dyDescent="0.3">
      <c r="A25" s="46">
        <v>1008440</v>
      </c>
      <c r="B25" s="47" t="s">
        <v>56</v>
      </c>
      <c r="C25" s="41">
        <v>0</v>
      </c>
      <c r="D25" s="42">
        <v>0</v>
      </c>
      <c r="E25" s="42">
        <v>0</v>
      </c>
      <c r="F25" s="42">
        <v>0</v>
      </c>
      <c r="G25" s="43">
        <f t="shared" si="3"/>
        <v>0</v>
      </c>
      <c r="H25" s="41">
        <v>0</v>
      </c>
      <c r="I25" s="44">
        <f t="shared" si="4"/>
        <v>0</v>
      </c>
      <c r="J25" s="35">
        <v>516</v>
      </c>
      <c r="K25" s="35">
        <v>0</v>
      </c>
      <c r="L25" s="1"/>
      <c r="M25" s="122" t="s">
        <v>56</v>
      </c>
      <c r="N25" s="85"/>
      <c r="O25" s="86"/>
      <c r="P25" s="45">
        <f t="shared" si="2"/>
        <v>0</v>
      </c>
      <c r="Q25" s="45">
        <v>0</v>
      </c>
      <c r="R25" s="45">
        <v>0</v>
      </c>
      <c r="S25" s="1"/>
      <c r="T25" s="1"/>
      <c r="U25" s="1"/>
      <c r="V25" s="1"/>
      <c r="W25" s="1"/>
      <c r="X25" s="1"/>
      <c r="Y25" s="1"/>
    </row>
    <row r="26" spans="1:25" x14ac:dyDescent="0.3">
      <c r="A26" s="46">
        <v>1008441</v>
      </c>
      <c r="B26" s="47" t="s">
        <v>57</v>
      </c>
      <c r="C26" s="41">
        <v>0</v>
      </c>
      <c r="D26" s="42">
        <v>0</v>
      </c>
      <c r="E26" s="42">
        <v>0</v>
      </c>
      <c r="F26" s="42">
        <v>0</v>
      </c>
      <c r="G26" s="43">
        <f t="shared" si="3"/>
        <v>0</v>
      </c>
      <c r="H26" s="41">
        <v>0</v>
      </c>
      <c r="I26" s="44">
        <f t="shared" si="4"/>
        <v>0</v>
      </c>
      <c r="J26" s="35">
        <v>22620</v>
      </c>
      <c r="K26" s="35">
        <v>24466</v>
      </c>
      <c r="L26" s="1"/>
      <c r="M26" s="122" t="s">
        <v>57</v>
      </c>
      <c r="N26" s="85"/>
      <c r="O26" s="86"/>
      <c r="P26" s="45">
        <f t="shared" si="2"/>
        <v>0</v>
      </c>
      <c r="Q26" s="45">
        <v>0</v>
      </c>
      <c r="R26" s="45">
        <v>0</v>
      </c>
      <c r="S26" s="1"/>
      <c r="T26" s="1"/>
      <c r="U26" s="1"/>
      <c r="V26" s="1"/>
      <c r="W26" s="1"/>
      <c r="X26" s="1"/>
      <c r="Y26" s="1"/>
    </row>
    <row r="27" spans="1:25" x14ac:dyDescent="0.3">
      <c r="A27" s="46">
        <v>1008442</v>
      </c>
      <c r="B27" s="47" t="s">
        <v>58</v>
      </c>
      <c r="C27" s="41">
        <v>0</v>
      </c>
      <c r="D27" s="42">
        <v>0</v>
      </c>
      <c r="E27" s="42">
        <v>0</v>
      </c>
      <c r="F27" s="42">
        <v>0</v>
      </c>
      <c r="G27" s="43">
        <f t="shared" si="3"/>
        <v>0</v>
      </c>
      <c r="H27" s="41">
        <v>0</v>
      </c>
      <c r="I27" s="44">
        <f t="shared" si="4"/>
        <v>0</v>
      </c>
      <c r="J27" s="35">
        <v>1258</v>
      </c>
      <c r="K27" s="35">
        <v>0</v>
      </c>
      <c r="L27" s="1"/>
      <c r="M27" s="122" t="s">
        <v>58</v>
      </c>
      <c r="N27" s="85"/>
      <c r="O27" s="86"/>
      <c r="P27" s="45">
        <f t="shared" si="2"/>
        <v>0</v>
      </c>
      <c r="Q27" s="45">
        <v>0</v>
      </c>
      <c r="R27" s="45">
        <v>0</v>
      </c>
      <c r="S27" s="1"/>
      <c r="T27" s="1"/>
      <c r="U27" s="1"/>
      <c r="V27" s="1"/>
      <c r="W27" s="1"/>
      <c r="X27" s="1"/>
      <c r="Y27" s="1"/>
    </row>
    <row r="28" spans="1:25" x14ac:dyDescent="0.3">
      <c r="A28" s="46">
        <v>1008443</v>
      </c>
      <c r="B28" s="47" t="s">
        <v>59</v>
      </c>
      <c r="C28" s="41">
        <v>0</v>
      </c>
      <c r="D28" s="42">
        <v>0</v>
      </c>
      <c r="E28" s="42">
        <v>0</v>
      </c>
      <c r="F28" s="42">
        <v>0</v>
      </c>
      <c r="G28" s="43">
        <f t="shared" si="3"/>
        <v>0</v>
      </c>
      <c r="H28" s="41">
        <v>0</v>
      </c>
      <c r="I28" s="44">
        <f t="shared" si="4"/>
        <v>0</v>
      </c>
      <c r="J28" s="35">
        <v>23706</v>
      </c>
      <c r="K28" s="35">
        <v>26390</v>
      </c>
      <c r="L28" s="1"/>
      <c r="M28" s="122" t="s">
        <v>59</v>
      </c>
      <c r="N28" s="85"/>
      <c r="O28" s="86"/>
      <c r="P28" s="45">
        <f t="shared" si="2"/>
        <v>0</v>
      </c>
      <c r="Q28" s="45">
        <v>0</v>
      </c>
      <c r="R28" s="45">
        <v>0</v>
      </c>
      <c r="S28" s="1"/>
      <c r="T28" s="1"/>
      <c r="U28" s="1"/>
      <c r="V28" s="1"/>
      <c r="W28" s="1"/>
      <c r="X28" s="1"/>
      <c r="Y28" s="1"/>
    </row>
    <row r="29" spans="1:25" x14ac:dyDescent="0.3">
      <c r="A29" s="46">
        <v>1008444</v>
      </c>
      <c r="B29" s="47" t="s">
        <v>60</v>
      </c>
      <c r="C29" s="41">
        <v>0</v>
      </c>
      <c r="D29" s="42">
        <v>0</v>
      </c>
      <c r="E29" s="42">
        <v>0</v>
      </c>
      <c r="F29" s="42">
        <v>0</v>
      </c>
      <c r="G29" s="43">
        <f t="shared" si="3"/>
        <v>0</v>
      </c>
      <c r="H29" s="41">
        <v>0</v>
      </c>
      <c r="I29" s="44">
        <f t="shared" si="4"/>
        <v>0</v>
      </c>
      <c r="J29" s="35">
        <v>1300</v>
      </c>
      <c r="K29" s="35">
        <v>0</v>
      </c>
      <c r="L29" s="1"/>
      <c r="M29" s="122" t="s">
        <v>60</v>
      </c>
      <c r="N29" s="85"/>
      <c r="O29" s="86"/>
      <c r="P29" s="45">
        <f t="shared" si="2"/>
        <v>0</v>
      </c>
      <c r="Q29" s="45">
        <v>0</v>
      </c>
      <c r="R29" s="45">
        <v>0</v>
      </c>
      <c r="S29" s="1"/>
      <c r="T29" s="1"/>
      <c r="U29" s="1"/>
      <c r="V29" s="1"/>
      <c r="W29" s="1"/>
      <c r="X29" s="1"/>
      <c r="Y29" s="1"/>
    </row>
    <row r="30" spans="1:25" x14ac:dyDescent="0.3">
      <c r="A30" s="46">
        <v>1008445</v>
      </c>
      <c r="B30" s="47" t="s">
        <v>61</v>
      </c>
      <c r="C30" s="41">
        <v>0</v>
      </c>
      <c r="D30" s="42">
        <v>2</v>
      </c>
      <c r="E30" s="42">
        <v>0</v>
      </c>
      <c r="F30" s="42">
        <v>2</v>
      </c>
      <c r="G30" s="43">
        <f t="shared" ref="G30:G35" si="5">F30*J30/$T$1</f>
        <v>1480.5714285714287</v>
      </c>
      <c r="H30" s="41">
        <v>30</v>
      </c>
      <c r="I30" s="44">
        <f t="shared" ref="I30:I35" si="6">H30*K30/$M$1</f>
        <v>22358.709677419356</v>
      </c>
      <c r="J30" s="35">
        <v>20728</v>
      </c>
      <c r="K30" s="35">
        <v>23104</v>
      </c>
      <c r="L30" s="1"/>
      <c r="M30" s="122" t="s">
        <v>61</v>
      </c>
      <c r="N30" s="85"/>
      <c r="O30" s="86"/>
      <c r="P30" s="45">
        <f t="shared" si="2"/>
        <v>0</v>
      </c>
      <c r="Q30" s="45">
        <v>0</v>
      </c>
      <c r="R30" s="45">
        <v>0</v>
      </c>
      <c r="S30" s="1"/>
      <c r="T30" s="1"/>
      <c r="U30" s="1"/>
      <c r="V30" s="1"/>
      <c r="W30" s="1"/>
      <c r="X30" s="1"/>
      <c r="Y30" s="1"/>
    </row>
    <row r="31" spans="1:25" x14ac:dyDescent="0.3">
      <c r="A31" s="46">
        <v>1008446</v>
      </c>
      <c r="B31" s="47" t="s">
        <v>62</v>
      </c>
      <c r="C31" s="41">
        <v>0</v>
      </c>
      <c r="D31" s="42">
        <v>2</v>
      </c>
      <c r="E31" s="42">
        <v>0</v>
      </c>
      <c r="F31" s="42">
        <v>2</v>
      </c>
      <c r="G31" s="43">
        <f t="shared" si="5"/>
        <v>36.857142857142854</v>
      </c>
      <c r="H31" s="41">
        <v>30</v>
      </c>
      <c r="I31" s="44">
        <f t="shared" si="6"/>
        <v>0</v>
      </c>
      <c r="J31" s="35">
        <v>516</v>
      </c>
      <c r="K31" s="35">
        <v>0</v>
      </c>
      <c r="L31" s="1"/>
      <c r="M31" s="122" t="s">
        <v>62</v>
      </c>
      <c r="N31" s="85"/>
      <c r="O31" s="86"/>
      <c r="P31" s="45">
        <f t="shared" si="2"/>
        <v>0</v>
      </c>
      <c r="Q31" s="45">
        <v>0</v>
      </c>
      <c r="R31" s="45">
        <v>0</v>
      </c>
      <c r="S31" s="1"/>
      <c r="T31" s="1"/>
      <c r="U31" s="1"/>
      <c r="V31" s="1"/>
      <c r="W31" s="1"/>
      <c r="X31" s="1"/>
      <c r="Y31" s="1"/>
    </row>
    <row r="32" spans="1:25" x14ac:dyDescent="0.3">
      <c r="A32" s="46">
        <v>1008447</v>
      </c>
      <c r="B32" s="47" t="s">
        <v>63</v>
      </c>
      <c r="C32" s="41">
        <v>0</v>
      </c>
      <c r="D32" s="42">
        <v>0</v>
      </c>
      <c r="E32" s="42">
        <v>0</v>
      </c>
      <c r="F32" s="42">
        <v>0</v>
      </c>
      <c r="G32" s="43">
        <f t="shared" si="5"/>
        <v>0</v>
      </c>
      <c r="H32" s="41">
        <v>0</v>
      </c>
      <c r="I32" s="44">
        <f t="shared" si="6"/>
        <v>0</v>
      </c>
      <c r="J32" s="35">
        <v>22620</v>
      </c>
      <c r="K32" s="35">
        <v>24466</v>
      </c>
      <c r="L32" s="1"/>
      <c r="M32" s="122" t="s">
        <v>63</v>
      </c>
      <c r="N32" s="85"/>
      <c r="O32" s="86"/>
      <c r="P32" s="45">
        <f t="shared" si="2"/>
        <v>0</v>
      </c>
      <c r="Q32" s="45">
        <v>0</v>
      </c>
      <c r="R32" s="45">
        <v>0</v>
      </c>
      <c r="S32" s="1"/>
      <c r="T32" s="1"/>
      <c r="U32" s="1"/>
      <c r="V32" s="1"/>
      <c r="W32" s="1"/>
      <c r="X32" s="1"/>
      <c r="Y32" s="1"/>
    </row>
    <row r="33" spans="1:25" x14ac:dyDescent="0.3">
      <c r="A33" s="46">
        <v>1008448</v>
      </c>
      <c r="B33" s="47" t="s">
        <v>64</v>
      </c>
      <c r="C33" s="41">
        <v>0</v>
      </c>
      <c r="D33" s="42">
        <v>0</v>
      </c>
      <c r="E33" s="42">
        <v>0</v>
      </c>
      <c r="F33" s="42">
        <v>0</v>
      </c>
      <c r="G33" s="43">
        <f t="shared" si="5"/>
        <v>0</v>
      </c>
      <c r="H33" s="41">
        <v>0</v>
      </c>
      <c r="I33" s="44">
        <f t="shared" si="6"/>
        <v>0</v>
      </c>
      <c r="J33" s="35">
        <v>1258</v>
      </c>
      <c r="K33" s="35">
        <v>0</v>
      </c>
      <c r="L33" s="1"/>
      <c r="M33" s="122" t="s">
        <v>64</v>
      </c>
      <c r="N33" s="85"/>
      <c r="O33" s="86"/>
      <c r="P33" s="45">
        <f t="shared" si="2"/>
        <v>0</v>
      </c>
      <c r="Q33" s="45">
        <v>0</v>
      </c>
      <c r="R33" s="45">
        <v>0</v>
      </c>
      <c r="S33" s="1"/>
      <c r="T33" s="1"/>
      <c r="U33" s="1"/>
      <c r="V33" s="1"/>
      <c r="W33" s="1"/>
      <c r="X33" s="1"/>
      <c r="Y33" s="1"/>
    </row>
    <row r="34" spans="1:25" x14ac:dyDescent="0.3">
      <c r="A34" s="46">
        <v>1008449</v>
      </c>
      <c r="B34" s="47" t="s">
        <v>65</v>
      </c>
      <c r="C34" s="41">
        <v>2</v>
      </c>
      <c r="D34" s="42">
        <v>2</v>
      </c>
      <c r="E34" s="42">
        <v>0</v>
      </c>
      <c r="F34" s="42">
        <v>0</v>
      </c>
      <c r="G34" s="43">
        <f t="shared" si="5"/>
        <v>0</v>
      </c>
      <c r="H34" s="41">
        <v>0</v>
      </c>
      <c r="I34" s="44">
        <f t="shared" si="6"/>
        <v>0</v>
      </c>
      <c r="J34" s="35">
        <v>23706</v>
      </c>
      <c r="K34" s="35">
        <v>26390</v>
      </c>
      <c r="L34" s="1"/>
      <c r="M34" s="122" t="s">
        <v>65</v>
      </c>
      <c r="N34" s="85"/>
      <c r="O34" s="86"/>
      <c r="P34" s="45">
        <f t="shared" si="2"/>
        <v>2</v>
      </c>
      <c r="Q34" s="45">
        <v>0</v>
      </c>
      <c r="R34" s="45">
        <v>0</v>
      </c>
      <c r="S34" s="1"/>
      <c r="T34" s="1"/>
      <c r="U34" s="1"/>
      <c r="V34" s="1"/>
      <c r="W34" s="1"/>
      <c r="X34" s="1"/>
      <c r="Y34" s="1"/>
    </row>
    <row r="35" spans="1:25" x14ac:dyDescent="0.3">
      <c r="A35" s="46">
        <v>1008450</v>
      </c>
      <c r="B35" s="47" t="s">
        <v>66</v>
      </c>
      <c r="C35" s="41">
        <v>2</v>
      </c>
      <c r="D35" s="42">
        <v>2</v>
      </c>
      <c r="E35" s="42">
        <v>0</v>
      </c>
      <c r="F35" s="42">
        <v>0</v>
      </c>
      <c r="G35" s="43">
        <f t="shared" si="5"/>
        <v>0</v>
      </c>
      <c r="H35" s="41">
        <v>0</v>
      </c>
      <c r="I35" s="44">
        <f t="shared" si="6"/>
        <v>0</v>
      </c>
      <c r="J35" s="35">
        <v>1300</v>
      </c>
      <c r="K35" s="35">
        <v>0</v>
      </c>
      <c r="L35" s="1"/>
      <c r="M35" s="122" t="s">
        <v>66</v>
      </c>
      <c r="N35" s="85"/>
      <c r="O35" s="86"/>
      <c r="P35" s="45">
        <f t="shared" si="2"/>
        <v>2</v>
      </c>
      <c r="Q35" s="45">
        <v>0</v>
      </c>
      <c r="R35" s="45">
        <v>0</v>
      </c>
      <c r="S35" s="1"/>
      <c r="T35" s="1"/>
      <c r="U35" s="1"/>
      <c r="V35" s="1"/>
      <c r="W35" s="1"/>
      <c r="X35" s="1"/>
      <c r="Y35" s="1"/>
    </row>
    <row r="36" spans="1:25" x14ac:dyDescent="0.3">
      <c r="A36" s="46">
        <v>1008451</v>
      </c>
      <c r="B36" s="47" t="s">
        <v>67</v>
      </c>
      <c r="C36" s="41">
        <v>10</v>
      </c>
      <c r="D36" s="42">
        <v>6</v>
      </c>
      <c r="E36" s="42">
        <v>0</v>
      </c>
      <c r="F36" s="42">
        <v>-4</v>
      </c>
      <c r="G36" s="43">
        <f t="shared" ref="G36:G41" si="7">F36*J36/26</f>
        <v>-3188.9230769230771</v>
      </c>
      <c r="H36" s="41">
        <v>3</v>
      </c>
      <c r="I36" s="44">
        <f t="shared" ref="I36:I41" si="8">H36*K36/26</f>
        <v>2665.8461538461538</v>
      </c>
      <c r="J36" s="35">
        <v>20728</v>
      </c>
      <c r="K36" s="35">
        <v>23104</v>
      </c>
      <c r="L36" s="1"/>
      <c r="M36" s="122" t="s">
        <v>67</v>
      </c>
      <c r="N36" s="85"/>
      <c r="O36" s="86"/>
      <c r="P36" s="45">
        <f t="shared" si="2"/>
        <v>10</v>
      </c>
      <c r="Q36" s="45">
        <v>0</v>
      </c>
      <c r="R36" s="45">
        <v>0</v>
      </c>
      <c r="S36" s="1"/>
      <c r="T36" s="1"/>
      <c r="U36" s="1"/>
      <c r="V36" s="1"/>
      <c r="W36" s="1"/>
      <c r="X36" s="1"/>
      <c r="Y36" s="1"/>
    </row>
    <row r="37" spans="1:25" x14ac:dyDescent="0.3">
      <c r="A37" s="46">
        <v>1008452</v>
      </c>
      <c r="B37" s="47" t="s">
        <v>68</v>
      </c>
      <c r="C37" s="41">
        <v>10</v>
      </c>
      <c r="D37" s="42">
        <v>6</v>
      </c>
      <c r="E37" s="42">
        <v>0</v>
      </c>
      <c r="F37" s="42">
        <v>-4</v>
      </c>
      <c r="G37" s="43">
        <f t="shared" si="7"/>
        <v>-79.384615384615387</v>
      </c>
      <c r="H37" s="41">
        <v>3</v>
      </c>
      <c r="I37" s="44">
        <f t="shared" si="8"/>
        <v>0</v>
      </c>
      <c r="J37" s="35">
        <v>516</v>
      </c>
      <c r="K37" s="35">
        <v>0</v>
      </c>
      <c r="L37" s="1"/>
      <c r="M37" s="122" t="s">
        <v>68</v>
      </c>
      <c r="N37" s="85"/>
      <c r="O37" s="86"/>
      <c r="P37" s="45">
        <f t="shared" si="2"/>
        <v>10</v>
      </c>
      <c r="Q37" s="45">
        <v>0</v>
      </c>
      <c r="R37" s="45">
        <v>0</v>
      </c>
      <c r="S37" s="1"/>
      <c r="T37" s="1"/>
      <c r="U37" s="1"/>
      <c r="V37" s="1"/>
      <c r="W37" s="1"/>
      <c r="X37" s="1"/>
      <c r="Y37" s="1"/>
    </row>
    <row r="38" spans="1:25" x14ac:dyDescent="0.3">
      <c r="A38" s="46">
        <v>1008453</v>
      </c>
      <c r="B38" s="47" t="s">
        <v>69</v>
      </c>
      <c r="C38" s="41">
        <v>0</v>
      </c>
      <c r="D38" s="42">
        <v>0</v>
      </c>
      <c r="E38" s="42">
        <v>0</v>
      </c>
      <c r="F38" s="42">
        <v>0</v>
      </c>
      <c r="G38" s="43">
        <f t="shared" si="7"/>
        <v>0</v>
      </c>
      <c r="H38" s="41">
        <v>0</v>
      </c>
      <c r="I38" s="44">
        <f t="shared" si="8"/>
        <v>0</v>
      </c>
      <c r="J38" s="35">
        <v>22620</v>
      </c>
      <c r="K38" s="35">
        <v>24466</v>
      </c>
      <c r="L38" s="1"/>
      <c r="M38" s="122" t="s">
        <v>69</v>
      </c>
      <c r="N38" s="85"/>
      <c r="O38" s="86"/>
      <c r="P38" s="45">
        <f t="shared" si="2"/>
        <v>0</v>
      </c>
      <c r="Q38" s="45">
        <v>0</v>
      </c>
      <c r="R38" s="45">
        <v>0</v>
      </c>
      <c r="S38" s="1"/>
      <c r="T38" s="1"/>
      <c r="U38" s="1"/>
      <c r="V38" s="1"/>
      <c r="W38" s="1"/>
      <c r="X38" s="1"/>
      <c r="Y38" s="1"/>
    </row>
    <row r="39" spans="1:25" x14ac:dyDescent="0.3">
      <c r="A39" s="46">
        <v>1008454</v>
      </c>
      <c r="B39" s="47" t="s">
        <v>70</v>
      </c>
      <c r="C39" s="41">
        <v>0</v>
      </c>
      <c r="D39" s="42">
        <v>0</v>
      </c>
      <c r="E39" s="42">
        <v>0</v>
      </c>
      <c r="F39" s="42">
        <v>0</v>
      </c>
      <c r="G39" s="43">
        <f t="shared" si="7"/>
        <v>0</v>
      </c>
      <c r="H39" s="41">
        <v>0</v>
      </c>
      <c r="I39" s="44">
        <f t="shared" si="8"/>
        <v>0</v>
      </c>
      <c r="J39" s="35">
        <v>1258</v>
      </c>
      <c r="K39" s="35">
        <v>0</v>
      </c>
      <c r="L39" s="1"/>
      <c r="M39" s="122" t="s">
        <v>70</v>
      </c>
      <c r="N39" s="85"/>
      <c r="O39" s="86"/>
      <c r="P39" s="45">
        <f t="shared" si="2"/>
        <v>0</v>
      </c>
      <c r="Q39" s="45">
        <v>0</v>
      </c>
      <c r="R39" s="45">
        <v>0</v>
      </c>
      <c r="S39" s="1"/>
      <c r="T39" s="1"/>
      <c r="U39" s="1"/>
      <c r="V39" s="1"/>
      <c r="W39" s="1"/>
      <c r="X39" s="1"/>
      <c r="Y39" s="1"/>
    </row>
    <row r="40" spans="1:25" x14ac:dyDescent="0.3">
      <c r="A40" s="46">
        <v>1008455</v>
      </c>
      <c r="B40" s="47" t="s">
        <v>71</v>
      </c>
      <c r="C40" s="41">
        <v>1</v>
      </c>
      <c r="D40" s="42">
        <v>1</v>
      </c>
      <c r="E40" s="42">
        <v>0</v>
      </c>
      <c r="F40" s="42">
        <v>0</v>
      </c>
      <c r="G40" s="43">
        <f t="shared" si="7"/>
        <v>0</v>
      </c>
      <c r="H40" s="41">
        <v>0</v>
      </c>
      <c r="I40" s="44">
        <f t="shared" si="8"/>
        <v>0</v>
      </c>
      <c r="J40" s="35">
        <v>23706</v>
      </c>
      <c r="K40" s="35">
        <v>26390</v>
      </c>
      <c r="L40" s="1"/>
      <c r="M40" s="122" t="s">
        <v>71</v>
      </c>
      <c r="N40" s="85"/>
      <c r="O40" s="86"/>
      <c r="P40" s="45">
        <f t="shared" si="2"/>
        <v>1</v>
      </c>
      <c r="Q40" s="45">
        <v>0</v>
      </c>
      <c r="R40" s="45">
        <v>0</v>
      </c>
      <c r="S40" s="1"/>
      <c r="T40" s="1"/>
      <c r="U40" s="1"/>
      <c r="V40" s="1"/>
      <c r="W40" s="1"/>
      <c r="X40" s="1"/>
      <c r="Y40" s="1"/>
    </row>
    <row r="41" spans="1:25" x14ac:dyDescent="0.3">
      <c r="A41" s="46">
        <v>1008456</v>
      </c>
      <c r="B41" s="47" t="s">
        <v>72</v>
      </c>
      <c r="C41" s="41">
        <v>1</v>
      </c>
      <c r="D41" s="42">
        <v>1</v>
      </c>
      <c r="E41" s="42">
        <v>0</v>
      </c>
      <c r="F41" s="42">
        <v>0</v>
      </c>
      <c r="G41" s="43">
        <f t="shared" si="7"/>
        <v>0</v>
      </c>
      <c r="H41" s="41">
        <v>0</v>
      </c>
      <c r="I41" s="44">
        <f t="shared" si="8"/>
        <v>0</v>
      </c>
      <c r="J41" s="35">
        <v>1300</v>
      </c>
      <c r="K41" s="35">
        <v>0</v>
      </c>
      <c r="L41" s="1"/>
      <c r="M41" s="122" t="s">
        <v>72</v>
      </c>
      <c r="N41" s="85"/>
      <c r="O41" s="86"/>
      <c r="P41" s="45">
        <f t="shared" si="2"/>
        <v>1</v>
      </c>
      <c r="Q41" s="45">
        <v>0</v>
      </c>
      <c r="R41" s="45">
        <v>0</v>
      </c>
      <c r="S41" s="1"/>
      <c r="T41" s="1"/>
      <c r="U41" s="1"/>
      <c r="V41" s="1"/>
      <c r="W41" s="1"/>
      <c r="X41" s="1"/>
      <c r="Y41" s="1"/>
    </row>
    <row r="42" spans="1:25" x14ac:dyDescent="0.3">
      <c r="A42" s="46"/>
      <c r="B42" s="52" t="s">
        <v>73</v>
      </c>
      <c r="C42" s="49"/>
      <c r="D42" s="49"/>
      <c r="E42" s="49"/>
      <c r="F42" s="49"/>
      <c r="G42" s="49"/>
      <c r="H42" s="49"/>
      <c r="I42" s="53">
        <v>3726</v>
      </c>
      <c r="J42" s="54"/>
      <c r="K42" s="54"/>
      <c r="L42" s="1"/>
      <c r="M42" s="127"/>
      <c r="N42" s="125"/>
      <c r="O42" s="125"/>
      <c r="P42" s="55"/>
      <c r="Q42" s="55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46"/>
      <c r="B43" s="52" t="s">
        <v>74</v>
      </c>
      <c r="C43" s="49"/>
      <c r="D43" s="49"/>
      <c r="E43" s="49"/>
      <c r="F43" s="49"/>
      <c r="G43" s="49"/>
      <c r="H43" s="49"/>
      <c r="I43" s="53">
        <v>0</v>
      </c>
      <c r="J43" s="54"/>
      <c r="K43" s="54"/>
      <c r="L43" s="54"/>
      <c r="M43" s="5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46"/>
      <c r="B44" s="56" t="s">
        <v>75</v>
      </c>
      <c r="C44" s="49"/>
      <c r="D44" s="49"/>
      <c r="E44" s="49"/>
      <c r="F44" s="49"/>
      <c r="G44" s="49"/>
      <c r="H44" s="49"/>
      <c r="I44" s="53">
        <v>238729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57"/>
      <c r="B45" s="58" t="s">
        <v>76</v>
      </c>
      <c r="C45" s="59"/>
      <c r="D45" s="59"/>
      <c r="E45" s="59"/>
      <c r="F45" s="59"/>
      <c r="G45" s="49"/>
      <c r="H45" s="49"/>
      <c r="I45" s="53">
        <v>222292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customHeight="1" thickBot="1" x14ac:dyDescent="0.35">
      <c r="A46" s="57"/>
      <c r="B46" s="56" t="s">
        <v>77</v>
      </c>
      <c r="C46" s="59"/>
      <c r="D46" s="59"/>
      <c r="E46" s="59"/>
      <c r="F46" s="59"/>
      <c r="G46" s="1"/>
      <c r="H46" s="60"/>
      <c r="I46" s="61">
        <v>-10366</v>
      </c>
      <c r="J46" s="54"/>
      <c r="K46" s="54"/>
      <c r="L46" s="5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2" customHeight="1" thickBot="1" x14ac:dyDescent="0.35">
      <c r="A47" s="128" t="s">
        <v>78</v>
      </c>
      <c r="B47" s="121"/>
      <c r="C47" s="121"/>
      <c r="D47" s="121"/>
      <c r="E47" s="129"/>
      <c r="F47" s="62">
        <f>+F12+F14+F16</f>
        <v>-3</v>
      </c>
      <c r="G47" s="63">
        <f>SUM(G12:G45)</f>
        <v>-4413.8076923076924</v>
      </c>
      <c r="H47" s="62">
        <f>+H12+H14+H16</f>
        <v>1211</v>
      </c>
      <c r="I47" s="63">
        <f>SUM(I12:I46)</f>
        <v>1589118.3176178662</v>
      </c>
      <c r="J47" s="54"/>
      <c r="K47" s="54"/>
      <c r="L47" s="54">
        <f>+I12+I14+I16+I18+I20+I22+I24+I26+I28+I30+I32+I34+I36+I38+I40</f>
        <v>1134737.3176178662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2" customHeight="1" thickBot="1" x14ac:dyDescent="0.35">
      <c r="A48" s="130" t="s">
        <v>79</v>
      </c>
      <c r="B48" s="121"/>
      <c r="C48" s="121"/>
      <c r="D48" s="121"/>
      <c r="E48" s="103"/>
      <c r="F48" s="64">
        <f>+G47+I47</f>
        <v>1584704.5099255585</v>
      </c>
      <c r="G48" s="65"/>
      <c r="H48" s="65"/>
      <c r="I48" s="63"/>
      <c r="J48" s="1"/>
      <c r="K48" s="1"/>
      <c r="L48" s="1"/>
      <c r="M48" s="1"/>
      <c r="N48" s="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customHeight="1" thickBot="1" x14ac:dyDescent="0.35">
      <c r="A49" s="126" t="s">
        <v>80</v>
      </c>
      <c r="B49" s="121"/>
      <c r="C49" s="121"/>
      <c r="D49" s="121"/>
      <c r="E49" s="121"/>
      <c r="F49" s="121"/>
      <c r="G49" s="121"/>
      <c r="H49" s="121"/>
      <c r="I49" s="10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131" t="s">
        <v>81</v>
      </c>
      <c r="B50" s="132" t="s">
        <v>82</v>
      </c>
      <c r="C50" s="93"/>
      <c r="D50" s="93"/>
      <c r="E50" s="93"/>
      <c r="F50" s="93"/>
      <c r="G50" s="94"/>
      <c r="H50" s="66">
        <v>5000</v>
      </c>
      <c r="I50" s="133">
        <f>SUM(H50:H53)</f>
        <v>9450</v>
      </c>
      <c r="J50" s="1"/>
      <c r="K50" s="1"/>
      <c r="L50" s="1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88"/>
      <c r="B51" s="84" t="s">
        <v>83</v>
      </c>
      <c r="C51" s="85"/>
      <c r="D51" s="85"/>
      <c r="E51" s="85"/>
      <c r="F51" s="85"/>
      <c r="G51" s="86"/>
      <c r="H51" s="67">
        <v>3450</v>
      </c>
      <c r="I51" s="13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">
      <c r="A52" s="88"/>
      <c r="B52" s="84" t="s">
        <v>84</v>
      </c>
      <c r="C52" s="85"/>
      <c r="D52" s="85"/>
      <c r="E52" s="85"/>
      <c r="F52" s="85"/>
      <c r="G52" s="86"/>
      <c r="H52" s="67">
        <v>1000</v>
      </c>
      <c r="I52" s="13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customHeight="1" thickBot="1" x14ac:dyDescent="0.35">
      <c r="A53" s="88"/>
      <c r="B53" s="136" t="s">
        <v>85</v>
      </c>
      <c r="C53" s="137"/>
      <c r="D53" s="137"/>
      <c r="E53" s="137"/>
      <c r="F53" s="137"/>
      <c r="G53" s="138"/>
      <c r="H53" s="68">
        <v>0</v>
      </c>
      <c r="I53" s="13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customHeight="1" thickBot="1" x14ac:dyDescent="0.35">
      <c r="A54" s="126" t="s">
        <v>86</v>
      </c>
      <c r="B54" s="121"/>
      <c r="C54" s="121"/>
      <c r="D54" s="121"/>
      <c r="E54" s="121"/>
      <c r="F54" s="121"/>
      <c r="G54" s="121"/>
      <c r="H54" s="121"/>
      <c r="I54" s="103"/>
      <c r="J54" s="1"/>
      <c r="K54" s="1"/>
      <c r="L54" s="1"/>
      <c r="M54" s="69"/>
      <c r="N54" s="69"/>
      <c r="O54" s="70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.6" customHeight="1" x14ac:dyDescent="0.3">
      <c r="A55" s="87" t="s">
        <v>87</v>
      </c>
      <c r="B55" s="84" t="s">
        <v>88</v>
      </c>
      <c r="C55" s="85"/>
      <c r="D55" s="85"/>
      <c r="E55" s="85"/>
      <c r="F55" s="85"/>
      <c r="G55" s="86"/>
      <c r="H55" s="82">
        <v>500</v>
      </c>
      <c r="I55" s="89">
        <f>SUM(H55:H64)</f>
        <v>978</v>
      </c>
      <c r="J55" s="1"/>
      <c r="K55" s="1"/>
      <c r="L55" s="1"/>
      <c r="M55" s="69"/>
      <c r="N55" s="69"/>
      <c r="O55" s="70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88"/>
      <c r="B56" s="84" t="s">
        <v>89</v>
      </c>
      <c r="C56" s="85"/>
      <c r="D56" s="85"/>
      <c r="E56" s="85"/>
      <c r="F56" s="85"/>
      <c r="G56" s="86"/>
      <c r="H56" s="82">
        <v>0</v>
      </c>
      <c r="I56" s="90"/>
      <c r="J56" s="1"/>
      <c r="K56" s="1"/>
      <c r="L56" s="1"/>
      <c r="M56" s="69"/>
      <c r="N56" s="69"/>
      <c r="O56" s="70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88"/>
      <c r="B57" s="84" t="s">
        <v>90</v>
      </c>
      <c r="C57" s="85"/>
      <c r="D57" s="85"/>
      <c r="E57" s="85"/>
      <c r="F57" s="85"/>
      <c r="G57" s="86"/>
      <c r="H57" s="82">
        <v>0</v>
      </c>
      <c r="I57" s="90"/>
      <c r="J57" s="1"/>
      <c r="K57" s="1"/>
      <c r="L57" s="1"/>
      <c r="M57" s="69"/>
      <c r="N57" s="69"/>
      <c r="O57" s="70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88"/>
      <c r="B58" s="84" t="s">
        <v>91</v>
      </c>
      <c r="C58" s="85"/>
      <c r="D58" s="85"/>
      <c r="E58" s="85"/>
      <c r="F58" s="85"/>
      <c r="G58" s="86"/>
      <c r="H58" s="82">
        <v>0</v>
      </c>
      <c r="I58" s="90"/>
      <c r="J58" s="1"/>
      <c r="K58" s="1"/>
      <c r="L58" s="1"/>
      <c r="M58" s="69"/>
      <c r="N58" s="69"/>
      <c r="O58" s="70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88"/>
      <c r="B59" s="84" t="s">
        <v>92</v>
      </c>
      <c r="C59" s="85"/>
      <c r="D59" s="85"/>
      <c r="E59" s="85"/>
      <c r="F59" s="85"/>
      <c r="G59" s="86"/>
      <c r="H59" s="82">
        <v>0</v>
      </c>
      <c r="I59" s="90"/>
      <c r="J59" s="1"/>
      <c r="K59" s="1"/>
      <c r="L59" s="1"/>
      <c r="M59" s="69"/>
      <c r="N59" s="69"/>
      <c r="O59" s="70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88"/>
      <c r="B60" s="84" t="s">
        <v>93</v>
      </c>
      <c r="C60" s="85"/>
      <c r="D60" s="85"/>
      <c r="E60" s="85"/>
      <c r="F60" s="85"/>
      <c r="G60" s="86"/>
      <c r="H60" s="82">
        <v>0</v>
      </c>
      <c r="I60" s="90"/>
      <c r="J60" s="1"/>
      <c r="K60" s="1"/>
      <c r="L60" s="1"/>
      <c r="M60" s="69"/>
      <c r="N60" s="69"/>
      <c r="O60" s="70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3">
      <c r="A61" s="88"/>
      <c r="B61" s="84" t="s">
        <v>94</v>
      </c>
      <c r="C61" s="85"/>
      <c r="D61" s="85"/>
      <c r="E61" s="85"/>
      <c r="F61" s="85"/>
      <c r="G61" s="86"/>
      <c r="H61" s="82">
        <v>0</v>
      </c>
      <c r="I61" s="90"/>
      <c r="J61" s="1"/>
      <c r="K61" s="1"/>
      <c r="L61" s="1"/>
      <c r="M61" s="69"/>
      <c r="N61" s="69"/>
      <c r="O61" s="70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4" customHeight="1" x14ac:dyDescent="0.3">
      <c r="A62" s="88"/>
      <c r="B62" s="84" t="s">
        <v>95</v>
      </c>
      <c r="C62" s="85"/>
      <c r="D62" s="85"/>
      <c r="E62" s="85"/>
      <c r="F62" s="85"/>
      <c r="G62" s="86"/>
      <c r="H62" s="83">
        <v>478</v>
      </c>
      <c r="I62" s="90"/>
      <c r="J62" s="1"/>
      <c r="K62" s="1"/>
      <c r="L62" s="1"/>
      <c r="M62" s="69"/>
      <c r="N62" s="69"/>
      <c r="O62" s="70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88"/>
      <c r="B63" s="84" t="s">
        <v>96</v>
      </c>
      <c r="C63" s="85"/>
      <c r="D63" s="85"/>
      <c r="E63" s="85"/>
      <c r="F63" s="85"/>
      <c r="G63" s="86"/>
      <c r="H63" s="83">
        <v>0</v>
      </c>
      <c r="I63" s="90"/>
      <c r="J63" s="1"/>
      <c r="K63" s="1"/>
      <c r="L63" s="1"/>
      <c r="M63" s="69"/>
      <c r="N63" s="69"/>
      <c r="O63" s="70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customHeight="1" thickBot="1" x14ac:dyDescent="0.35">
      <c r="A64" s="88"/>
      <c r="B64" s="84" t="s">
        <v>97</v>
      </c>
      <c r="C64" s="85"/>
      <c r="D64" s="85"/>
      <c r="E64" s="85"/>
      <c r="F64" s="85"/>
      <c r="G64" s="86"/>
      <c r="H64" s="83">
        <v>0</v>
      </c>
      <c r="I64" s="91"/>
      <c r="J64" s="1"/>
      <c r="K64" s="1"/>
      <c r="L64" s="1"/>
      <c r="M64" s="69"/>
      <c r="N64" s="69"/>
      <c r="O64" s="70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customHeight="1" thickBot="1" x14ac:dyDescent="0.35">
      <c r="A65" s="140" t="s">
        <v>98</v>
      </c>
      <c r="B65" s="121"/>
      <c r="C65" s="121"/>
      <c r="D65" s="121"/>
      <c r="E65" s="121"/>
      <c r="F65" s="121"/>
      <c r="G65" s="121"/>
      <c r="H65" s="121"/>
      <c r="I65" s="103"/>
      <c r="J65" s="1"/>
      <c r="K65" s="1"/>
      <c r="L65" s="1"/>
      <c r="M65" s="70"/>
      <c r="N65" s="69"/>
      <c r="O65" s="70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141" t="s">
        <v>99</v>
      </c>
      <c r="B66" s="143" t="s">
        <v>100</v>
      </c>
      <c r="C66" s="144"/>
      <c r="D66" s="144"/>
      <c r="E66" s="144"/>
      <c r="F66" s="144"/>
      <c r="G66" s="145"/>
      <c r="H66" s="71">
        <v>80500</v>
      </c>
      <c r="I66" s="146">
        <f>SUM(H66:H67)</f>
        <v>89500</v>
      </c>
      <c r="J66" s="1"/>
      <c r="K66" s="1"/>
      <c r="L66" s="1"/>
      <c r="M66" s="70"/>
      <c r="N66" s="7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customHeight="1" thickBot="1" x14ac:dyDescent="0.35">
      <c r="A67" s="142"/>
      <c r="B67" s="147" t="s">
        <v>101</v>
      </c>
      <c r="C67" s="116"/>
      <c r="D67" s="116"/>
      <c r="E67" s="116"/>
      <c r="F67" s="116"/>
      <c r="G67" s="106"/>
      <c r="H67" s="72">
        <v>9000</v>
      </c>
      <c r="I67" s="13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customHeight="1" thickBot="1" x14ac:dyDescent="0.35">
      <c r="A68" s="139" t="s">
        <v>102</v>
      </c>
      <c r="B68" s="121"/>
      <c r="C68" s="121"/>
      <c r="D68" s="121"/>
      <c r="E68" s="121"/>
      <c r="F68" s="121"/>
      <c r="G68" s="121"/>
      <c r="H68" s="129"/>
      <c r="I68" s="73">
        <f>+F48+I50+I66</f>
        <v>1683654.5099255585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3">
      <c r="A69" s="150" t="s">
        <v>103</v>
      </c>
      <c r="B69" s="152" t="s">
        <v>104</v>
      </c>
      <c r="C69" s="93"/>
      <c r="D69" s="93"/>
      <c r="E69" s="93"/>
      <c r="F69" s="93"/>
      <c r="G69" s="94"/>
      <c r="H69" s="74">
        <f>ROUND(I68*18%,0)</f>
        <v>303058</v>
      </c>
      <c r="I69" s="133">
        <f>H69+H70</f>
        <v>303058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customHeight="1" thickBot="1" x14ac:dyDescent="0.35">
      <c r="A70" s="151"/>
      <c r="B70" s="153"/>
      <c r="C70" s="85"/>
      <c r="D70" s="85"/>
      <c r="E70" s="85"/>
      <c r="F70" s="85"/>
      <c r="G70" s="86"/>
      <c r="H70" s="75"/>
      <c r="I70" s="13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customHeight="1" thickBot="1" x14ac:dyDescent="0.35">
      <c r="A71" s="154" t="s">
        <v>105</v>
      </c>
      <c r="B71" s="155" t="s">
        <v>106</v>
      </c>
      <c r="C71" s="116"/>
      <c r="D71" s="116"/>
      <c r="E71" s="116"/>
      <c r="F71" s="116"/>
      <c r="G71" s="106"/>
      <c r="H71" s="76">
        <f>+(I68)*1%</f>
        <v>16836.545099255585</v>
      </c>
      <c r="I71" s="77">
        <f>H71</f>
        <v>16836.545099255585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customHeight="1" thickBot="1" x14ac:dyDescent="0.35">
      <c r="A72" s="151"/>
      <c r="B72" s="139" t="s">
        <v>107</v>
      </c>
      <c r="C72" s="121"/>
      <c r="D72" s="121"/>
      <c r="E72" s="121"/>
      <c r="F72" s="121"/>
      <c r="G72" s="121"/>
      <c r="H72" s="129"/>
      <c r="I72" s="78">
        <f>+I68+I69-I71</f>
        <v>1969875.9648263028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customHeight="1" thickBot="1" x14ac:dyDescent="0.35">
      <c r="A73" s="79"/>
      <c r="B73" s="1"/>
      <c r="C73" s="1"/>
      <c r="D73" s="1"/>
      <c r="E73" s="1"/>
      <c r="F73" s="1"/>
      <c r="G73" s="1"/>
      <c r="H73" s="1"/>
      <c r="I73" s="8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customHeight="1" thickBot="1" x14ac:dyDescent="0.35">
      <c r="A74" s="148" t="s">
        <v>108</v>
      </c>
      <c r="B74" s="121"/>
      <c r="C74" s="121"/>
      <c r="D74" s="121"/>
      <c r="E74" s="121"/>
      <c r="F74" s="121"/>
      <c r="G74" s="129"/>
      <c r="H74" s="149">
        <f>+I72+I55</f>
        <v>1970853.9648263028</v>
      </c>
      <c r="I74" s="10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3">
      <c r="A75" s="8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99">
    <mergeCell ref="A74:G74"/>
    <mergeCell ref="H74:I74"/>
    <mergeCell ref="A69:A70"/>
    <mergeCell ref="B69:G69"/>
    <mergeCell ref="I69:I70"/>
    <mergeCell ref="B70:G70"/>
    <mergeCell ref="A71:A72"/>
    <mergeCell ref="B71:G71"/>
    <mergeCell ref="B72:H72"/>
    <mergeCell ref="A68:H68"/>
    <mergeCell ref="A54:I54"/>
    <mergeCell ref="B62:G62"/>
    <mergeCell ref="B55:G55"/>
    <mergeCell ref="B56:G56"/>
    <mergeCell ref="B57:G57"/>
    <mergeCell ref="B58:G58"/>
    <mergeCell ref="B59:G59"/>
    <mergeCell ref="B60:G60"/>
    <mergeCell ref="B61:G61"/>
    <mergeCell ref="B63:G63"/>
    <mergeCell ref="A65:I65"/>
    <mergeCell ref="A66:A67"/>
    <mergeCell ref="B66:G66"/>
    <mergeCell ref="I66:I67"/>
    <mergeCell ref="B67:G67"/>
    <mergeCell ref="A50:A53"/>
    <mergeCell ref="B50:G50"/>
    <mergeCell ref="I50:I53"/>
    <mergeCell ref="B51:G51"/>
    <mergeCell ref="B52:G52"/>
    <mergeCell ref="B53:G53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B64:G64"/>
    <mergeCell ref="A55:A64"/>
    <mergeCell ref="I55:I64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ref="B69" r:id="rId1" display="IGST@18.0%" xr:uid="{00000000-0004-0000-0000-000000000000}"/>
    <hyperlink ref="B71" r:id="rId2" xr:uid="{00000000-0004-0000-00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2015-06-05T18:17:20Z</dcterms:created>
  <dcterms:modified xsi:type="dcterms:W3CDTF">2023-07-25T22:43:06Z</dcterms:modified>
</cp:coreProperties>
</file>