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Bills/2023/8/"/>
    </mc:Choice>
  </mc:AlternateContent>
  <xr:revisionPtr revIDLastSave="3" documentId="11_D18B9D96B2A32778C698E5A7E8B5D60557DAA14C" xr6:coauthVersionLast="47" xr6:coauthVersionMax="47" xr10:uidLastSave="{AD44D3C7-4E02-4B09-87E9-CCFA2B1288EB}"/>
  <bookViews>
    <workbookView xWindow="31575" yWindow="2235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54" i="1"/>
  <c r="I50" i="1"/>
  <c r="H47" i="1"/>
  <c r="F47" i="1"/>
  <c r="R41" i="1"/>
  <c r="Q41" i="1"/>
  <c r="P41" i="1"/>
  <c r="I41" i="1"/>
  <c r="G41" i="1"/>
  <c r="F41" i="1"/>
  <c r="R40" i="1"/>
  <c r="Q40" i="1"/>
  <c r="P40" i="1"/>
  <c r="I40" i="1"/>
  <c r="F40" i="1"/>
  <c r="G40" i="1" s="1"/>
  <c r="R39" i="1"/>
  <c r="Q39" i="1"/>
  <c r="P39" i="1"/>
  <c r="I39" i="1"/>
  <c r="G39" i="1"/>
  <c r="F39" i="1"/>
  <c r="R38" i="1"/>
  <c r="Q38" i="1"/>
  <c r="P38" i="1"/>
  <c r="I38" i="1"/>
  <c r="F38" i="1"/>
  <c r="G38" i="1" s="1"/>
  <c r="R37" i="1"/>
  <c r="Q37" i="1"/>
  <c r="P37" i="1"/>
  <c r="I37" i="1"/>
  <c r="F37" i="1"/>
  <c r="G37" i="1" s="1"/>
  <c r="R36" i="1"/>
  <c r="Q36" i="1"/>
  <c r="P36" i="1"/>
  <c r="I36" i="1"/>
  <c r="F36" i="1"/>
  <c r="G36" i="1" s="1"/>
  <c r="R35" i="1"/>
  <c r="Q35" i="1"/>
  <c r="P35" i="1"/>
  <c r="I35" i="1"/>
  <c r="F35" i="1"/>
  <c r="G35" i="1" s="1"/>
  <c r="R34" i="1"/>
  <c r="Q34" i="1"/>
  <c r="P34" i="1"/>
  <c r="I34" i="1"/>
  <c r="F34" i="1"/>
  <c r="G34" i="1" s="1"/>
  <c r="R33" i="1"/>
  <c r="Q33" i="1"/>
  <c r="P33" i="1"/>
  <c r="I33" i="1"/>
  <c r="G33" i="1"/>
  <c r="F33" i="1"/>
  <c r="R32" i="1"/>
  <c r="Q32" i="1"/>
  <c r="P32" i="1"/>
  <c r="I32" i="1"/>
  <c r="F32" i="1"/>
  <c r="G32" i="1" s="1"/>
  <c r="R31" i="1"/>
  <c r="Q31" i="1"/>
  <c r="P31" i="1"/>
  <c r="I31" i="1"/>
  <c r="G31" i="1"/>
  <c r="F31" i="1"/>
  <c r="R30" i="1"/>
  <c r="Q30" i="1"/>
  <c r="P30" i="1"/>
  <c r="I30" i="1"/>
  <c r="F30" i="1"/>
  <c r="G30" i="1" s="1"/>
  <c r="R29" i="1"/>
  <c r="Q29" i="1"/>
  <c r="P29" i="1"/>
  <c r="I29" i="1"/>
  <c r="F29" i="1"/>
  <c r="G29" i="1" s="1"/>
  <c r="R28" i="1"/>
  <c r="Q28" i="1"/>
  <c r="P28" i="1"/>
  <c r="I28" i="1"/>
  <c r="F28" i="1"/>
  <c r="G28" i="1" s="1"/>
  <c r="R27" i="1"/>
  <c r="Q27" i="1"/>
  <c r="P27" i="1"/>
  <c r="I27" i="1"/>
  <c r="F27" i="1"/>
  <c r="G27" i="1" s="1"/>
  <c r="R26" i="1"/>
  <c r="Q26" i="1"/>
  <c r="P26" i="1"/>
  <c r="I26" i="1"/>
  <c r="F26" i="1"/>
  <c r="G26" i="1" s="1"/>
  <c r="R25" i="1"/>
  <c r="Q25" i="1"/>
  <c r="P25" i="1"/>
  <c r="I25" i="1"/>
  <c r="G25" i="1"/>
  <c r="F25" i="1"/>
  <c r="R24" i="1"/>
  <c r="Q24" i="1"/>
  <c r="P24" i="1"/>
  <c r="I24" i="1"/>
  <c r="F24" i="1"/>
  <c r="G24" i="1" s="1"/>
  <c r="R23" i="1"/>
  <c r="Q23" i="1"/>
  <c r="P23" i="1"/>
  <c r="I23" i="1"/>
  <c r="G23" i="1"/>
  <c r="F23" i="1"/>
  <c r="R22" i="1"/>
  <c r="Q22" i="1"/>
  <c r="P22" i="1"/>
  <c r="I22" i="1"/>
  <c r="F22" i="1"/>
  <c r="G22" i="1" s="1"/>
  <c r="R21" i="1"/>
  <c r="Q21" i="1"/>
  <c r="P21" i="1"/>
  <c r="I21" i="1"/>
  <c r="F21" i="1"/>
  <c r="G21" i="1" s="1"/>
  <c r="R20" i="1"/>
  <c r="Q20" i="1"/>
  <c r="P20" i="1"/>
  <c r="I20" i="1"/>
  <c r="F20" i="1"/>
  <c r="G20" i="1" s="1"/>
  <c r="R19" i="1"/>
  <c r="Q19" i="1"/>
  <c r="P19" i="1"/>
  <c r="I19" i="1"/>
  <c r="F19" i="1"/>
  <c r="G19" i="1" s="1"/>
  <c r="R18" i="1"/>
  <c r="Q18" i="1"/>
  <c r="P18" i="1"/>
  <c r="I18" i="1"/>
  <c r="F18" i="1"/>
  <c r="G18" i="1" s="1"/>
  <c r="R17" i="1"/>
  <c r="Q17" i="1"/>
  <c r="P17" i="1"/>
  <c r="I17" i="1"/>
  <c r="G17" i="1"/>
  <c r="F17" i="1"/>
  <c r="R16" i="1"/>
  <c r="Q16" i="1"/>
  <c r="P16" i="1"/>
  <c r="I16" i="1"/>
  <c r="F16" i="1"/>
  <c r="G16" i="1" s="1"/>
  <c r="R15" i="1"/>
  <c r="Q15" i="1"/>
  <c r="P15" i="1"/>
  <c r="I15" i="1"/>
  <c r="G15" i="1"/>
  <c r="F15" i="1"/>
  <c r="R14" i="1"/>
  <c r="Q14" i="1"/>
  <c r="P14" i="1"/>
  <c r="I14" i="1"/>
  <c r="F14" i="1"/>
  <c r="G14" i="1" s="1"/>
  <c r="R13" i="1"/>
  <c r="Q13" i="1"/>
  <c r="P13" i="1"/>
  <c r="I13" i="1"/>
  <c r="I47" i="1" s="1"/>
  <c r="F13" i="1"/>
  <c r="G13" i="1" s="1"/>
  <c r="R12" i="1"/>
  <c r="Q12" i="1"/>
  <c r="P12" i="1"/>
  <c r="I12" i="1"/>
  <c r="F12" i="1"/>
  <c r="G12" i="1" s="1"/>
  <c r="V9" i="1"/>
  <c r="I9" i="1"/>
  <c r="Y8" i="1"/>
  <c r="X8" i="1"/>
  <c r="W8" i="1"/>
  <c r="R8" i="1"/>
  <c r="Q8" i="1"/>
  <c r="P8" i="1"/>
  <c r="I8" i="1"/>
  <c r="Y7" i="1"/>
  <c r="X7" i="1"/>
  <c r="W7" i="1"/>
  <c r="V7" i="1"/>
  <c r="U7" i="1"/>
  <c r="U9" i="1" s="1"/>
  <c r="T7" i="1"/>
  <c r="T9" i="1" s="1"/>
  <c r="Q7" i="1"/>
  <c r="P7" i="1"/>
  <c r="O7" i="1"/>
  <c r="O9" i="1" s="1"/>
  <c r="N7" i="1"/>
  <c r="N9" i="1" s="1"/>
  <c r="M7" i="1"/>
  <c r="M9" i="1" s="1"/>
  <c r="G47" i="1" l="1"/>
  <c r="F48" i="1" s="1"/>
  <c r="I65" i="1" s="1"/>
  <c r="H68" i="1" l="1"/>
  <c r="I68" i="1" s="1"/>
  <c r="H66" i="1"/>
  <c r="I66" i="1" s="1"/>
  <c r="I69" i="1" s="1"/>
  <c r="H71" i="1" s="1"/>
</calcChain>
</file>

<file path=xl/sharedStrings.xml><?xml version="1.0" encoding="utf-8"?>
<sst xmlns="http://schemas.openxmlformats.org/spreadsheetml/2006/main" count="162" uniqueCount="106">
  <si>
    <t xml:space="preserve">SUMMARY OF WAGES BILL </t>
  </si>
  <si>
    <t>P.O.NO.</t>
  </si>
  <si>
    <t>5100000355</t>
  </si>
  <si>
    <t>MONTH</t>
  </si>
  <si>
    <t>Aug-2023</t>
  </si>
  <si>
    <t>Jul-2023</t>
  </si>
  <si>
    <t>VENDOR CODE</t>
  </si>
  <si>
    <t>72097</t>
  </si>
  <si>
    <t>GST NO.</t>
  </si>
  <si>
    <t>07AUFPS4757F1ZB</t>
  </si>
  <si>
    <t>VENDOR NAME</t>
  </si>
  <si>
    <t>ANGAD ENTERPRISES</t>
  </si>
  <si>
    <t>PAN CARD NO.</t>
  </si>
  <si>
    <t>AUFPS4757F</t>
  </si>
  <si>
    <t>Week days</t>
  </si>
  <si>
    <t>SUNDAY</t>
  </si>
  <si>
    <t>STATION NAME</t>
  </si>
  <si>
    <t>DWARKA SEC-2 HYBRID</t>
  </si>
  <si>
    <t>OPERATOR NAME</t>
  </si>
  <si>
    <t>GP CAPT BRIJENDRA SINGH (RETD)</t>
  </si>
  <si>
    <t>DSM</t>
  </si>
  <si>
    <t>TECH</t>
  </si>
  <si>
    <t>MGR</t>
  </si>
  <si>
    <t>CONTRACT DATE</t>
  </si>
  <si>
    <t>2019-05-01</t>
  </si>
  <si>
    <t xml:space="preserve">WAGES BILL Period </t>
  </si>
  <si>
    <t>MANPOWER DETAILS</t>
  </si>
  <si>
    <t>DSM / T.M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</si>
  <si>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</si>
  <si>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</si>
  <si>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</si>
  <si>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</si>
  <si>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</si>
  <si>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</si>
  <si>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</si>
  <si>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</si>
  <si>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</si>
  <si>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</si>
  <si>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</si>
  <si>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</si>
  <si>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</si>
  <si>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</si>
  <si>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</si>
  <si>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</si>
  <si>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</si>
  <si>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</si>
  <si>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</si>
  <si>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</si>
  <si>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</si>
  <si>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</si>
  <si>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</si>
  <si>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</si>
  <si>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</si>
  <si>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</si>
  <si>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</si>
  <si>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</si>
  <si>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</si>
  <si>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</si>
  <si>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</si>
  <si>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</si>
  <si>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</si>
  <si>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</si>
  <si>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</si>
  <si>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</si>
  <si>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</si>
  <si>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</si>
  <si>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</si>
  <si>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</si>
  <si>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</si>
  <si>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</si>
  <si>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</si>
  <si>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</si>
  <si>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</si>
  <si>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</si>
  <si>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</si>
  <si>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</si>
  <si>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</si>
  <si>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</si>
  <si>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</si>
  <si>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</si>
  <si>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</si>
  <si>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</si>
  <si>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</si>
  <si>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</si>
  <si>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</si>
  <si>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>(D) Other Expenses Reimbursements</t>
  </si>
  <si>
    <t>Reimbursements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</si>
  <si>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</si>
  <si>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</si>
  <si>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</si>
  <si>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</si>
  <si>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</si>
  <si>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</si>
  <si>
    <t>Diwali Illumination</t>
  </si>
  <si>
    <t>Recharge for QMS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</si>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</sst>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151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9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0" xfId="2" applyFont="1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17" fontId="12" fillId="2" borderId="11" xfId="2" applyNumberFormat="1" applyFont="1" applyFill="1" applyBorder="1" applyAlignment="1">
      <alignment horizontal="left" vertical="center"/>
    </xf>
    <xf numFmtId="0" fontId="12" fillId="2" borderId="11" xfId="2" applyFont="1" applyFill="1" applyBorder="1" applyAlignment="1">
      <alignment vertical="center"/>
    </xf>
    <xf numFmtId="0" fontId="12" fillId="2" borderId="13" xfId="2" applyFont="1" applyFill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7" xfId="3" applyNumberFormat="1" applyFont="1" applyBorder="1" applyAlignment="1">
      <alignment horizontal="center" vertical="center"/>
    </xf>
    <xf numFmtId="0" fontId="3" fillId="0" borderId="7" xfId="3" applyNumberForma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9" fillId="0" borderId="7" xfId="2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5" fillId="0" borderId="29" xfId="0" applyNumberFormat="1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1" fontId="5" fillId="0" borderId="8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" fontId="5" fillId="0" borderId="32" xfId="0" applyNumberFormat="1" applyFont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1" fontId="16" fillId="2" borderId="20" xfId="0" applyNumberFormat="1" applyFont="1" applyFill="1" applyBorder="1" applyAlignment="1">
      <alignment vertical="center"/>
    </xf>
    <xf numFmtId="1" fontId="16" fillId="2" borderId="18" xfId="0" applyNumberFormat="1" applyFont="1" applyFill="1" applyBorder="1" applyAlignment="1">
      <alignment vertical="center"/>
    </xf>
    <xf numFmtId="1" fontId="16" fillId="2" borderId="19" xfId="0" applyNumberFormat="1" applyFont="1" applyFill="1" applyBorder="1" applyAlignment="1">
      <alignment vertical="center"/>
    </xf>
    <xf numFmtId="1" fontId="14" fillId="0" borderId="34" xfId="2" applyNumberFormat="1" applyFont="1" applyBorder="1" applyAlignment="1">
      <alignment horizontal="right" vertical="center"/>
    </xf>
    <xf numFmtId="1" fontId="14" fillId="0" borderId="12" xfId="2" applyNumberFormat="1" applyFont="1" applyBorder="1" applyAlignment="1">
      <alignment horizontal="right" vertical="center"/>
    </xf>
    <xf numFmtId="1" fontId="9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14" xfId="2" applyFont="1" applyBorder="1" applyAlignment="1">
      <alignment horizontal="right" vertical="center"/>
    </xf>
    <xf numFmtId="1" fontId="9" fillId="0" borderId="9" xfId="2" applyNumberFormat="1" applyFont="1" applyBorder="1" applyAlignment="1">
      <alignment horizontal="right" vertical="center"/>
    </xf>
    <xf numFmtId="1" fontId="12" fillId="2" borderId="17" xfId="2" applyNumberFormat="1" applyFont="1" applyFill="1" applyBorder="1" applyAlignment="1">
      <alignment horizontal="center" vertical="center"/>
    </xf>
    <xf numFmtId="1" fontId="9" fillId="0" borderId="2" xfId="2" applyNumberFormat="1" applyFont="1" applyBorder="1" applyAlignment="1">
      <alignment vertical="center"/>
    </xf>
    <xf numFmtId="1" fontId="9" fillId="0" borderId="7" xfId="2" applyNumberFormat="1" applyFont="1" applyBorder="1" applyAlignment="1">
      <alignment vertical="center"/>
    </xf>
    <xf numFmtId="1" fontId="9" fillId="0" borderId="9" xfId="2" applyNumberFormat="1" applyFont="1" applyBorder="1" applyAlignment="1">
      <alignment vertical="center"/>
    </xf>
    <xf numFmtId="1" fontId="12" fillId="2" borderId="16" xfId="2" applyNumberFormat="1" applyFont="1" applyFill="1" applyBorder="1" applyAlignment="1">
      <alignment horizontal="center" vertical="center"/>
    </xf>
    <xf numFmtId="1" fontId="12" fillId="2" borderId="26" xfId="2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0" xfId="2" applyFont="1" applyBorder="1" applyAlignment="1">
      <alignment horizontal="right" vertical="center"/>
    </xf>
    <xf numFmtId="1" fontId="17" fillId="0" borderId="21" xfId="2" applyNumberFormat="1" applyFont="1" applyBorder="1" applyAlignment="1">
      <alignment horizontal="right" vertical="center"/>
    </xf>
    <xf numFmtId="0" fontId="19" fillId="4" borderId="24" xfId="2" applyFont="1" applyFill="1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1" fontId="19" fillId="4" borderId="26" xfId="2" applyNumberFormat="1" applyFont="1" applyFill="1" applyBorder="1" applyAlignment="1">
      <alignment horizontal="right" vertical="center"/>
    </xf>
    <xf numFmtId="0" fontId="0" fillId="0" borderId="20" xfId="0" applyBorder="1"/>
    <xf numFmtId="0" fontId="12" fillId="2" borderId="40" xfId="2" applyFont="1" applyFill="1" applyBorder="1" applyAlignment="1">
      <alignment horizontal="center" vertical="center"/>
    </xf>
    <xf numFmtId="0" fontId="0" fillId="0" borderId="40" xfId="0" applyBorder="1"/>
    <xf numFmtId="0" fontId="18" fillId="0" borderId="1" xfId="1" applyFont="1" applyBorder="1" applyAlignment="1">
      <alignment horizontal="center"/>
    </xf>
    <xf numFmtId="0" fontId="0" fillId="0" borderId="42" xfId="0" applyBorder="1"/>
    <xf numFmtId="0" fontId="0" fillId="0" borderId="34" xfId="0" applyBorder="1"/>
    <xf numFmtId="1" fontId="12" fillId="2" borderId="3" xfId="2" applyNumberFormat="1" applyFont="1" applyFill="1" applyBorder="1" applyAlignment="1">
      <alignment horizontal="center" vertical="center"/>
    </xf>
    <xf numFmtId="0" fontId="0" fillId="0" borderId="29" xfId="0" applyBorder="1"/>
    <xf numFmtId="0" fontId="18" fillId="0" borderId="4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2" fillId="2" borderId="18" xfId="2" applyFont="1" applyFill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0" fillId="0" borderId="30" xfId="0" applyBorder="1"/>
    <xf numFmtId="0" fontId="0" fillId="0" borderId="38" xfId="0" applyBorder="1"/>
    <xf numFmtId="0" fontId="12" fillId="2" borderId="24" xfId="2" applyFont="1" applyFill="1" applyBorder="1" applyAlignment="1">
      <alignment horizontal="center" vertical="center"/>
    </xf>
    <xf numFmtId="0" fontId="12" fillId="2" borderId="43" xfId="2" applyFont="1" applyFill="1" applyBorder="1" applyAlignment="1">
      <alignment horizontal="center" vertical="center"/>
    </xf>
    <xf numFmtId="0" fontId="17" fillId="0" borderId="7" xfId="2" applyFont="1" applyBorder="1" applyAlignment="1">
      <alignment horizontal="left" vertical="center"/>
    </xf>
    <xf numFmtId="0" fontId="12" fillId="2" borderId="43" xfId="2" applyFont="1" applyFill="1" applyBorder="1" applyAlignment="1">
      <alignment horizontal="center" vertical="center" wrapText="1"/>
    </xf>
    <xf numFmtId="0" fontId="12" fillId="2" borderId="35" xfId="2" applyFont="1" applyFill="1" applyBorder="1" applyAlignment="1">
      <alignment horizontal="center" vertical="center" wrapText="1"/>
    </xf>
    <xf numFmtId="0" fontId="0" fillId="0" borderId="36" xfId="0" applyBorder="1"/>
    <xf numFmtId="0" fontId="9" fillId="0" borderId="39" xfId="2" applyFont="1" applyBorder="1" applyAlignment="1">
      <alignment horizontal="left" vertical="center"/>
    </xf>
    <xf numFmtId="0" fontId="0" fillId="0" borderId="21" xfId="0" applyBorder="1"/>
    <xf numFmtId="0" fontId="0" fillId="0" borderId="39" xfId="0" applyBorder="1"/>
    <xf numFmtId="0" fontId="12" fillId="2" borderId="37" xfId="2" applyFont="1" applyFill="1" applyBorder="1" applyAlignment="1">
      <alignment horizontal="center" vertical="center"/>
    </xf>
    <xf numFmtId="0" fontId="0" fillId="0" borderId="37" xfId="0" applyBorder="1"/>
    <xf numFmtId="0" fontId="9" fillId="0" borderId="38" xfId="2" applyFont="1" applyBorder="1" applyAlignment="1">
      <alignment horizontal="left" vertical="center"/>
    </xf>
    <xf numFmtId="0" fontId="12" fillId="2" borderId="33" xfId="2" applyFont="1" applyFill="1" applyBorder="1" applyAlignment="1">
      <alignment horizontal="center" vertical="center" wrapText="1"/>
    </xf>
    <xf numFmtId="0" fontId="0" fillId="0" borderId="33" xfId="0" applyBorder="1"/>
    <xf numFmtId="0" fontId="17" fillId="0" borderId="2" xfId="2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16" fillId="0" borderId="24" xfId="0" applyFont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0" fillId="0" borderId="22" xfId="0" applyBorder="1"/>
    <xf numFmtId="0" fontId="11" fillId="2" borderId="26" xfId="0" applyFont="1" applyFill="1" applyBorder="1" applyAlignment="1">
      <alignment horizontal="center" vertical="center"/>
    </xf>
    <xf numFmtId="0" fontId="0" fillId="0" borderId="23" xfId="0" applyBorder="1"/>
    <xf numFmtId="0" fontId="11" fillId="2" borderId="43" xfId="0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left" vertical="center" wrapText="1"/>
    </xf>
    <xf numFmtId="0" fontId="11" fillId="0" borderId="7" xfId="0" quotePrefix="1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12" fillId="2" borderId="41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/>
    </xf>
    <xf numFmtId="0" fontId="0" fillId="0" borderId="31" xfId="0" applyBorder="1"/>
    <xf numFmtId="0" fontId="4" fillId="0" borderId="1" xfId="2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9" fillId="0" borderId="7" xfId="2" applyFont="1" applyBorder="1" applyAlignment="1">
      <alignment horizontal="left" vertical="center"/>
    </xf>
    <xf numFmtId="17" fontId="10" fillId="2" borderId="7" xfId="2" applyNumberFormat="1" applyFont="1" applyFill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14" fontId="12" fillId="0" borderId="7" xfId="2" applyNumberFormat="1" applyFont="1" applyBorder="1" applyAlignment="1">
      <alignment horizontal="left" vertical="center"/>
    </xf>
    <xf numFmtId="0" fontId="12" fillId="2" borderId="7" xfId="2" applyFont="1" applyFill="1" applyBorder="1" applyAlignment="1">
      <alignment horizontal="left" vertical="center"/>
    </xf>
    <xf numFmtId="0" fontId="13" fillId="0" borderId="7" xfId="2" applyNumberFormat="1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workbookViewId="0">
      <selection activeCell="J8" sqref="J8"/>
    </sheetView>
  </sheetViews>
  <sheetFormatPr defaultRowHeight="14.4" x14ac:dyDescent="0.3"/>
  <cols>
    <col min="20" max="20" width="5" bestFit="1" customWidth="1"/>
  </cols>
  <sheetData>
    <row r="1" spans="1:25" ht="28.8" customHeight="1" x14ac:dyDescent="0.3">
      <c r="A1" s="140" t="s">
        <v>0</v>
      </c>
      <c r="B1" s="90"/>
      <c r="C1" s="90"/>
      <c r="D1" s="90"/>
      <c r="E1" s="90"/>
      <c r="F1" s="90"/>
      <c r="G1" s="90"/>
      <c r="H1" s="90"/>
      <c r="I1" s="91"/>
      <c r="J1" s="1"/>
      <c r="K1" s="1"/>
      <c r="L1" s="1"/>
      <c r="M1" s="2">
        <v>31</v>
      </c>
      <c r="N1" s="3"/>
      <c r="O1" s="3"/>
      <c r="P1" s="3"/>
      <c r="Q1" s="3"/>
      <c r="R1" s="3"/>
      <c r="S1" s="1"/>
      <c r="T1" s="2">
        <v>31</v>
      </c>
      <c r="U1" s="1"/>
      <c r="V1" s="1"/>
      <c r="W1" s="1"/>
      <c r="X1" s="1"/>
      <c r="Y1" s="1"/>
    </row>
    <row r="2" spans="1:25" x14ac:dyDescent="0.3">
      <c r="A2" s="4" t="s">
        <v>1</v>
      </c>
      <c r="B2" s="141" t="s">
        <v>2</v>
      </c>
      <c r="C2" s="142"/>
      <c r="D2" s="143"/>
      <c r="E2" s="144" t="s">
        <v>3</v>
      </c>
      <c r="F2" s="96"/>
      <c r="G2" s="145" t="s">
        <v>4</v>
      </c>
      <c r="H2" s="95"/>
      <c r="I2" s="96"/>
      <c r="J2" s="1"/>
      <c r="K2" s="1"/>
      <c r="L2" s="1"/>
      <c r="M2" s="5" t="s">
        <v>4</v>
      </c>
      <c r="N2" s="6"/>
      <c r="O2" s="6"/>
      <c r="P2" s="6"/>
      <c r="Q2" s="7"/>
      <c r="R2" s="7"/>
      <c r="S2" s="1"/>
      <c r="T2" s="5" t="s">
        <v>5</v>
      </c>
      <c r="U2" s="6"/>
      <c r="V2" s="6"/>
      <c r="W2" s="6"/>
      <c r="X2" s="7"/>
      <c r="Y2" s="7"/>
    </row>
    <row r="3" spans="1:25" x14ac:dyDescent="0.3">
      <c r="A3" s="4" t="s">
        <v>6</v>
      </c>
      <c r="B3" s="141" t="s">
        <v>7</v>
      </c>
      <c r="C3" s="142"/>
      <c r="D3" s="143"/>
      <c r="E3" s="132" t="s">
        <v>8</v>
      </c>
      <c r="F3" s="96"/>
      <c r="G3" s="133" t="s">
        <v>9</v>
      </c>
      <c r="H3" s="95"/>
      <c r="I3" s="96"/>
      <c r="J3" s="1"/>
      <c r="K3" s="1"/>
      <c r="L3" s="1"/>
      <c r="M3" s="131">
        <v>27</v>
      </c>
      <c r="N3" s="95"/>
      <c r="O3" s="96"/>
      <c r="P3" s="131">
        <v>4</v>
      </c>
      <c r="Q3" s="95"/>
      <c r="R3" s="96"/>
      <c r="S3" s="1"/>
      <c r="T3" s="131">
        <v>26</v>
      </c>
      <c r="U3" s="95"/>
      <c r="V3" s="96"/>
      <c r="W3" s="131">
        <v>5</v>
      </c>
      <c r="X3" s="95"/>
      <c r="Y3" s="96"/>
    </row>
    <row r="4" spans="1:25" x14ac:dyDescent="0.3">
      <c r="A4" s="4" t="s">
        <v>10</v>
      </c>
      <c r="B4" s="8" t="s">
        <v>11</v>
      </c>
      <c r="C4" s="9"/>
      <c r="D4" s="10"/>
      <c r="E4" s="132" t="s">
        <v>12</v>
      </c>
      <c r="F4" s="96"/>
      <c r="G4" s="133" t="s">
        <v>13</v>
      </c>
      <c r="H4" s="95"/>
      <c r="I4" s="96"/>
      <c r="J4" s="1"/>
      <c r="K4" s="1"/>
      <c r="L4" s="1"/>
      <c r="M4" s="134" t="s">
        <v>14</v>
      </c>
      <c r="N4" s="95"/>
      <c r="O4" s="95"/>
      <c r="P4" s="135" t="s">
        <v>15</v>
      </c>
      <c r="Q4" s="95"/>
      <c r="R4" s="96"/>
      <c r="S4" s="1"/>
      <c r="T4" s="134" t="s">
        <v>14</v>
      </c>
      <c r="U4" s="95"/>
      <c r="V4" s="95"/>
      <c r="W4" s="136" t="s">
        <v>15</v>
      </c>
      <c r="X4" s="95"/>
      <c r="Y4" s="96"/>
    </row>
    <row r="5" spans="1:25" x14ac:dyDescent="0.3">
      <c r="A5" s="4" t="s">
        <v>16</v>
      </c>
      <c r="B5" s="146" t="s">
        <v>17</v>
      </c>
      <c r="C5" s="95"/>
      <c r="D5" s="96"/>
      <c r="E5" s="147" t="s">
        <v>18</v>
      </c>
      <c r="F5" s="100"/>
      <c r="G5" s="133" t="s">
        <v>19</v>
      </c>
      <c r="H5" s="95"/>
      <c r="I5" s="96"/>
      <c r="J5" s="1"/>
      <c r="K5" s="1"/>
      <c r="L5" s="1"/>
      <c r="M5" s="11" t="s">
        <v>20</v>
      </c>
      <c r="N5" s="11" t="s">
        <v>21</v>
      </c>
      <c r="O5" s="11" t="s">
        <v>22</v>
      </c>
      <c r="P5" s="11" t="s">
        <v>20</v>
      </c>
      <c r="Q5" s="11" t="s">
        <v>21</v>
      </c>
      <c r="R5" s="11" t="s">
        <v>22</v>
      </c>
      <c r="S5" s="1"/>
      <c r="T5" s="12" t="s">
        <v>20</v>
      </c>
      <c r="U5" s="12" t="s">
        <v>21</v>
      </c>
      <c r="V5" s="12" t="s">
        <v>22</v>
      </c>
      <c r="W5" s="12" t="s">
        <v>20</v>
      </c>
      <c r="X5" s="12" t="s">
        <v>21</v>
      </c>
      <c r="Y5" s="12" t="s">
        <v>22</v>
      </c>
    </row>
    <row r="6" spans="1:25" x14ac:dyDescent="0.3">
      <c r="A6" s="13" t="s">
        <v>23</v>
      </c>
      <c r="B6" s="148" t="s">
        <v>24</v>
      </c>
      <c r="C6" s="95"/>
      <c r="D6" s="96"/>
      <c r="E6" s="149" t="s">
        <v>25</v>
      </c>
      <c r="F6" s="96"/>
      <c r="G6" s="14" t="s">
        <v>4</v>
      </c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23" t="s">
        <v>26</v>
      </c>
      <c r="B7" s="95"/>
      <c r="C7" s="95"/>
      <c r="D7" s="95"/>
      <c r="E7" s="96"/>
      <c r="F7" s="17" t="s">
        <v>27</v>
      </c>
      <c r="G7" s="18" t="s">
        <v>21</v>
      </c>
      <c r="H7" s="18" t="s">
        <v>22</v>
      </c>
      <c r="I7" s="19" t="s">
        <v>28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24" t="s">
        <v>29</v>
      </c>
      <c r="B8" s="95"/>
      <c r="C8" s="95"/>
      <c r="D8" s="95"/>
      <c r="E8" s="96"/>
      <c r="F8" s="150">
        <v>4</v>
      </c>
      <c r="G8" s="150">
        <v>0</v>
      </c>
      <c r="H8" s="150">
        <v>0</v>
      </c>
      <c r="I8" s="22">
        <f>SUM($F$8:$H$8)</f>
        <v>4</v>
      </c>
      <c r="J8" s="1"/>
      <c r="K8" s="1"/>
      <c r="L8" s="1"/>
      <c r="M8" s="11" t="s">
        <v>20</v>
      </c>
      <c r="N8" s="11" t="s">
        <v>21</v>
      </c>
      <c r="O8" s="11" t="s">
        <v>22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20</v>
      </c>
      <c r="U8" s="12" t="s">
        <v>21</v>
      </c>
      <c r="V8" s="12" t="s">
        <v>22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customHeight="1" thickBot="1" x14ac:dyDescent="0.35">
      <c r="A9" s="125" t="s">
        <v>30</v>
      </c>
      <c r="B9" s="99"/>
      <c r="C9" s="99"/>
      <c r="D9" s="99"/>
      <c r="E9" s="100"/>
      <c r="F9" s="24">
        <v>8</v>
      </c>
      <c r="G9" s="24">
        <v>0</v>
      </c>
      <c r="H9" s="24">
        <v>0</v>
      </c>
      <c r="I9" s="25">
        <f>SUM($F$9:$H$9)</f>
        <v>8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6"/>
      <c r="Q9" s="27"/>
      <c r="R9" s="27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customHeight="1" thickBot="1" x14ac:dyDescent="0.35">
      <c r="A10" s="126" t="s">
        <v>31</v>
      </c>
      <c r="B10" s="128" t="s">
        <v>32</v>
      </c>
      <c r="C10" s="130" t="s">
        <v>33</v>
      </c>
      <c r="D10" s="83"/>
      <c r="E10" s="83"/>
      <c r="F10" s="83"/>
      <c r="G10" s="86"/>
      <c r="H10" s="130" t="s">
        <v>34</v>
      </c>
      <c r="I10" s="86"/>
      <c r="J10" s="28"/>
      <c r="K10" s="28"/>
      <c r="L10" s="1"/>
      <c r="M10" s="23">
        <v>0</v>
      </c>
      <c r="N10" s="23">
        <v>0</v>
      </c>
      <c r="O10" s="23">
        <v>0</v>
      </c>
      <c r="P10" s="26"/>
      <c r="Q10" s="27"/>
      <c r="R10" s="27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customHeight="1" thickBot="1" x14ac:dyDescent="0.35">
      <c r="A11" s="127"/>
      <c r="B11" s="129"/>
      <c r="C11" s="29" t="s">
        <v>35</v>
      </c>
      <c r="D11" s="30" t="s">
        <v>36</v>
      </c>
      <c r="E11" s="31" t="s">
        <v>37</v>
      </c>
      <c r="F11" s="32" t="s">
        <v>38</v>
      </c>
      <c r="G11" s="33" t="s">
        <v>39</v>
      </c>
      <c r="H11" s="31" t="s">
        <v>40</v>
      </c>
      <c r="I11" s="32" t="s">
        <v>39</v>
      </c>
      <c r="J11" s="34" t="s">
        <v>41</v>
      </c>
      <c r="K11" s="34" t="s">
        <v>41</v>
      </c>
      <c r="L11" s="1"/>
      <c r="M11" s="121" t="s">
        <v>42</v>
      </c>
      <c r="N11" s="95"/>
      <c r="O11" s="96"/>
      <c r="P11" s="35" t="s">
        <v>35</v>
      </c>
      <c r="Q11" s="35" t="s">
        <v>36</v>
      </c>
      <c r="R11" s="36" t="s">
        <v>43</v>
      </c>
      <c r="S11" s="37"/>
      <c r="T11" s="37"/>
      <c r="U11" s="37"/>
      <c r="V11" s="37"/>
      <c r="W11" s="37"/>
      <c r="X11" s="37"/>
      <c r="Y11" s="37"/>
    </row>
    <row r="12" spans="1:25" x14ac:dyDescent="0.3">
      <c r="A12" s="38">
        <v>1001916</v>
      </c>
      <c r="B12" s="39" t="s">
        <v>20</v>
      </c>
      <c r="C12" s="40">
        <v>135</v>
      </c>
      <c r="D12" s="41">
        <v>135</v>
      </c>
      <c r="E12" s="41">
        <v>23</v>
      </c>
      <c r="F12" s="41">
        <f>D12-C12</f>
        <v>0</v>
      </c>
      <c r="G12" s="42">
        <f t="shared" ref="G12:G17" si="0">F12*J12/$T$1</f>
        <v>0</v>
      </c>
      <c r="H12" s="40">
        <v>124</v>
      </c>
      <c r="I12" s="43">
        <f t="shared" ref="I12:I17" si="1">H12*K12/$M$1</f>
        <v>108116</v>
      </c>
      <c r="J12" s="34">
        <v>27029</v>
      </c>
      <c r="K12" s="34">
        <v>27029</v>
      </c>
      <c r="L12" s="1"/>
      <c r="M12" s="116" t="s">
        <v>20</v>
      </c>
      <c r="N12" s="95"/>
      <c r="O12" s="96"/>
      <c r="P12" s="44">
        <f t="shared" ref="P12:P41" si="2">+C12</f>
        <v>135</v>
      </c>
      <c r="Q12" s="44">
        <f t="shared" ref="Q12:Q41" si="3">+D12</f>
        <v>135</v>
      </c>
      <c r="R12" s="44">
        <f t="shared" ref="R12:R41" si="4">+E12</f>
        <v>23</v>
      </c>
      <c r="S12" s="37"/>
      <c r="T12" s="37"/>
      <c r="U12" s="37"/>
      <c r="V12" s="122"/>
      <c r="W12" s="118"/>
      <c r="X12" s="118"/>
      <c r="Y12" s="118"/>
    </row>
    <row r="13" spans="1:25" x14ac:dyDescent="0.3">
      <c r="A13" s="45">
        <v>1004431</v>
      </c>
      <c r="B13" s="46" t="s">
        <v>44</v>
      </c>
      <c r="C13" s="40">
        <v>135</v>
      </c>
      <c r="D13" s="41">
        <v>135</v>
      </c>
      <c r="E13" s="41">
        <v>23</v>
      </c>
      <c r="F13" s="41">
        <f>D13-C13</f>
        <v>0</v>
      </c>
      <c r="G13" s="42">
        <f t="shared" si="0"/>
        <v>0</v>
      </c>
      <c r="H13" s="40">
        <v>124</v>
      </c>
      <c r="I13" s="43">
        <f t="shared" si="1"/>
        <v>0</v>
      </c>
      <c r="J13" s="34">
        <v>0</v>
      </c>
      <c r="K13" s="34">
        <v>0</v>
      </c>
      <c r="L13" s="1"/>
      <c r="M13" s="116" t="s">
        <v>44</v>
      </c>
      <c r="N13" s="95"/>
      <c r="O13" s="96"/>
      <c r="P13" s="44">
        <f t="shared" si="2"/>
        <v>135</v>
      </c>
      <c r="Q13" s="44">
        <f t="shared" si="3"/>
        <v>135</v>
      </c>
      <c r="R13" s="44">
        <f t="shared" si="4"/>
        <v>23</v>
      </c>
      <c r="S13" s="6"/>
      <c r="T13" s="6"/>
      <c r="U13" s="47"/>
      <c r="V13" s="6"/>
      <c r="W13" s="6"/>
      <c r="X13" s="6"/>
      <c r="Y13" s="47"/>
    </row>
    <row r="14" spans="1:25" x14ac:dyDescent="0.3">
      <c r="A14" s="45">
        <v>1001917</v>
      </c>
      <c r="B14" s="46" t="s">
        <v>45</v>
      </c>
      <c r="C14" s="40">
        <v>0</v>
      </c>
      <c r="D14" s="41">
        <v>0</v>
      </c>
      <c r="E14" s="41">
        <v>0</v>
      </c>
      <c r="F14" s="41">
        <f>D14+E14-C14</f>
        <v>0</v>
      </c>
      <c r="G14" s="42">
        <f t="shared" si="0"/>
        <v>0</v>
      </c>
      <c r="H14" s="40">
        <v>0</v>
      </c>
      <c r="I14" s="43">
        <f t="shared" si="1"/>
        <v>0</v>
      </c>
      <c r="J14" s="34">
        <v>24466</v>
      </c>
      <c r="K14" s="34">
        <v>24466</v>
      </c>
      <c r="L14" s="1"/>
      <c r="M14" s="116" t="s">
        <v>45</v>
      </c>
      <c r="N14" s="95"/>
      <c r="O14" s="96"/>
      <c r="P14" s="44">
        <f t="shared" si="2"/>
        <v>0</v>
      </c>
      <c r="Q14" s="44">
        <f t="shared" si="3"/>
        <v>0</v>
      </c>
      <c r="R14" s="44">
        <f t="shared" si="4"/>
        <v>0</v>
      </c>
      <c r="S14" s="49"/>
      <c r="T14" s="50"/>
      <c r="U14" s="49"/>
      <c r="V14" s="6"/>
      <c r="W14" s="6"/>
      <c r="X14" s="6"/>
      <c r="Y14" s="6"/>
    </row>
    <row r="15" spans="1:25" x14ac:dyDescent="0.3">
      <c r="A15" s="45">
        <v>1001919</v>
      </c>
      <c r="B15" s="46" t="s">
        <v>46</v>
      </c>
      <c r="C15" s="40">
        <v>0</v>
      </c>
      <c r="D15" s="41">
        <v>0</v>
      </c>
      <c r="E15" s="41">
        <v>0</v>
      </c>
      <c r="F15" s="41">
        <f>D15+E15-C15</f>
        <v>0</v>
      </c>
      <c r="G15" s="42">
        <f t="shared" si="0"/>
        <v>0</v>
      </c>
      <c r="H15" s="40">
        <v>0</v>
      </c>
      <c r="I15" s="43">
        <f t="shared" si="1"/>
        <v>0</v>
      </c>
      <c r="J15" s="34">
        <v>0</v>
      </c>
      <c r="K15" s="34">
        <v>0</v>
      </c>
      <c r="L15" s="1"/>
      <c r="M15" s="116" t="s">
        <v>46</v>
      </c>
      <c r="N15" s="95"/>
      <c r="O15" s="96"/>
      <c r="P15" s="44">
        <f t="shared" si="2"/>
        <v>0</v>
      </c>
      <c r="Q15" s="44">
        <f t="shared" si="3"/>
        <v>0</v>
      </c>
      <c r="R15" s="44">
        <f t="shared" si="4"/>
        <v>0</v>
      </c>
      <c r="S15" s="50"/>
      <c r="T15" s="50"/>
      <c r="U15" s="50"/>
      <c r="V15" s="6"/>
      <c r="W15" s="6"/>
      <c r="X15" s="6"/>
      <c r="Y15" s="6"/>
    </row>
    <row r="16" spans="1:25" x14ac:dyDescent="0.3">
      <c r="A16" s="45">
        <v>1001921</v>
      </c>
      <c r="B16" s="46" t="s">
        <v>47</v>
      </c>
      <c r="C16" s="40">
        <v>0</v>
      </c>
      <c r="D16" s="41">
        <v>0</v>
      </c>
      <c r="E16" s="41">
        <v>0</v>
      </c>
      <c r="F16" s="41">
        <f>D16+E16-C16</f>
        <v>0</v>
      </c>
      <c r="G16" s="42">
        <f t="shared" si="0"/>
        <v>0</v>
      </c>
      <c r="H16" s="40">
        <v>0</v>
      </c>
      <c r="I16" s="43">
        <f t="shared" si="1"/>
        <v>0</v>
      </c>
      <c r="J16" s="34">
        <v>26390</v>
      </c>
      <c r="K16" s="34">
        <v>26390</v>
      </c>
      <c r="L16" s="1"/>
      <c r="M16" s="116" t="s">
        <v>47</v>
      </c>
      <c r="N16" s="95"/>
      <c r="O16" s="96"/>
      <c r="P16" s="44">
        <f t="shared" si="2"/>
        <v>0</v>
      </c>
      <c r="Q16" s="44">
        <f t="shared" si="3"/>
        <v>0</v>
      </c>
      <c r="R16" s="44">
        <f t="shared" si="4"/>
        <v>0</v>
      </c>
      <c r="S16" s="6"/>
      <c r="T16" s="6"/>
      <c r="U16" s="50"/>
      <c r="V16" s="6"/>
      <c r="W16" s="6"/>
      <c r="X16" s="6"/>
      <c r="Y16" s="6"/>
    </row>
    <row r="17" spans="1:25" x14ac:dyDescent="0.3">
      <c r="A17" s="45">
        <v>1001922</v>
      </c>
      <c r="B17" s="46" t="s">
        <v>48</v>
      </c>
      <c r="C17" s="40">
        <v>0</v>
      </c>
      <c r="D17" s="41">
        <v>0</v>
      </c>
      <c r="E17" s="41">
        <v>0</v>
      </c>
      <c r="F17" s="41">
        <f>D17+E17-C17</f>
        <v>0</v>
      </c>
      <c r="G17" s="42">
        <f t="shared" si="0"/>
        <v>0</v>
      </c>
      <c r="H17" s="40">
        <v>0</v>
      </c>
      <c r="I17" s="43">
        <f t="shared" si="1"/>
        <v>0</v>
      </c>
      <c r="J17" s="34">
        <v>0</v>
      </c>
      <c r="K17" s="34">
        <v>0</v>
      </c>
      <c r="L17" s="1"/>
      <c r="M17" s="116" t="s">
        <v>48</v>
      </c>
      <c r="N17" s="95"/>
      <c r="O17" s="96"/>
      <c r="P17" s="44">
        <f t="shared" si="2"/>
        <v>0</v>
      </c>
      <c r="Q17" s="44">
        <f t="shared" si="3"/>
        <v>0</v>
      </c>
      <c r="R17" s="44">
        <f t="shared" si="4"/>
        <v>0</v>
      </c>
      <c r="S17" s="6"/>
      <c r="T17" s="6"/>
      <c r="U17" s="50"/>
      <c r="V17" s="6"/>
      <c r="W17" s="6"/>
      <c r="X17" s="6"/>
      <c r="Y17" s="6"/>
    </row>
    <row r="18" spans="1:25" x14ac:dyDescent="0.3">
      <c r="A18" s="45">
        <v>1008433</v>
      </c>
      <c r="B18" s="46" t="s">
        <v>49</v>
      </c>
      <c r="C18" s="40">
        <v>0</v>
      </c>
      <c r="D18" s="41">
        <v>0</v>
      </c>
      <c r="E18" s="41">
        <v>0</v>
      </c>
      <c r="F18" s="41">
        <f t="shared" ref="F18:F41" si="5">D18-C18</f>
        <v>0</v>
      </c>
      <c r="G18" s="42">
        <f t="shared" ref="G18:G29" si="6">F18*J18/26</f>
        <v>0</v>
      </c>
      <c r="H18" s="40">
        <v>0</v>
      </c>
      <c r="I18" s="43">
        <f t="shared" ref="I18:I29" si="7">H18*K18/26</f>
        <v>0</v>
      </c>
      <c r="J18" s="34">
        <v>23104</v>
      </c>
      <c r="K18" s="34">
        <v>23104</v>
      </c>
      <c r="L18" s="1"/>
      <c r="M18" s="116" t="s">
        <v>49</v>
      </c>
      <c r="N18" s="95"/>
      <c r="O18" s="96"/>
      <c r="P18" s="44">
        <f t="shared" si="2"/>
        <v>0</v>
      </c>
      <c r="Q18" s="44">
        <f t="shared" si="3"/>
        <v>0</v>
      </c>
      <c r="R18" s="44">
        <f t="shared" si="4"/>
        <v>0</v>
      </c>
      <c r="S18" s="6"/>
      <c r="T18" s="6"/>
      <c r="U18" s="50"/>
      <c r="V18" s="6"/>
      <c r="W18" s="6"/>
      <c r="X18" s="6"/>
      <c r="Y18" s="6"/>
    </row>
    <row r="19" spans="1:25" x14ac:dyDescent="0.3">
      <c r="A19" s="45">
        <v>1008434</v>
      </c>
      <c r="B19" s="46" t="s">
        <v>50</v>
      </c>
      <c r="C19" s="40">
        <v>0</v>
      </c>
      <c r="D19" s="41">
        <v>0</v>
      </c>
      <c r="E19" s="41">
        <v>0</v>
      </c>
      <c r="F19" s="41">
        <f t="shared" si="5"/>
        <v>0</v>
      </c>
      <c r="G19" s="42">
        <f t="shared" si="6"/>
        <v>0</v>
      </c>
      <c r="H19" s="40">
        <v>0</v>
      </c>
      <c r="I19" s="43">
        <f t="shared" si="7"/>
        <v>0</v>
      </c>
      <c r="J19" s="34">
        <v>0</v>
      </c>
      <c r="K19" s="34">
        <v>0</v>
      </c>
      <c r="L19" s="1"/>
      <c r="M19" s="116" t="s">
        <v>50</v>
      </c>
      <c r="N19" s="95"/>
      <c r="O19" s="96"/>
      <c r="P19" s="44">
        <f t="shared" si="2"/>
        <v>0</v>
      </c>
      <c r="Q19" s="44">
        <f t="shared" si="3"/>
        <v>0</v>
      </c>
      <c r="R19" s="44">
        <f t="shared" si="4"/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5">
        <v>1008435</v>
      </c>
      <c r="B20" s="46" t="s">
        <v>51</v>
      </c>
      <c r="C20" s="40">
        <v>0</v>
      </c>
      <c r="D20" s="41">
        <v>0</v>
      </c>
      <c r="E20" s="41">
        <v>0</v>
      </c>
      <c r="F20" s="41">
        <f t="shared" si="5"/>
        <v>0</v>
      </c>
      <c r="G20" s="42">
        <f t="shared" si="6"/>
        <v>0</v>
      </c>
      <c r="H20" s="40">
        <v>0</v>
      </c>
      <c r="I20" s="43">
        <f t="shared" si="7"/>
        <v>0</v>
      </c>
      <c r="J20" s="34">
        <v>24466</v>
      </c>
      <c r="K20" s="34">
        <v>24466</v>
      </c>
      <c r="L20" s="1"/>
      <c r="M20" s="116" t="s">
        <v>51</v>
      </c>
      <c r="N20" s="95"/>
      <c r="O20" s="96"/>
      <c r="P20" s="44">
        <f t="shared" si="2"/>
        <v>0</v>
      </c>
      <c r="Q20" s="44">
        <f t="shared" si="3"/>
        <v>0</v>
      </c>
      <c r="R20" s="44">
        <f t="shared" si="4"/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5">
        <v>1008436</v>
      </c>
      <c r="B21" s="46" t="s">
        <v>52</v>
      </c>
      <c r="C21" s="40">
        <v>0</v>
      </c>
      <c r="D21" s="41">
        <v>0</v>
      </c>
      <c r="E21" s="41">
        <v>0</v>
      </c>
      <c r="F21" s="41">
        <f t="shared" si="5"/>
        <v>0</v>
      </c>
      <c r="G21" s="42">
        <f t="shared" si="6"/>
        <v>0</v>
      </c>
      <c r="H21" s="40">
        <v>0</v>
      </c>
      <c r="I21" s="43">
        <f t="shared" si="7"/>
        <v>0</v>
      </c>
      <c r="J21" s="34">
        <v>0</v>
      </c>
      <c r="K21" s="34">
        <v>0</v>
      </c>
      <c r="L21" s="1"/>
      <c r="M21" s="116" t="s">
        <v>52</v>
      </c>
      <c r="N21" s="95"/>
      <c r="O21" s="96"/>
      <c r="P21" s="44">
        <f t="shared" si="2"/>
        <v>0</v>
      </c>
      <c r="Q21" s="44">
        <f t="shared" si="3"/>
        <v>0</v>
      </c>
      <c r="R21" s="44">
        <f t="shared" si="4"/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5">
        <v>1008437</v>
      </c>
      <c r="B22" s="46" t="s">
        <v>53</v>
      </c>
      <c r="C22" s="40">
        <v>0</v>
      </c>
      <c r="D22" s="41">
        <v>0</v>
      </c>
      <c r="E22" s="41">
        <v>0</v>
      </c>
      <c r="F22" s="41">
        <f t="shared" si="5"/>
        <v>0</v>
      </c>
      <c r="G22" s="42">
        <f t="shared" si="6"/>
        <v>0</v>
      </c>
      <c r="H22" s="40">
        <v>0</v>
      </c>
      <c r="I22" s="43">
        <f t="shared" si="7"/>
        <v>0</v>
      </c>
      <c r="J22" s="34">
        <v>26390</v>
      </c>
      <c r="K22" s="34">
        <v>26390</v>
      </c>
      <c r="L22" s="1"/>
      <c r="M22" s="116" t="s">
        <v>53</v>
      </c>
      <c r="N22" s="95"/>
      <c r="O22" s="96"/>
      <c r="P22" s="44">
        <f t="shared" si="2"/>
        <v>0</v>
      </c>
      <c r="Q22" s="44">
        <f t="shared" si="3"/>
        <v>0</v>
      </c>
      <c r="R22" s="44">
        <f t="shared" si="4"/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5">
        <v>1008438</v>
      </c>
      <c r="B23" s="46" t="s">
        <v>54</v>
      </c>
      <c r="C23" s="40">
        <v>0</v>
      </c>
      <c r="D23" s="41">
        <v>0</v>
      </c>
      <c r="E23" s="41">
        <v>0</v>
      </c>
      <c r="F23" s="41">
        <f t="shared" si="5"/>
        <v>0</v>
      </c>
      <c r="G23" s="42">
        <f t="shared" si="6"/>
        <v>0</v>
      </c>
      <c r="H23" s="40">
        <v>0</v>
      </c>
      <c r="I23" s="43">
        <f t="shared" si="7"/>
        <v>0</v>
      </c>
      <c r="J23" s="34">
        <v>0</v>
      </c>
      <c r="K23" s="34">
        <v>0</v>
      </c>
      <c r="L23" s="1"/>
      <c r="M23" s="116" t="s">
        <v>54</v>
      </c>
      <c r="N23" s="95"/>
      <c r="O23" s="96"/>
      <c r="P23" s="44">
        <f t="shared" si="2"/>
        <v>0</v>
      </c>
      <c r="Q23" s="44">
        <f t="shared" si="3"/>
        <v>0</v>
      </c>
      <c r="R23" s="44">
        <f t="shared" si="4"/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5">
        <v>1008439</v>
      </c>
      <c r="B24" s="46" t="s">
        <v>55</v>
      </c>
      <c r="C24" s="40">
        <v>0</v>
      </c>
      <c r="D24" s="41">
        <v>0</v>
      </c>
      <c r="E24" s="41">
        <v>0</v>
      </c>
      <c r="F24" s="41">
        <f t="shared" si="5"/>
        <v>0</v>
      </c>
      <c r="G24" s="42">
        <f t="shared" si="6"/>
        <v>0</v>
      </c>
      <c r="H24" s="40">
        <v>4</v>
      </c>
      <c r="I24" s="43">
        <f t="shared" si="7"/>
        <v>3554.4615384615386</v>
      </c>
      <c r="J24" s="34">
        <v>23104</v>
      </c>
      <c r="K24" s="34">
        <v>23104</v>
      </c>
      <c r="L24" s="1"/>
      <c r="M24" s="116" t="s">
        <v>55</v>
      </c>
      <c r="N24" s="95"/>
      <c r="O24" s="96"/>
      <c r="P24" s="44">
        <f t="shared" si="2"/>
        <v>0</v>
      </c>
      <c r="Q24" s="44">
        <f t="shared" si="3"/>
        <v>0</v>
      </c>
      <c r="R24" s="44">
        <f t="shared" si="4"/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5">
        <v>1008440</v>
      </c>
      <c r="B25" s="46" t="s">
        <v>56</v>
      </c>
      <c r="C25" s="40">
        <v>0</v>
      </c>
      <c r="D25" s="41">
        <v>0</v>
      </c>
      <c r="E25" s="41">
        <v>0</v>
      </c>
      <c r="F25" s="41">
        <f t="shared" si="5"/>
        <v>0</v>
      </c>
      <c r="G25" s="42">
        <f t="shared" si="6"/>
        <v>0</v>
      </c>
      <c r="H25" s="40">
        <v>4</v>
      </c>
      <c r="I25" s="43">
        <f t="shared" si="7"/>
        <v>0</v>
      </c>
      <c r="J25" s="34">
        <v>0</v>
      </c>
      <c r="K25" s="34">
        <v>0</v>
      </c>
      <c r="L25" s="1"/>
      <c r="M25" s="116" t="s">
        <v>56</v>
      </c>
      <c r="N25" s="95"/>
      <c r="O25" s="96"/>
      <c r="P25" s="44">
        <f t="shared" si="2"/>
        <v>0</v>
      </c>
      <c r="Q25" s="44">
        <f t="shared" si="3"/>
        <v>0</v>
      </c>
      <c r="R25" s="44">
        <f t="shared" si="4"/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5">
        <v>1008441</v>
      </c>
      <c r="B26" s="46" t="s">
        <v>57</v>
      </c>
      <c r="C26" s="40">
        <v>0</v>
      </c>
      <c r="D26" s="41">
        <v>0</v>
      </c>
      <c r="E26" s="41">
        <v>0</v>
      </c>
      <c r="F26" s="41">
        <f t="shared" si="5"/>
        <v>0</v>
      </c>
      <c r="G26" s="42">
        <f t="shared" si="6"/>
        <v>0</v>
      </c>
      <c r="H26" s="40">
        <v>0</v>
      </c>
      <c r="I26" s="43">
        <f t="shared" si="7"/>
        <v>0</v>
      </c>
      <c r="J26" s="34">
        <v>24466</v>
      </c>
      <c r="K26" s="34">
        <v>24466</v>
      </c>
      <c r="L26" s="1"/>
      <c r="M26" s="116" t="s">
        <v>57</v>
      </c>
      <c r="N26" s="95"/>
      <c r="O26" s="96"/>
      <c r="P26" s="44">
        <f t="shared" si="2"/>
        <v>0</v>
      </c>
      <c r="Q26" s="44">
        <f t="shared" si="3"/>
        <v>0</v>
      </c>
      <c r="R26" s="44">
        <f t="shared" si="4"/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5">
        <v>1008442</v>
      </c>
      <c r="B27" s="46" t="s">
        <v>58</v>
      </c>
      <c r="C27" s="40">
        <v>0</v>
      </c>
      <c r="D27" s="41">
        <v>0</v>
      </c>
      <c r="E27" s="41">
        <v>0</v>
      </c>
      <c r="F27" s="41">
        <f t="shared" si="5"/>
        <v>0</v>
      </c>
      <c r="G27" s="42">
        <f t="shared" si="6"/>
        <v>0</v>
      </c>
      <c r="H27" s="40">
        <v>0</v>
      </c>
      <c r="I27" s="43">
        <f t="shared" si="7"/>
        <v>0</v>
      </c>
      <c r="J27" s="34">
        <v>0</v>
      </c>
      <c r="K27" s="34">
        <v>0</v>
      </c>
      <c r="L27" s="1"/>
      <c r="M27" s="116" t="s">
        <v>58</v>
      </c>
      <c r="N27" s="95"/>
      <c r="O27" s="96"/>
      <c r="P27" s="44">
        <f t="shared" si="2"/>
        <v>0</v>
      </c>
      <c r="Q27" s="44">
        <f t="shared" si="3"/>
        <v>0</v>
      </c>
      <c r="R27" s="44">
        <f t="shared" si="4"/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5">
        <v>1008443</v>
      </c>
      <c r="B28" s="46" t="s">
        <v>59</v>
      </c>
      <c r="C28" s="40">
        <v>0</v>
      </c>
      <c r="D28" s="41">
        <v>0</v>
      </c>
      <c r="E28" s="41">
        <v>0</v>
      </c>
      <c r="F28" s="41">
        <f t="shared" si="5"/>
        <v>0</v>
      </c>
      <c r="G28" s="42">
        <f t="shared" si="6"/>
        <v>0</v>
      </c>
      <c r="H28" s="40">
        <v>0</v>
      </c>
      <c r="I28" s="43">
        <f t="shared" si="7"/>
        <v>0</v>
      </c>
      <c r="J28" s="34">
        <v>26390</v>
      </c>
      <c r="K28" s="34">
        <v>26390</v>
      </c>
      <c r="L28" s="1"/>
      <c r="M28" s="116" t="s">
        <v>59</v>
      </c>
      <c r="N28" s="95"/>
      <c r="O28" s="96"/>
      <c r="P28" s="44">
        <f t="shared" si="2"/>
        <v>0</v>
      </c>
      <c r="Q28" s="44">
        <f t="shared" si="3"/>
        <v>0</v>
      </c>
      <c r="R28" s="44">
        <f t="shared" si="4"/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5">
        <v>1008444</v>
      </c>
      <c r="B29" s="46" t="s">
        <v>60</v>
      </c>
      <c r="C29" s="40">
        <v>0</v>
      </c>
      <c r="D29" s="41">
        <v>0</v>
      </c>
      <c r="E29" s="41">
        <v>0</v>
      </c>
      <c r="F29" s="41">
        <f t="shared" si="5"/>
        <v>0</v>
      </c>
      <c r="G29" s="42">
        <f t="shared" si="6"/>
        <v>0</v>
      </c>
      <c r="H29" s="40">
        <v>0</v>
      </c>
      <c r="I29" s="43">
        <f t="shared" si="7"/>
        <v>0</v>
      </c>
      <c r="J29" s="34">
        <v>0</v>
      </c>
      <c r="K29" s="34">
        <v>0</v>
      </c>
      <c r="L29" s="1"/>
      <c r="M29" s="116" t="s">
        <v>60</v>
      </c>
      <c r="N29" s="95"/>
      <c r="O29" s="96"/>
      <c r="P29" s="44">
        <f t="shared" si="2"/>
        <v>0</v>
      </c>
      <c r="Q29" s="44">
        <f t="shared" si="3"/>
        <v>0</v>
      </c>
      <c r="R29" s="44">
        <f t="shared" si="4"/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5">
        <v>1008445</v>
      </c>
      <c r="B30" s="46" t="s">
        <v>61</v>
      </c>
      <c r="C30" s="40">
        <v>3</v>
      </c>
      <c r="D30" s="41">
        <v>3</v>
      </c>
      <c r="E30" s="41">
        <v>0</v>
      </c>
      <c r="F30" s="41">
        <f t="shared" si="5"/>
        <v>0</v>
      </c>
      <c r="G30" s="42">
        <f t="shared" ref="G30:G35" si="8">F30*J30/$T$1</f>
        <v>0</v>
      </c>
      <c r="H30" s="40">
        <v>4</v>
      </c>
      <c r="I30" s="43">
        <f t="shared" ref="I30:I35" si="9">H30*K30/$M$1</f>
        <v>2981.1612903225805</v>
      </c>
      <c r="J30" s="34">
        <v>23104</v>
      </c>
      <c r="K30" s="34">
        <v>23104</v>
      </c>
      <c r="L30" s="1"/>
      <c r="M30" s="116" t="s">
        <v>61</v>
      </c>
      <c r="N30" s="95"/>
      <c r="O30" s="96"/>
      <c r="P30" s="44">
        <f t="shared" si="2"/>
        <v>3</v>
      </c>
      <c r="Q30" s="44">
        <f t="shared" si="3"/>
        <v>3</v>
      </c>
      <c r="R30" s="44">
        <f t="shared" si="4"/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5">
        <v>1008446</v>
      </c>
      <c r="B31" s="46" t="s">
        <v>62</v>
      </c>
      <c r="C31" s="40">
        <v>3</v>
      </c>
      <c r="D31" s="41">
        <v>3</v>
      </c>
      <c r="E31" s="41">
        <v>0</v>
      </c>
      <c r="F31" s="41">
        <f t="shared" si="5"/>
        <v>0</v>
      </c>
      <c r="G31" s="42">
        <f t="shared" si="8"/>
        <v>0</v>
      </c>
      <c r="H31" s="40">
        <v>4</v>
      </c>
      <c r="I31" s="43">
        <f t="shared" si="9"/>
        <v>0</v>
      </c>
      <c r="J31" s="34">
        <v>0</v>
      </c>
      <c r="K31" s="34">
        <v>0</v>
      </c>
      <c r="L31" s="1"/>
      <c r="M31" s="116" t="s">
        <v>62</v>
      </c>
      <c r="N31" s="95"/>
      <c r="O31" s="96"/>
      <c r="P31" s="44">
        <f t="shared" si="2"/>
        <v>3</v>
      </c>
      <c r="Q31" s="44">
        <f t="shared" si="3"/>
        <v>3</v>
      </c>
      <c r="R31" s="44">
        <f t="shared" si="4"/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5">
        <v>1008447</v>
      </c>
      <c r="B32" s="46" t="s">
        <v>63</v>
      </c>
      <c r="C32" s="40">
        <v>0</v>
      </c>
      <c r="D32" s="41">
        <v>0</v>
      </c>
      <c r="E32" s="41">
        <v>0</v>
      </c>
      <c r="F32" s="41">
        <f t="shared" si="5"/>
        <v>0</v>
      </c>
      <c r="G32" s="42">
        <f t="shared" si="8"/>
        <v>0</v>
      </c>
      <c r="H32" s="40">
        <v>0</v>
      </c>
      <c r="I32" s="43">
        <f t="shared" si="9"/>
        <v>0</v>
      </c>
      <c r="J32" s="34">
        <v>24466</v>
      </c>
      <c r="K32" s="34">
        <v>24466</v>
      </c>
      <c r="L32" s="1"/>
      <c r="M32" s="116" t="s">
        <v>63</v>
      </c>
      <c r="N32" s="95"/>
      <c r="O32" s="96"/>
      <c r="P32" s="44">
        <f t="shared" si="2"/>
        <v>0</v>
      </c>
      <c r="Q32" s="44">
        <f t="shared" si="3"/>
        <v>0</v>
      </c>
      <c r="R32" s="44">
        <f t="shared" si="4"/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5">
        <v>1008448</v>
      </c>
      <c r="B33" s="46" t="s">
        <v>64</v>
      </c>
      <c r="C33" s="40">
        <v>0</v>
      </c>
      <c r="D33" s="41">
        <v>0</v>
      </c>
      <c r="E33" s="41">
        <v>0</v>
      </c>
      <c r="F33" s="41">
        <f t="shared" si="5"/>
        <v>0</v>
      </c>
      <c r="G33" s="42">
        <f t="shared" si="8"/>
        <v>0</v>
      </c>
      <c r="H33" s="40">
        <v>0</v>
      </c>
      <c r="I33" s="43">
        <f t="shared" si="9"/>
        <v>0</v>
      </c>
      <c r="J33" s="34">
        <v>0</v>
      </c>
      <c r="K33" s="34">
        <v>0</v>
      </c>
      <c r="L33" s="1"/>
      <c r="M33" s="116" t="s">
        <v>64</v>
      </c>
      <c r="N33" s="95"/>
      <c r="O33" s="96"/>
      <c r="P33" s="44">
        <f t="shared" si="2"/>
        <v>0</v>
      </c>
      <c r="Q33" s="44">
        <f t="shared" si="3"/>
        <v>0</v>
      </c>
      <c r="R33" s="44">
        <f t="shared" si="4"/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5">
        <v>1008449</v>
      </c>
      <c r="B34" s="46" t="s">
        <v>65</v>
      </c>
      <c r="C34" s="40">
        <v>0</v>
      </c>
      <c r="D34" s="41">
        <v>0</v>
      </c>
      <c r="E34" s="41">
        <v>0</v>
      </c>
      <c r="F34" s="41">
        <f t="shared" si="5"/>
        <v>0</v>
      </c>
      <c r="G34" s="42">
        <f t="shared" si="8"/>
        <v>0</v>
      </c>
      <c r="H34" s="40">
        <v>0</v>
      </c>
      <c r="I34" s="43">
        <f t="shared" si="9"/>
        <v>0</v>
      </c>
      <c r="J34" s="34">
        <v>26390</v>
      </c>
      <c r="K34" s="34">
        <v>26390</v>
      </c>
      <c r="L34" s="1"/>
      <c r="M34" s="116" t="s">
        <v>65</v>
      </c>
      <c r="N34" s="95"/>
      <c r="O34" s="96"/>
      <c r="P34" s="44">
        <f t="shared" si="2"/>
        <v>0</v>
      </c>
      <c r="Q34" s="44">
        <f t="shared" si="3"/>
        <v>0</v>
      </c>
      <c r="R34" s="44">
        <f t="shared" si="4"/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5">
        <v>1008450</v>
      </c>
      <c r="B35" s="46" t="s">
        <v>66</v>
      </c>
      <c r="C35" s="40">
        <v>0</v>
      </c>
      <c r="D35" s="41">
        <v>0</v>
      </c>
      <c r="E35" s="41">
        <v>0</v>
      </c>
      <c r="F35" s="41">
        <f t="shared" si="5"/>
        <v>0</v>
      </c>
      <c r="G35" s="42">
        <f t="shared" si="8"/>
        <v>0</v>
      </c>
      <c r="H35" s="40">
        <v>0</v>
      </c>
      <c r="I35" s="43">
        <f t="shared" si="9"/>
        <v>0</v>
      </c>
      <c r="J35" s="34">
        <v>0</v>
      </c>
      <c r="K35" s="34">
        <v>0</v>
      </c>
      <c r="L35" s="1"/>
      <c r="M35" s="116" t="s">
        <v>66</v>
      </c>
      <c r="N35" s="95"/>
      <c r="O35" s="96"/>
      <c r="P35" s="44">
        <f t="shared" si="2"/>
        <v>0</v>
      </c>
      <c r="Q35" s="44">
        <f t="shared" si="3"/>
        <v>0</v>
      </c>
      <c r="R35" s="44">
        <f t="shared" si="4"/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5">
        <v>1008451</v>
      </c>
      <c r="B36" s="46" t="s">
        <v>67</v>
      </c>
      <c r="C36" s="40">
        <v>0</v>
      </c>
      <c r="D36" s="41">
        <v>0</v>
      </c>
      <c r="E36" s="41">
        <v>0</v>
      </c>
      <c r="F36" s="41">
        <f t="shared" si="5"/>
        <v>0</v>
      </c>
      <c r="G36" s="42">
        <f t="shared" ref="G36:G41" si="10">F36*J36/26</f>
        <v>0</v>
      </c>
      <c r="H36" s="40">
        <v>0</v>
      </c>
      <c r="I36" s="43">
        <f t="shared" ref="I36:I41" si="11">H36*K36/26</f>
        <v>0</v>
      </c>
      <c r="J36" s="34">
        <v>23104</v>
      </c>
      <c r="K36" s="34">
        <v>23104</v>
      </c>
      <c r="L36" s="1"/>
      <c r="M36" s="116" t="s">
        <v>67</v>
      </c>
      <c r="N36" s="95"/>
      <c r="O36" s="96"/>
      <c r="P36" s="44">
        <f t="shared" si="2"/>
        <v>0</v>
      </c>
      <c r="Q36" s="44">
        <f t="shared" si="3"/>
        <v>0</v>
      </c>
      <c r="R36" s="44">
        <f t="shared" si="4"/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5">
        <v>1008452</v>
      </c>
      <c r="B37" s="46" t="s">
        <v>68</v>
      </c>
      <c r="C37" s="40">
        <v>0</v>
      </c>
      <c r="D37" s="41">
        <v>0</v>
      </c>
      <c r="E37" s="41">
        <v>0</v>
      </c>
      <c r="F37" s="41">
        <f t="shared" si="5"/>
        <v>0</v>
      </c>
      <c r="G37" s="42">
        <f t="shared" si="10"/>
        <v>0</v>
      </c>
      <c r="H37" s="40">
        <v>0</v>
      </c>
      <c r="I37" s="43">
        <f t="shared" si="11"/>
        <v>0</v>
      </c>
      <c r="J37" s="34">
        <v>0</v>
      </c>
      <c r="K37" s="34">
        <v>0</v>
      </c>
      <c r="L37" s="1"/>
      <c r="M37" s="116" t="s">
        <v>68</v>
      </c>
      <c r="N37" s="95"/>
      <c r="O37" s="96"/>
      <c r="P37" s="44">
        <f t="shared" si="2"/>
        <v>0</v>
      </c>
      <c r="Q37" s="44">
        <f t="shared" si="3"/>
        <v>0</v>
      </c>
      <c r="R37" s="44">
        <f t="shared" si="4"/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5">
        <v>1008453</v>
      </c>
      <c r="B38" s="46" t="s">
        <v>69</v>
      </c>
      <c r="C38" s="40">
        <v>0</v>
      </c>
      <c r="D38" s="41">
        <v>0</v>
      </c>
      <c r="E38" s="41">
        <v>0</v>
      </c>
      <c r="F38" s="41">
        <f t="shared" si="5"/>
        <v>0</v>
      </c>
      <c r="G38" s="42">
        <f t="shared" si="10"/>
        <v>0</v>
      </c>
      <c r="H38" s="40">
        <v>0</v>
      </c>
      <c r="I38" s="43">
        <f t="shared" si="11"/>
        <v>0</v>
      </c>
      <c r="J38" s="34">
        <v>24466</v>
      </c>
      <c r="K38" s="34">
        <v>24466</v>
      </c>
      <c r="L38" s="1"/>
      <c r="M38" s="116" t="s">
        <v>69</v>
      </c>
      <c r="N38" s="95"/>
      <c r="O38" s="96"/>
      <c r="P38" s="44">
        <f t="shared" si="2"/>
        <v>0</v>
      </c>
      <c r="Q38" s="44">
        <f t="shared" si="3"/>
        <v>0</v>
      </c>
      <c r="R38" s="44">
        <f t="shared" si="4"/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5">
        <v>1008454</v>
      </c>
      <c r="B39" s="46" t="s">
        <v>70</v>
      </c>
      <c r="C39" s="40">
        <v>0</v>
      </c>
      <c r="D39" s="41">
        <v>0</v>
      </c>
      <c r="E39" s="41">
        <v>0</v>
      </c>
      <c r="F39" s="41">
        <f t="shared" si="5"/>
        <v>0</v>
      </c>
      <c r="G39" s="42">
        <f t="shared" si="10"/>
        <v>0</v>
      </c>
      <c r="H39" s="40">
        <v>0</v>
      </c>
      <c r="I39" s="43">
        <f t="shared" si="11"/>
        <v>0</v>
      </c>
      <c r="J39" s="34">
        <v>0</v>
      </c>
      <c r="K39" s="34">
        <v>0</v>
      </c>
      <c r="L39" s="1"/>
      <c r="M39" s="116" t="s">
        <v>70</v>
      </c>
      <c r="N39" s="95"/>
      <c r="O39" s="96"/>
      <c r="P39" s="44">
        <f t="shared" si="2"/>
        <v>0</v>
      </c>
      <c r="Q39" s="44">
        <f t="shared" si="3"/>
        <v>0</v>
      </c>
      <c r="R39" s="44">
        <f t="shared" si="4"/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5">
        <v>1008455</v>
      </c>
      <c r="B40" s="46" t="s">
        <v>71</v>
      </c>
      <c r="C40" s="40">
        <v>0</v>
      </c>
      <c r="D40" s="41">
        <v>0</v>
      </c>
      <c r="E40" s="41">
        <v>0</v>
      </c>
      <c r="F40" s="41">
        <f t="shared" si="5"/>
        <v>0</v>
      </c>
      <c r="G40" s="42">
        <f t="shared" si="10"/>
        <v>0</v>
      </c>
      <c r="H40" s="40">
        <v>0</v>
      </c>
      <c r="I40" s="43">
        <f t="shared" si="11"/>
        <v>0</v>
      </c>
      <c r="J40" s="34">
        <v>26390</v>
      </c>
      <c r="K40" s="34">
        <v>26390</v>
      </c>
      <c r="L40" s="1"/>
      <c r="M40" s="116" t="s">
        <v>71</v>
      </c>
      <c r="N40" s="95"/>
      <c r="O40" s="96"/>
      <c r="P40" s="44">
        <f t="shared" si="2"/>
        <v>0</v>
      </c>
      <c r="Q40" s="44">
        <f t="shared" si="3"/>
        <v>0</v>
      </c>
      <c r="R40" s="44">
        <f t="shared" si="4"/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5">
        <v>1008456</v>
      </c>
      <c r="B41" s="46" t="s">
        <v>72</v>
      </c>
      <c r="C41" s="40">
        <v>0</v>
      </c>
      <c r="D41" s="41">
        <v>0</v>
      </c>
      <c r="E41" s="41">
        <v>0</v>
      </c>
      <c r="F41" s="41">
        <f t="shared" si="5"/>
        <v>0</v>
      </c>
      <c r="G41" s="42">
        <f t="shared" si="10"/>
        <v>0</v>
      </c>
      <c r="H41" s="40">
        <v>0</v>
      </c>
      <c r="I41" s="43">
        <f t="shared" si="11"/>
        <v>0</v>
      </c>
      <c r="J41" s="34">
        <v>0</v>
      </c>
      <c r="K41" s="34">
        <v>0</v>
      </c>
      <c r="L41" s="1"/>
      <c r="M41" s="116" t="s">
        <v>72</v>
      </c>
      <c r="N41" s="95"/>
      <c r="O41" s="96"/>
      <c r="P41" s="44">
        <f t="shared" si="2"/>
        <v>0</v>
      </c>
      <c r="Q41" s="44">
        <f t="shared" si="3"/>
        <v>0</v>
      </c>
      <c r="R41" s="44">
        <f t="shared" si="4"/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5"/>
      <c r="B42" s="51" t="s">
        <v>73</v>
      </c>
      <c r="C42" s="48"/>
      <c r="D42" s="48"/>
      <c r="E42" s="48"/>
      <c r="F42" s="48"/>
      <c r="G42" s="48"/>
      <c r="H42" s="48"/>
      <c r="I42" s="52">
        <v>0</v>
      </c>
      <c r="J42" s="53"/>
      <c r="K42" s="53"/>
      <c r="L42" s="1"/>
      <c r="M42" s="117"/>
      <c r="N42" s="118"/>
      <c r="O42" s="118"/>
      <c r="P42" s="54"/>
      <c r="Q42" s="54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5"/>
      <c r="B43" s="51" t="s">
        <v>74</v>
      </c>
      <c r="C43" s="48"/>
      <c r="D43" s="48"/>
      <c r="E43" s="48"/>
      <c r="F43" s="48"/>
      <c r="G43" s="48"/>
      <c r="H43" s="48"/>
      <c r="I43" s="52">
        <v>0</v>
      </c>
      <c r="J43" s="53"/>
      <c r="K43" s="53"/>
      <c r="L43" s="53"/>
      <c r="M43" s="5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5"/>
      <c r="B44" s="55" t="s">
        <v>75</v>
      </c>
      <c r="C44" s="48"/>
      <c r="D44" s="48"/>
      <c r="E44" s="48"/>
      <c r="F44" s="48"/>
      <c r="G44" s="48"/>
      <c r="H44" s="48"/>
      <c r="I44" s="5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6"/>
      <c r="B45" s="57" t="s">
        <v>76</v>
      </c>
      <c r="C45" s="58"/>
      <c r="D45" s="58"/>
      <c r="E45" s="58"/>
      <c r="F45" s="58"/>
      <c r="G45" s="48"/>
      <c r="H45" s="48"/>
      <c r="I45" s="5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customHeight="1" thickBot="1" x14ac:dyDescent="0.35">
      <c r="A46" s="56"/>
      <c r="B46" s="55" t="s">
        <v>77</v>
      </c>
      <c r="C46" s="58"/>
      <c r="D46" s="58"/>
      <c r="E46" s="58"/>
      <c r="F46" s="58"/>
      <c r="G46" s="1"/>
      <c r="H46" s="59"/>
      <c r="I46" s="60">
        <v>0</v>
      </c>
      <c r="J46" s="53"/>
      <c r="K46" s="53"/>
      <c r="L46" s="5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customHeight="1" thickBot="1" x14ac:dyDescent="0.35">
      <c r="A47" s="119" t="s">
        <v>78</v>
      </c>
      <c r="B47" s="83"/>
      <c r="C47" s="83"/>
      <c r="D47" s="83"/>
      <c r="E47" s="84"/>
      <c r="F47" s="61">
        <f>+F12+F14+F16</f>
        <v>0</v>
      </c>
      <c r="G47" s="62">
        <f>SUM(G12:G45)</f>
        <v>0</v>
      </c>
      <c r="H47" s="61">
        <f>+H12+H14+H16</f>
        <v>124</v>
      </c>
      <c r="I47" s="62">
        <f>SUM(I12:I46)</f>
        <v>114651.62282878411</v>
      </c>
      <c r="J47" s="53"/>
      <c r="K47" s="53"/>
      <c r="L47" s="5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customHeight="1" thickBot="1" x14ac:dyDescent="0.35">
      <c r="A48" s="120" t="s">
        <v>79</v>
      </c>
      <c r="B48" s="83"/>
      <c r="C48" s="83"/>
      <c r="D48" s="83"/>
      <c r="E48" s="86"/>
      <c r="F48" s="63">
        <f>+G47+I47</f>
        <v>114651.62282878411</v>
      </c>
      <c r="G48" s="64"/>
      <c r="H48" s="64"/>
      <c r="I48" s="62"/>
      <c r="J48" s="1"/>
      <c r="K48" s="1"/>
      <c r="L48" s="1"/>
      <c r="M48" s="1"/>
      <c r="N48" s="5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customHeight="1" thickBot="1" x14ac:dyDescent="0.35">
      <c r="A49" s="102" t="s">
        <v>80</v>
      </c>
      <c r="B49" s="83"/>
      <c r="C49" s="83"/>
      <c r="D49" s="83"/>
      <c r="E49" s="83"/>
      <c r="F49" s="83"/>
      <c r="G49" s="83"/>
      <c r="H49" s="83"/>
      <c r="I49" s="8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13" t="s">
        <v>81</v>
      </c>
      <c r="B50" s="115" t="s">
        <v>82</v>
      </c>
      <c r="C50" s="90"/>
      <c r="D50" s="90"/>
      <c r="E50" s="90"/>
      <c r="F50" s="90"/>
      <c r="G50" s="91"/>
      <c r="H50" s="65">
        <v>3800</v>
      </c>
      <c r="I50" s="92">
        <f>SUM(H50:H52)</f>
        <v>3800</v>
      </c>
      <c r="J50" s="1"/>
      <c r="K50" s="1"/>
      <c r="L50" s="1"/>
      <c r="M50" s="5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114"/>
      <c r="B51" s="103" t="s">
        <v>83</v>
      </c>
      <c r="C51" s="95"/>
      <c r="D51" s="95"/>
      <c r="E51" s="95"/>
      <c r="F51" s="95"/>
      <c r="G51" s="96"/>
      <c r="H51" s="66"/>
      <c r="I51" s="11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customHeight="1" thickBot="1" x14ac:dyDescent="0.35">
      <c r="A52" s="114"/>
      <c r="B52" s="103" t="s">
        <v>84</v>
      </c>
      <c r="C52" s="95"/>
      <c r="D52" s="95"/>
      <c r="E52" s="95"/>
      <c r="F52" s="95"/>
      <c r="G52" s="96"/>
      <c r="H52" s="66"/>
      <c r="I52" s="9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thickBot="1" x14ac:dyDescent="0.35">
      <c r="A53" s="102" t="s">
        <v>85</v>
      </c>
      <c r="B53" s="83"/>
      <c r="C53" s="83"/>
      <c r="D53" s="83"/>
      <c r="E53" s="83"/>
      <c r="F53" s="83"/>
      <c r="G53" s="83"/>
      <c r="H53" s="83"/>
      <c r="I53" s="86"/>
      <c r="J53" s="1"/>
      <c r="K53" s="1"/>
      <c r="L53" s="1"/>
      <c r="M53" s="67"/>
      <c r="N53" s="67"/>
      <c r="O53" s="68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.6" customHeight="1" x14ac:dyDescent="0.3">
      <c r="A54" s="137" t="s">
        <v>86</v>
      </c>
      <c r="B54" s="103" t="s">
        <v>87</v>
      </c>
      <c r="C54" s="95"/>
      <c r="D54" s="95"/>
      <c r="E54" s="95"/>
      <c r="F54" s="95"/>
      <c r="G54" s="96"/>
      <c r="H54" s="80">
        <v>250</v>
      </c>
      <c r="I54" s="138">
        <f>SUM(H54:H61)</f>
        <v>250</v>
      </c>
      <c r="J54" s="1"/>
      <c r="K54" s="1"/>
      <c r="L54" s="1"/>
      <c r="M54" s="67"/>
      <c r="N54" s="67"/>
      <c r="O54" s="68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114"/>
      <c r="B55" s="103" t="s">
        <v>88</v>
      </c>
      <c r="C55" s="95"/>
      <c r="D55" s="95"/>
      <c r="E55" s="95"/>
      <c r="F55" s="95"/>
      <c r="G55" s="96"/>
      <c r="H55" s="80"/>
      <c r="I55" s="139"/>
      <c r="J55" s="1"/>
      <c r="K55" s="1"/>
      <c r="L55" s="1"/>
      <c r="M55" s="67"/>
      <c r="N55" s="67"/>
      <c r="O55" s="68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114"/>
      <c r="B56" s="103" t="s">
        <v>89</v>
      </c>
      <c r="C56" s="95"/>
      <c r="D56" s="95"/>
      <c r="E56" s="95"/>
      <c r="F56" s="95"/>
      <c r="G56" s="96"/>
      <c r="H56" s="80"/>
      <c r="I56" s="139"/>
      <c r="J56" s="1"/>
      <c r="K56" s="1"/>
      <c r="L56" s="1"/>
      <c r="M56" s="67"/>
      <c r="N56" s="67"/>
      <c r="O56" s="68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114"/>
      <c r="B57" s="103" t="s">
        <v>90</v>
      </c>
      <c r="C57" s="95"/>
      <c r="D57" s="95"/>
      <c r="E57" s="95"/>
      <c r="F57" s="95"/>
      <c r="G57" s="96"/>
      <c r="H57" s="80"/>
      <c r="I57" s="139"/>
      <c r="J57" s="1"/>
      <c r="K57" s="1"/>
      <c r="L57" s="1"/>
      <c r="M57" s="67"/>
      <c r="N57" s="67"/>
      <c r="O57" s="68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114"/>
      <c r="B58" s="103" t="s">
        <v>91</v>
      </c>
      <c r="C58" s="95"/>
      <c r="D58" s="95"/>
      <c r="E58" s="95"/>
      <c r="F58" s="95"/>
      <c r="G58" s="96"/>
      <c r="H58" s="80"/>
      <c r="I58" s="139"/>
      <c r="J58" s="1"/>
      <c r="K58" s="1"/>
      <c r="L58" s="1"/>
      <c r="M58" s="67"/>
      <c r="N58" s="67"/>
      <c r="O58" s="68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114"/>
      <c r="B59" s="103" t="s">
        <v>92</v>
      </c>
      <c r="C59" s="95"/>
      <c r="D59" s="95"/>
      <c r="E59" s="95"/>
      <c r="F59" s="95"/>
      <c r="G59" s="96"/>
      <c r="H59" s="80"/>
      <c r="I59" s="139"/>
      <c r="J59" s="1"/>
      <c r="K59" s="1"/>
      <c r="L59" s="1"/>
      <c r="M59" s="67"/>
      <c r="N59" s="67"/>
      <c r="O59" s="68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114"/>
      <c r="B60" s="103" t="s">
        <v>93</v>
      </c>
      <c r="C60" s="95"/>
      <c r="D60" s="95"/>
      <c r="E60" s="95"/>
      <c r="F60" s="95"/>
      <c r="G60" s="96"/>
      <c r="H60" s="80"/>
      <c r="I60" s="139"/>
      <c r="J60" s="1"/>
      <c r="K60" s="1"/>
      <c r="L60" s="1"/>
      <c r="M60" s="67"/>
      <c r="N60" s="67"/>
      <c r="O60" s="68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customHeight="1" thickBot="1" x14ac:dyDescent="0.35">
      <c r="A61" s="114"/>
      <c r="B61" s="103" t="s">
        <v>94</v>
      </c>
      <c r="C61" s="95"/>
      <c r="D61" s="95"/>
      <c r="E61" s="95"/>
      <c r="F61" s="95"/>
      <c r="G61" s="96"/>
      <c r="H61" s="81"/>
      <c r="I61" s="139"/>
      <c r="J61" s="1"/>
      <c r="K61" s="1"/>
      <c r="L61" s="1"/>
      <c r="M61" s="67"/>
      <c r="N61" s="67"/>
      <c r="O61" s="68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customHeight="1" thickBot="1" x14ac:dyDescent="0.35">
      <c r="A62" s="104" t="s">
        <v>95</v>
      </c>
      <c r="B62" s="83"/>
      <c r="C62" s="83"/>
      <c r="D62" s="83"/>
      <c r="E62" s="83"/>
      <c r="F62" s="83"/>
      <c r="G62" s="83"/>
      <c r="H62" s="83"/>
      <c r="I62" s="86"/>
      <c r="J62" s="1"/>
      <c r="K62" s="1"/>
      <c r="L62" s="1"/>
      <c r="M62" s="68"/>
      <c r="N62" s="67"/>
      <c r="O62" s="68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05" t="s">
        <v>96</v>
      </c>
      <c r="B63" s="107" t="s">
        <v>97</v>
      </c>
      <c r="C63" s="108"/>
      <c r="D63" s="108"/>
      <c r="E63" s="108"/>
      <c r="F63" s="108"/>
      <c r="G63" s="109"/>
      <c r="H63" s="69">
        <v>0</v>
      </c>
      <c r="I63" s="110">
        <f>SUM(H63:H64)</f>
        <v>15000</v>
      </c>
      <c r="J63" s="1"/>
      <c r="K63" s="1"/>
      <c r="L63" s="1"/>
      <c r="M63" s="68"/>
      <c r="N63" s="6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customHeight="1" thickBot="1" x14ac:dyDescent="0.35">
      <c r="A64" s="106"/>
      <c r="B64" s="112" t="s">
        <v>98</v>
      </c>
      <c r="C64" s="99"/>
      <c r="D64" s="99"/>
      <c r="E64" s="99"/>
      <c r="F64" s="99"/>
      <c r="G64" s="100"/>
      <c r="H64" s="70">
        <v>15000</v>
      </c>
      <c r="I64" s="1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customHeight="1" thickBot="1" x14ac:dyDescent="0.35">
      <c r="A65" s="101" t="s">
        <v>99</v>
      </c>
      <c r="B65" s="83"/>
      <c r="C65" s="83"/>
      <c r="D65" s="83"/>
      <c r="E65" s="83"/>
      <c r="F65" s="83"/>
      <c r="G65" s="83"/>
      <c r="H65" s="84"/>
      <c r="I65" s="71">
        <f>+F48+I50+I63</f>
        <v>133451.62282878411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87" t="s">
        <v>100</v>
      </c>
      <c r="B66" s="89" t="s">
        <v>101</v>
      </c>
      <c r="C66" s="90"/>
      <c r="D66" s="90"/>
      <c r="E66" s="90"/>
      <c r="F66" s="90"/>
      <c r="G66" s="91"/>
      <c r="H66" s="72">
        <f>ROUND(I65*18%,0)</f>
        <v>24021</v>
      </c>
      <c r="I66" s="92">
        <f>H66+H67</f>
        <v>24021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customHeight="1" thickBot="1" x14ac:dyDescent="0.35">
      <c r="A67" s="88"/>
      <c r="B67" s="94"/>
      <c r="C67" s="95"/>
      <c r="D67" s="95"/>
      <c r="E67" s="95"/>
      <c r="F67" s="95"/>
      <c r="G67" s="96"/>
      <c r="H67" s="73"/>
      <c r="I67" s="9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customHeight="1" thickBot="1" x14ac:dyDescent="0.35">
      <c r="A68" s="97" t="s">
        <v>102</v>
      </c>
      <c r="B68" s="98" t="s">
        <v>103</v>
      </c>
      <c r="C68" s="99"/>
      <c r="D68" s="99"/>
      <c r="E68" s="99"/>
      <c r="F68" s="99"/>
      <c r="G68" s="100"/>
      <c r="H68" s="74">
        <f>+(I65)*1%</f>
        <v>1334.5162282878412</v>
      </c>
      <c r="I68" s="75">
        <f>H68</f>
        <v>1334.5162282878412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customHeight="1" thickBot="1" x14ac:dyDescent="0.35">
      <c r="A69" s="88"/>
      <c r="B69" s="101" t="s">
        <v>104</v>
      </c>
      <c r="C69" s="83"/>
      <c r="D69" s="83"/>
      <c r="E69" s="83"/>
      <c r="F69" s="83"/>
      <c r="G69" s="83"/>
      <c r="H69" s="84"/>
      <c r="I69" s="76">
        <f>+I65+I66-I68</f>
        <v>156138.10660049628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 thickBot="1" x14ac:dyDescent="0.35">
      <c r="A70" s="77"/>
      <c r="B70" s="1"/>
      <c r="C70" s="1"/>
      <c r="D70" s="1"/>
      <c r="E70" s="1"/>
      <c r="F70" s="1"/>
      <c r="G70" s="1"/>
      <c r="H70" s="1"/>
      <c r="I70" s="7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customHeight="1" thickBot="1" x14ac:dyDescent="0.35">
      <c r="A71" s="82" t="s">
        <v>105</v>
      </c>
      <c r="B71" s="83"/>
      <c r="C71" s="83"/>
      <c r="D71" s="83"/>
      <c r="E71" s="83"/>
      <c r="F71" s="83"/>
      <c r="G71" s="84"/>
      <c r="H71" s="85">
        <f>+I69+I54</f>
        <v>156388.10660049628</v>
      </c>
      <c r="I71" s="8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7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</sheetData>
  <mergeCells count="96"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7:E7"/>
    <mergeCell ref="A8:E8"/>
    <mergeCell ref="A9:E9"/>
    <mergeCell ref="A10:A11"/>
    <mergeCell ref="B10:B11"/>
    <mergeCell ref="C10:G10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A50:A52"/>
    <mergeCell ref="B50:G50"/>
    <mergeCell ref="I50:I52"/>
    <mergeCell ref="B51:G51"/>
    <mergeCell ref="B52:G52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4:A61"/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</mergeCells>
  <hyperlinks>
    <hyperlink ref="B66" r:id="rId1" display="IGST@18.0%" xr:uid="{00000000-0004-0000-0000-000000000000}"/>
    <hyperlink ref="B68" r:id="rId2" xr:uid="{00000000-0004-0000-00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2023-08-25T02:32:28Z</dcterms:modified>
</cp:coreProperties>
</file>