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b val="1"/>
      <i val="1"/>
      <sz val="22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rgb="FFFF0000"/>
      <sz val="10"/>
    </font>
    <font>
      <name val="Arial"/>
      <family val="2"/>
      <color theme="1"/>
      <sz val="10"/>
    </font>
    <font>
      <name val="Arial"/>
      <family val="2"/>
      <b val="1"/>
      <sz val="10"/>
    </font>
    <font>
      <name val="Calibri"/>
      <family val="2"/>
      <sz val="11"/>
    </font>
    <font>
      <name val="Calibri"/>
      <family val="2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Arial"/>
      <family val="2"/>
      <sz val="9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  <font>
      <name val="Calibri"/>
      <family val="2"/>
      <color indexed="12"/>
      <sz val="8"/>
      <u val="single"/>
      <scheme val="minor"/>
    </font>
    <font>
      <name val="Arial"/>
      <family val="2"/>
      <color indexed="12"/>
      <sz val="8"/>
      <u val="single"/>
    </font>
    <font>
      <name val="Arial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/>
  </cellStyleXfs>
  <cellXfs count="200"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2">
      <alignment horizontal="center" vertical="center"/>
    </xf>
    <xf numFmtId="0" fontId="7" fillId="0" borderId="0" applyAlignment="1" pivotButton="0" quotePrefix="0" xfId="0">
      <alignment vertical="center"/>
    </xf>
    <xf numFmtId="0" fontId="3" fillId="0" borderId="4" applyAlignment="1" pivotButton="0" quotePrefix="0" xfId="2">
      <alignment horizontal="left" vertical="center"/>
    </xf>
    <xf numFmtId="17" fontId="6" fillId="2" borderId="1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2" fontId="3" fillId="0" borderId="0" applyAlignment="1" pivotButton="0" quotePrefix="0" xfId="2">
      <alignment horizontal="center" vertical="center"/>
    </xf>
    <xf numFmtId="0" fontId="8" fillId="0" borderId="11" applyAlignment="1" pivotButton="0" quotePrefix="0" xfId="2">
      <alignment horizontal="left" vertical="center"/>
    </xf>
    <xf numFmtId="0" fontId="3" fillId="0" borderId="12" applyAlignment="1" pivotButton="0" quotePrefix="0" xfId="2">
      <alignment horizontal="left" vertical="center"/>
    </xf>
    <xf numFmtId="0" fontId="3" fillId="0" borderId="13" applyAlignment="1" pivotButton="0" quotePrefix="0" xfId="2">
      <alignment horizontal="left" vertical="center"/>
    </xf>
    <xf numFmtId="0" fontId="10" fillId="0" borderId="8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0" fillId="0" borderId="4" applyAlignment="1" pivotButton="0" quotePrefix="0" xfId="2">
      <alignment vertical="center"/>
    </xf>
    <xf numFmtId="17" fontId="13" fillId="2" borderId="12" applyAlignment="1" pivotButton="0" quotePrefix="0" xfId="2">
      <alignment horizontal="left" vertical="center"/>
    </xf>
    <xf numFmtId="0" fontId="13" fillId="2" borderId="12" applyAlignment="1" pivotButton="0" quotePrefix="0" xfId="2">
      <alignment vertical="center"/>
    </xf>
    <xf numFmtId="0" fontId="13" fillId="2" borderId="14" applyAlignment="1" pivotButton="0" quotePrefix="0" xfId="2">
      <alignment vertical="center"/>
    </xf>
    <xf numFmtId="0" fontId="12" fillId="0" borderId="15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0" fillId="0" borderId="8" applyAlignment="1" pivotButton="0" quotePrefix="0" xfId="3">
      <alignment horizontal="center" vertical="center"/>
    </xf>
    <xf numFmtId="0" fontId="3" fillId="0" borderId="8" applyAlignment="1" pivotButton="0" quotePrefix="0" xfId="3">
      <alignment horizontal="center" vertical="center"/>
    </xf>
    <xf numFmtId="0" fontId="14" fillId="0" borderId="8" applyAlignment="1" pivotButton="0" quotePrefix="0" xfId="2">
      <alignment horizontal="center" vertical="center"/>
    </xf>
    <xf numFmtId="0" fontId="15" fillId="0" borderId="9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6" fillId="0" borderId="8" applyAlignment="1" pivotButton="0" quotePrefix="0" xfId="0">
      <alignment horizontal="center" vertical="center"/>
    </xf>
    <xf numFmtId="0" fontId="15" fillId="0" borderId="17" applyAlignment="1" pivotButton="0" quotePrefix="0" xfId="2">
      <alignment horizontal="center" vertical="center"/>
    </xf>
    <xf numFmtId="0" fontId="10" fillId="0" borderId="0" applyAlignment="1" pivotButton="0" quotePrefix="0" xfId="2">
      <alignment horizontal="center" vertical="center"/>
    </xf>
    <xf numFmtId="2" fontId="10" fillId="0" borderId="0" applyAlignment="1" pivotButton="0" quotePrefix="0" xfId="2">
      <alignment horizontal="center" vertical="center"/>
    </xf>
    <xf numFmtId="0" fontId="5" fillId="0" borderId="23" applyAlignment="1" pivotButton="0" quotePrefix="0" xfId="0">
      <alignment vertical="center"/>
    </xf>
    <xf numFmtId="0" fontId="12" fillId="2" borderId="26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/>
    </xf>
    <xf numFmtId="0" fontId="12" fillId="2" borderId="28" applyAlignment="1" pivotButton="0" quotePrefix="0" xfId="0">
      <alignment horizontal="center" vertical="center"/>
    </xf>
    <xf numFmtId="0" fontId="12" fillId="2" borderId="29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2" fillId="2" borderId="8" applyAlignment="1" pivotButton="0" quotePrefix="0" xfId="0">
      <alignment horizontal="center" vertical="center" wrapText="1"/>
    </xf>
    <xf numFmtId="0" fontId="12" fillId="2" borderId="8" applyAlignment="1" pivotButton="0" quotePrefix="0" xfId="0">
      <alignment horizontal="center" vertical="center"/>
    </xf>
    <xf numFmtId="0" fontId="3" fillId="0" borderId="0" applyAlignment="1" pivotButton="0" quotePrefix="0" xfId="2">
      <alignment vertical="center"/>
    </xf>
    <xf numFmtId="0" fontId="5" fillId="0" borderId="30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/>
    </xf>
    <xf numFmtId="0" fontId="10" fillId="0" borderId="8" applyAlignment="1" pivotButton="0" quotePrefix="0" xfId="2">
      <alignment horizontal="right" vertical="center"/>
    </xf>
    <xf numFmtId="0" fontId="5" fillId="0" borderId="15" applyAlignment="1" pivotButton="0" quotePrefix="0" xfId="0">
      <alignment vertical="center"/>
    </xf>
    <xf numFmtId="1" fontId="5" fillId="0" borderId="15" applyAlignment="1" pivotButton="0" quotePrefix="0" xfId="0">
      <alignment vertical="center"/>
    </xf>
    <xf numFmtId="1" fontId="5" fillId="0" borderId="31" applyAlignment="1" pivotButton="0" quotePrefix="0" xfId="0">
      <alignment vertical="center"/>
    </xf>
    <xf numFmtId="0" fontId="10" fillId="0" borderId="8" applyAlignment="1" pivotButton="0" quotePrefix="0" xfId="2">
      <alignment vertical="center"/>
    </xf>
    <xf numFmtId="0" fontId="5" fillId="0" borderId="4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/>
    </xf>
    <xf numFmtId="0" fontId="3" fillId="0" borderId="0" applyAlignment="1" pivotButton="0" quotePrefix="0" xfId="2">
      <alignment horizontal="center" vertical="center" wrapText="1"/>
    </xf>
    <xf numFmtId="0" fontId="5" fillId="0" borderId="8" applyAlignment="1" pivotButton="0" quotePrefix="0" xfId="0">
      <alignment vertical="center"/>
    </xf>
    <xf numFmtId="1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2" fillId="3" borderId="8" applyAlignment="1" pivotButton="0" quotePrefix="0" xfId="0">
      <alignment vertical="center"/>
    </xf>
    <xf numFmtId="1" fontId="5" fillId="0" borderId="9" applyAlignment="1" pivotButton="0" quotePrefix="0" xfId="0">
      <alignment vertical="center"/>
    </xf>
    <xf numFmtId="1" fontId="5" fillId="0" borderId="0" applyAlignment="1" pivotButton="0" quotePrefix="0" xfId="0">
      <alignment vertical="center"/>
    </xf>
    <xf numFmtId="0" fontId="5" fillId="0" borderId="32" applyAlignment="1" pivotButton="0" quotePrefix="0" xfId="0">
      <alignment vertical="center"/>
    </xf>
    <xf numFmtId="0" fontId="12" fillId="0" borderId="8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0" fontId="5" fillId="0" borderId="33" applyAlignment="1" pivotButton="0" quotePrefix="0" xfId="0">
      <alignment vertical="center"/>
    </xf>
    <xf numFmtId="1" fontId="5" fillId="0" borderId="34" applyAlignment="1" pivotButton="0" quotePrefix="0" xfId="0">
      <alignment vertical="center"/>
    </xf>
    <xf numFmtId="0" fontId="5" fillId="2" borderId="27" applyAlignment="1" pivotButton="0" quotePrefix="0" xfId="0">
      <alignment vertical="center"/>
    </xf>
    <xf numFmtId="1" fontId="17" fillId="2" borderId="22" applyAlignment="1" pivotButton="0" quotePrefix="0" xfId="0">
      <alignment vertical="center"/>
    </xf>
    <xf numFmtId="1" fontId="17" fillId="2" borderId="20" applyAlignment="1" pivotButton="0" quotePrefix="0" xfId="0">
      <alignment vertical="center"/>
    </xf>
    <xf numFmtId="1" fontId="17" fillId="2" borderId="21" applyAlignment="1" pivotButton="0" quotePrefix="0" xfId="0">
      <alignment vertical="center"/>
    </xf>
    <xf numFmtId="1" fontId="15" fillId="0" borderId="38" applyAlignment="1" pivotButton="0" quotePrefix="0" xfId="2">
      <alignment horizontal="right" vertical="center"/>
    </xf>
    <xf numFmtId="1" fontId="15" fillId="0" borderId="13" applyAlignment="1" pivotButton="0" quotePrefix="0" xfId="2">
      <alignment horizontal="right" vertical="center"/>
    </xf>
    <xf numFmtId="1" fontId="10" fillId="0" borderId="0" applyAlignment="1" pivotButton="0" quotePrefix="0" xfId="2">
      <alignment vertical="center"/>
    </xf>
    <xf numFmtId="0" fontId="10" fillId="0" borderId="0" applyAlignment="1" pivotButton="0" quotePrefix="0" xfId="2">
      <alignment vertical="center"/>
    </xf>
    <xf numFmtId="0" fontId="10" fillId="0" borderId="15" applyAlignment="1" pivotButton="0" quotePrefix="0" xfId="2">
      <alignment horizontal="right" vertical="center"/>
    </xf>
    <xf numFmtId="1" fontId="10" fillId="0" borderId="10" applyAlignment="1" pivotButton="0" quotePrefix="0" xfId="2">
      <alignment horizontal="right" vertical="center"/>
    </xf>
    <xf numFmtId="1" fontId="13" fillId="2" borderId="19" applyAlignment="1" pivotButton="0" quotePrefix="0" xfId="2">
      <alignment horizontal="center" vertical="center"/>
    </xf>
    <xf numFmtId="1" fontId="10" fillId="0" borderId="2" applyAlignment="1" pivotButton="0" quotePrefix="0" xfId="2">
      <alignment vertical="center"/>
    </xf>
    <xf numFmtId="1" fontId="10" fillId="0" borderId="8" applyAlignment="1" pivotButton="0" quotePrefix="0" xfId="2">
      <alignment vertical="center"/>
    </xf>
    <xf numFmtId="1" fontId="10" fillId="0" borderId="10" applyAlignment="1" pivotButton="0" quotePrefix="0" xfId="2">
      <alignment vertical="center"/>
    </xf>
    <xf numFmtId="1" fontId="13" fillId="2" borderId="17" applyAlignment="1" pivotButton="0" quotePrefix="0" xfId="2">
      <alignment horizontal="center" vertical="center"/>
    </xf>
    <xf numFmtId="1" fontId="13" fillId="2" borderId="28" applyAlignment="1" pivotButton="0" quotePrefix="0" xfId="2">
      <alignment horizontal="center" vertical="center"/>
    </xf>
    <xf numFmtId="0" fontId="5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10" fillId="0" borderId="11" applyAlignment="1" pivotButton="0" quotePrefix="0" xfId="2">
      <alignment horizontal="right" vertical="center"/>
    </xf>
    <xf numFmtId="1" fontId="18" fillId="0" borderId="23" applyAlignment="1" pivotButton="0" quotePrefix="0" xfId="2">
      <alignment horizontal="right" vertical="center"/>
    </xf>
    <xf numFmtId="0" fontId="18" fillId="0" borderId="8" applyAlignment="1" pivotButton="0" quotePrefix="0" xfId="2">
      <alignment horizontal="left" vertical="center"/>
    </xf>
    <xf numFmtId="0" fontId="13" fillId="2" borderId="47" applyAlignment="1" pivotButton="0" quotePrefix="0" xfId="2">
      <alignment horizontal="center" vertical="center" wrapText="1"/>
    </xf>
    <xf numFmtId="0" fontId="13" fillId="2" borderId="37" applyAlignment="1" pivotButton="0" quotePrefix="0" xfId="2">
      <alignment horizontal="center" vertical="center" wrapText="1"/>
    </xf>
    <xf numFmtId="0" fontId="13" fillId="2" borderId="10" applyAlignment="1" pivotButton="0" quotePrefix="0" xfId="2">
      <alignment horizontal="center" vertical="center"/>
    </xf>
    <xf numFmtId="0" fontId="13" fillId="2" borderId="33" applyAlignment="1" pivotButton="0" quotePrefix="0" xfId="2">
      <alignment horizontal="center" vertical="center"/>
    </xf>
    <xf numFmtId="0" fontId="4" fillId="0" borderId="1" applyAlignment="1" pivotButton="0" quotePrefix="0" xfId="2">
      <alignment horizontal="center" vertical="center"/>
    </xf>
    <xf numFmtId="0" fontId="4" fillId="0" borderId="2" applyAlignment="1" pivotButton="0" quotePrefix="0" xfId="2">
      <alignment horizontal="center" vertical="center"/>
    </xf>
    <xf numFmtId="0" fontId="4" fillId="0" borderId="3" applyAlignment="1" pivotButton="0" quotePrefix="0" xfId="2">
      <alignment horizontal="center" vertic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0" fillId="0" borderId="8" applyAlignment="1" pivotButton="0" quotePrefix="0" xfId="2">
      <alignment horizontal="left" vertical="center"/>
    </xf>
    <xf numFmtId="17" fontId="11" fillId="2" borderId="8" applyAlignment="1" pivotButton="0" quotePrefix="0" xfId="2">
      <alignment horizontal="left" vertical="center"/>
    </xf>
    <xf numFmtId="17" fontId="11" fillId="2" borderId="9" applyAlignment="1" pivotButton="0" quotePrefix="0" xfId="2">
      <alignment horizontal="left" vertical="center"/>
    </xf>
    <xf numFmtId="0" fontId="10" fillId="0" borderId="8" applyAlignment="1" pivotButton="0" quotePrefix="0" xfId="2">
      <alignment horizontal="left" vertical="center" wrapText="1"/>
    </xf>
    <xf numFmtId="0" fontId="12" fillId="0" borderId="8" applyAlignment="1" pivotButton="0" quotePrefix="1" xfId="0">
      <alignment horizontal="left" vertical="center" wrapText="1"/>
    </xf>
    <xf numFmtId="0" fontId="12" fillId="0" borderId="9" applyAlignment="1" pivotButton="0" quotePrefix="1" xfId="0">
      <alignment horizontal="left" vertical="center" wrapText="1"/>
    </xf>
    <xf numFmtId="0" fontId="12" fillId="2" borderId="20" applyAlignment="1" pivotButton="0" quotePrefix="0" xfId="0">
      <alignment horizontal="center" vertical="center"/>
    </xf>
    <xf numFmtId="0" fontId="12" fillId="2" borderId="22" applyAlignment="1" pivotButton="0" quotePrefix="0" xfId="0">
      <alignment horizontal="center" vertical="center"/>
    </xf>
    <xf numFmtId="0" fontId="8" fillId="0" borderId="8" applyAlignment="1" pivotButton="0" quotePrefix="0" xfId="2">
      <alignment horizontal="left" vertical="center"/>
    </xf>
    <xf numFmtId="0" fontId="3" fillId="0" borderId="8" applyAlignment="1" pivotButton="0" quotePrefix="0" xfId="2">
      <alignment horizontal="left" vertical="center"/>
    </xf>
    <xf numFmtId="0" fontId="10" fillId="0" borderId="10" applyAlignment="1" pivotButton="0" quotePrefix="0" xfId="2">
      <alignment horizontal="left" vertical="center"/>
    </xf>
    <xf numFmtId="14" fontId="13" fillId="0" borderId="8" applyAlignment="1" pivotButton="0" quotePrefix="0" xfId="2">
      <alignment horizontal="left" vertical="center"/>
    </xf>
    <xf numFmtId="14" fontId="13" fillId="0" borderId="11" applyAlignment="1" pivotButton="0" quotePrefix="0" xfId="2">
      <alignment horizontal="left" vertical="center"/>
    </xf>
    <xf numFmtId="0" fontId="13" fillId="2" borderId="8" applyAlignment="1" pivotButton="0" quotePrefix="0" xfId="2">
      <alignment horizontal="left" vertical="center"/>
    </xf>
    <xf numFmtId="0" fontId="6" fillId="0" borderId="8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2" applyAlignment="1" pivotButton="0" quotePrefix="0" xfId="2">
      <alignment horizontal="center" vertical="center"/>
    </xf>
    <xf numFmtId="0" fontId="10" fillId="0" borderId="8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3" fillId="0" borderId="4" applyAlignment="1" pivotButton="0" quotePrefix="0" xfId="2">
      <alignment horizontal="center" vertical="center"/>
    </xf>
    <xf numFmtId="0" fontId="13" fillId="0" borderId="8" applyAlignment="1" pivotButton="0" quotePrefix="0" xfId="2">
      <alignment horizontal="center" vertical="center"/>
    </xf>
    <xf numFmtId="0" fontId="13" fillId="0" borderId="15" applyAlignment="1" pivotButton="0" quotePrefix="0" xfId="2">
      <alignment horizontal="center" vertical="center"/>
    </xf>
    <xf numFmtId="0" fontId="10" fillId="0" borderId="4" applyAlignment="1" pivotButton="0" quotePrefix="0" xfId="2">
      <alignment horizontal="center" vertical="center"/>
    </xf>
    <xf numFmtId="0" fontId="10" fillId="0" borderId="16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2" fillId="2" borderId="18" applyAlignment="1" pivotButton="0" quotePrefix="0" xfId="0">
      <alignment horizontal="center" vertical="center"/>
    </xf>
    <xf numFmtId="0" fontId="12" fillId="2" borderId="24" applyAlignment="1" pivotButton="0" quotePrefix="0" xfId="0">
      <alignment horizontal="center" vertical="center"/>
    </xf>
    <xf numFmtId="0" fontId="12" fillId="2" borderId="19" applyAlignment="1" pivotButton="0" quotePrefix="0" xfId="0">
      <alignment horizontal="center" vertical="center"/>
    </xf>
    <xf numFmtId="0" fontId="12" fillId="2" borderId="25" applyAlignment="1" pivotButton="0" quotePrefix="0" xfId="0">
      <alignment horizontal="center" vertical="center"/>
    </xf>
    <xf numFmtId="0" fontId="12" fillId="2" borderId="21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/>
    </xf>
    <xf numFmtId="0" fontId="3" fillId="0" borderId="0" applyAlignment="1" pivotButton="0" quotePrefix="0" xfId="2">
      <alignment horizontal="center" vertical="center"/>
    </xf>
    <xf numFmtId="0" fontId="13" fillId="2" borderId="20" applyAlignment="1" pivotButton="0" quotePrefix="0" xfId="2">
      <alignment horizontal="center" vertical="center"/>
    </xf>
    <xf numFmtId="0" fontId="13" fillId="2" borderId="35" applyAlignment="1" pivotButton="0" quotePrefix="0" xfId="2">
      <alignment horizontal="center" vertical="center"/>
    </xf>
    <xf numFmtId="0" fontId="13" fillId="2" borderId="36" applyAlignment="1" pivotButton="0" quotePrefix="0" xfId="2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7" fillId="0" borderId="20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7" fillId="2" borderId="21" applyAlignment="1" pivotButton="0" quotePrefix="0" xfId="0">
      <alignment horizontal="center" vertical="center"/>
    </xf>
    <xf numFmtId="0" fontId="17" fillId="2" borderId="22" applyAlignment="1" pivotButton="0" quotePrefix="0" xfId="0">
      <alignment horizontal="center" vertical="center"/>
    </xf>
    <xf numFmtId="0" fontId="18" fillId="0" borderId="2" applyAlignment="1" pivotButton="0" quotePrefix="0" xfId="2">
      <alignment horizontal="left" vertical="center"/>
    </xf>
    <xf numFmtId="1" fontId="13" fillId="2" borderId="3" applyAlignment="1" pivotButton="0" quotePrefix="0" xfId="2">
      <alignment horizontal="center" vertical="center"/>
    </xf>
    <xf numFmtId="1" fontId="13" fillId="2" borderId="9" applyAlignment="1" pivotButton="0" quotePrefix="0" xfId="2">
      <alignment horizontal="center" vertical="center"/>
    </xf>
    <xf numFmtId="0" fontId="13" fillId="2" borderId="26" applyAlignment="1" pivotButton="0" quotePrefix="0" xfId="2">
      <alignment horizontal="center" vertical="center"/>
    </xf>
    <xf numFmtId="0" fontId="13" fillId="2" borderId="45" applyAlignment="1" pivotButton="0" quotePrefix="0" xfId="2">
      <alignment horizontal="center" vertical="center"/>
    </xf>
    <xf numFmtId="0" fontId="13" fillId="2" borderId="0" applyAlignment="1" pivotButton="0" quotePrefix="0" xfId="2">
      <alignment horizontal="center" vertical="center"/>
    </xf>
    <xf numFmtId="0" fontId="13" fillId="2" borderId="34" applyAlignment="1" pivotButton="0" quotePrefix="0" xfId="2">
      <alignment horizontal="center" vertical="center"/>
    </xf>
    <xf numFmtId="0" fontId="13" fillId="2" borderId="20" applyAlignment="1" pivotButton="0" quotePrefix="0" xfId="2">
      <alignment horizontal="center" vertical="center" wrapText="1"/>
    </xf>
    <xf numFmtId="0" fontId="13" fillId="2" borderId="49" applyAlignment="1" pivotButton="0" quotePrefix="0" xfId="2">
      <alignment horizontal="center" vertical="center" wrapText="1"/>
    </xf>
    <xf numFmtId="0" fontId="13" fillId="2" borderId="21" applyAlignment="1" pivotButton="0" quotePrefix="0" xfId="2">
      <alignment horizontal="center" vertical="center" wrapText="1"/>
    </xf>
    <xf numFmtId="0" fontId="13" fillId="2" borderId="39" applyAlignment="1" pivotButton="0" quotePrefix="0" xfId="2">
      <alignment horizontal="center" vertical="center" wrapText="1"/>
    </xf>
    <xf numFmtId="0" fontId="13" fillId="2" borderId="40" applyAlignment="1" pivotButton="0" quotePrefix="0" xfId="2">
      <alignment horizontal="center" vertical="center" wrapText="1"/>
    </xf>
    <xf numFmtId="0" fontId="13" fillId="2" borderId="41" applyAlignment="1" pivotButton="0" quotePrefix="0" xfId="2">
      <alignment horizontal="center" vertical="center" wrapText="1"/>
    </xf>
    <xf numFmtId="0" fontId="10" fillId="0" borderId="23" applyAlignment="1" pivotButton="0" quotePrefix="0" xfId="2">
      <alignment horizontal="left" vertical="center"/>
    </xf>
    <xf numFmtId="0" fontId="10" fillId="0" borderId="44" applyAlignment="1" pivotButton="0" quotePrefix="0" xfId="2">
      <alignment horizontal="left" vertical="center"/>
    </xf>
    <xf numFmtId="0" fontId="13" fillId="2" borderId="42" applyAlignment="1" pivotButton="0" quotePrefix="0" xfId="2">
      <alignment horizontal="center" vertical="center"/>
    </xf>
    <xf numFmtId="0" fontId="10" fillId="0" borderId="32" applyAlignment="1" pivotButton="0" quotePrefix="0" xfId="2">
      <alignment horizontal="left" vertical="center"/>
    </xf>
    <xf numFmtId="0" fontId="10" fillId="0" borderId="43" applyAlignment="1" pivotButton="0" quotePrefix="0" xfId="2">
      <alignment horizontal="left" vertical="center"/>
    </xf>
    <xf numFmtId="0" fontId="21" fillId="4" borderId="20" applyAlignment="1" pivotButton="0" quotePrefix="0" xfId="2">
      <alignment horizontal="center" vertical="center"/>
    </xf>
    <xf numFmtId="0" fontId="21" fillId="4" borderId="21" applyAlignment="1" pivotButton="0" quotePrefix="0" xfId="2">
      <alignment horizontal="center" vertical="center"/>
    </xf>
    <xf numFmtId="0" fontId="21" fillId="4" borderId="29" applyAlignment="1" pivotButton="0" quotePrefix="0" xfId="2">
      <alignment horizontal="center" vertical="center"/>
    </xf>
    <xf numFmtId="1" fontId="21" fillId="4" borderId="48" applyAlignment="1" pivotButton="0" quotePrefix="0" xfId="2">
      <alignment horizontal="right" vertical="center"/>
    </xf>
    <xf numFmtId="1" fontId="21" fillId="4" borderId="22" applyAlignment="1" pivotButton="0" quotePrefix="0" xfId="2">
      <alignment horizontal="right" vertical="center"/>
    </xf>
    <xf numFmtId="0" fontId="13" fillId="2" borderId="37" applyAlignment="1" pivotButton="0" quotePrefix="0" xfId="2">
      <alignment horizontal="center" vertical="center"/>
    </xf>
    <xf numFmtId="0" fontId="13" fillId="2" borderId="46" applyAlignment="1" pivotButton="0" quotePrefix="0" xfId="2">
      <alignment horizontal="center" vertical="center"/>
    </xf>
    <xf numFmtId="0" fontId="19" fillId="0" borderId="1" applyAlignment="1" pivotButton="0" quotePrefix="0" xfId="1">
      <alignment horizontal="center"/>
    </xf>
    <xf numFmtId="0" fontId="19" fillId="0" borderId="2" applyAlignment="1" pivotButton="0" quotePrefix="0" xfId="1">
      <alignment horizontal="center"/>
    </xf>
    <xf numFmtId="0" fontId="13" fillId="2" borderId="9" applyAlignment="1" pivotButton="0" quotePrefix="0" xfId="2">
      <alignment horizontal="center" vertical="center"/>
    </xf>
    <xf numFmtId="0" fontId="19" fillId="0" borderId="4" applyAlignment="1" pivotButton="0" quotePrefix="0" xfId="1">
      <alignment horizontal="center"/>
    </xf>
    <xf numFmtId="0" fontId="19" fillId="0" borderId="8" applyAlignment="1" pivotButton="0" quotePrefix="0" xfId="1">
      <alignment horizontal="center"/>
    </xf>
    <xf numFmtId="0" fontId="13" fillId="2" borderId="47" applyAlignment="1" pivotButton="0" quotePrefix="0" xfId="2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0" fillId="0" borderId="10" applyAlignment="1" pivotButton="0" quotePrefix="0" xfId="1">
      <alignment horizontal="center" vertical="center"/>
    </xf>
    <xf numFmtId="0" fontId="13" fillId="2" borderId="27" applyAlignment="1" pivotButton="0" quotePrefix="0" xfId="2">
      <alignment horizontal="center" vertical="center"/>
    </xf>
    <xf numFmtId="0" fontId="0" fillId="0" borderId="51" pivotButton="0" quotePrefix="0" xfId="0"/>
    <xf numFmtId="0" fontId="0" fillId="0" borderId="38" pivotButton="0" quotePrefix="0" xfId="0"/>
    <xf numFmtId="0" fontId="8" fillId="0" borderId="56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43" pivotButton="0" quotePrefix="0" xfId="0"/>
    <xf numFmtId="0" fontId="0" fillId="0" borderId="32" pivotButton="0" quotePrefix="0" xfId="0"/>
    <xf numFmtId="0" fontId="12" fillId="2" borderId="26" applyAlignment="1" pivotButton="0" quotePrefix="0" xfId="0">
      <alignment horizontal="center" vertical="center"/>
    </xf>
    <xf numFmtId="0" fontId="12" fillId="2" borderId="53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25" pivotButton="0" quotePrefix="0" xfId="0"/>
    <xf numFmtId="0" fontId="17" fillId="0" borderId="26" applyAlignment="1" pivotButton="0" quotePrefix="0" xfId="0">
      <alignment horizontal="center" vertical="center"/>
    </xf>
    <xf numFmtId="0" fontId="0" fillId="0" borderId="29" pivotButton="0" quotePrefix="0" xfId="0"/>
    <xf numFmtId="0" fontId="17" fillId="2" borderId="53" applyAlignment="1" pivotButton="0" quotePrefix="0" xfId="0">
      <alignment horizontal="center" vertical="center"/>
    </xf>
    <xf numFmtId="0" fontId="13" fillId="2" borderId="53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42" pivotButton="0" quotePrefix="0" xfId="0"/>
    <xf numFmtId="0" fontId="0" fillId="0" borderId="31" pivotButton="0" quotePrefix="0" xfId="0"/>
    <xf numFmtId="0" fontId="0" fillId="0" borderId="33" pivotButton="0" quotePrefix="0" xfId="0"/>
    <xf numFmtId="0" fontId="13" fillId="2" borderId="53" applyAlignment="1" pivotButton="0" quotePrefix="0" xfId="2">
      <alignment horizontal="center" vertical="center" wrapText="1"/>
    </xf>
    <xf numFmtId="0" fontId="0" fillId="0" borderId="23" pivotButton="0" quotePrefix="0" xfId="0"/>
    <xf numFmtId="0" fontId="0" fillId="0" borderId="44" pivotButton="0" quotePrefix="0" xfId="0"/>
    <xf numFmtId="0" fontId="0" fillId="0" borderId="41" pivotButton="0" quotePrefix="0" xfId="0"/>
    <xf numFmtId="0" fontId="0" fillId="0" borderId="46" pivotButton="0" quotePrefix="0" xfId="0"/>
    <xf numFmtId="0" fontId="21" fillId="4" borderId="26" applyAlignment="1" pivotButton="0" quotePrefix="0" xfId="2">
      <alignment horizontal="center" vertical="center"/>
    </xf>
    <xf numFmtId="1" fontId="21" fillId="4" borderId="28" applyAlignment="1" pivotButton="0" quotePrefix="0" xfId="2">
      <alignment horizontal="right" vertical="center"/>
    </xf>
  </cellXfs>
  <cellStyles count="4">
    <cellStyle name="Normal" xfId="0" builtinId="0"/>
    <cellStyle name="Hyperlink" xfId="1" builtinId="8"/>
    <cellStyle name="Normal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GST@18.0%25" TargetMode="External" Id="rId1"/><Relationship Type="http://schemas.openxmlformats.org/officeDocument/2006/relationships/hyperlink" Target="mailto:TDS@1%25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tabSelected="1" topLeftCell="A48" workbookViewId="0">
      <selection activeCell="L63" sqref="L63"/>
    </sheetView>
  </sheetViews>
  <sheetFormatPr baseColWidth="8" defaultRowHeight="14.4"/>
  <cols>
    <col width="5" bestFit="1" customWidth="1" min="20" max="20"/>
  </cols>
  <sheetData>
    <row r="1" ht="28.8" customHeight="1">
      <c r="A1" s="88" t="inlineStr">
        <is>
          <t xml:space="preserve">SUMMARY OF WAGES BILL </t>
        </is>
      </c>
      <c r="B1" s="170" t="n"/>
      <c r="C1" s="170" t="n"/>
      <c r="D1" s="170" t="n"/>
      <c r="E1" s="170" t="n"/>
      <c r="F1" s="170" t="n"/>
      <c r="G1" s="170" t="n"/>
      <c r="H1" s="170" t="n"/>
      <c r="I1" s="171" t="n"/>
      <c r="J1" s="1" t="n"/>
      <c r="K1" s="1" t="n"/>
      <c r="L1" s="1" t="n"/>
      <c r="M1" s="2" t="n">
        <v>31</v>
      </c>
      <c r="N1" s="3" t="n"/>
      <c r="O1" s="3" t="n"/>
      <c r="P1" s="3" t="n"/>
      <c r="Q1" s="3" t="n"/>
      <c r="R1" s="3" t="n"/>
      <c r="S1" s="1" t="n"/>
      <c r="T1" s="2" t="n">
        <v>31</v>
      </c>
      <c r="U1" s="1" t="n"/>
      <c r="V1" s="1" t="n"/>
      <c r="W1" s="1" t="n"/>
      <c r="X1" s="1" t="n"/>
      <c r="Y1" s="1" t="n"/>
    </row>
    <row r="2">
      <c r="A2" s="4" t="inlineStr">
        <is>
          <t>P.O.NO.</t>
        </is>
      </c>
      <c r="B2" s="172" t="inlineStr">
        <is>
          <t>5100000355</t>
        </is>
      </c>
      <c r="C2" s="173" t="n"/>
      <c r="D2" s="174" t="n"/>
      <c r="E2" s="94" t="inlineStr">
        <is>
          <t>MONTH</t>
        </is>
      </c>
      <c r="F2" s="175" t="n"/>
      <c r="G2" s="95" t="inlineStr">
        <is>
          <t>Aug-2023</t>
        </is>
      </c>
      <c r="H2" s="176" t="n"/>
      <c r="I2" s="175" t="n"/>
      <c r="J2" s="1" t="n"/>
      <c r="K2" s="1" t="n"/>
      <c r="L2" s="1" t="n"/>
      <c r="M2" s="5" t="inlineStr">
        <is>
          <t>Aug-2023</t>
        </is>
      </c>
      <c r="N2" s="125" t="n"/>
      <c r="O2" s="125" t="n"/>
      <c r="P2" s="125" t="n"/>
      <c r="Q2" s="7" t="n"/>
      <c r="R2" s="7" t="n"/>
      <c r="S2" s="1" t="n"/>
      <c r="T2" s="5" t="inlineStr">
        <is>
          <t>Jul-2023</t>
        </is>
      </c>
      <c r="U2" s="125" t="n"/>
      <c r="V2" s="125" t="n"/>
      <c r="W2" s="125" t="n"/>
      <c r="X2" s="7" t="n"/>
      <c r="Y2" s="7" t="n"/>
    </row>
    <row r="3">
      <c r="A3" s="4" t="inlineStr">
        <is>
          <t>VENDOR CODE</t>
        </is>
      </c>
      <c r="B3" s="172" t="inlineStr">
        <is>
          <t>72097</t>
        </is>
      </c>
      <c r="C3" s="173" t="n"/>
      <c r="D3" s="174" t="n"/>
      <c r="E3" s="97" t="inlineStr">
        <is>
          <t>GST NO.</t>
        </is>
      </c>
      <c r="F3" s="175" t="n"/>
      <c r="G3" s="98" t="inlineStr">
        <is>
          <t>07AUFPS4757F1ZB</t>
        </is>
      </c>
      <c r="H3" s="176" t="n"/>
      <c r="I3" s="175" t="n"/>
      <c r="J3" s="1" t="n"/>
      <c r="K3" s="1" t="n"/>
      <c r="L3" s="1" t="n"/>
      <c r="M3" s="108" t="n">
        <v>27</v>
      </c>
      <c r="N3" s="176" t="n"/>
      <c r="O3" s="175" t="n"/>
      <c r="P3" s="108" t="n">
        <v>4</v>
      </c>
      <c r="Q3" s="176" t="n"/>
      <c r="R3" s="175" t="n"/>
      <c r="S3" s="1" t="n"/>
      <c r="T3" s="108" t="n">
        <v>26</v>
      </c>
      <c r="U3" s="176" t="n"/>
      <c r="V3" s="175" t="n"/>
      <c r="W3" s="108" t="n">
        <v>5</v>
      </c>
      <c r="X3" s="176" t="n"/>
      <c r="Y3" s="175" t="n"/>
    </row>
    <row r="4">
      <c r="A4" s="4" t="inlineStr">
        <is>
          <t>VENDOR NAME</t>
        </is>
      </c>
      <c r="B4" s="8" t="inlineStr">
        <is>
          <t>ANGAD ENTERPRISES</t>
        </is>
      </c>
      <c r="C4" s="9" t="n"/>
      <c r="D4" s="10" t="n"/>
      <c r="E4" s="97" t="inlineStr">
        <is>
          <t>PAN CARD NO.</t>
        </is>
      </c>
      <c r="F4" s="175" t="n"/>
      <c r="G4" s="98" t="inlineStr">
        <is>
          <t>AUFPS4757F</t>
        </is>
      </c>
      <c r="H4" s="176" t="n"/>
      <c r="I4" s="175" t="n"/>
      <c r="J4" s="1" t="n"/>
      <c r="K4" s="1" t="n"/>
      <c r="L4" s="1" t="n"/>
      <c r="M4" s="109" t="inlineStr">
        <is>
          <t>Week days</t>
        </is>
      </c>
      <c r="N4" s="176" t="n"/>
      <c r="O4" s="176" t="n"/>
      <c r="P4" s="111" t="inlineStr">
        <is>
          <t>SUNDAY</t>
        </is>
      </c>
      <c r="Q4" s="176" t="n"/>
      <c r="R4" s="175" t="n"/>
      <c r="S4" s="1" t="n"/>
      <c r="T4" s="109" t="inlineStr">
        <is>
          <t>Week days</t>
        </is>
      </c>
      <c r="U4" s="176" t="n"/>
      <c r="V4" s="176" t="n"/>
      <c r="W4" s="112" t="inlineStr">
        <is>
          <t>SUNDAY</t>
        </is>
      </c>
      <c r="X4" s="176" t="n"/>
      <c r="Y4" s="175" t="n"/>
    </row>
    <row r="5">
      <c r="A5" s="4" t="inlineStr">
        <is>
          <t>STATION NAME</t>
        </is>
      </c>
      <c r="B5" s="102" t="inlineStr">
        <is>
          <t>DWARKA SEC-2 DTC DPT &amp; HYBRID</t>
        </is>
      </c>
      <c r="C5" s="176" t="n"/>
      <c r="D5" s="175" t="n"/>
      <c r="E5" s="104" t="inlineStr">
        <is>
          <t>OPERATOR NAME</t>
        </is>
      </c>
      <c r="F5" s="177" t="n"/>
      <c r="G5" s="98" t="inlineStr">
        <is>
          <t>GP CAPT BRIJENDRA SINGH (RETD)</t>
        </is>
      </c>
      <c r="H5" s="176" t="n"/>
      <c r="I5" s="175" t="n"/>
      <c r="J5" s="1" t="n"/>
      <c r="K5" s="1" t="n"/>
      <c r="L5" s="1" t="n"/>
      <c r="M5" s="111" t="inlineStr">
        <is>
          <t>DSM</t>
        </is>
      </c>
      <c r="N5" s="111" t="inlineStr">
        <is>
          <t>TECH</t>
        </is>
      </c>
      <c r="O5" s="111" t="inlineStr">
        <is>
          <t>MGR</t>
        </is>
      </c>
      <c r="P5" s="111" t="inlineStr">
        <is>
          <t>DSM</t>
        </is>
      </c>
      <c r="Q5" s="111" t="inlineStr">
        <is>
          <t>TECH</t>
        </is>
      </c>
      <c r="R5" s="111" t="inlineStr">
        <is>
          <t>MGR</t>
        </is>
      </c>
      <c r="S5" s="1" t="n"/>
      <c r="T5" s="112" t="inlineStr">
        <is>
          <t>DSM</t>
        </is>
      </c>
      <c r="U5" s="112" t="inlineStr">
        <is>
          <t>TECH</t>
        </is>
      </c>
      <c r="V5" s="112" t="inlineStr">
        <is>
          <t>MGR</t>
        </is>
      </c>
      <c r="W5" s="112" t="inlineStr">
        <is>
          <t>DSM</t>
        </is>
      </c>
      <c r="X5" s="112" t="inlineStr">
        <is>
          <t>TECH</t>
        </is>
      </c>
      <c r="Y5" s="112" t="inlineStr">
        <is>
          <t>MGR</t>
        </is>
      </c>
    </row>
    <row r="6">
      <c r="A6" s="13" t="inlineStr">
        <is>
          <t>CONTRACT DATE</t>
        </is>
      </c>
      <c r="B6" s="105" t="inlineStr">
        <is>
          <t>2019-05-01</t>
        </is>
      </c>
      <c r="C6" s="176" t="n"/>
      <c r="D6" s="175" t="n"/>
      <c r="E6" s="107" t="inlineStr">
        <is>
          <t xml:space="preserve">WAGES BILL Period </t>
        </is>
      </c>
      <c r="F6" s="175" t="n"/>
      <c r="G6" s="14" t="inlineStr">
        <is>
          <t>Aug-2023</t>
        </is>
      </c>
      <c r="H6" s="15" t="n"/>
      <c r="I6" s="16" t="n"/>
      <c r="J6" s="1" t="n"/>
      <c r="K6" s="1" t="n"/>
      <c r="L6" s="1" t="n"/>
      <c r="M6" s="112" t="n">
        <v>0</v>
      </c>
      <c r="N6" s="112" t="n">
        <v>0</v>
      </c>
      <c r="O6" s="112" t="n">
        <v>0</v>
      </c>
      <c r="P6" s="112" t="n">
        <v>0</v>
      </c>
      <c r="Q6" s="112" t="n">
        <v>0</v>
      </c>
      <c r="R6" s="112" t="n">
        <v>0</v>
      </c>
      <c r="S6" s="1" t="n"/>
      <c r="T6" s="112" t="n">
        <v>0</v>
      </c>
      <c r="U6" s="112" t="n">
        <v>0</v>
      </c>
      <c r="V6" s="112" t="n">
        <v>0</v>
      </c>
      <c r="W6" s="112" t="n">
        <v>0</v>
      </c>
      <c r="X6" s="112" t="n">
        <v>0</v>
      </c>
      <c r="Y6" s="112" t="n">
        <v>0</v>
      </c>
    </row>
    <row r="7">
      <c r="A7" s="113" t="inlineStr">
        <is>
          <t>MANPOWER DETAILS</t>
        </is>
      </c>
      <c r="B7" s="176" t="n"/>
      <c r="C7" s="176" t="n"/>
      <c r="D7" s="176" t="n"/>
      <c r="E7" s="175" t="n"/>
      <c r="F7" s="17" t="inlineStr">
        <is>
          <t>DSM / T.M</t>
        </is>
      </c>
      <c r="G7" s="18" t="inlineStr">
        <is>
          <t>TECH</t>
        </is>
      </c>
      <c r="H7" s="18" t="inlineStr">
        <is>
          <t>MGR</t>
        </is>
      </c>
      <c r="I7" s="19" t="inlineStr">
        <is>
          <t>TOTAL</t>
        </is>
      </c>
      <c r="J7" s="1" t="n"/>
      <c r="K7" s="1" t="n"/>
      <c r="L7" s="1" t="n"/>
      <c r="M7" s="20">
        <f>M6*M3</f>
        <v/>
      </c>
      <c r="N7" s="20">
        <f>N6*M3</f>
        <v/>
      </c>
      <c r="O7" s="20">
        <f>O6*M3</f>
        <v/>
      </c>
      <c r="P7" s="111">
        <f>P6*P3</f>
        <v/>
      </c>
      <c r="Q7" s="111">
        <f>Q6*P3</f>
        <v/>
      </c>
      <c r="R7" s="111" t="n">
        <v>0</v>
      </c>
      <c r="S7" s="1" t="n"/>
      <c r="T7" s="21">
        <f>T6*T3</f>
        <v/>
      </c>
      <c r="U7" s="21">
        <f>U6*T3</f>
        <v/>
      </c>
      <c r="V7" s="21">
        <f>V6*T3</f>
        <v/>
      </c>
      <c r="W7" s="112">
        <f>W6*W3</f>
        <v/>
      </c>
      <c r="X7" s="112">
        <f>X6*W3</f>
        <v/>
      </c>
      <c r="Y7" s="112">
        <f>Y6*W3</f>
        <v/>
      </c>
    </row>
    <row r="8">
      <c r="A8" s="116" t="inlineStr">
        <is>
          <t>MANPOWER DEPLOYED</t>
        </is>
      </c>
      <c r="B8" s="176" t="n"/>
      <c r="C8" s="176" t="n"/>
      <c r="D8" s="176" t="n"/>
      <c r="E8" s="175" t="n"/>
      <c r="F8" s="22" t="n">
        <v>10</v>
      </c>
      <c r="G8" s="22" t="n">
        <v>1</v>
      </c>
      <c r="H8" s="22" t="n">
        <v>0</v>
      </c>
      <c r="I8" s="23">
        <f>SUM($F$8:$H$8)</f>
        <v/>
      </c>
      <c r="J8" s="1" t="n"/>
      <c r="K8" s="1" t="n"/>
      <c r="L8" s="1" t="n"/>
      <c r="M8" s="111" t="inlineStr">
        <is>
          <t>DSM</t>
        </is>
      </c>
      <c r="N8" s="111" t="inlineStr">
        <is>
          <t>TECH</t>
        </is>
      </c>
      <c r="O8" s="111" t="inlineStr">
        <is>
          <t>MGR</t>
        </is>
      </c>
      <c r="P8" s="111">
        <f>P7*P3</f>
        <v/>
      </c>
      <c r="Q8" s="111">
        <f>Q7*P3</f>
        <v/>
      </c>
      <c r="R8" s="111">
        <f>R7*P3</f>
        <v/>
      </c>
      <c r="S8" s="1" t="n"/>
      <c r="T8" s="112" t="inlineStr">
        <is>
          <t>DSM</t>
        </is>
      </c>
      <c r="U8" s="112" t="inlineStr">
        <is>
          <t>TECH</t>
        </is>
      </c>
      <c r="V8" s="112" t="inlineStr">
        <is>
          <t>MGR</t>
        </is>
      </c>
      <c r="W8" s="112">
        <f>W7*W3</f>
        <v/>
      </c>
      <c r="X8" s="112">
        <f>X7*W3</f>
        <v/>
      </c>
      <c r="Y8" s="112">
        <f>Y7*W3</f>
        <v/>
      </c>
    </row>
    <row r="9" ht="15" customHeight="1" thickBot="1">
      <c r="A9" s="117" t="inlineStr">
        <is>
          <t>MANPOWER ON MUSTER ROLL</t>
        </is>
      </c>
      <c r="B9" s="178" t="n"/>
      <c r="C9" s="178" t="n"/>
      <c r="D9" s="178" t="n"/>
      <c r="E9" s="177" t="n"/>
      <c r="F9" s="25" t="n">
        <v>16</v>
      </c>
      <c r="G9" s="25" t="n">
        <v>1</v>
      </c>
      <c r="H9" s="25" t="n">
        <v>0</v>
      </c>
      <c r="I9" s="26">
        <f>SUM($F$9:$H$9)</f>
        <v/>
      </c>
      <c r="J9" s="1" t="n"/>
      <c r="K9" s="1" t="n"/>
      <c r="L9" s="1" t="n"/>
      <c r="M9" s="111">
        <f>M7+P7</f>
        <v/>
      </c>
      <c r="N9" s="111">
        <f>N7+Q7</f>
        <v/>
      </c>
      <c r="O9" s="111">
        <f>O7+R7</f>
        <v/>
      </c>
      <c r="P9" s="27" t="n"/>
      <c r="Q9" s="28" t="n"/>
      <c r="R9" s="28" t="n"/>
      <c r="S9" s="1" t="n"/>
      <c r="T9" s="112">
        <f>T7+W7</f>
        <v/>
      </c>
      <c r="U9" s="112">
        <f>U7+X7</f>
        <v/>
      </c>
      <c r="V9" s="112">
        <f>V7+Y7</f>
        <v/>
      </c>
      <c r="W9" s="125" t="n"/>
      <c r="X9" s="7" t="n"/>
      <c r="Y9" s="7" t="n"/>
    </row>
    <row r="10" ht="15" customHeight="1" thickBot="1">
      <c r="A10" s="179" t="inlineStr">
        <is>
          <t>Indraprastha Gas Limited,                                                                                           Dated:  20-10-2022</t>
        </is>
      </c>
      <c r="B10" s="33" t="inlineStr">
        <is>
          <t>Particulars</t>
        </is>
      </c>
      <c r="C10" s="180" t="inlineStr">
        <is>
          <t>Recon Last Month</t>
        </is>
      </c>
      <c r="D10" s="181" t="n"/>
      <c r="E10" s="181" t="n"/>
      <c r="F10" s="181" t="n"/>
      <c r="G10" s="182" t="n"/>
      <c r="H10" s="180" t="inlineStr">
        <is>
          <t>Current month Details</t>
        </is>
      </c>
      <c r="I10" s="182" t="n"/>
      <c r="J10" s="29" t="n"/>
      <c r="K10" s="29" t="n"/>
      <c r="L10" s="1" t="n"/>
      <c r="M10" s="118" t="n">
        <v>0</v>
      </c>
      <c r="N10" s="118" t="n">
        <v>0</v>
      </c>
      <c r="O10" s="118" t="n">
        <v>0</v>
      </c>
      <c r="P10" s="27" t="n"/>
      <c r="Q10" s="28" t="n"/>
      <c r="R10" s="28" t="n"/>
      <c r="S10" s="1" t="n"/>
      <c r="T10" s="111" t="n">
        <v>0</v>
      </c>
      <c r="U10" s="111" t="n">
        <v>0</v>
      </c>
      <c r="V10" s="111" t="n">
        <v>0</v>
      </c>
      <c r="W10" s="125" t="n"/>
      <c r="X10" s="7" t="n"/>
      <c r="Y10" s="7" t="n"/>
    </row>
    <row r="11" ht="28.2" customHeight="1" thickBot="1">
      <c r="A11" s="183" t="n"/>
      <c r="B11" s="184" t="n"/>
      <c r="C11" s="30" t="inlineStr">
        <is>
          <t>Mandays Claimed</t>
        </is>
      </c>
      <c r="D11" s="31" t="inlineStr">
        <is>
          <t xml:space="preserve">Mandays Disbursed </t>
        </is>
      </c>
      <c r="E11" s="32" t="inlineStr">
        <is>
          <t>Week off</t>
        </is>
      </c>
      <c r="F11" s="33" t="inlineStr">
        <is>
          <t>Recon</t>
        </is>
      </c>
      <c r="G11" s="34" t="inlineStr">
        <is>
          <t>Amount</t>
        </is>
      </c>
      <c r="H11" s="32" t="inlineStr">
        <is>
          <t>Mandays</t>
        </is>
      </c>
      <c r="I11" s="33" t="inlineStr">
        <is>
          <t>Amount</t>
        </is>
      </c>
      <c r="J11" s="35" t="inlineStr">
        <is>
          <t>Wage Rate</t>
        </is>
      </c>
      <c r="K11" s="35" t="inlineStr">
        <is>
          <t>Wage Rate</t>
        </is>
      </c>
      <c r="L11" s="1" t="n"/>
      <c r="M11" s="114" t="inlineStr">
        <is>
          <t>Reconcilation</t>
        </is>
      </c>
      <c r="N11" s="176" t="n"/>
      <c r="O11" s="175" t="n"/>
      <c r="P11" s="36" t="inlineStr">
        <is>
          <t>Mandays Claimed</t>
        </is>
      </c>
      <c r="Q11" s="36" t="inlineStr">
        <is>
          <t xml:space="preserve">Mandays Disbursed </t>
        </is>
      </c>
      <c r="R11" s="37" t="inlineStr">
        <is>
          <t>week off</t>
        </is>
      </c>
      <c r="S11" s="38" t="n"/>
      <c r="T11" s="38" t="n"/>
      <c r="U11" s="38" t="n"/>
      <c r="V11" s="38" t="n"/>
      <c r="W11" s="38" t="n"/>
      <c r="X11" s="38" t="n"/>
      <c r="Y11" s="38" t="n"/>
    </row>
    <row r="12">
      <c r="A12" s="39" t="n">
        <v>1001916</v>
      </c>
      <c r="B12" s="40" t="inlineStr">
        <is>
          <t>DSM</t>
        </is>
      </c>
      <c r="C12" s="41" t="n">
        <v>291</v>
      </c>
      <c r="D12" s="42" t="n">
        <v>249</v>
      </c>
      <c r="E12" s="42" t="n">
        <v>42</v>
      </c>
      <c r="F12" s="42">
        <f>D12-C12</f>
        <v/>
      </c>
      <c r="G12" s="43">
        <f>F12*J12/$T$1</f>
        <v/>
      </c>
      <c r="H12" s="41" t="n">
        <v>307</v>
      </c>
      <c r="I12" s="44">
        <f>H12*K12/$M$1</f>
        <v/>
      </c>
      <c r="J12" s="35" t="n">
        <v>27029</v>
      </c>
      <c r="K12" s="35" t="n">
        <v>27029</v>
      </c>
      <c r="L12" s="1" t="n"/>
      <c r="M12" s="124" t="inlineStr">
        <is>
          <t>DSM</t>
        </is>
      </c>
      <c r="N12" s="176" t="n"/>
      <c r="O12" s="175" t="n"/>
      <c r="P12" s="45">
        <f>+C12</f>
        <v/>
      </c>
      <c r="Q12" s="45">
        <f>+D12</f>
        <v/>
      </c>
      <c r="R12" s="45">
        <f>+E12</f>
        <v/>
      </c>
      <c r="S12" s="38" t="n"/>
      <c r="T12" s="38" t="n"/>
      <c r="U12" s="38" t="n"/>
      <c r="V12" s="125" t="n"/>
    </row>
    <row r="13">
      <c r="A13" s="46" t="n">
        <v>1004431</v>
      </c>
      <c r="B13" s="47" t="inlineStr">
        <is>
          <t>DSM Addl.Allowance</t>
        </is>
      </c>
      <c r="C13" s="41" t="n">
        <v>291</v>
      </c>
      <c r="D13" s="42" t="n">
        <v>249</v>
      </c>
      <c r="E13" s="42" t="n">
        <v>42</v>
      </c>
      <c r="F13" s="42">
        <f>D13-C13</f>
        <v/>
      </c>
      <c r="G13" s="43">
        <f>F13*J13/$T$1</f>
        <v/>
      </c>
      <c r="H13" s="41" t="n">
        <v>307</v>
      </c>
      <c r="I13" s="44">
        <f>H13*K13/$M$1</f>
        <v/>
      </c>
      <c r="J13" s="35" t="n">
        <v>0</v>
      </c>
      <c r="K13" s="35" t="n">
        <v>0</v>
      </c>
      <c r="L13" s="1" t="n"/>
      <c r="M13" s="124" t="inlineStr">
        <is>
          <t>DSM Addl.Allowance</t>
        </is>
      </c>
      <c r="N13" s="176" t="n"/>
      <c r="O13" s="175" t="n"/>
      <c r="P13" s="45">
        <f>+C13</f>
        <v/>
      </c>
      <c r="Q13" s="45">
        <f>+D13</f>
        <v/>
      </c>
      <c r="R13" s="45">
        <f>+E13</f>
        <v/>
      </c>
      <c r="S13" s="125" t="n"/>
      <c r="T13" s="125" t="n"/>
      <c r="U13" s="48" t="n"/>
      <c r="V13" s="125" t="n"/>
      <c r="W13" s="125" t="n"/>
      <c r="X13" s="125" t="n"/>
      <c r="Y13" s="48" t="n"/>
    </row>
    <row r="14">
      <c r="A14" s="46" t="n">
        <v>1001917</v>
      </c>
      <c r="B14" s="47" t="inlineStr">
        <is>
          <t xml:space="preserve">TECH </t>
        </is>
      </c>
      <c r="C14" s="41" t="n">
        <v>31</v>
      </c>
      <c r="D14" s="42" t="n">
        <v>25</v>
      </c>
      <c r="E14" s="42" t="n">
        <v>5</v>
      </c>
      <c r="F14" s="42">
        <f>D14+E14-C14</f>
        <v/>
      </c>
      <c r="G14" s="43">
        <f>F14*J14/$T$1</f>
        <v/>
      </c>
      <c r="H14" s="41" t="n">
        <v>31</v>
      </c>
      <c r="I14" s="44">
        <f>H14*K14/$M$1</f>
        <v/>
      </c>
      <c r="J14" s="35" t="n">
        <v>24466</v>
      </c>
      <c r="K14" s="35" t="n">
        <v>24466</v>
      </c>
      <c r="L14" s="1" t="n"/>
      <c r="M14" s="124" t="inlineStr">
        <is>
          <t xml:space="preserve">TECH </t>
        </is>
      </c>
      <c r="N14" s="176" t="n"/>
      <c r="O14" s="175" t="n"/>
      <c r="P14" s="45">
        <f>+C14</f>
        <v/>
      </c>
      <c r="Q14" s="45">
        <f>+D14</f>
        <v/>
      </c>
      <c r="R14" s="45">
        <f>+E14</f>
        <v/>
      </c>
      <c r="S14" s="50" t="n"/>
      <c r="T14" s="51" t="n"/>
      <c r="U14" s="50" t="n"/>
      <c r="V14" s="125" t="n"/>
      <c r="W14" s="125" t="n"/>
      <c r="X14" s="125" t="n"/>
      <c r="Y14" s="125" t="n"/>
    </row>
    <row r="15">
      <c r="A15" s="46" t="n">
        <v>1001919</v>
      </c>
      <c r="B15" s="47" t="inlineStr">
        <is>
          <t>TECH Addl. Allowance</t>
        </is>
      </c>
      <c r="C15" s="41" t="n">
        <v>31</v>
      </c>
      <c r="D15" s="42" t="n">
        <v>25</v>
      </c>
      <c r="E15" s="42" t="n">
        <v>5</v>
      </c>
      <c r="F15" s="42">
        <f>D15+E15-C15</f>
        <v/>
      </c>
      <c r="G15" s="43">
        <f>F15*J15/$T$1</f>
        <v/>
      </c>
      <c r="H15" s="41" t="n">
        <v>31</v>
      </c>
      <c r="I15" s="44">
        <f>H15*K15/$M$1</f>
        <v/>
      </c>
      <c r="J15" s="35" t="n">
        <v>0</v>
      </c>
      <c r="K15" s="35" t="n">
        <v>0</v>
      </c>
      <c r="L15" s="1" t="n"/>
      <c r="M15" s="124" t="inlineStr">
        <is>
          <t>TECH Addl. Allowance</t>
        </is>
      </c>
      <c r="N15" s="176" t="n"/>
      <c r="O15" s="175" t="n"/>
      <c r="P15" s="45">
        <f>+C15</f>
        <v/>
      </c>
      <c r="Q15" s="45">
        <f>+D15</f>
        <v/>
      </c>
      <c r="R15" s="45">
        <f>+E15</f>
        <v/>
      </c>
      <c r="S15" s="51" t="n"/>
      <c r="T15" s="51" t="n"/>
      <c r="U15" s="51" t="n"/>
      <c r="V15" s="125" t="n"/>
      <c r="W15" s="125" t="n"/>
      <c r="X15" s="125" t="n"/>
      <c r="Y15" s="125" t="n"/>
    </row>
    <row r="16">
      <c r="A16" s="46" t="n">
        <v>1001921</v>
      </c>
      <c r="B16" s="47" t="inlineStr">
        <is>
          <t>MANAGER</t>
        </is>
      </c>
      <c r="C16" s="41" t="n">
        <v>0</v>
      </c>
      <c r="D16" s="42" t="n">
        <v>0</v>
      </c>
      <c r="E16" s="42" t="n">
        <v>0</v>
      </c>
      <c r="F16" s="42">
        <f>D16+E16-C16</f>
        <v/>
      </c>
      <c r="G16" s="43">
        <f>F16*J16/$T$1</f>
        <v/>
      </c>
      <c r="H16" s="41" t="n">
        <v>0</v>
      </c>
      <c r="I16" s="44">
        <f>H16*K16/$M$1</f>
        <v/>
      </c>
      <c r="J16" s="35" t="n">
        <v>26390</v>
      </c>
      <c r="K16" s="35" t="n">
        <v>26390</v>
      </c>
      <c r="L16" s="1" t="n"/>
      <c r="M16" s="124" t="inlineStr">
        <is>
          <t>MANAGER</t>
        </is>
      </c>
      <c r="N16" s="176" t="n"/>
      <c r="O16" s="175" t="n"/>
      <c r="P16" s="45">
        <f>+C16</f>
        <v/>
      </c>
      <c r="Q16" s="45">
        <f>+D16</f>
        <v/>
      </c>
      <c r="R16" s="45">
        <f>+E16</f>
        <v/>
      </c>
      <c r="S16" s="125" t="n"/>
      <c r="T16" s="125" t="n"/>
      <c r="U16" s="51" t="n"/>
      <c r="V16" s="125" t="n"/>
      <c r="W16" s="125" t="n"/>
      <c r="X16" s="125" t="n"/>
      <c r="Y16" s="125" t="n"/>
    </row>
    <row r="17">
      <c r="A17" s="46" t="n">
        <v>1001922</v>
      </c>
      <c r="B17" s="47" t="inlineStr">
        <is>
          <t>MANAGER Addl.Allowance</t>
        </is>
      </c>
      <c r="C17" s="41" t="n">
        <v>0</v>
      </c>
      <c r="D17" s="42" t="n">
        <v>0</v>
      </c>
      <c r="E17" s="42" t="n">
        <v>0</v>
      </c>
      <c r="F17" s="42">
        <f>D17+E17-C17</f>
        <v/>
      </c>
      <c r="G17" s="43">
        <f>F17*J17/$T$1</f>
        <v/>
      </c>
      <c r="H17" s="41" t="n">
        <v>0</v>
      </c>
      <c r="I17" s="44">
        <f>H17*K17/$M$1</f>
        <v/>
      </c>
      <c r="J17" s="35" t="n">
        <v>0</v>
      </c>
      <c r="K17" s="35" t="n">
        <v>0</v>
      </c>
      <c r="L17" s="1" t="n"/>
      <c r="M17" s="124" t="inlineStr">
        <is>
          <t>MANAGER Addl.Allowance</t>
        </is>
      </c>
      <c r="N17" s="176" t="n"/>
      <c r="O17" s="175" t="n"/>
      <c r="P17" s="45">
        <f>+C17</f>
        <v/>
      </c>
      <c r="Q17" s="45">
        <f>+D17</f>
        <v/>
      </c>
      <c r="R17" s="45">
        <f>+E17</f>
        <v/>
      </c>
      <c r="S17" s="125" t="n"/>
      <c r="T17" s="125" t="n"/>
      <c r="U17" s="51" t="n"/>
      <c r="V17" s="125" t="n"/>
      <c r="W17" s="125" t="n"/>
      <c r="X17" s="125" t="n"/>
      <c r="Y17" s="125" t="n"/>
    </row>
    <row r="18">
      <c r="A18" s="46" t="n">
        <v>1008433</v>
      </c>
      <c r="B18" s="47" t="inlineStr">
        <is>
          <t xml:space="preserve">DSM FH </t>
        </is>
      </c>
      <c r="C18" s="41" t="n">
        <v>0</v>
      </c>
      <c r="D18" s="42" t="n">
        <v>0</v>
      </c>
      <c r="E18" s="42" t="n">
        <v>0</v>
      </c>
      <c r="F18" s="42">
        <f>D18-C18</f>
        <v/>
      </c>
      <c r="G18" s="43">
        <f>F18*J18/26</f>
        <v/>
      </c>
      <c r="H18" s="41" t="n">
        <v>0</v>
      </c>
      <c r="I18" s="44">
        <f>H18*K18/26</f>
        <v/>
      </c>
      <c r="J18" s="35" t="n">
        <v>23104</v>
      </c>
      <c r="K18" s="35" t="n">
        <v>23104</v>
      </c>
      <c r="L18" s="1" t="n"/>
      <c r="M18" s="124" t="inlineStr">
        <is>
          <t xml:space="preserve">DSM FH </t>
        </is>
      </c>
      <c r="N18" s="176" t="n"/>
      <c r="O18" s="175" t="n"/>
      <c r="P18" s="45">
        <f>+C18</f>
        <v/>
      </c>
      <c r="Q18" s="45">
        <f>+D18</f>
        <v/>
      </c>
      <c r="R18" s="45">
        <f>+E18</f>
        <v/>
      </c>
      <c r="S18" s="125" t="n"/>
      <c r="T18" s="125" t="n"/>
      <c r="U18" s="51" t="n"/>
      <c r="V18" s="125" t="n"/>
      <c r="W18" s="125" t="n"/>
      <c r="X18" s="125" t="n"/>
      <c r="Y18" s="125" t="n"/>
    </row>
    <row r="19">
      <c r="A19" s="46" t="n">
        <v>1008434</v>
      </c>
      <c r="B19" s="47" t="inlineStr">
        <is>
          <t xml:space="preserve">DSM FH Addl.  Allowance  </t>
        </is>
      </c>
      <c r="C19" s="41" t="n">
        <v>0</v>
      </c>
      <c r="D19" s="42" t="n">
        <v>0</v>
      </c>
      <c r="E19" s="42" t="n">
        <v>0</v>
      </c>
      <c r="F19" s="42">
        <f>D19-C19</f>
        <v/>
      </c>
      <c r="G19" s="43">
        <f>F19*J19/26</f>
        <v/>
      </c>
      <c r="H19" s="41" t="n">
        <v>0</v>
      </c>
      <c r="I19" s="44">
        <f>H19*K19/26</f>
        <v/>
      </c>
      <c r="J19" s="35" t="n">
        <v>0</v>
      </c>
      <c r="K19" s="35" t="n">
        <v>0</v>
      </c>
      <c r="L19" s="1" t="n"/>
      <c r="M19" s="124" t="inlineStr">
        <is>
          <t xml:space="preserve">DSM FH Addl.  Allowance  </t>
        </is>
      </c>
      <c r="N19" s="176" t="n"/>
      <c r="O19" s="175" t="n"/>
      <c r="P19" s="45">
        <f>+C19</f>
        <v/>
      </c>
      <c r="Q19" s="45">
        <f>+D19</f>
        <v/>
      </c>
      <c r="R19" s="45">
        <f>+E19</f>
        <v/>
      </c>
      <c r="S19" s="1" t="n"/>
      <c r="T19" s="1" t="n"/>
      <c r="U19" s="1" t="n"/>
      <c r="V19" s="1" t="n"/>
      <c r="W19" s="1" t="n"/>
      <c r="X19" s="1" t="n"/>
      <c r="Y19" s="1" t="n"/>
    </row>
    <row r="20">
      <c r="A20" s="46" t="n">
        <v>1008435</v>
      </c>
      <c r="B20" s="47" t="inlineStr">
        <is>
          <t xml:space="preserve">TECH FH </t>
        </is>
      </c>
      <c r="C20" s="41" t="n">
        <v>0</v>
      </c>
      <c r="D20" s="42" t="n">
        <v>0</v>
      </c>
      <c r="E20" s="42" t="n">
        <v>0</v>
      </c>
      <c r="F20" s="42">
        <f>D20-C20</f>
        <v/>
      </c>
      <c r="G20" s="43">
        <f>F20*J20/26</f>
        <v/>
      </c>
      <c r="H20" s="41" t="n">
        <v>0</v>
      </c>
      <c r="I20" s="44">
        <f>H20*K20/26</f>
        <v/>
      </c>
      <c r="J20" s="35" t="n">
        <v>24466</v>
      </c>
      <c r="K20" s="35" t="n">
        <v>24466</v>
      </c>
      <c r="L20" s="1" t="n"/>
      <c r="M20" s="124" t="inlineStr">
        <is>
          <t xml:space="preserve">TECH FH </t>
        </is>
      </c>
      <c r="N20" s="176" t="n"/>
      <c r="O20" s="175" t="n"/>
      <c r="P20" s="45">
        <f>+C20</f>
        <v/>
      </c>
      <c r="Q20" s="45">
        <f>+D20</f>
        <v/>
      </c>
      <c r="R20" s="45">
        <f>+E20</f>
        <v/>
      </c>
      <c r="S20" s="1" t="n"/>
      <c r="T20" s="1" t="n"/>
      <c r="U20" s="1" t="n"/>
      <c r="V20" s="1" t="n"/>
      <c r="W20" s="1" t="n"/>
      <c r="X20" s="1" t="n"/>
      <c r="Y20" s="1" t="n"/>
    </row>
    <row r="21">
      <c r="A21" s="46" t="n">
        <v>1008436</v>
      </c>
      <c r="B21" s="47" t="inlineStr">
        <is>
          <t xml:space="preserve">TECH FH Addl.Allowance </t>
        </is>
      </c>
      <c r="C21" s="41" t="n">
        <v>0</v>
      </c>
      <c r="D21" s="42" t="n">
        <v>0</v>
      </c>
      <c r="E21" s="42" t="n">
        <v>0</v>
      </c>
      <c r="F21" s="42">
        <f>D21-C21</f>
        <v/>
      </c>
      <c r="G21" s="43">
        <f>F21*J21/26</f>
        <v/>
      </c>
      <c r="H21" s="41" t="n">
        <v>0</v>
      </c>
      <c r="I21" s="44">
        <f>H21*K21/26</f>
        <v/>
      </c>
      <c r="J21" s="35" t="n">
        <v>0</v>
      </c>
      <c r="K21" s="35" t="n">
        <v>0</v>
      </c>
      <c r="L21" s="1" t="n"/>
      <c r="M21" s="124" t="inlineStr">
        <is>
          <t xml:space="preserve">TECH FH Addl.Allowance </t>
        </is>
      </c>
      <c r="N21" s="176" t="n"/>
      <c r="O21" s="175" t="n"/>
      <c r="P21" s="45">
        <f>+C21</f>
        <v/>
      </c>
      <c r="Q21" s="45">
        <f>+D21</f>
        <v/>
      </c>
      <c r="R21" s="45">
        <f>+E21</f>
        <v/>
      </c>
      <c r="S21" s="1" t="n"/>
      <c r="T21" s="1" t="n"/>
      <c r="U21" s="1" t="n"/>
      <c r="V21" s="1" t="n"/>
      <c r="W21" s="1" t="n"/>
      <c r="X21" s="1" t="n"/>
      <c r="Y21" s="1" t="n"/>
    </row>
    <row r="22">
      <c r="A22" s="46" t="n">
        <v>1008437</v>
      </c>
      <c r="B22" s="47" t="inlineStr">
        <is>
          <t xml:space="preserve">MGR FH </t>
        </is>
      </c>
      <c r="C22" s="41" t="n">
        <v>0</v>
      </c>
      <c r="D22" s="42" t="n">
        <v>0</v>
      </c>
      <c r="E22" s="42" t="n">
        <v>0</v>
      </c>
      <c r="F22" s="42">
        <f>D22-C22</f>
        <v/>
      </c>
      <c r="G22" s="43">
        <f>F22*J22/26</f>
        <v/>
      </c>
      <c r="H22" s="41" t="n">
        <v>0</v>
      </c>
      <c r="I22" s="44">
        <f>H22*K22/26</f>
        <v/>
      </c>
      <c r="J22" s="35" t="n">
        <v>26390</v>
      </c>
      <c r="K22" s="35" t="n">
        <v>26390</v>
      </c>
      <c r="L22" s="1" t="n"/>
      <c r="M22" s="124" t="inlineStr">
        <is>
          <t xml:space="preserve">MGR FH </t>
        </is>
      </c>
      <c r="N22" s="176" t="n"/>
      <c r="O22" s="175" t="n"/>
      <c r="P22" s="45">
        <f>+C22</f>
        <v/>
      </c>
      <c r="Q22" s="45">
        <f>+D22</f>
        <v/>
      </c>
      <c r="R22" s="45">
        <f>+E22</f>
        <v/>
      </c>
      <c r="S22" s="1" t="n"/>
      <c r="T22" s="1" t="n"/>
      <c r="U22" s="1" t="n"/>
      <c r="V22" s="1" t="n"/>
      <c r="W22" s="1" t="n"/>
      <c r="X22" s="1" t="n"/>
      <c r="Y22" s="1" t="n"/>
    </row>
    <row r="23">
      <c r="A23" s="46" t="n">
        <v>1008438</v>
      </c>
      <c r="B23" s="47" t="inlineStr">
        <is>
          <t xml:space="preserve">MGR FH Addl.Allowance  </t>
        </is>
      </c>
      <c r="C23" s="41" t="n">
        <v>0</v>
      </c>
      <c r="D23" s="42" t="n">
        <v>0</v>
      </c>
      <c r="E23" s="42" t="n">
        <v>0</v>
      </c>
      <c r="F23" s="42">
        <f>D23-C23</f>
        <v/>
      </c>
      <c r="G23" s="43">
        <f>F23*J23/26</f>
        <v/>
      </c>
      <c r="H23" s="41" t="n">
        <v>0</v>
      </c>
      <c r="I23" s="44">
        <f>H23*K23/26</f>
        <v/>
      </c>
      <c r="J23" s="35" t="n">
        <v>0</v>
      </c>
      <c r="K23" s="35" t="n">
        <v>0</v>
      </c>
      <c r="L23" s="1" t="n"/>
      <c r="M23" s="124" t="inlineStr">
        <is>
          <t xml:space="preserve">MGR FH Addl.Allowance  </t>
        </is>
      </c>
      <c r="N23" s="176" t="n"/>
      <c r="O23" s="175" t="n"/>
      <c r="P23" s="45">
        <f>+C23</f>
        <v/>
      </c>
      <c r="Q23" s="45">
        <f>+D23</f>
        <v/>
      </c>
      <c r="R23" s="45">
        <f>+E23</f>
        <v/>
      </c>
      <c r="S23" s="1" t="n"/>
      <c r="T23" s="1" t="n"/>
      <c r="U23" s="1" t="n"/>
      <c r="V23" s="1" t="n"/>
      <c r="W23" s="1" t="n"/>
      <c r="X23" s="1" t="n"/>
      <c r="Y23" s="1" t="n"/>
    </row>
    <row r="24">
      <c r="A24" s="46" t="n">
        <v>1008439</v>
      </c>
      <c r="B24" s="47" t="inlineStr">
        <is>
          <t xml:space="preserve">DSM NH  </t>
        </is>
      </c>
      <c r="C24" s="41" t="n">
        <v>0</v>
      </c>
      <c r="D24" s="42" t="n">
        <v>0</v>
      </c>
      <c r="E24" s="42" t="n">
        <v>0</v>
      </c>
      <c r="F24" s="42">
        <f>D24-C24</f>
        <v/>
      </c>
      <c r="G24" s="43">
        <f>F24*J24/26</f>
        <v/>
      </c>
      <c r="H24" s="41" t="n">
        <v>10</v>
      </c>
      <c r="I24" s="44">
        <f>H24*K24/26</f>
        <v/>
      </c>
      <c r="J24" s="35" t="n">
        <v>23104</v>
      </c>
      <c r="K24" s="35" t="n">
        <v>23104</v>
      </c>
      <c r="L24" s="1" t="n"/>
      <c r="M24" s="124" t="inlineStr">
        <is>
          <t xml:space="preserve">DSM NH  </t>
        </is>
      </c>
      <c r="N24" s="176" t="n"/>
      <c r="O24" s="175" t="n"/>
      <c r="P24" s="45">
        <f>+C24</f>
        <v/>
      </c>
      <c r="Q24" s="45">
        <f>+D24</f>
        <v/>
      </c>
      <c r="R24" s="45">
        <f>+E24</f>
        <v/>
      </c>
      <c r="S24" s="1" t="n"/>
      <c r="T24" s="1" t="n"/>
      <c r="U24" s="1" t="n"/>
      <c r="V24" s="1" t="n"/>
      <c r="W24" s="1" t="n"/>
      <c r="X24" s="1" t="n"/>
      <c r="Y24" s="1" t="n"/>
    </row>
    <row r="25">
      <c r="A25" s="46" t="n">
        <v>1008440</v>
      </c>
      <c r="B25" s="47" t="inlineStr">
        <is>
          <t xml:space="preserve">DSM NH Addl.Allowance  </t>
        </is>
      </c>
      <c r="C25" s="41" t="n">
        <v>0</v>
      </c>
      <c r="D25" s="42" t="n">
        <v>0</v>
      </c>
      <c r="E25" s="42" t="n">
        <v>0</v>
      </c>
      <c r="F25" s="42">
        <f>D25-C25</f>
        <v/>
      </c>
      <c r="G25" s="43">
        <f>F25*J25/26</f>
        <v/>
      </c>
      <c r="H25" s="41" t="n">
        <v>10</v>
      </c>
      <c r="I25" s="44">
        <f>H25*K25/26</f>
        <v/>
      </c>
      <c r="J25" s="35" t="n">
        <v>0</v>
      </c>
      <c r="K25" s="35" t="n">
        <v>0</v>
      </c>
      <c r="L25" s="1" t="n"/>
      <c r="M25" s="124" t="inlineStr">
        <is>
          <t xml:space="preserve">DSM NH Addl.Allowance  </t>
        </is>
      </c>
      <c r="N25" s="176" t="n"/>
      <c r="O25" s="175" t="n"/>
      <c r="P25" s="45">
        <f>+C25</f>
        <v/>
      </c>
      <c r="Q25" s="45">
        <f>+D25</f>
        <v/>
      </c>
      <c r="R25" s="45">
        <f>+E25</f>
        <v/>
      </c>
      <c r="S25" s="1" t="n"/>
      <c r="T25" s="1" t="n"/>
      <c r="U25" s="1" t="n"/>
      <c r="V25" s="1" t="n"/>
      <c r="W25" s="1" t="n"/>
      <c r="X25" s="1" t="n"/>
      <c r="Y25" s="1" t="n"/>
    </row>
    <row r="26">
      <c r="A26" s="46" t="n">
        <v>1008441</v>
      </c>
      <c r="B26" s="47" t="inlineStr">
        <is>
          <t xml:space="preserve">TECH NH  </t>
        </is>
      </c>
      <c r="C26" s="41" t="n">
        <v>0</v>
      </c>
      <c r="D26" s="42" t="n">
        <v>0</v>
      </c>
      <c r="E26" s="42" t="n">
        <v>0</v>
      </c>
      <c r="F26" s="42">
        <f>D26-C26</f>
        <v/>
      </c>
      <c r="G26" s="43">
        <f>F26*J26/26</f>
        <v/>
      </c>
      <c r="H26" s="41" t="n">
        <v>1</v>
      </c>
      <c r="I26" s="44">
        <f>H26*K26/26</f>
        <v/>
      </c>
      <c r="J26" s="35" t="n">
        <v>24466</v>
      </c>
      <c r="K26" s="35" t="n">
        <v>24466</v>
      </c>
      <c r="L26" s="1" t="n"/>
      <c r="M26" s="124" t="inlineStr">
        <is>
          <t xml:space="preserve">TECH NH  </t>
        </is>
      </c>
      <c r="N26" s="176" t="n"/>
      <c r="O26" s="175" t="n"/>
      <c r="P26" s="45">
        <f>+C26</f>
        <v/>
      </c>
      <c r="Q26" s="45">
        <f>+D26</f>
        <v/>
      </c>
      <c r="R26" s="45">
        <f>+E26</f>
        <v/>
      </c>
      <c r="S26" s="1" t="n"/>
      <c r="T26" s="1" t="n"/>
      <c r="U26" s="1" t="n"/>
      <c r="V26" s="1" t="n"/>
      <c r="W26" s="1" t="n"/>
      <c r="X26" s="1" t="n"/>
      <c r="Y26" s="1" t="n"/>
    </row>
    <row r="27">
      <c r="A27" s="46" t="n">
        <v>1008442</v>
      </c>
      <c r="B27" s="47" t="inlineStr">
        <is>
          <t>TECH NH  Addl.Allowance</t>
        </is>
      </c>
      <c r="C27" s="41" t="n">
        <v>0</v>
      </c>
      <c r="D27" s="42" t="n">
        <v>0</v>
      </c>
      <c r="E27" s="42" t="n">
        <v>0</v>
      </c>
      <c r="F27" s="42">
        <f>D27-C27</f>
        <v/>
      </c>
      <c r="G27" s="43">
        <f>F27*J27/26</f>
        <v/>
      </c>
      <c r="H27" s="41" t="n">
        <v>1</v>
      </c>
      <c r="I27" s="44">
        <f>H27*K27/26</f>
        <v/>
      </c>
      <c r="J27" s="35" t="n">
        <v>0</v>
      </c>
      <c r="K27" s="35" t="n">
        <v>0</v>
      </c>
      <c r="L27" s="1" t="n"/>
      <c r="M27" s="124" t="inlineStr">
        <is>
          <t>TECH NH  Addl.Allowance</t>
        </is>
      </c>
      <c r="N27" s="176" t="n"/>
      <c r="O27" s="175" t="n"/>
      <c r="P27" s="45">
        <f>+C27</f>
        <v/>
      </c>
      <c r="Q27" s="45">
        <f>+D27</f>
        <v/>
      </c>
      <c r="R27" s="45">
        <f>+E27</f>
        <v/>
      </c>
      <c r="S27" s="1" t="n"/>
      <c r="T27" s="1" t="n"/>
      <c r="U27" s="1" t="n"/>
      <c r="V27" s="1" t="n"/>
      <c r="W27" s="1" t="n"/>
      <c r="X27" s="1" t="n"/>
      <c r="Y27" s="1" t="n"/>
    </row>
    <row r="28">
      <c r="A28" s="46" t="n">
        <v>1008443</v>
      </c>
      <c r="B28" s="47" t="inlineStr">
        <is>
          <t xml:space="preserve">MGR NH  </t>
        </is>
      </c>
      <c r="C28" s="41" t="n">
        <v>0</v>
      </c>
      <c r="D28" s="42" t="n">
        <v>0</v>
      </c>
      <c r="E28" s="42" t="n">
        <v>0</v>
      </c>
      <c r="F28" s="42">
        <f>D28-C28</f>
        <v/>
      </c>
      <c r="G28" s="43">
        <f>F28*J28/26</f>
        <v/>
      </c>
      <c r="H28" s="41" t="n">
        <v>0</v>
      </c>
      <c r="I28" s="44">
        <f>H28*K28/26</f>
        <v/>
      </c>
      <c r="J28" s="35" t="n">
        <v>26390</v>
      </c>
      <c r="K28" s="35" t="n">
        <v>26390</v>
      </c>
      <c r="L28" s="1" t="n"/>
      <c r="M28" s="124" t="inlineStr">
        <is>
          <t xml:space="preserve">MGR NH  </t>
        </is>
      </c>
      <c r="N28" s="176" t="n"/>
      <c r="O28" s="175" t="n"/>
      <c r="P28" s="45">
        <f>+C28</f>
        <v/>
      </c>
      <c r="Q28" s="45">
        <f>+D28</f>
        <v/>
      </c>
      <c r="R28" s="45">
        <f>+E28</f>
        <v/>
      </c>
      <c r="S28" s="1" t="n"/>
      <c r="T28" s="1" t="n"/>
      <c r="U28" s="1" t="n"/>
      <c r="V28" s="1" t="n"/>
      <c r="W28" s="1" t="n"/>
      <c r="X28" s="1" t="n"/>
      <c r="Y28" s="1" t="n"/>
    </row>
    <row r="29">
      <c r="A29" s="46" t="n">
        <v>1008444</v>
      </c>
      <c r="B29" s="47" t="inlineStr">
        <is>
          <t xml:space="preserve">MGR NH Addl.Allowance </t>
        </is>
      </c>
      <c r="C29" s="41" t="n">
        <v>0</v>
      </c>
      <c r="D29" s="42" t="n">
        <v>0</v>
      </c>
      <c r="E29" s="42" t="n">
        <v>0</v>
      </c>
      <c r="F29" s="42">
        <f>D29-C29</f>
        <v/>
      </c>
      <c r="G29" s="43">
        <f>F29*J29/26</f>
        <v/>
      </c>
      <c r="H29" s="41" t="n">
        <v>0</v>
      </c>
      <c r="I29" s="44">
        <f>H29*K29/26</f>
        <v/>
      </c>
      <c r="J29" s="35" t="n">
        <v>0</v>
      </c>
      <c r="K29" s="35" t="n">
        <v>0</v>
      </c>
      <c r="L29" s="1" t="n"/>
      <c r="M29" s="124" t="inlineStr">
        <is>
          <t xml:space="preserve">MGR NH Addl.Allowance </t>
        </is>
      </c>
      <c r="N29" s="176" t="n"/>
      <c r="O29" s="175" t="n"/>
      <c r="P29" s="45">
        <f>+C29</f>
        <v/>
      </c>
      <c r="Q29" s="45">
        <f>+D29</f>
        <v/>
      </c>
      <c r="R29" s="45">
        <f>+E29</f>
        <v/>
      </c>
      <c r="S29" s="1" t="n"/>
      <c r="T29" s="1" t="n"/>
      <c r="U29" s="1" t="n"/>
      <c r="V29" s="1" t="n"/>
      <c r="W29" s="1" t="n"/>
      <c r="X29" s="1" t="n"/>
      <c r="Y29" s="1" t="n"/>
    </row>
    <row r="30">
      <c r="A30" s="46" t="n">
        <v>1008445</v>
      </c>
      <c r="B30" s="47" t="inlineStr">
        <is>
          <t xml:space="preserve">DSM CL </t>
        </is>
      </c>
      <c r="C30" s="41" t="n">
        <v>3</v>
      </c>
      <c r="D30" s="42" t="n">
        <v>3</v>
      </c>
      <c r="E30" s="42" t="n">
        <v>0</v>
      </c>
      <c r="F30" s="42">
        <f>D30-C30</f>
        <v/>
      </c>
      <c r="G30" s="43">
        <f>F30*J30/$T$1</f>
        <v/>
      </c>
      <c r="H30" s="41" t="n">
        <v>11</v>
      </c>
      <c r="I30" s="44">
        <f>H30*K30/$M$1</f>
        <v/>
      </c>
      <c r="J30" s="35" t="n">
        <v>23104</v>
      </c>
      <c r="K30" s="35" t="n">
        <v>23104</v>
      </c>
      <c r="L30" s="1" t="n"/>
      <c r="M30" s="124" t="inlineStr">
        <is>
          <t xml:space="preserve">DSM CL </t>
        </is>
      </c>
      <c r="N30" s="176" t="n"/>
      <c r="O30" s="175" t="n"/>
      <c r="P30" s="45">
        <f>+C30</f>
        <v/>
      </c>
      <c r="Q30" s="45">
        <f>+D30</f>
        <v/>
      </c>
      <c r="R30" s="45">
        <f>+E30</f>
        <v/>
      </c>
      <c r="S30" s="1" t="n"/>
      <c r="T30" s="1" t="n"/>
      <c r="U30" s="1" t="n"/>
      <c r="V30" s="1" t="n"/>
      <c r="W30" s="1" t="n"/>
      <c r="X30" s="1" t="n"/>
      <c r="Y30" s="1" t="n"/>
    </row>
    <row r="31">
      <c r="A31" s="46" t="n">
        <v>1008446</v>
      </c>
      <c r="B31" s="47" t="inlineStr">
        <is>
          <t xml:space="preserve">DSM CL Addl.Allowance </t>
        </is>
      </c>
      <c r="C31" s="41" t="n">
        <v>3</v>
      </c>
      <c r="D31" s="42" t="n">
        <v>3</v>
      </c>
      <c r="E31" s="42" t="n">
        <v>0</v>
      </c>
      <c r="F31" s="42">
        <f>D31-C31</f>
        <v/>
      </c>
      <c r="G31" s="43">
        <f>F31*J31/$T$1</f>
        <v/>
      </c>
      <c r="H31" s="41" t="n">
        <v>11</v>
      </c>
      <c r="I31" s="44">
        <f>H31*K31/$M$1</f>
        <v/>
      </c>
      <c r="J31" s="35" t="n">
        <v>0</v>
      </c>
      <c r="K31" s="35" t="n">
        <v>0</v>
      </c>
      <c r="L31" s="1" t="n"/>
      <c r="M31" s="124" t="inlineStr">
        <is>
          <t xml:space="preserve">DSM CL Addl.Allowance </t>
        </is>
      </c>
      <c r="N31" s="176" t="n"/>
      <c r="O31" s="175" t="n"/>
      <c r="P31" s="45">
        <f>+C31</f>
        <v/>
      </c>
      <c r="Q31" s="45">
        <f>+D31</f>
        <v/>
      </c>
      <c r="R31" s="45">
        <f>+E31</f>
        <v/>
      </c>
      <c r="S31" s="1" t="n"/>
      <c r="T31" s="1" t="n"/>
      <c r="U31" s="1" t="n"/>
      <c r="V31" s="1" t="n"/>
      <c r="W31" s="1" t="n"/>
      <c r="X31" s="1" t="n"/>
      <c r="Y31" s="1" t="n"/>
    </row>
    <row r="32">
      <c r="A32" s="46" t="n">
        <v>1008447</v>
      </c>
      <c r="B32" s="47" t="inlineStr">
        <is>
          <t xml:space="preserve">TECH  CL </t>
        </is>
      </c>
      <c r="C32" s="41" t="n">
        <v>0</v>
      </c>
      <c r="D32" s="42" t="n">
        <v>1</v>
      </c>
      <c r="E32" s="42" t="n">
        <v>0</v>
      </c>
      <c r="F32" s="42">
        <f>D32-C32</f>
        <v/>
      </c>
      <c r="G32" s="43">
        <f>F32*J32/$T$1</f>
        <v/>
      </c>
      <c r="H32" s="41" t="n">
        <v>0</v>
      </c>
      <c r="I32" s="44">
        <f>H32*K32/$M$1</f>
        <v/>
      </c>
      <c r="J32" s="35" t="n">
        <v>24466</v>
      </c>
      <c r="K32" s="35" t="n">
        <v>24466</v>
      </c>
      <c r="L32" s="1" t="n"/>
      <c r="M32" s="124" t="inlineStr">
        <is>
          <t xml:space="preserve">TECH  CL </t>
        </is>
      </c>
      <c r="N32" s="176" t="n"/>
      <c r="O32" s="175" t="n"/>
      <c r="P32" s="45">
        <f>+C32</f>
        <v/>
      </c>
      <c r="Q32" s="45">
        <f>+D32</f>
        <v/>
      </c>
      <c r="R32" s="45">
        <f>+E32</f>
        <v/>
      </c>
      <c r="S32" s="1" t="n"/>
      <c r="T32" s="1" t="n"/>
      <c r="U32" s="1" t="n"/>
      <c r="V32" s="1" t="n"/>
      <c r="W32" s="1" t="n"/>
      <c r="X32" s="1" t="n"/>
      <c r="Y32" s="1" t="n"/>
    </row>
    <row r="33">
      <c r="A33" s="46" t="n">
        <v>1008448</v>
      </c>
      <c r="B33" s="47" t="inlineStr">
        <is>
          <t>TECH CL Addl.Allowance</t>
        </is>
      </c>
      <c r="C33" s="41" t="n">
        <v>0</v>
      </c>
      <c r="D33" s="42" t="n">
        <v>1</v>
      </c>
      <c r="E33" s="42" t="n">
        <v>0</v>
      </c>
      <c r="F33" s="42">
        <f>D33-C33</f>
        <v/>
      </c>
      <c r="G33" s="43">
        <f>F33*J33/$T$1</f>
        <v/>
      </c>
      <c r="H33" s="41" t="n">
        <v>0</v>
      </c>
      <c r="I33" s="44">
        <f>H33*K33/$M$1</f>
        <v/>
      </c>
      <c r="J33" s="35" t="n">
        <v>0</v>
      </c>
      <c r="K33" s="35" t="n">
        <v>0</v>
      </c>
      <c r="L33" s="1" t="n"/>
      <c r="M33" s="124" t="inlineStr">
        <is>
          <t>TECH CL Addl.Allowance</t>
        </is>
      </c>
      <c r="N33" s="176" t="n"/>
      <c r="O33" s="175" t="n"/>
      <c r="P33" s="45">
        <f>+C33</f>
        <v/>
      </c>
      <c r="Q33" s="45">
        <f>+D33</f>
        <v/>
      </c>
      <c r="R33" s="45">
        <f>+E33</f>
        <v/>
      </c>
      <c r="S33" s="1" t="n"/>
      <c r="T33" s="1" t="n"/>
      <c r="U33" s="1" t="n"/>
      <c r="V33" s="1" t="n"/>
      <c r="W33" s="1" t="n"/>
      <c r="X33" s="1" t="n"/>
      <c r="Y33" s="1" t="n"/>
    </row>
    <row r="34">
      <c r="A34" s="46" t="n">
        <v>1008449</v>
      </c>
      <c r="B34" s="47" t="inlineStr">
        <is>
          <t xml:space="preserve">MGR CL </t>
        </is>
      </c>
      <c r="C34" s="41" t="n">
        <v>0</v>
      </c>
      <c r="D34" s="42" t="n">
        <v>0</v>
      </c>
      <c r="E34" s="42" t="n">
        <v>0</v>
      </c>
      <c r="F34" s="42">
        <f>D34-C34</f>
        <v/>
      </c>
      <c r="G34" s="43">
        <f>F34*J34/$T$1</f>
        <v/>
      </c>
      <c r="H34" s="41" t="n">
        <v>0</v>
      </c>
      <c r="I34" s="44">
        <f>H34*K34/$M$1</f>
        <v/>
      </c>
      <c r="J34" s="35" t="n">
        <v>26390</v>
      </c>
      <c r="K34" s="35" t="n">
        <v>26390</v>
      </c>
      <c r="L34" s="1" t="n"/>
      <c r="M34" s="124" t="inlineStr">
        <is>
          <t xml:space="preserve">MGR CL </t>
        </is>
      </c>
      <c r="N34" s="176" t="n"/>
      <c r="O34" s="175" t="n"/>
      <c r="P34" s="45">
        <f>+C34</f>
        <v/>
      </c>
      <c r="Q34" s="45">
        <f>+D34</f>
        <v/>
      </c>
      <c r="R34" s="45">
        <f>+E34</f>
        <v/>
      </c>
      <c r="S34" s="1" t="n"/>
      <c r="T34" s="1" t="n"/>
      <c r="U34" s="1" t="n"/>
      <c r="V34" s="1" t="n"/>
      <c r="W34" s="1" t="n"/>
      <c r="X34" s="1" t="n"/>
      <c r="Y34" s="1" t="n"/>
    </row>
    <row r="35">
      <c r="A35" s="46" t="n">
        <v>1008450</v>
      </c>
      <c r="B35" s="47" t="inlineStr">
        <is>
          <t>MGR CL Addl.Allowance</t>
        </is>
      </c>
      <c r="C35" s="41" t="n">
        <v>0</v>
      </c>
      <c r="D35" s="42" t="n">
        <v>0</v>
      </c>
      <c r="E35" s="42" t="n">
        <v>0</v>
      </c>
      <c r="F35" s="42">
        <f>D35-C35</f>
        <v/>
      </c>
      <c r="G35" s="43">
        <f>F35*J35/$T$1</f>
        <v/>
      </c>
      <c r="H35" s="41" t="n">
        <v>0</v>
      </c>
      <c r="I35" s="44">
        <f>H35*K35/$M$1</f>
        <v/>
      </c>
      <c r="J35" s="35" t="n">
        <v>0</v>
      </c>
      <c r="K35" s="35" t="n">
        <v>0</v>
      </c>
      <c r="L35" s="1" t="n"/>
      <c r="M35" s="124" t="inlineStr">
        <is>
          <t>MGR CL Addl.Allowance</t>
        </is>
      </c>
      <c r="N35" s="176" t="n"/>
      <c r="O35" s="175" t="n"/>
      <c r="P35" s="45">
        <f>+C35</f>
        <v/>
      </c>
      <c r="Q35" s="45">
        <f>+D35</f>
        <v/>
      </c>
      <c r="R35" s="45">
        <f>+E35</f>
        <v/>
      </c>
      <c r="S35" s="1" t="n"/>
      <c r="T35" s="1" t="n"/>
      <c r="U35" s="1" t="n"/>
      <c r="V35" s="1" t="n"/>
      <c r="W35" s="1" t="n"/>
      <c r="X35" s="1" t="n"/>
      <c r="Y35" s="1" t="n"/>
    </row>
    <row r="36">
      <c r="A36" s="46" t="n">
        <v>1008451</v>
      </c>
      <c r="B36" s="47" t="inlineStr">
        <is>
          <t xml:space="preserve">DSM F&amp;S Traning  </t>
        </is>
      </c>
      <c r="C36" s="41" t="n">
        <v>0</v>
      </c>
      <c r="D36" s="42" t="n">
        <v>0</v>
      </c>
      <c r="E36" s="42" t="n">
        <v>0</v>
      </c>
      <c r="F36" s="42">
        <f>D36-C36</f>
        <v/>
      </c>
      <c r="G36" s="43">
        <f>F36*J36/26</f>
        <v/>
      </c>
      <c r="H36" s="41" t="n">
        <v>0</v>
      </c>
      <c r="I36" s="44">
        <f>H36*K36/26</f>
        <v/>
      </c>
      <c r="J36" s="35" t="n">
        <v>23104</v>
      </c>
      <c r="K36" s="35" t="n">
        <v>23104</v>
      </c>
      <c r="L36" s="1" t="n"/>
      <c r="M36" s="124" t="inlineStr">
        <is>
          <t xml:space="preserve">DSM F&amp;S Traning  </t>
        </is>
      </c>
      <c r="N36" s="176" t="n"/>
      <c r="O36" s="175" t="n"/>
      <c r="P36" s="45">
        <f>+C36</f>
        <v/>
      </c>
      <c r="Q36" s="45">
        <f>+D36</f>
        <v/>
      </c>
      <c r="R36" s="45">
        <f>+E36</f>
        <v/>
      </c>
      <c r="S36" s="1" t="n"/>
      <c r="T36" s="1" t="n"/>
      <c r="U36" s="1" t="n"/>
      <c r="V36" s="1" t="n"/>
      <c r="W36" s="1" t="n"/>
      <c r="X36" s="1" t="n"/>
      <c r="Y36" s="1" t="n"/>
    </row>
    <row r="37">
      <c r="A37" s="46" t="n">
        <v>1008452</v>
      </c>
      <c r="B37" s="47" t="inlineStr">
        <is>
          <t xml:space="preserve">DSM F&amp;S Traning Addl.Allowance  </t>
        </is>
      </c>
      <c r="C37" s="41" t="n">
        <v>0</v>
      </c>
      <c r="D37" s="42" t="n">
        <v>0</v>
      </c>
      <c r="E37" s="42" t="n">
        <v>0</v>
      </c>
      <c r="F37" s="42">
        <f>D37-C37</f>
        <v/>
      </c>
      <c r="G37" s="43">
        <f>F37*J37/26</f>
        <v/>
      </c>
      <c r="H37" s="41" t="n">
        <v>0</v>
      </c>
      <c r="I37" s="44">
        <f>H37*K37/26</f>
        <v/>
      </c>
      <c r="J37" s="35" t="n">
        <v>0</v>
      </c>
      <c r="K37" s="35" t="n">
        <v>0</v>
      </c>
      <c r="L37" s="1" t="n"/>
      <c r="M37" s="124" t="inlineStr">
        <is>
          <t xml:space="preserve">DSM F&amp;S Traning Addl.Allowance  </t>
        </is>
      </c>
      <c r="N37" s="176" t="n"/>
      <c r="O37" s="175" t="n"/>
      <c r="P37" s="45">
        <f>+C37</f>
        <v/>
      </c>
      <c r="Q37" s="45">
        <f>+D37</f>
        <v/>
      </c>
      <c r="R37" s="45">
        <f>+E37</f>
        <v/>
      </c>
      <c r="S37" s="1" t="n"/>
      <c r="T37" s="1" t="n"/>
      <c r="U37" s="1" t="n"/>
      <c r="V37" s="1" t="n"/>
      <c r="W37" s="1" t="n"/>
      <c r="X37" s="1" t="n"/>
      <c r="Y37" s="1" t="n"/>
    </row>
    <row r="38">
      <c r="A38" s="46" t="n">
        <v>1008453</v>
      </c>
      <c r="B38" s="47" t="inlineStr">
        <is>
          <t xml:space="preserve">TECH F&amp;S Traning </t>
        </is>
      </c>
      <c r="C38" s="41" t="n">
        <v>0</v>
      </c>
      <c r="D38" s="42" t="n">
        <v>0</v>
      </c>
      <c r="E38" s="42" t="n">
        <v>0</v>
      </c>
      <c r="F38" s="42">
        <f>D38-C38</f>
        <v/>
      </c>
      <c r="G38" s="43">
        <f>F38*J38/26</f>
        <v/>
      </c>
      <c r="H38" s="41" t="n">
        <v>0</v>
      </c>
      <c r="I38" s="44">
        <f>H38*K38/26</f>
        <v/>
      </c>
      <c r="J38" s="35" t="n">
        <v>24466</v>
      </c>
      <c r="K38" s="35" t="n">
        <v>24466</v>
      </c>
      <c r="L38" s="1" t="n"/>
      <c r="M38" s="124" t="inlineStr">
        <is>
          <t xml:space="preserve">TECH F&amp;S Traning </t>
        </is>
      </c>
      <c r="N38" s="176" t="n"/>
      <c r="O38" s="175" t="n"/>
      <c r="P38" s="45">
        <f>+C38</f>
        <v/>
      </c>
      <c r="Q38" s="45">
        <f>+D38</f>
        <v/>
      </c>
      <c r="R38" s="45">
        <f>+E38</f>
        <v/>
      </c>
      <c r="S38" s="1" t="n"/>
      <c r="T38" s="1" t="n"/>
      <c r="U38" s="1" t="n"/>
      <c r="V38" s="1" t="n"/>
      <c r="W38" s="1" t="n"/>
      <c r="X38" s="1" t="n"/>
      <c r="Y38" s="1" t="n"/>
    </row>
    <row r="39">
      <c r="A39" s="46" t="n">
        <v>1008454</v>
      </c>
      <c r="B39" s="47" t="inlineStr">
        <is>
          <t xml:space="preserve">TECH F&amp;S Traning Addl.Allowance </t>
        </is>
      </c>
      <c r="C39" s="41" t="n">
        <v>0</v>
      </c>
      <c r="D39" s="42" t="n">
        <v>0</v>
      </c>
      <c r="E39" s="42" t="n">
        <v>0</v>
      </c>
      <c r="F39" s="42">
        <f>D39-C39</f>
        <v/>
      </c>
      <c r="G39" s="43">
        <f>F39*J39/26</f>
        <v/>
      </c>
      <c r="H39" s="41" t="n">
        <v>0</v>
      </c>
      <c r="I39" s="44">
        <f>H39*K39/26</f>
        <v/>
      </c>
      <c r="J39" s="35" t="n">
        <v>0</v>
      </c>
      <c r="K39" s="35" t="n">
        <v>0</v>
      </c>
      <c r="L39" s="1" t="n"/>
      <c r="M39" s="124" t="inlineStr">
        <is>
          <t xml:space="preserve">TECH F&amp;S Traning Addl.Allowance </t>
        </is>
      </c>
      <c r="N39" s="176" t="n"/>
      <c r="O39" s="175" t="n"/>
      <c r="P39" s="45">
        <f>+C39</f>
        <v/>
      </c>
      <c r="Q39" s="45">
        <f>+D39</f>
        <v/>
      </c>
      <c r="R39" s="45">
        <f>+E39</f>
        <v/>
      </c>
      <c r="S39" s="1" t="n"/>
      <c r="T39" s="1" t="n"/>
      <c r="U39" s="1" t="n"/>
      <c r="V39" s="1" t="n"/>
      <c r="W39" s="1" t="n"/>
      <c r="X39" s="1" t="n"/>
      <c r="Y39" s="1" t="n"/>
    </row>
    <row r="40">
      <c r="A40" s="46" t="n">
        <v>1008455</v>
      </c>
      <c r="B40" s="47" t="inlineStr">
        <is>
          <t xml:space="preserve">MGR F&amp;S Traning </t>
        </is>
      </c>
      <c r="C40" s="41" t="n">
        <v>0</v>
      </c>
      <c r="D40" s="42" t="n">
        <v>0</v>
      </c>
      <c r="E40" s="42" t="n">
        <v>0</v>
      </c>
      <c r="F40" s="42">
        <f>D40-C40</f>
        <v/>
      </c>
      <c r="G40" s="43">
        <f>F40*J40/26</f>
        <v/>
      </c>
      <c r="H40" s="41" t="n">
        <v>0</v>
      </c>
      <c r="I40" s="44">
        <f>H40*K40/26</f>
        <v/>
      </c>
      <c r="J40" s="35" t="n">
        <v>26390</v>
      </c>
      <c r="K40" s="35" t="n">
        <v>26390</v>
      </c>
      <c r="L40" s="1" t="n"/>
      <c r="M40" s="124" t="inlineStr">
        <is>
          <t xml:space="preserve">MGR F&amp;S Traning </t>
        </is>
      </c>
      <c r="N40" s="176" t="n"/>
      <c r="O40" s="175" t="n"/>
      <c r="P40" s="45">
        <f>+C40</f>
        <v/>
      </c>
      <c r="Q40" s="45">
        <f>+D40</f>
        <v/>
      </c>
      <c r="R40" s="45">
        <f>+E40</f>
        <v/>
      </c>
      <c r="S40" s="1" t="n"/>
      <c r="T40" s="1" t="n"/>
      <c r="U40" s="1" t="n"/>
      <c r="V40" s="1" t="n"/>
      <c r="W40" s="1" t="n"/>
      <c r="X40" s="1" t="n"/>
      <c r="Y40" s="1" t="n"/>
    </row>
    <row r="41">
      <c r="A41" s="46" t="n">
        <v>1008456</v>
      </c>
      <c r="B41" s="47" t="inlineStr">
        <is>
          <t xml:space="preserve">MGR F&amp;S Traning Addl.Allowance  </t>
        </is>
      </c>
      <c r="C41" s="41" t="n">
        <v>0</v>
      </c>
      <c r="D41" s="42" t="n">
        <v>0</v>
      </c>
      <c r="E41" s="42" t="n">
        <v>0</v>
      </c>
      <c r="F41" s="42">
        <f>D41-C41</f>
        <v/>
      </c>
      <c r="G41" s="43">
        <f>F41*J41/26</f>
        <v/>
      </c>
      <c r="H41" s="41" t="n">
        <v>0</v>
      </c>
      <c r="I41" s="44">
        <f>H41*K41/26</f>
        <v/>
      </c>
      <c r="J41" s="35" t="n">
        <v>0</v>
      </c>
      <c r="K41" s="35" t="n">
        <v>0</v>
      </c>
      <c r="L41" s="1" t="n"/>
      <c r="M41" s="124" t="inlineStr">
        <is>
          <t xml:space="preserve">MGR F&amp;S Traning Addl.Allowance  </t>
        </is>
      </c>
      <c r="N41" s="176" t="n"/>
      <c r="O41" s="175" t="n"/>
      <c r="P41" s="45">
        <f>+C41</f>
        <v/>
      </c>
      <c r="Q41" s="45">
        <f>+D41</f>
        <v/>
      </c>
      <c r="R41" s="45">
        <f>+E41</f>
        <v/>
      </c>
      <c r="S41" s="1" t="n"/>
      <c r="T41" s="1" t="n"/>
      <c r="U41" s="1" t="n"/>
      <c r="V41" s="1" t="n"/>
      <c r="W41" s="1" t="n"/>
      <c r="X41" s="1" t="n"/>
      <c r="Y41" s="1" t="n"/>
    </row>
    <row r="42">
      <c r="A42" s="46" t="n"/>
      <c r="B42" s="52" t="inlineStr">
        <is>
          <t>EPFO Reconciliation for FEB'2023</t>
        </is>
      </c>
      <c r="C42" s="49" t="n"/>
      <c r="D42" s="49" t="n"/>
      <c r="E42" s="49" t="n"/>
      <c r="F42" s="49" t="n"/>
      <c r="G42" s="49" t="n"/>
      <c r="H42" s="49" t="n"/>
      <c r="I42" s="53" t="n">
        <v>0</v>
      </c>
      <c r="J42" s="54" t="n"/>
      <c r="K42" s="54" t="n"/>
      <c r="L42" s="1" t="n"/>
      <c r="M42" s="129" t="n"/>
      <c r="P42" s="55" t="n"/>
      <c r="Q42" s="55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>
      <c r="A43" s="46" t="n"/>
      <c r="B43" s="52" t="inlineStr">
        <is>
          <t>ESI Reconciliation of Technicians for Oct'2022</t>
        </is>
      </c>
      <c r="C43" s="49" t="n"/>
      <c r="D43" s="49" t="n"/>
      <c r="E43" s="49" t="n"/>
      <c r="F43" s="49" t="n"/>
      <c r="G43" s="49" t="n"/>
      <c r="H43" s="49" t="n"/>
      <c r="I43" s="53" t="n">
        <v>0</v>
      </c>
      <c r="J43" s="54" t="n"/>
      <c r="K43" s="54" t="n"/>
      <c r="L43" s="54" t="n"/>
      <c r="M43" s="54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>
      <c r="A44" s="46" t="n"/>
      <c r="B44" s="56" t="inlineStr">
        <is>
          <t>Arrear Amount For OCT'2022 - FEB'2023</t>
        </is>
      </c>
      <c r="C44" s="49" t="n"/>
      <c r="D44" s="49" t="n"/>
      <c r="E44" s="49" t="n"/>
      <c r="F44" s="49" t="n"/>
      <c r="G44" s="49" t="n"/>
      <c r="H44" s="49" t="n"/>
      <c r="I44" s="53" t="n">
        <v>0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>
      <c r="A45" s="57" t="n"/>
      <c r="B45" s="58" t="inlineStr">
        <is>
          <t>EL Amount of Staffs for 2022</t>
        </is>
      </c>
      <c r="C45" s="59" t="n"/>
      <c r="D45" s="59" t="n"/>
      <c r="E45" s="59" t="n"/>
      <c r="F45" s="59" t="n"/>
      <c r="G45" s="49" t="n"/>
      <c r="H45" s="49" t="n"/>
      <c r="I45" s="53" t="n">
        <v>0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" customHeight="1" thickBot="1">
      <c r="A46" s="57" t="n"/>
      <c r="B46" s="56" t="inlineStr">
        <is>
          <t>Halfyearly reco for Jul-Dec'2022</t>
        </is>
      </c>
      <c r="C46" s="59" t="n"/>
      <c r="D46" s="59" t="n"/>
      <c r="E46" s="59" t="n"/>
      <c r="F46" s="59" t="n"/>
      <c r="G46" s="1" t="n"/>
      <c r="H46" s="60" t="n"/>
      <c r="I46" s="61" t="n">
        <v>0</v>
      </c>
      <c r="J46" s="54" t="n"/>
      <c r="K46" s="54" t="n"/>
      <c r="L46" s="54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6.2" customHeight="1" thickBot="1">
      <c r="A47" s="185" t="inlineStr">
        <is>
          <t>TOTAL (A)</t>
        </is>
      </c>
      <c r="B47" s="181" t="n"/>
      <c r="C47" s="181" t="n"/>
      <c r="D47" s="181" t="n"/>
      <c r="E47" s="186" t="n"/>
      <c r="F47" s="62">
        <f>+F12+F14+F16</f>
        <v/>
      </c>
      <c r="G47" s="63">
        <f>SUM(G12:G45)</f>
        <v/>
      </c>
      <c r="H47" s="62">
        <f>+H12+H14+H16</f>
        <v/>
      </c>
      <c r="I47" s="63">
        <f>SUM(I12:I46)</f>
        <v/>
      </c>
      <c r="J47" s="54" t="n"/>
      <c r="K47" s="54" t="n"/>
      <c r="L47" s="54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6.2" customHeight="1" thickBot="1">
      <c r="A48" s="187" t="inlineStr">
        <is>
          <t>SALARY AMOUNT TOTAL (B)</t>
        </is>
      </c>
      <c r="B48" s="181" t="n"/>
      <c r="C48" s="181" t="n"/>
      <c r="D48" s="181" t="n"/>
      <c r="E48" s="182" t="n"/>
      <c r="F48" s="64">
        <f>+G47+I47</f>
        <v/>
      </c>
      <c r="G48" s="65" t="n"/>
      <c r="H48" s="65" t="n"/>
      <c r="I48" s="63" t="n"/>
      <c r="J48" s="1" t="n"/>
      <c r="K48" s="1" t="n"/>
      <c r="L48" s="1" t="n"/>
      <c r="M48" s="1" t="n"/>
      <c r="N48" s="54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" customHeight="1" thickBot="1">
      <c r="A49" s="188" t="inlineStr">
        <is>
          <t>(C) Lumpsum Reimbursment</t>
        </is>
      </c>
      <c r="B49" s="181" t="n"/>
      <c r="C49" s="181" t="n"/>
      <c r="D49" s="181" t="n"/>
      <c r="E49" s="181" t="n"/>
      <c r="F49" s="181" t="n"/>
      <c r="G49" s="181" t="n"/>
      <c r="H49" s="181" t="n"/>
      <c r="I49" s="182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>
      <c r="A50" s="85" t="inlineStr">
        <is>
          <t xml:space="preserve">Lumpsum </t>
        </is>
      </c>
      <c r="B50" s="136" t="inlineStr">
        <is>
          <t xml:space="preserve">Monthly Maintenance Charges </t>
        </is>
      </c>
      <c r="C50" s="170" t="n"/>
      <c r="D50" s="170" t="n"/>
      <c r="E50" s="170" t="n"/>
      <c r="F50" s="170" t="n"/>
      <c r="G50" s="171" t="n"/>
      <c r="H50" s="66" t="n">
        <v>7510</v>
      </c>
      <c r="I50" s="137">
        <f>SUM(H50:H52)</f>
        <v/>
      </c>
      <c r="J50" s="1" t="n"/>
      <c r="K50" s="1" t="n"/>
      <c r="L50" s="1" t="n"/>
      <c r="M50" s="54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>
      <c r="A51" s="189" t="n"/>
      <c r="B51" s="83" t="inlineStr">
        <is>
          <t>Monthly Water Charges</t>
        </is>
      </c>
      <c r="C51" s="176" t="n"/>
      <c r="D51" s="176" t="n"/>
      <c r="E51" s="176" t="n"/>
      <c r="F51" s="176" t="n"/>
      <c r="G51" s="175" t="n"/>
      <c r="H51" s="67" t="n">
        <v>1550</v>
      </c>
      <c r="I51" s="190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" customHeight="1" thickBot="1">
      <c r="A52" s="189" t="n"/>
      <c r="B52" s="83" t="inlineStr">
        <is>
          <t xml:space="preserve">Monthly Horticulture Charges </t>
        </is>
      </c>
      <c r="C52" s="176" t="n"/>
      <c r="D52" s="176" t="n"/>
      <c r="E52" s="176" t="n"/>
      <c r="F52" s="176" t="n"/>
      <c r="G52" s="175" t="n"/>
      <c r="H52" s="67" t="n">
        <v>0</v>
      </c>
      <c r="I52" s="19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" customHeight="1" thickBot="1">
      <c r="A53" s="188" t="inlineStr">
        <is>
          <t>(D) Other Expenses Reimbursements</t>
        </is>
      </c>
      <c r="B53" s="181" t="n"/>
      <c r="C53" s="181" t="n"/>
      <c r="D53" s="181" t="n"/>
      <c r="E53" s="181" t="n"/>
      <c r="F53" s="181" t="n"/>
      <c r="G53" s="181" t="n"/>
      <c r="H53" s="181" t="n"/>
      <c r="I53" s="182" t="n"/>
      <c r="J53" s="1" t="n"/>
      <c r="K53" s="1" t="n"/>
      <c r="L53" s="1" t="n"/>
      <c r="M53" s="68" t="n"/>
      <c r="N53" s="68" t="n"/>
      <c r="O53" s="69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27.6" customHeight="1">
      <c r="A54" s="84" t="inlineStr">
        <is>
          <t>Reimbursements</t>
        </is>
      </c>
      <c r="B54" s="83" t="inlineStr">
        <is>
          <t>Petrol for water mist trolley</t>
        </is>
      </c>
      <c r="C54" s="176" t="n"/>
      <c r="D54" s="176" t="n"/>
      <c r="E54" s="176" t="n"/>
      <c r="F54" s="176" t="n"/>
      <c r="G54" s="175" t="n"/>
      <c r="H54" s="81" t="n">
        <v>250</v>
      </c>
      <c r="I54" s="86">
        <f>SUM(H54:H61)</f>
        <v/>
      </c>
      <c r="J54" s="1" t="n"/>
      <c r="K54" s="1" t="n"/>
      <c r="L54" s="1" t="n"/>
      <c r="M54" s="68" t="n"/>
      <c r="N54" s="68" t="n"/>
      <c r="O54" s="69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>
      <c r="A55" s="189" t="n"/>
      <c r="B55" s="83" t="inlineStr">
        <is>
          <t>Delhi Jal Board Water Bill</t>
        </is>
      </c>
      <c r="C55" s="176" t="n"/>
      <c r="D55" s="176" t="n"/>
      <c r="E55" s="176" t="n"/>
      <c r="F55" s="176" t="n"/>
      <c r="G55" s="175" t="n"/>
      <c r="H55" s="81" t="n">
        <v>0</v>
      </c>
      <c r="I55" s="192" t="n"/>
      <c r="J55" s="1" t="n"/>
      <c r="K55" s="1" t="n"/>
      <c r="L55" s="1" t="n"/>
      <c r="M55" s="68" t="n"/>
      <c r="N55" s="68" t="n"/>
      <c r="O55" s="69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>
      <c r="A56" s="189" t="n"/>
      <c r="B56" s="83" t="inlineStr">
        <is>
          <t>MCD Trade Licence Fee</t>
        </is>
      </c>
      <c r="C56" s="176" t="n"/>
      <c r="D56" s="176" t="n"/>
      <c r="E56" s="176" t="n"/>
      <c r="F56" s="176" t="n"/>
      <c r="G56" s="175" t="n"/>
      <c r="H56" s="81" t="n">
        <v>0</v>
      </c>
      <c r="I56" s="192" t="n"/>
      <c r="J56" s="1" t="n"/>
      <c r="K56" s="1" t="n"/>
      <c r="L56" s="1" t="n"/>
      <c r="M56" s="68" t="n"/>
      <c r="N56" s="68" t="n"/>
      <c r="O56" s="69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>
      <c r="A57" s="189" t="n"/>
      <c r="B57" s="83" t="inlineStr">
        <is>
          <t>Medical Check-Up Charges</t>
        </is>
      </c>
      <c r="C57" s="176" t="n"/>
      <c r="D57" s="176" t="n"/>
      <c r="E57" s="176" t="n"/>
      <c r="F57" s="176" t="n"/>
      <c r="G57" s="175" t="n"/>
      <c r="H57" s="81" t="n">
        <v>0</v>
      </c>
      <c r="I57" s="192" t="n"/>
      <c r="J57" s="1" t="n"/>
      <c r="K57" s="1" t="n"/>
      <c r="L57" s="1" t="n"/>
      <c r="M57" s="68" t="n"/>
      <c r="N57" s="68" t="n"/>
      <c r="O57" s="69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>
      <c r="A58" s="189" t="n"/>
      <c r="B58" s="83" t="inlineStr">
        <is>
          <t>Insurance</t>
        </is>
      </c>
      <c r="C58" s="176" t="n"/>
      <c r="D58" s="176" t="n"/>
      <c r="E58" s="176" t="n"/>
      <c r="F58" s="176" t="n"/>
      <c r="G58" s="175" t="n"/>
      <c r="H58" s="81" t="n">
        <v>0</v>
      </c>
      <c r="I58" s="192" t="n"/>
      <c r="J58" s="1" t="n"/>
      <c r="K58" s="1" t="n"/>
      <c r="L58" s="1" t="n"/>
      <c r="M58" s="68" t="n"/>
      <c r="N58" s="68" t="n"/>
      <c r="O58" s="69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>
      <c r="A59" s="189" t="n"/>
      <c r="B59" s="83" t="inlineStr">
        <is>
          <t>Mediclaim</t>
        </is>
      </c>
      <c r="C59" s="176" t="n"/>
      <c r="D59" s="176" t="n"/>
      <c r="E59" s="176" t="n"/>
      <c r="F59" s="176" t="n"/>
      <c r="G59" s="175" t="n"/>
      <c r="H59" s="81" t="n">
        <v>0</v>
      </c>
      <c r="I59" s="192" t="n"/>
      <c r="J59" s="1" t="n"/>
      <c r="K59" s="1" t="n"/>
      <c r="L59" s="1" t="n"/>
      <c r="M59" s="68" t="n"/>
      <c r="N59" s="68" t="n"/>
      <c r="O59" s="69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>
      <c r="A60" s="189" t="n"/>
      <c r="B60" s="83" t="inlineStr">
        <is>
          <t>Diwali Illumination</t>
        </is>
      </c>
      <c r="C60" s="176" t="n"/>
      <c r="D60" s="176" t="n"/>
      <c r="E60" s="176" t="n"/>
      <c r="F60" s="176" t="n"/>
      <c r="G60" s="175" t="n"/>
      <c r="H60" s="81" t="n">
        <v>0</v>
      </c>
      <c r="I60" s="192" t="n"/>
      <c r="J60" s="1" t="n"/>
      <c r="K60" s="1" t="n"/>
      <c r="L60" s="1" t="n"/>
      <c r="M60" s="68" t="n"/>
      <c r="N60" s="68" t="n"/>
      <c r="O60" s="69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4.4" customHeight="1" thickBot="1">
      <c r="A61" s="189" t="n"/>
      <c r="B61" s="83" t="inlineStr">
        <is>
          <t>Recharge for QMS</t>
        </is>
      </c>
      <c r="C61" s="176" t="n"/>
      <c r="D61" s="176" t="n"/>
      <c r="E61" s="176" t="n"/>
      <c r="F61" s="176" t="n"/>
      <c r="G61" s="175" t="n"/>
      <c r="H61" s="82" t="n">
        <v>0</v>
      </c>
      <c r="I61" s="192" t="n"/>
      <c r="J61" s="1" t="n"/>
      <c r="K61" s="1" t="n"/>
      <c r="L61" s="1" t="n"/>
      <c r="M61" s="68" t="n"/>
      <c r="N61" s="68" t="n"/>
      <c r="O61" s="69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" customHeight="1" thickBot="1">
      <c r="A62" s="193" t="inlineStr">
        <is>
          <t xml:space="preserve"> (E) Operator Service Charges </t>
        </is>
      </c>
      <c r="B62" s="181" t="n"/>
      <c r="C62" s="181" t="n"/>
      <c r="D62" s="181" t="n"/>
      <c r="E62" s="181" t="n"/>
      <c r="F62" s="181" t="n"/>
      <c r="G62" s="181" t="n"/>
      <c r="H62" s="181" t="n"/>
      <c r="I62" s="182" t="n"/>
      <c r="J62" s="1" t="n"/>
      <c r="K62" s="1" t="n"/>
      <c r="L62" s="1" t="n"/>
      <c r="M62" s="69" t="n"/>
      <c r="N62" s="68" t="n"/>
      <c r="O62" s="69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>
      <c r="A63" s="147" t="inlineStr">
        <is>
          <t>Operator Charges</t>
        </is>
      </c>
      <c r="B63" s="150" t="inlineStr">
        <is>
          <t>Operator Service Charges</t>
        </is>
      </c>
      <c r="C63" s="194" t="n"/>
      <c r="D63" s="194" t="n"/>
      <c r="E63" s="194" t="n"/>
      <c r="F63" s="194" t="n"/>
      <c r="G63" s="195" t="n"/>
      <c r="H63" s="70" t="n">
        <v>0</v>
      </c>
      <c r="I63" s="151">
        <f>SUM(H63:H64)</f>
        <v/>
      </c>
      <c r="J63" s="1" t="n"/>
      <c r="K63" s="1" t="n"/>
      <c r="L63" s="1" t="n"/>
      <c r="M63" s="69" t="n"/>
      <c r="N63" s="69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" customHeight="1" thickBot="1">
      <c r="A64" s="196" t="n"/>
      <c r="B64" s="153" t="inlineStr">
        <is>
          <t>SPI CLAIM</t>
        </is>
      </c>
      <c r="C64" s="178" t="n"/>
      <c r="D64" s="178" t="n"/>
      <c r="E64" s="178" t="n"/>
      <c r="F64" s="178" t="n"/>
      <c r="G64" s="177" t="n"/>
      <c r="H64" s="71" t="n">
        <v>15000</v>
      </c>
      <c r="I64" s="190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" customHeight="1" thickBot="1">
      <c r="A65" s="139" t="inlineStr">
        <is>
          <t>Total (A+B+C+D+E) without Reimbursment and taxes</t>
        </is>
      </c>
      <c r="B65" s="181" t="n"/>
      <c r="C65" s="181" t="n"/>
      <c r="D65" s="181" t="n"/>
      <c r="E65" s="181" t="n"/>
      <c r="F65" s="181" t="n"/>
      <c r="G65" s="181" t="n"/>
      <c r="H65" s="186" t="n"/>
      <c r="I65" s="72">
        <f>+F48+I50+I63</f>
        <v/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>
      <c r="A66" s="160" t="inlineStr">
        <is>
          <t>Taxes</t>
        </is>
      </c>
      <c r="B66" s="161" t="inlineStr">
        <is>
          <t>IGST @ 18%</t>
        </is>
      </c>
      <c r="C66" s="170" t="n"/>
      <c r="D66" s="170" t="n"/>
      <c r="E66" s="170" t="n"/>
      <c r="F66" s="170" t="n"/>
      <c r="G66" s="171" t="n"/>
      <c r="H66" s="73">
        <f>ROUND(I65*18%,0)</f>
        <v/>
      </c>
      <c r="I66" s="137">
        <f>H66+H67</f>
        <v/>
      </c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" customHeight="1" thickBot="1">
      <c r="A67" s="197" t="n"/>
      <c r="B67" s="164" t="n"/>
      <c r="C67" s="176" t="n"/>
      <c r="D67" s="176" t="n"/>
      <c r="E67" s="176" t="n"/>
      <c r="F67" s="176" t="n"/>
      <c r="G67" s="175" t="n"/>
      <c r="H67" s="74" t="n"/>
      <c r="I67" s="19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" customHeight="1" thickBot="1">
      <c r="A68" s="126" t="inlineStr">
        <is>
          <t>T.D.S</t>
        </is>
      </c>
      <c r="B68" s="167" t="inlineStr">
        <is>
          <t>TDS@1%</t>
        </is>
      </c>
      <c r="C68" s="178" t="n"/>
      <c r="D68" s="178" t="n"/>
      <c r="E68" s="178" t="n"/>
      <c r="F68" s="178" t="n"/>
      <c r="G68" s="177" t="n"/>
      <c r="H68" s="75">
        <f>+(I65)*1%</f>
        <v/>
      </c>
      <c r="I68" s="76">
        <f>H68</f>
        <v/>
      </c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" customHeight="1" thickBot="1">
      <c r="A69" s="197" t="n"/>
      <c r="B69" s="139" t="inlineStr">
        <is>
          <t>Payable Amount without Reimbursment</t>
        </is>
      </c>
      <c r="C69" s="181" t="n"/>
      <c r="D69" s="181" t="n"/>
      <c r="E69" s="181" t="n"/>
      <c r="F69" s="181" t="n"/>
      <c r="G69" s="181" t="n"/>
      <c r="H69" s="186" t="n"/>
      <c r="I69" s="77">
        <f>+I65+I66-I68</f>
        <v/>
      </c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" customHeight="1" thickBot="1">
      <c r="A70" s="78" t="n"/>
      <c r="B70" s="1" t="n"/>
      <c r="C70" s="1" t="n"/>
      <c r="D70" s="1" t="n"/>
      <c r="E70" s="1" t="n"/>
      <c r="F70" s="1" t="n"/>
      <c r="G70" s="1" t="n"/>
      <c r="H70" s="1" t="n"/>
      <c r="I70" s="79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8" customHeight="1" thickBot="1">
      <c r="A71" s="198" t="inlineStr">
        <is>
          <t>Net Amount Payable with Reimbursment</t>
        </is>
      </c>
      <c r="B71" s="181" t="n"/>
      <c r="C71" s="181" t="n"/>
      <c r="D71" s="181" t="n"/>
      <c r="E71" s="181" t="n"/>
      <c r="F71" s="181" t="n"/>
      <c r="G71" s="186" t="n"/>
      <c r="H71" s="199">
        <f>+I69+I54</f>
        <v/>
      </c>
      <c r="I71" s="182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>
      <c r="A72" s="80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</sheetData>
  <mergeCells count="96">
    <mergeCell ref="A71:G71"/>
    <mergeCell ref="H71:I71"/>
    <mergeCell ref="A66:A67"/>
    <mergeCell ref="B66:G66"/>
    <mergeCell ref="I66:I67"/>
    <mergeCell ref="B67:G67"/>
    <mergeCell ref="A68:A69"/>
    <mergeCell ref="B68:G68"/>
    <mergeCell ref="B69:H69"/>
    <mergeCell ref="A65:H65"/>
    <mergeCell ref="A53:I53"/>
    <mergeCell ref="B61:G61"/>
    <mergeCell ref="B54:G54"/>
    <mergeCell ref="B55:G55"/>
    <mergeCell ref="B56:G56"/>
    <mergeCell ref="B57:G57"/>
    <mergeCell ref="B58:G58"/>
    <mergeCell ref="B59:G59"/>
    <mergeCell ref="B60:G60"/>
    <mergeCell ref="A62:I62"/>
    <mergeCell ref="A63:A64"/>
    <mergeCell ref="B63:G63"/>
    <mergeCell ref="I63:I64"/>
    <mergeCell ref="B64:G64"/>
    <mergeCell ref="A50:A52"/>
    <mergeCell ref="B50:G50"/>
    <mergeCell ref="I50:I52"/>
    <mergeCell ref="B51:G51"/>
    <mergeCell ref="B52:G52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A7:E7"/>
    <mergeCell ref="A8:E8"/>
    <mergeCell ref="A9:E9"/>
    <mergeCell ref="A10:A11"/>
    <mergeCell ref="B10:B11"/>
    <mergeCell ref="C10:G10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A54:A61"/>
    <mergeCell ref="I54:I61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</mergeCells>
  <hyperlinks>
    <hyperlink xmlns:r="http://schemas.openxmlformats.org/officeDocument/2006/relationships" ref="B66" display="IGST@18.0%" r:id="rId1"/>
    <hyperlink xmlns:r="http://schemas.openxmlformats.org/officeDocument/2006/relationships" ref="B68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Sahil Khan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2023-08-09T22:13:01Z</dcterms:modified>
  <cp:lastModifiedBy>Sahil Khan</cp:lastModifiedBy>
</cp:coreProperties>
</file>