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  <sheet state="visible" name="Home" sheetId="2" r:id="rId5"/>
    <sheet state="visible" name="WACC from IERP" sheetId="3" r:id="rId6"/>
    <sheet state="visible" name="WACC from CAPM" sheetId="4" r:id="rId7"/>
    <sheet state="visible" name="DOL DFL " sheetId="5" r:id="rId8"/>
    <sheet state="visible" name="Industry  DOL DFL" sheetId="6" r:id="rId9"/>
    <sheet state="visible" name="Cost of Debt" sheetId="7" r:id="rId10"/>
    <sheet state="visible" name="Regression Tata Motors" sheetId="8" r:id="rId11"/>
    <sheet state="visible" name="Regression Mahindra" sheetId="9" r:id="rId12"/>
    <sheet state="visible" name="Regression Maruti" sheetId="10" r:id="rId13"/>
    <sheet state="visible" name="TATA Motors" sheetId="11" r:id="rId14"/>
    <sheet state="visible" name="MARUTI SUZUKI INDIA LTD" sheetId="12" r:id="rId15"/>
    <sheet state="visible" name="MAHINDRA &amp; MAHINDRA LTD" sheetId="13" r:id="rId16"/>
    <sheet state="visible" name="TVS" sheetId="14" r:id="rId17"/>
    <sheet state="visible" name="YAMAHA MOTOR CO LTD" sheetId="15" r:id="rId18"/>
    <sheet state="visible" name="BAJAJ AUTO LTD" sheetId="16" r:id="rId19"/>
    <sheet state="visible" name="EICHER MOTORS LTD" sheetId="17" r:id="rId20"/>
    <sheet state="visible" name="Hyundai" sheetId="18" r:id="rId21"/>
    <sheet state="visible" name="KIA CORP" sheetId="19" r:id="rId22"/>
    <sheet state="visible" name="TOYOTA MOTOR CORP" sheetId="20" r:id="rId23"/>
    <sheet state="visible" name="MITSUBISHI" sheetId="21" r:id="rId24"/>
    <sheet state="visible" name="NISSAN MOTOR CO LTD" sheetId="22" r:id="rId25"/>
    <sheet state="visible" name="Nissan shatai" sheetId="23" r:id="rId26"/>
    <sheet state="visible" name="Hero Motorcorp" sheetId="24" r:id="rId27"/>
    <sheet state="visible" name="HONDA MOTOR CO LTD" sheetId="25" r:id="rId28"/>
  </sheets>
  <definedNames>
    <definedName name="MY_FUNCTION1">LAMBDA('WACC from CAPM'!$C$4+B4('WACC from CAPM'!$D$4-'WACC from CAPM'!$C$4))</definedName>
  </definedNames>
  <calcPr/>
</workbook>
</file>

<file path=xl/sharedStrings.xml><?xml version="1.0" encoding="utf-8"?>
<sst xmlns="http://schemas.openxmlformats.org/spreadsheetml/2006/main" count="579" uniqueCount="380">
  <si>
    <t>Date</t>
  </si>
  <si>
    <t>Yamaha MV</t>
  </si>
  <si>
    <t>MV BAJAJ</t>
  </si>
  <si>
    <t>TVS MV</t>
  </si>
  <si>
    <t>Hero MV</t>
  </si>
  <si>
    <t>EICHER MV</t>
  </si>
  <si>
    <t>Hyundai MV</t>
  </si>
  <si>
    <t>KIA MV</t>
  </si>
  <si>
    <t>TOYOTA MV</t>
  </si>
  <si>
    <t>TATA MV</t>
  </si>
  <si>
    <t>MARUTI SUZUKI MV</t>
  </si>
  <si>
    <t>Mahindra MV</t>
  </si>
  <si>
    <t>MITSUBISHI MV</t>
  </si>
  <si>
    <t>NISSAN MV</t>
  </si>
  <si>
    <t>NISSAN SHANTAI MV</t>
  </si>
  <si>
    <t>HONDA MV</t>
  </si>
  <si>
    <t>HERO MV</t>
  </si>
  <si>
    <t>SUM</t>
  </si>
  <si>
    <t>Index</t>
  </si>
  <si>
    <t>Returns QoQ</t>
  </si>
  <si>
    <t>Return 5 yrs</t>
  </si>
  <si>
    <t>Ret Tata QoQ</t>
  </si>
  <si>
    <t>Ret Mahindra QoQ</t>
  </si>
  <si>
    <t>Ret Maruti QoQ</t>
  </si>
  <si>
    <t>EQY_FUND_CRNCY</t>
  </si>
  <si>
    <t>REL_INDEX</t>
  </si>
  <si>
    <t>FA_ADJUSTED</t>
  </si>
  <si>
    <t>LCL</t>
  </si>
  <si>
    <t>Ticker</t>
  </si>
  <si>
    <t>Name</t>
  </si>
  <si>
    <t>Market Cap</t>
  </si>
  <si>
    <t>Price:D-1</t>
  </si>
  <si>
    <t>P/E</t>
  </si>
  <si>
    <t>Total Return YTD</t>
  </si>
  <si>
    <t>Revenue T12M</t>
  </si>
  <si>
    <t>EPS T12M</t>
  </si>
  <si>
    <t>Floating Shares %</t>
  </si>
  <si>
    <t>Eff Market Cap</t>
  </si>
  <si>
    <t>weights</t>
  </si>
  <si>
    <t>None (98 securities)</t>
  </si>
  <si>
    <t>005380 KS Equity</t>
  </si>
  <si>
    <t>HYUNDAI MOTOR CO</t>
  </si>
  <si>
    <t>7203 JP Equity</t>
  </si>
  <si>
    <t>TOYOTA MOTOR CORP</t>
  </si>
  <si>
    <t>000270 KS Equity</t>
  </si>
  <si>
    <t>KIA CORP</t>
  </si>
  <si>
    <t>7267 JP Equity</t>
  </si>
  <si>
    <t>HONDA MOTOR CO LTD</t>
  </si>
  <si>
    <t>MSIL IN Equity</t>
  </si>
  <si>
    <t>MARUTI SUZUKI INDIA LTD</t>
  </si>
  <si>
    <t>7201 JP Equity</t>
  </si>
  <si>
    <t>NISSAN MOTOR CO LTD</t>
  </si>
  <si>
    <t>MM IN Equity</t>
  </si>
  <si>
    <t>MAHINDRA &amp; MAHINDRA LTD</t>
  </si>
  <si>
    <t>TTMT IN Equity</t>
  </si>
  <si>
    <t>TATA MOTORS LTD</t>
  </si>
  <si>
    <t>7272 JP Equity</t>
  </si>
  <si>
    <t>YAMAHA MOTOR CO LTD</t>
  </si>
  <si>
    <t>BJAUT IN Equity</t>
  </si>
  <si>
    <t>BAJAJ AUTO LTD</t>
  </si>
  <si>
    <t>EIM IN Equity</t>
  </si>
  <si>
    <t>EICHER MOTORS LTD</t>
  </si>
  <si>
    <t>7211 JP Equity</t>
  </si>
  <si>
    <t>MITSUBISHI MOTORS CORP</t>
  </si>
  <si>
    <t>HMCL IN Equity</t>
  </si>
  <si>
    <t>HERO MOTOCORP LTD</t>
  </si>
  <si>
    <t>TVSL IN Equity</t>
  </si>
  <si>
    <t>TVS MOTOR CO LTD</t>
  </si>
  <si>
    <t>7222 JP Equity</t>
  </si>
  <si>
    <t>NISSAN SHATAI CO LTD</t>
  </si>
  <si>
    <t>Type of Stock: When companies grow and earn no excess returns</t>
  </si>
  <si>
    <t>FY2022</t>
  </si>
  <si>
    <t>In Millions of INR except Per Share</t>
  </si>
  <si>
    <t>Company</t>
  </si>
  <si>
    <t>EPS</t>
  </si>
  <si>
    <t>Value of Stock</t>
  </si>
  <si>
    <t>Cost of Equity</t>
  </si>
  <si>
    <t>Rf</t>
  </si>
  <si>
    <t>IERP</t>
  </si>
  <si>
    <t>MV Equity(Market Cap)</t>
  </si>
  <si>
    <t>Total Interest</t>
  </si>
  <si>
    <t>Spread</t>
  </si>
  <si>
    <t>Cost of Debt</t>
  </si>
  <si>
    <t>MV Debt</t>
  </si>
  <si>
    <t>WACC</t>
  </si>
  <si>
    <t xml:space="preserve">Tata </t>
  </si>
  <si>
    <t>Mahindra</t>
  </si>
  <si>
    <t>Maruti</t>
  </si>
  <si>
    <t>Corporate Tax Rate FY 2022</t>
  </si>
  <si>
    <t>Beta</t>
  </si>
  <si>
    <t>Index Return</t>
  </si>
  <si>
    <t>EBIT</t>
  </si>
  <si>
    <t>DOFL</t>
  </si>
  <si>
    <t>Net Sales</t>
  </si>
  <si>
    <t>DOL</t>
  </si>
  <si>
    <t>M&amp;M</t>
  </si>
  <si>
    <t xml:space="preserve">Maruthi </t>
  </si>
  <si>
    <t>OI / Net Sales:Q</t>
  </si>
  <si>
    <t>EBIT:Q</t>
  </si>
  <si>
    <t>EPS:Q</t>
  </si>
  <si>
    <t>DFL</t>
  </si>
  <si>
    <t>None (192 securities)</t>
  </si>
  <si>
    <t>PRTR US Equity</t>
  </si>
  <si>
    <t>PRECICION TRIM INC</t>
  </si>
  <si>
    <t>ELEK US Equity</t>
  </si>
  <si>
    <t>ELEKTROS INC</t>
  </si>
  <si>
    <t>ARMZ RU Equity</t>
  </si>
  <si>
    <t>ARZAMAS MACHINE PLANT-BRD</t>
  </si>
  <si>
    <t>RUNNERAU BD Equity</t>
  </si>
  <si>
    <t>RUNNER AUTOMOBILES LTD</t>
  </si>
  <si>
    <t>RACE US Equity</t>
  </si>
  <si>
    <t>FERRARI NV</t>
  </si>
  <si>
    <t>HOG US Equity</t>
  </si>
  <si>
    <t>HARLEY-DAVIDSON INC</t>
  </si>
  <si>
    <t>P911 GR Equity</t>
  </si>
  <si>
    <t>DR ING HC F PORSCHE AG</t>
  </si>
  <si>
    <t>TSLA US Equity</t>
  </si>
  <si>
    <t>TESLA INC</t>
  </si>
  <si>
    <t>ASUZU TI Equity</t>
  </si>
  <si>
    <t>ANADOLU ISUZU OTOMOTIV SAN-C</t>
  </si>
  <si>
    <t>OTKAR TI Equity</t>
  </si>
  <si>
    <t>OTOKAR OTOMOTIV VE SAVUNMA</t>
  </si>
  <si>
    <t>TOASO TI Equity</t>
  </si>
  <si>
    <t>TOFAS TURK OTOMOBIL FABRIKA</t>
  </si>
  <si>
    <t>AFTABA BD Equity</t>
  </si>
  <si>
    <t>AFTAB AUTOMOBILES LTD</t>
  </si>
  <si>
    <t>831856 CH Equity</t>
  </si>
  <si>
    <t>MINGGUANG HAOMIAO SECURITY P</t>
  </si>
  <si>
    <t>003033 CH Equity</t>
  </si>
  <si>
    <t>QINGDAO CHOHO INDUSTRIAL-A</t>
  </si>
  <si>
    <t>2201 TT Equity</t>
  </si>
  <si>
    <t>YULON MOTOR COMPANY</t>
  </si>
  <si>
    <t>HLI MK Equity</t>
  </si>
  <si>
    <t>HONG LEONG INDUSTRIES BHD</t>
  </si>
  <si>
    <t>IFAD BD Equity</t>
  </si>
  <si>
    <t>IFAD AUTOS LTD</t>
  </si>
  <si>
    <t>1958 HK Equity</t>
  </si>
  <si>
    <t>BAIC MOTOR CORP LTD-H</t>
  </si>
  <si>
    <t>MBG GR Equity</t>
  </si>
  <si>
    <t>MERCEDES-BENZ GROUP AG</t>
  </si>
  <si>
    <t>RIL SL Equity</t>
  </si>
  <si>
    <t>RIL PROPERTY LTD</t>
  </si>
  <si>
    <t>BMW GR Equity</t>
  </si>
  <si>
    <t>BAYERISCHE MOTOREN WERKE AG</t>
  </si>
  <si>
    <t>PIA IM Equity</t>
  </si>
  <si>
    <t>PIAGGIO &amp; C. S.P.A.</t>
  </si>
  <si>
    <t>IMS IM Equity</t>
  </si>
  <si>
    <t>IMMSI SPA</t>
  </si>
  <si>
    <t>1599 TT Equity</t>
  </si>
  <si>
    <t>AEON MOTOR CO LTD</t>
  </si>
  <si>
    <t>GTCAP PM Equity</t>
  </si>
  <si>
    <t>GT CAPITAL HOLDINGS INC</t>
  </si>
  <si>
    <t>FROTO TI Equity</t>
  </si>
  <si>
    <t>FORD OTOMOTIV SANAYI AS</t>
  </si>
  <si>
    <t>GM US Equity</t>
  </si>
  <si>
    <t>GENERAL MOTORS CO</t>
  </si>
  <si>
    <t>7270 JP Equity</t>
  </si>
  <si>
    <t>SUBARU CORP</t>
  </si>
  <si>
    <t>KNEL IN Equity</t>
  </si>
  <si>
    <t>KINETIC ENGINEERING LTD</t>
  </si>
  <si>
    <t>7269 JP Equity</t>
  </si>
  <si>
    <t>SUZUKI MOTOR CORP</t>
  </si>
  <si>
    <t>000913 CH Equity</t>
  </si>
  <si>
    <t>ZHEJIANG QIANJIANG MOTOR-A</t>
  </si>
  <si>
    <t>2206 TT Equity</t>
  </si>
  <si>
    <t>SANYANG MOTOR CO LTD</t>
  </si>
  <si>
    <t>300825 CH Equity</t>
  </si>
  <si>
    <t>IAT AUTOMOBILE TEHCNOLOGY-A</t>
  </si>
  <si>
    <t>2333 HK Equity</t>
  </si>
  <si>
    <t>GREAT WALL MOTOR COMPANY-H</t>
  </si>
  <si>
    <t>7261 JP Equity</t>
  </si>
  <si>
    <t>MAZDA MOTOR CORP</t>
  </si>
  <si>
    <t>MODIANI1 PE Equity</t>
  </si>
  <si>
    <t>MOTORES DIESEL ANDINOS SA-N</t>
  </si>
  <si>
    <t>2204 TT Equity</t>
  </si>
  <si>
    <t>CHINA MOTOR CORP</t>
  </si>
  <si>
    <t>SAZEW PA Equity</t>
  </si>
  <si>
    <t>SAZGAR ENGINEERING WORKS LTD</t>
  </si>
  <si>
    <t>TGH CN Equity</t>
  </si>
  <si>
    <t>TORNADO GLOBAL HYDROVACS LTD</t>
  </si>
  <si>
    <t>GHNI PA Equity</t>
  </si>
  <si>
    <t>GHANDHARA INDUSTRIES LTD</t>
  </si>
  <si>
    <t>DRB MK Equity</t>
  </si>
  <si>
    <t>DRB-HICOM BHD</t>
  </si>
  <si>
    <t>VOW GR Equity</t>
  </si>
  <si>
    <t>VOLKSWAGEN AG</t>
  </si>
  <si>
    <t>1211 HK Equity</t>
  </si>
  <si>
    <t>BYD CO LTD-H</t>
  </si>
  <si>
    <t>ACI BD Equity</t>
  </si>
  <si>
    <t>ACI LTD</t>
  </si>
  <si>
    <t>603787 CH Equity</t>
  </si>
  <si>
    <t>JIANGSU XINRI E-VEHICLE CO-A</t>
  </si>
  <si>
    <t>EVVL US Equity</t>
  </si>
  <si>
    <t>EVIL EMPIRE DESIGNS INC</t>
  </si>
  <si>
    <t>603766 CH Equity</t>
  </si>
  <si>
    <t>LONCIN MOTOR CO LTD-A</t>
  </si>
  <si>
    <t>ATLH PA Equity</t>
  </si>
  <si>
    <t>ATLAS HONDA LTD</t>
  </si>
  <si>
    <t>VOLCARB SS Equity</t>
  </si>
  <si>
    <t>VOLVO CAR AB-B</t>
  </si>
  <si>
    <t>603129 CH Equity</t>
  </si>
  <si>
    <t>ZHEJIANG CFMOTO POWER CO L-A</t>
  </si>
  <si>
    <t>UMWH MK Equity</t>
  </si>
  <si>
    <t>UMW HOLDINGS BHD</t>
  </si>
  <si>
    <t>200625 CH Equity</t>
  </si>
  <si>
    <t>CHONGQING CHANGAN AUTOMOBI-B</t>
  </si>
  <si>
    <t>FML IN Equity</t>
  </si>
  <si>
    <t>FORCE MOTORS LTD</t>
  </si>
  <si>
    <t>2239 TT Equity</t>
  </si>
  <si>
    <t>CAYMAN ENGLEY INDUSTRIAL CO</t>
  </si>
  <si>
    <t>HTL VN Equity</t>
  </si>
  <si>
    <t>TRUONG LONG ENGINEERING AND</t>
  </si>
  <si>
    <t>ATA IN Equity</t>
  </si>
  <si>
    <t>ATUL AUTO LTD</t>
  </si>
  <si>
    <t>EVTV US Equity</t>
  </si>
  <si>
    <t>ENVIROTECH VEHICLES INC</t>
  </si>
  <si>
    <t>600104 CH Equity</t>
  </si>
  <si>
    <t>SAIC MOTOR CORP LTD-A</t>
  </si>
  <si>
    <t>KARSN TI Equity</t>
  </si>
  <si>
    <t>KARSAN OTOMOTIV</t>
  </si>
  <si>
    <t>F US Equity</t>
  </si>
  <si>
    <t>FORD MOTOR CO</t>
  </si>
  <si>
    <t>HCAR PA Equity</t>
  </si>
  <si>
    <t>HONDA ATLAS CAR</t>
  </si>
  <si>
    <t>2227 TT Equity</t>
  </si>
  <si>
    <t>YULON NISSAN MOTOR CO LTD</t>
  </si>
  <si>
    <t>300417 CH Equity</t>
  </si>
  <si>
    <t>NANHUA INSTRUMENTS CO LTD-A</t>
  </si>
  <si>
    <t>TCM MK Equity</t>
  </si>
  <si>
    <t>TAN CHONG MOTOR HOLDINGS BHD</t>
  </si>
  <si>
    <t>600099 CH Equity</t>
  </si>
  <si>
    <t>LINHAI COMPANY LTD-A</t>
  </si>
  <si>
    <t>422 HK Equity</t>
  </si>
  <si>
    <t>VIETNAM MANUFACTURING &amp; EXPO</t>
  </si>
  <si>
    <t>NIU US Equity</t>
  </si>
  <si>
    <t>NIU TECHNOLOGIES-SPONS ADR</t>
  </si>
  <si>
    <t>MOTO GA Equity</t>
  </si>
  <si>
    <t>CARS MOTORCYCLES AND MARINE</t>
  </si>
  <si>
    <t>PYT AV Equity</t>
  </si>
  <si>
    <t>POLYTEC HOLDING AG</t>
  </si>
  <si>
    <t>600006 CH Equity</t>
  </si>
  <si>
    <t>DONGFENG AUTOMOBILE CO LTD-A</t>
  </si>
  <si>
    <t>601777 CH Equity</t>
  </si>
  <si>
    <t>LIFAN TECHNOLOGY GROUP CO -A</t>
  </si>
  <si>
    <t>8937 TT Equity</t>
  </si>
  <si>
    <t>HER CHEE INDUSTRIAL CO LTD</t>
  </si>
  <si>
    <t>000040 KS Equity</t>
  </si>
  <si>
    <t>KR MOTORS CO LTD</t>
  </si>
  <si>
    <t>003620 KS Equity</t>
  </si>
  <si>
    <t>SSANGYONG MOTOR CO</t>
  </si>
  <si>
    <t>2238 HK Equity</t>
  </si>
  <si>
    <t>GUANGZHOU AUTOMOBILE GROUP-H</t>
  </si>
  <si>
    <t>KNDI US Equity</t>
  </si>
  <si>
    <t>KANDI TECHNOLOGIES GROUP INC</t>
  </si>
  <si>
    <t>NILS SS Equity</t>
  </si>
  <si>
    <t>NILSSON SPECIAL VEHICLES AB</t>
  </si>
  <si>
    <t>600213 CH Equity</t>
  </si>
  <si>
    <t>YANGZHOU YAXING MOTOR CO-A</t>
  </si>
  <si>
    <t>NDVR US Equity</t>
  </si>
  <si>
    <t>NEW DOVER CAPITAL CORP</t>
  </si>
  <si>
    <t>601127 CH Equity</t>
  </si>
  <si>
    <t>SERES GROUP CO L-A</t>
  </si>
  <si>
    <t>MHSC IN Equity</t>
  </si>
  <si>
    <t>MAHARASHTRA SCOOTERS LTD</t>
  </si>
  <si>
    <t>600805 CH Equity</t>
  </si>
  <si>
    <t>JIANGSU YUEDA INVESTMENT C-A</t>
  </si>
  <si>
    <t>000800 CH Equity</t>
  </si>
  <si>
    <t>FAW JIEFANG GROUP CO LTD</t>
  </si>
  <si>
    <t>200054 CH Equity</t>
  </si>
  <si>
    <t>CHONGQING JIANSHE VEHICLE-B</t>
  </si>
  <si>
    <t>AML LN Equity</t>
  </si>
  <si>
    <t>ASTON MARTIN LAGONDA GLOBAL</t>
  </si>
  <si>
    <t>LI US Equity</t>
  </si>
  <si>
    <t>LI AUTO INC - ADR</t>
  </si>
  <si>
    <t>000572 CH Equity</t>
  </si>
  <si>
    <t>HAIMA AUTOMOBILE CO LTD -A</t>
  </si>
  <si>
    <t>GGR US Equity</t>
  </si>
  <si>
    <t>GOGORO INC</t>
  </si>
  <si>
    <t>NIO US Equity</t>
  </si>
  <si>
    <t>NIO INC - ADR</t>
  </si>
  <si>
    <t>ATP003 UZ Equity</t>
  </si>
  <si>
    <t>KYIV MC 13003 PJSC</t>
  </si>
  <si>
    <t>XPEV US Equity</t>
  </si>
  <si>
    <t>XPENG INC - ADR</t>
  </si>
  <si>
    <t>CSBI US Equity</t>
  </si>
  <si>
    <t>CARROLL SHELBY INTERNATIONAL</t>
  </si>
  <si>
    <t>GGG VN Equity</t>
  </si>
  <si>
    <t>GIAIPHONG AUTO JSC</t>
  </si>
  <si>
    <t>600733 CH Equity</t>
  </si>
  <si>
    <t>BAIC BLUEPARK NEW ENERGY -A</t>
  </si>
  <si>
    <t>000980 CH Equity</t>
  </si>
  <si>
    <t>ZOTYE AUTOMOBILE CO LTD-A</t>
  </si>
  <si>
    <t>MTVX US Equity</t>
  </si>
  <si>
    <t>APT MOTO VOX GROUP INC</t>
  </si>
  <si>
    <t>HYCO SS Equity</t>
  </si>
  <si>
    <t>HYBRICON AB</t>
  </si>
  <si>
    <t>ELCR US Equity</t>
  </si>
  <si>
    <t>ELECTRIC CAR COMPANY INC</t>
  </si>
  <si>
    <t>RIVN US Equity</t>
  </si>
  <si>
    <t>RIVIAN AUTOMOTIVE INC-A</t>
  </si>
  <si>
    <t>LCID US Equity</t>
  </si>
  <si>
    <t>LUCID GROUP INC</t>
  </si>
  <si>
    <t>ATLASB BD Equity</t>
  </si>
  <si>
    <t>ATLAS BANGLADESH LTD</t>
  </si>
  <si>
    <t>ALYI US Equity</t>
  </si>
  <si>
    <t>ALTERNET SYSTEMS INC</t>
  </si>
  <si>
    <t>PEV US Equity</t>
  </si>
  <si>
    <t>PHOENIX MOTOR INC</t>
  </si>
  <si>
    <t>FUV US Equity</t>
  </si>
  <si>
    <t>ARCIMOTO INC</t>
  </si>
  <si>
    <t>SOLO US Equity</t>
  </si>
  <si>
    <t>ELECTRAMECCANICA VEHICLES CO</t>
  </si>
  <si>
    <t>AYRO US Equity</t>
  </si>
  <si>
    <t>AYRO INC</t>
  </si>
  <si>
    <t>VLCN US Equity</t>
  </si>
  <si>
    <t>VOLCON INC</t>
  </si>
  <si>
    <t>DFML PA Equity</t>
  </si>
  <si>
    <t>DEWAN FAROOQUE MOTORS LTD</t>
  </si>
  <si>
    <t>ELMSQ US Equity</t>
  </si>
  <si>
    <t>ELECTRIC LAST MILE SOLUTIONS</t>
  </si>
  <si>
    <t>CLEMO SS Equity</t>
  </si>
  <si>
    <t>CLEAN MOTION AB</t>
  </si>
  <si>
    <t>SEV US Equity</t>
  </si>
  <si>
    <t>SONO GROUP NV</t>
  </si>
  <si>
    <t>Industry Average:</t>
  </si>
  <si>
    <t>COMPANY</t>
  </si>
  <si>
    <t>INTEREST EXPENSE</t>
  </si>
  <si>
    <t>INT COV RATIO</t>
  </si>
  <si>
    <t>SPREAD</t>
  </si>
  <si>
    <t>Risk Free Rate</t>
  </si>
  <si>
    <t>COST OF DEBT</t>
  </si>
  <si>
    <t>TAX</t>
  </si>
  <si>
    <t>AFTER TAX COST OF DEBT</t>
  </si>
  <si>
    <t>TATA MOTORS</t>
  </si>
  <si>
    <t>MAHINDRA</t>
  </si>
  <si>
    <t>MARUTI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</si>
  <si>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</si>
  <si>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</si>
  <si>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</si>
  <si>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</si>
  <si>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</si>
  <si>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</si>
  <si>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</si>
  <si>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</si>
  <si>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</si>
  <si>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</si>
  <si>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</si>
  <si>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</si>
  <si>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</si>
  <si>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</si>
  <si>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</si>
  <si>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</si>
  <si>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</si>
  <si>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</si>
  <si>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</si>
  <si>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</si>
  <si>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</si>
  <si>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</si>
  <si>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</si>
  <si>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</si>
  <si>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</si>
  <si>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</si>
  <si>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</si>
  <si>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</si>
  <si>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</si>
  <si>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Predicted - Y</t>
  </si>
  <si>
    <t>Last Price</t>
  </si>
  <si>
    <t>No. of shares (in million)</t>
  </si>
  <si>
    <t>Free Floating Shares</t>
  </si>
  <si>
    <t>Tata MV</t>
  </si>
  <si>
    <t>MV of Maruti</t>
  </si>
  <si>
    <t>No. of shares</t>
  </si>
  <si>
    <t>MV Eicher</t>
  </si>
  <si>
    <t>Free floting Shares</t>
  </si>
  <si>
    <t>Kia MV</t>
  </si>
  <si>
    <t>Toyota Motor MV</t>
  </si>
  <si>
    <t>MV of Mitsubishi</t>
  </si>
  <si>
    <t>MV of Nissan</t>
  </si>
  <si>
    <t>Shatai MV</t>
  </si>
  <si>
    <t>MV of Honda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</si>
</sst>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00%"/>
    <numFmt numFmtId="166" formatCode="&quot;$&quot;#,##0"/>
  </numFmts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color rgb="FF000000"/>
      <name val="Arial"/>
    </font>
    <font>
      <sz val="11.0"/>
      <color theme="1"/>
      <name val="Calibri"/>
    </font>
    <font>
      <i/>
      <color rgb="FF000000"/>
      <name val="Arial"/>
    </font>
    <font/>
    <font>
      <sz val="11.0"/>
      <color rgb="FF444444"/>
      <name val="Roboto"/>
    </font>
    <font>
      <sz val="11.0"/>
      <color rgb="FF000000"/>
      <name val="Calibri"/>
    </font>
    <font>
      <color rgb="FF232A31"/>
      <name val="&quot;Yahoo Sans Finance&quot;"/>
    </font>
  </fonts>
  <fills count="1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B8C2AD"/>
        <bgColor rgb="FFB8C2AD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5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DDDDDD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6" fontId="1" numFmtId="0" xfId="0" applyFill="1" applyFont="1"/>
    <xf borderId="0" fillId="0" fontId="1" numFmtId="10" xfId="0" applyFont="1" applyNumberFormat="1"/>
    <xf borderId="0" fillId="0" fontId="1" numFmtId="10" xfId="0" applyAlignment="1" applyFont="1" applyNumberFormat="1">
      <alignment horizontal="center" vertical="center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7" fontId="3" numFmtId="0" xfId="0" applyAlignment="1" applyFill="1" applyFont="1">
      <alignment horizontal="center" readingOrder="0" shrinkToFit="0" vertical="bottom" wrapText="0"/>
    </xf>
    <xf borderId="0" fillId="8" fontId="4" numFmtId="0" xfId="0" applyAlignment="1" applyFill="1" applyFont="1">
      <alignment readingOrder="0"/>
    </xf>
    <xf borderId="0" fillId="8" fontId="1" numFmtId="0" xfId="0" applyAlignment="1" applyFont="1">
      <alignment readingOrder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10" xfId="0" applyAlignment="1" applyFont="1" applyNumberFormat="1">
      <alignment readingOrder="0"/>
    </xf>
    <xf borderId="0" fillId="0" fontId="1" numFmtId="1" xfId="0" applyFont="1" applyNumberFormat="1"/>
    <xf borderId="0" fillId="0" fontId="1" numFmtId="165" xfId="0" applyAlignment="1" applyFont="1" applyNumberFormat="1">
      <alignment readingOrder="0"/>
    </xf>
    <xf borderId="0" fillId="9" fontId="4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9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10" fontId="4" numFmtId="0" xfId="0" applyAlignment="1" applyFill="1" applyFont="1">
      <alignment readingOrder="0"/>
    </xf>
    <xf borderId="0" fillId="11" fontId="4" numFmtId="0" xfId="0" applyAlignment="1" applyFill="1" applyFont="1">
      <alignment readingOrder="0"/>
    </xf>
    <xf borderId="0" fillId="3" fontId="3" numFmtId="0" xfId="0" applyAlignment="1" applyFont="1">
      <alignment readingOrder="0" vertical="bottom"/>
    </xf>
    <xf borderId="0" fillId="12" fontId="4" numFmtId="0" xfId="0" applyAlignment="1" applyFill="1" applyFont="1">
      <alignment horizontal="center" readingOrder="0"/>
    </xf>
    <xf borderId="0" fillId="9" fontId="1" numFmtId="0" xfId="0" applyAlignment="1" applyFont="1">
      <alignment readingOrder="0"/>
    </xf>
    <xf borderId="0" fillId="3" fontId="1" numFmtId="0" xfId="0" applyFont="1"/>
    <xf borderId="0" fillId="3" fontId="5" numFmtId="0" xfId="0" applyAlignment="1" applyFont="1">
      <alignment horizontal="right"/>
    </xf>
    <xf borderId="0" fillId="10" fontId="6" numFmtId="10" xfId="0" applyAlignment="1" applyFont="1" applyNumberFormat="1">
      <alignment horizontal="right" readingOrder="0"/>
    </xf>
    <xf borderId="0" fillId="3" fontId="5" numFmtId="10" xfId="0" applyAlignment="1" applyFont="1" applyNumberFormat="1">
      <alignment horizontal="right" readingOrder="0"/>
    </xf>
    <xf borderId="0" fillId="10" fontId="6" numFmtId="10" xfId="0" applyAlignment="1" applyFont="1" applyNumberFormat="1">
      <alignment horizontal="right"/>
    </xf>
    <xf borderId="0" fillId="11" fontId="4" numFmtId="0" xfId="0" applyFont="1"/>
    <xf borderId="0" fillId="3" fontId="2" numFmtId="10" xfId="0" applyAlignment="1" applyFont="1" applyNumberFormat="1">
      <alignment horizontal="right" vertical="bottom"/>
    </xf>
    <xf borderId="0" fillId="10" fontId="3" numFmtId="10" xfId="0" applyAlignment="1" applyFont="1" applyNumberFormat="1">
      <alignment horizontal="right" readingOrder="0" vertical="bottom"/>
    </xf>
    <xf borderId="0" fillId="11" fontId="1" numFmtId="0" xfId="0" applyAlignment="1" applyFont="1">
      <alignment readingOrder="0"/>
    </xf>
    <xf borderId="0" fillId="12" fontId="4" numFmtId="10" xfId="0" applyFont="1" applyNumberFormat="1"/>
    <xf borderId="0" fillId="3" fontId="1" numFmtId="2" xfId="0" applyFont="1" applyNumberFormat="1"/>
    <xf borderId="0" fillId="11" fontId="1" numFmtId="0" xfId="0" applyFont="1"/>
    <xf borderId="0" fillId="9" fontId="4" numFmtId="10" xfId="0" applyAlignment="1" applyFont="1" applyNumberFormat="1">
      <alignment readingOrder="0"/>
    </xf>
    <xf borderId="0" fillId="3" fontId="1" numFmtId="2" xfId="0" applyAlignment="1" applyFont="1" applyNumberFormat="1">
      <alignment readingOrder="0"/>
    </xf>
    <xf borderId="0" fillId="3" fontId="5" numFmtId="10" xfId="0" applyAlignment="1" applyFont="1" applyNumberFormat="1">
      <alignment horizontal="right"/>
    </xf>
    <xf borderId="0" fillId="13" fontId="4" numFmtId="0" xfId="0" applyAlignment="1" applyFill="1" applyFont="1">
      <alignment readingOrder="0"/>
    </xf>
    <xf borderId="0" fillId="13" fontId="6" numFmtId="0" xfId="0" applyAlignment="1" applyFont="1">
      <alignment horizontal="right"/>
    </xf>
    <xf borderId="1" fillId="0" fontId="7" numFmtId="0" xfId="0" applyAlignment="1" applyBorder="1" applyFont="1">
      <alignment horizontal="right" readingOrder="0" shrinkToFit="0" vertical="bottom" wrapText="0"/>
    </xf>
    <xf borderId="0" fillId="0" fontId="8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7" fontId="3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5" fontId="3" numFmtId="0" xfId="0" applyAlignment="1" applyFont="1">
      <alignment vertical="bottom"/>
    </xf>
    <xf borderId="0" fillId="5" fontId="3" numFmtId="0" xfId="0" applyAlignment="1" applyFont="1">
      <alignment shrinkToFit="0" vertical="bottom" wrapText="0"/>
    </xf>
    <xf borderId="0" fillId="0" fontId="2" numFmtId="4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10" xfId="0" applyAlignment="1" applyFont="1" applyNumberFormat="1">
      <alignment vertical="bottom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2" fillId="0" fontId="9" numFmtId="0" xfId="0" applyAlignment="1" applyBorder="1" applyFont="1">
      <alignment horizontal="center" readingOrder="0" shrinkToFit="0" vertical="bottom" wrapText="0"/>
    </xf>
    <xf borderId="2" fillId="0" fontId="10" numFmtId="0" xfId="0" applyBorder="1" applyFont="1"/>
    <xf borderId="0" fillId="0" fontId="7" numFmtId="0" xfId="0" applyAlignment="1" applyFont="1">
      <alignment horizontal="right" readingOrder="0" shrinkToFit="0" vertical="bottom" wrapText="0"/>
    </xf>
    <xf borderId="1" fillId="0" fontId="7" numFmtId="0" xfId="0" applyAlignment="1" applyBorder="1" applyFont="1">
      <alignment readingOrder="0" shrinkToFit="0" vertical="bottom" wrapText="0"/>
    </xf>
    <xf borderId="2" fillId="0" fontId="9" numFmtId="0" xfId="0" applyAlignment="1" applyBorder="1" applyFont="1">
      <alignment horizontal="center" shrinkToFit="0" vertical="bottom" wrapText="0"/>
    </xf>
    <xf borderId="0" fillId="0" fontId="7" numFmtId="11" xfId="0" applyAlignment="1" applyFont="1" applyNumberFormat="1">
      <alignment horizontal="right" readingOrder="0" shrinkToFit="0" vertical="bottom" wrapText="0"/>
    </xf>
    <xf borderId="1" fillId="0" fontId="7" numFmtId="0" xfId="0" applyAlignment="1" applyBorder="1" applyFont="1">
      <alignment shrinkToFit="0" vertical="bottom" wrapText="0"/>
    </xf>
    <xf borderId="1" fillId="0" fontId="7" numFmtId="11" xfId="0" applyAlignment="1" applyBorder="1" applyFont="1" applyNumberFormat="1">
      <alignment horizontal="right" readingOrder="0" shrinkToFit="0" vertical="bottom" wrapText="0"/>
    </xf>
    <xf borderId="1" fillId="0" fontId="7" numFmtId="0" xfId="0" applyAlignment="1" applyBorder="1" applyFont="1">
      <alignment readingOrder="0" shrinkToFit="0" vertical="bottom" wrapText="0"/>
    </xf>
    <xf borderId="3" fillId="13" fontId="11" numFmtId="0" xfId="0" applyAlignment="1" applyBorder="1" applyFont="1">
      <alignment horizontal="center" readingOrder="0"/>
    </xf>
    <xf borderId="0" fillId="0" fontId="12" numFmtId="0" xfId="0" applyAlignment="1" applyFont="1">
      <alignment horizontal="right" readingOrder="0" shrinkToFit="0" vertical="bottom" wrapText="0"/>
    </xf>
    <xf borderId="3" fillId="13" fontId="11" numFmtId="0" xfId="0" applyAlignment="1" applyBorder="1" applyFont="1">
      <alignment horizontal="center"/>
    </xf>
    <xf borderId="4" fillId="13" fontId="13" numFmtId="4" xfId="0" applyAlignment="1" applyBorder="1" applyFont="1" applyNumberFormat="1">
      <alignment horizontal="right" readingOrder="0" shrinkToFit="0" wrapText="0"/>
    </xf>
    <xf borderId="0" fillId="14" fontId="1" numFmtId="0" xfId="0" applyAlignment="1" applyFill="1" applyFont="1">
      <alignment readingOrder="0"/>
    </xf>
    <xf borderId="0" fillId="13" fontId="13" numFmtId="4" xfId="0" applyAlignment="1" applyFont="1" applyNumberFormat="1">
      <alignment horizontal="right" readingOrder="0" shrinkToFit="0" wrapText="0"/>
    </xf>
    <xf borderId="0" fillId="13" fontId="13" numFmtId="0" xfId="0" applyFont="1"/>
    <xf borderId="3" fillId="13" fontId="11" numFmtId="164" xfId="0" applyAlignment="1" applyBorder="1" applyFont="1" applyNumberFormat="1">
      <alignment horizontal="center" readingOrder="0"/>
    </xf>
    <xf borderId="3" fillId="13" fontId="11" numFmtId="166" xfId="0" applyAlignment="1" applyBorder="1" applyFont="1" applyNumberFormat="1">
      <alignment horizontal="center" readingOrder="0"/>
    </xf>
    <xf borderId="3" fillId="13" fontId="11" numFmtId="3" xfId="0" applyAlignment="1" applyBorder="1" applyFont="1" applyNumberFormat="1">
      <alignment horizontal="center" readingOrder="0"/>
    </xf>
    <xf borderId="0" fillId="13" fontId="1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409575</xdr:colOff>
      <xdr:row>5</xdr:row>
      <xdr:rowOff>123825</xdr:rowOff>
    </xdr:from>
    <xdr:ext cx="4105275" cy="3286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>
      <c r="A2" s="7">
        <v>44904.0</v>
      </c>
      <c r="B2" s="8">
        <v>606749.0118971716</v>
      </c>
      <c r="C2" s="8">
        <v>401171.734550145</v>
      </c>
      <c r="D2" s="8">
        <v>219031.70772749753</v>
      </c>
      <c r="E2" s="8">
        <v>277391.05184552</v>
      </c>
      <c r="F2" s="8">
        <v>424631.13988608</v>
      </c>
      <c r="G2" s="8">
        <v>1182345.2746472012</v>
      </c>
      <c r="H2" s="8">
        <v>901975.0187680541</v>
      </c>
      <c r="I2" s="8">
        <v>1074246.3863692782</v>
      </c>
      <c r="J2" s="8">
        <v>150467.44455</v>
      </c>
      <c r="K2" s="8">
        <v>1045920.11032064</v>
      </c>
      <c r="L2" s="8">
        <v>1326956.303489922</v>
      </c>
      <c r="M2" s="8">
        <v>227972.50551866303</v>
      </c>
      <c r="N2" s="8">
        <v>1013560.8962283</v>
      </c>
      <c r="O2" s="8">
        <v>15352.748207999997</v>
      </c>
      <c r="P2" s="8">
        <v>3098598.1177349165</v>
      </c>
      <c r="Q2" s="8">
        <v>277391.05184552</v>
      </c>
      <c r="R2" s="9">
        <f t="shared" ref="R2:R26" si="2">SUM(B2:Q2)</f>
        <v>12243760.5</v>
      </c>
      <c r="S2" s="8">
        <f t="shared" ref="S2:S25" si="3">(R2/$R$26)*$S$26</f>
        <v>1047.713352</v>
      </c>
      <c r="T2" s="10">
        <f t="shared" ref="T2:T25" si="4">((S2-S3)/S3)</f>
        <v>0.05562238499</v>
      </c>
      <c r="U2" s="11">
        <f>(S2-S26)/S26</f>
        <v>0.04771335194</v>
      </c>
      <c r="V2" s="10">
        <f t="shared" ref="V2:X2" si="1">(J2-J3)/J3</f>
        <v>0.02016916427</v>
      </c>
      <c r="W2" s="10">
        <f t="shared" si="1"/>
        <v>-0.02433125853</v>
      </c>
      <c r="X2" s="10">
        <f t="shared" si="1"/>
        <v>-0.002207853651</v>
      </c>
      <c r="Y2" s="10"/>
    </row>
    <row r="3">
      <c r="A3" s="7">
        <v>44834.0</v>
      </c>
      <c r="B3" s="8">
        <v>461318.0886823866</v>
      </c>
      <c r="C3" s="8">
        <v>391278.172648025</v>
      </c>
      <c r="D3" s="8">
        <v>218207.2868809625</v>
      </c>
      <c r="E3" s="8">
        <v>257025.88254663197</v>
      </c>
      <c r="F3" s="8">
        <v>464213.49414335995</v>
      </c>
      <c r="G3" s="8">
        <v>1149078.0507824933</v>
      </c>
      <c r="H3" s="8">
        <v>889999.3608789106</v>
      </c>
      <c r="I3" s="8">
        <v>963087.9834418127</v>
      </c>
      <c r="J3" s="8">
        <v>147492.64124000003</v>
      </c>
      <c r="K3" s="8">
        <v>1072003.29975296</v>
      </c>
      <c r="L3" s="8">
        <v>1329892.511526726</v>
      </c>
      <c r="M3" s="8">
        <v>187629.57832568398</v>
      </c>
      <c r="N3" s="8">
        <v>1016210.72863674</v>
      </c>
      <c r="O3" s="8">
        <v>15409.750986</v>
      </c>
      <c r="P3" s="8">
        <v>2778745.0101732467</v>
      </c>
      <c r="Q3" s="8">
        <v>257025.88254663197</v>
      </c>
      <c r="R3" s="9">
        <f t="shared" si="2"/>
        <v>11598617.72</v>
      </c>
      <c r="S3" s="8">
        <f t="shared" si="3"/>
        <v>992.5077062</v>
      </c>
      <c r="T3" s="10">
        <f t="shared" si="4"/>
        <v>-0.0379834872</v>
      </c>
      <c r="V3" s="10">
        <f t="shared" ref="V3:X3" si="5">(J3-J4)/J4</f>
        <v>-0.01748421564</v>
      </c>
      <c r="W3" s="10">
        <f t="shared" si="5"/>
        <v>0.0421922498</v>
      </c>
      <c r="X3" s="10">
        <f t="shared" si="5"/>
        <v>0.160133559</v>
      </c>
    </row>
    <row r="4">
      <c r="A4" s="7">
        <v>44742.0</v>
      </c>
      <c r="B4" s="8">
        <v>438302.223099342</v>
      </c>
      <c r="C4" s="8">
        <v>411115.20791925996</v>
      </c>
      <c r="D4" s="8">
        <v>177979.7773692675</v>
      </c>
      <c r="E4" s="8">
        <v>274216.731822562</v>
      </c>
      <c r="F4" s="8">
        <v>353291.89256711997</v>
      </c>
      <c r="G4" s="8">
        <v>1271596.0480414168</v>
      </c>
      <c r="H4" s="8">
        <v>1035398.2359075298</v>
      </c>
      <c r="I4" s="8">
        <v>1128351.5368259628</v>
      </c>
      <c r="J4" s="8">
        <v>150117.32491999998</v>
      </c>
      <c r="K4" s="8">
        <v>1028604.1754367999</v>
      </c>
      <c r="L4" s="8">
        <v>1146327.0769401046</v>
      </c>
      <c r="M4" s="8">
        <v>172006.35287133066</v>
      </c>
      <c r="N4" s="8">
        <v>1166367.8984483401</v>
      </c>
      <c r="O4" s="8">
        <v>10906.531523999998</v>
      </c>
      <c r="P4" s="8">
        <v>3017770.4826816134</v>
      </c>
      <c r="Q4" s="8">
        <v>274216.731822562</v>
      </c>
      <c r="R4" s="9">
        <f t="shared" si="2"/>
        <v>12056568.23</v>
      </c>
      <c r="S4" s="8">
        <f t="shared" si="3"/>
        <v>1031.695083</v>
      </c>
      <c r="T4" s="10">
        <f t="shared" si="4"/>
        <v>-0.005577771973</v>
      </c>
      <c r="V4" s="10">
        <f t="shared" ref="V4:X4" si="6">(J4-J5)/J5</f>
        <v>-0.05060518732</v>
      </c>
      <c r="W4" s="10">
        <f t="shared" si="6"/>
        <v>0.1202769365</v>
      </c>
      <c r="X4" s="10">
        <f t="shared" si="6"/>
        <v>0.3553406484</v>
      </c>
    </row>
    <row r="5">
      <c r="A5" s="7">
        <v>44651.0</v>
      </c>
      <c r="B5" s="8">
        <v>521505.5934245855</v>
      </c>
      <c r="C5" s="8">
        <v>405170.1976283</v>
      </c>
      <c r="D5" s="8">
        <v>132256.1288806725</v>
      </c>
      <c r="E5" s="8">
        <v>231319.452696111</v>
      </c>
      <c r="F5" s="8">
        <v>310645.79419176</v>
      </c>
      <c r="G5" s="8">
        <v>1297512.3470048043</v>
      </c>
      <c r="H5" s="8">
        <v>1011397.8190841818</v>
      </c>
      <c r="I5" s="8">
        <v>1277972.9447138028</v>
      </c>
      <c r="J5" s="8">
        <v>158118.96474999998</v>
      </c>
      <c r="K5" s="8">
        <v>918169.5542579199</v>
      </c>
      <c r="L5" s="8">
        <v>845785.2114586664</v>
      </c>
      <c r="M5" s="8">
        <v>133127.2776868398</v>
      </c>
      <c r="N5" s="8">
        <v>1209648.4944528597</v>
      </c>
      <c r="O5" s="8">
        <v>10564.514855999998</v>
      </c>
      <c r="P5" s="8">
        <v>3429680.471122365</v>
      </c>
      <c r="Q5" s="8">
        <v>231319.452696111</v>
      </c>
      <c r="R5" s="9">
        <f t="shared" si="2"/>
        <v>12124194.22</v>
      </c>
      <c r="S5" s="8">
        <f t="shared" si="3"/>
        <v>1037.481921</v>
      </c>
      <c r="T5" s="10">
        <f t="shared" si="4"/>
        <v>-0.01923743547</v>
      </c>
      <c r="V5" s="10">
        <f t="shared" ref="V5:X5" si="7">(J5-J6)/J6</f>
        <v>-0.1008499171</v>
      </c>
      <c r="W5" s="10">
        <f t="shared" si="7"/>
        <v>0.01815807014</v>
      </c>
      <c r="X5" s="10">
        <f t="shared" si="7"/>
        <v>-0.03655258914</v>
      </c>
    </row>
    <row r="6">
      <c r="A6" s="7">
        <v>44561.0</v>
      </c>
      <c r="B6" s="8">
        <v>540535.604182852</v>
      </c>
      <c r="C6" s="8">
        <v>360388.520296675</v>
      </c>
      <c r="D6" s="8">
        <v>132541.50532755</v>
      </c>
      <c r="E6" s="8">
        <v>248263.817884962</v>
      </c>
      <c r="F6" s="8">
        <v>327668.41270399996</v>
      </c>
      <c r="G6" s="8">
        <v>1502091.7573194555</v>
      </c>
      <c r="H6" s="8">
        <v>1123253.9956689035</v>
      </c>
      <c r="I6" s="8">
        <v>1259845.889204323</v>
      </c>
      <c r="J6" s="8">
        <v>175853.80655999997</v>
      </c>
      <c r="K6" s="8">
        <v>901794.7027916799</v>
      </c>
      <c r="L6" s="8">
        <v>877873.7707180245</v>
      </c>
      <c r="M6" s="8">
        <v>133670.912078004</v>
      </c>
      <c r="N6" s="8">
        <v>1227314.0438424598</v>
      </c>
      <c r="O6" s="8">
        <v>13395.652829999997</v>
      </c>
      <c r="P6" s="8">
        <v>3289251.332014384</v>
      </c>
      <c r="Q6" s="8">
        <v>248263.817884962</v>
      </c>
      <c r="R6" s="9">
        <f t="shared" si="2"/>
        <v>12362007.54</v>
      </c>
      <c r="S6" s="8">
        <f t="shared" si="3"/>
        <v>1057.831894</v>
      </c>
      <c r="T6" s="10">
        <f t="shared" si="4"/>
        <v>-0.03076026661</v>
      </c>
      <c r="V6" s="10">
        <f t="shared" ref="V6:X6" si="8">(J6-J7)/J7</f>
        <v>0.4471276436</v>
      </c>
      <c r="W6" s="10">
        <f t="shared" si="8"/>
        <v>0.01204679717</v>
      </c>
      <c r="X6" s="10">
        <f t="shared" si="8"/>
        <v>0.0424631094</v>
      </c>
    </row>
    <row r="7">
      <c r="A7" s="7">
        <v>44469.0</v>
      </c>
      <c r="B7" s="8">
        <v>629880.0204246084</v>
      </c>
      <c r="C7" s="8">
        <v>425095.964396415</v>
      </c>
      <c r="D7" s="8">
        <v>116148.21387914251</v>
      </c>
      <c r="E7" s="8">
        <v>285612.79564565</v>
      </c>
      <c r="F7" s="8">
        <v>352722.0481702399</v>
      </c>
      <c r="G7" s="8">
        <v>1440433.7869894768</v>
      </c>
      <c r="H7" s="8">
        <v>1111924.5711004941</v>
      </c>
      <c r="I7" s="8">
        <v>1238485.0223605393</v>
      </c>
      <c r="J7" s="8">
        <v>121519.20899</v>
      </c>
      <c r="K7" s="8">
        <v>891060.28032512</v>
      </c>
      <c r="L7" s="8">
        <v>842114.9514126615</v>
      </c>
      <c r="M7" s="8">
        <v>131734.9205886266</v>
      </c>
      <c r="N7" s="8">
        <v>1241225.66398677</v>
      </c>
      <c r="O7" s="8">
        <v>15219.741725999998</v>
      </c>
      <c r="P7" s="8">
        <v>3625544.2781044915</v>
      </c>
      <c r="Q7" s="8">
        <v>285612.79564565</v>
      </c>
      <c r="R7" s="9">
        <f t="shared" si="2"/>
        <v>12754334.26</v>
      </c>
      <c r="S7" s="8">
        <f t="shared" si="3"/>
        <v>1091.403764</v>
      </c>
      <c r="T7" s="10">
        <f t="shared" si="4"/>
        <v>-0.0485182329</v>
      </c>
      <c r="V7" s="10">
        <f t="shared" ref="V7:X7" si="9">(J7-J8)/J8</f>
        <v>0.03425382722</v>
      </c>
      <c r="W7" s="10">
        <f t="shared" si="9"/>
        <v>-0.02366316742</v>
      </c>
      <c r="X7" s="10">
        <f t="shared" si="9"/>
        <v>0.03259611675</v>
      </c>
    </row>
    <row r="8">
      <c r="A8" s="7">
        <v>44377.0</v>
      </c>
      <c r="B8" s="8">
        <v>612337.691088624</v>
      </c>
      <c r="C8" s="8">
        <v>458503.372971735</v>
      </c>
      <c r="D8" s="8">
        <v>131167.470583325</v>
      </c>
      <c r="E8" s="8">
        <v>292681.271188372</v>
      </c>
      <c r="F8" s="8">
        <v>337608.16143936</v>
      </c>
      <c r="G8" s="8">
        <v>1810398.3417726357</v>
      </c>
      <c r="H8" s="8">
        <v>1287753.1815981632</v>
      </c>
      <c r="I8" s="8">
        <v>1227988.4419046608</v>
      </c>
      <c r="J8" s="8">
        <v>117494.57028</v>
      </c>
      <c r="K8" s="8">
        <v>912656.6268825599</v>
      </c>
      <c r="L8" s="8">
        <v>815531.782222311</v>
      </c>
      <c r="M8" s="8">
        <v>134497.59572704372</v>
      </c>
      <c r="N8" s="8">
        <v>1217377.17231081</v>
      </c>
      <c r="O8" s="8">
        <v>13623.663941999997</v>
      </c>
      <c r="P8" s="8">
        <v>3742406.342767191</v>
      </c>
      <c r="Q8" s="8">
        <v>292681.271188372</v>
      </c>
      <c r="R8" s="9">
        <f t="shared" si="2"/>
        <v>13404706.96</v>
      </c>
      <c r="S8" s="8">
        <f t="shared" si="3"/>
        <v>1147.05694</v>
      </c>
      <c r="T8" s="10">
        <f t="shared" si="4"/>
        <v>0.06359964788</v>
      </c>
      <c r="V8" s="10">
        <f t="shared" ref="V8:X8" si="10">(J8-J9)/J9</f>
        <v>0.1314739502</v>
      </c>
      <c r="W8" s="10">
        <f t="shared" si="10"/>
        <v>0.09574002799</v>
      </c>
      <c r="X8" s="10">
        <f t="shared" si="10"/>
        <v>-0.02206853191</v>
      </c>
    </row>
    <row r="9">
      <c r="A9" s="7">
        <v>44286.0</v>
      </c>
      <c r="B9" s="8">
        <v>543193.8845916849</v>
      </c>
      <c r="C9" s="8">
        <v>407122.29055966</v>
      </c>
      <c r="D9" s="8">
        <v>123673.69647828248</v>
      </c>
      <c r="E9" s="8">
        <v>293805.156694752</v>
      </c>
      <c r="F9" s="8">
        <v>329008.7575270399</v>
      </c>
      <c r="G9" s="8">
        <v>1626186.557430897</v>
      </c>
      <c r="H9" s="8">
        <v>1175775.4328194666</v>
      </c>
      <c r="I9" s="8">
        <v>1072978.9736342975</v>
      </c>
      <c r="J9" s="8">
        <v>103842.04625999999</v>
      </c>
      <c r="K9" s="8">
        <v>832913.46812928</v>
      </c>
      <c r="L9" s="8">
        <v>833935.5147387075</v>
      </c>
      <c r="M9" s="8">
        <v>134187.41305263017</v>
      </c>
      <c r="N9" s="8">
        <v>1360026.48363183</v>
      </c>
      <c r="O9" s="8">
        <v>15124.737095999999</v>
      </c>
      <c r="P9" s="8">
        <v>3457571.4232336264</v>
      </c>
      <c r="Q9" s="8">
        <v>293805.156694752</v>
      </c>
      <c r="R9" s="9">
        <f t="shared" si="2"/>
        <v>12603150.99</v>
      </c>
      <c r="S9" s="8">
        <f t="shared" si="3"/>
        <v>1078.466829</v>
      </c>
      <c r="T9" s="10">
        <f t="shared" si="4"/>
        <v>0.08187116575</v>
      </c>
      <c r="V9" s="10">
        <f t="shared" ref="V9:X9" si="11">(J9-J10)/J10</f>
        <v>0.641555616</v>
      </c>
      <c r="W9" s="10">
        <f t="shared" si="11"/>
        <v>-0.1033256641</v>
      </c>
      <c r="X9" s="10">
        <f t="shared" si="11"/>
        <v>0.103594227</v>
      </c>
    </row>
    <row r="10">
      <c r="A10" s="7">
        <v>44196.0</v>
      </c>
      <c r="B10" s="8">
        <v>451676.6779420821</v>
      </c>
      <c r="C10" s="8">
        <v>381994.639786955</v>
      </c>
      <c r="D10" s="8">
        <v>102524.13091525</v>
      </c>
      <c r="E10" s="8">
        <v>313613.1200894</v>
      </c>
      <c r="F10" s="8">
        <v>319562.39583408</v>
      </c>
      <c r="G10" s="8">
        <v>1483100.5211119023</v>
      </c>
      <c r="H10" s="8">
        <v>916452.4188408606</v>
      </c>
      <c r="I10" s="8">
        <v>1055458.8995826019</v>
      </c>
      <c r="J10" s="8">
        <v>63258.31744499999</v>
      </c>
      <c r="K10" s="8">
        <v>928891.83371264</v>
      </c>
      <c r="L10" s="8">
        <v>755654.111186058</v>
      </c>
      <c r="M10" s="8">
        <v>99041.57525171764</v>
      </c>
      <c r="N10" s="8">
        <v>1236588.457272</v>
      </c>
      <c r="O10" s="8">
        <v>16264.792655999998</v>
      </c>
      <c r="P10" s="8">
        <v>3211705.944331043</v>
      </c>
      <c r="Q10" s="8">
        <v>313613.1200894</v>
      </c>
      <c r="R10" s="9">
        <f t="shared" si="2"/>
        <v>11649400.96</v>
      </c>
      <c r="S10" s="8">
        <f t="shared" si="3"/>
        <v>996.8532887</v>
      </c>
      <c r="T10" s="10">
        <f t="shared" si="4"/>
        <v>0.2069106126</v>
      </c>
      <c r="V10" s="10">
        <f t="shared" ref="V10:X10" si="12">(J10-J11)/J11</f>
        <v>0.3868927941</v>
      </c>
      <c r="W10" s="10">
        <f t="shared" si="12"/>
        <v>0.1343748378</v>
      </c>
      <c r="X10" s="10">
        <f t="shared" si="12"/>
        <v>0.1853923343</v>
      </c>
    </row>
    <row r="11">
      <c r="A11" s="7">
        <v>44104.0</v>
      </c>
      <c r="B11" s="8">
        <v>321422.31008429243</v>
      </c>
      <c r="C11" s="8">
        <v>319555.39457621</v>
      </c>
      <c r="D11" s="8">
        <v>98993.918572395</v>
      </c>
      <c r="E11" s="8">
        <v>317377.63861759804</v>
      </c>
      <c r="F11" s="8">
        <v>278117.75299712</v>
      </c>
      <c r="G11" s="8">
        <v>1294848.7144325888</v>
      </c>
      <c r="H11" s="8">
        <v>646859.0169558872</v>
      </c>
      <c r="I11" s="8">
        <v>897662.8558334865</v>
      </c>
      <c r="J11" s="8">
        <v>45611.54093</v>
      </c>
      <c r="K11" s="8">
        <v>818857.93192448</v>
      </c>
      <c r="L11" s="8">
        <v>637471.737704697</v>
      </c>
      <c r="M11" s="8">
        <v>103716.83101572968</v>
      </c>
      <c r="N11" s="8">
        <v>821006.40788166</v>
      </c>
      <c r="O11" s="8">
        <v>17480.851919999997</v>
      </c>
      <c r="P11" s="8">
        <v>2715887.7972004144</v>
      </c>
      <c r="Q11" s="8">
        <v>317377.63861759804</v>
      </c>
      <c r="R11" s="9">
        <f t="shared" si="2"/>
        <v>9652248.339</v>
      </c>
      <c r="S11" s="8">
        <f t="shared" si="3"/>
        <v>825.9545307</v>
      </c>
      <c r="T11" s="10">
        <f t="shared" si="4"/>
        <v>0.08728472057</v>
      </c>
      <c r="V11" s="10">
        <f t="shared" ref="V11:X11" si="13">(J11-J12)/J12</f>
        <v>0.409679507</v>
      </c>
      <c r="W11" s="10">
        <f t="shared" si="13"/>
        <v>0.1550365689</v>
      </c>
      <c r="X11" s="10">
        <f t="shared" si="13"/>
        <v>0.1903270022</v>
      </c>
    </row>
    <row r="12">
      <c r="A12" s="7">
        <v>44012.0</v>
      </c>
      <c r="B12" s="8">
        <v>358164.34300972376</v>
      </c>
      <c r="C12" s="8">
        <v>313449.558447155</v>
      </c>
      <c r="D12" s="8">
        <v>79979.39161192751</v>
      </c>
      <c r="E12" s="8">
        <v>256849.17210574995</v>
      </c>
      <c r="F12" s="8">
        <v>231482.400525472</v>
      </c>
      <c r="G12" s="8">
        <v>706662.5030930741</v>
      </c>
      <c r="H12" s="8">
        <v>440759.3127015363</v>
      </c>
      <c r="I12" s="8">
        <v>896444.3999513392</v>
      </c>
      <c r="J12" s="8">
        <v>32355.965099999998</v>
      </c>
      <c r="K12" s="8">
        <v>708945.46025472</v>
      </c>
      <c r="L12" s="8">
        <v>535543.3729985009</v>
      </c>
      <c r="M12" s="8">
        <v>120033.88749240868</v>
      </c>
      <c r="N12" s="8">
        <v>881510.91454104</v>
      </c>
      <c r="O12" s="8">
        <v>17575.856549999997</v>
      </c>
      <c r="P12" s="8">
        <v>3040782.297115916</v>
      </c>
      <c r="Q12" s="8">
        <v>256849.17210574995</v>
      </c>
      <c r="R12" s="9">
        <f t="shared" si="2"/>
        <v>8877388.008</v>
      </c>
      <c r="S12" s="8">
        <f t="shared" si="3"/>
        <v>759.6487977</v>
      </c>
      <c r="T12" s="10">
        <f t="shared" si="4"/>
        <v>0.2074009046</v>
      </c>
      <c r="V12" s="10">
        <f t="shared" ref="V12:X12" si="14">(J12-J13)/J13</f>
        <v>0.3768599477</v>
      </c>
      <c r="W12" s="10">
        <f t="shared" si="14"/>
        <v>0.3614485927</v>
      </c>
      <c r="X12" s="10">
        <f t="shared" si="14"/>
        <v>0.7922442534</v>
      </c>
    </row>
    <row r="13">
      <c r="A13" s="7">
        <v>43921.0</v>
      </c>
      <c r="B13" s="8">
        <v>276794.80113290664</v>
      </c>
      <c r="C13" s="8">
        <v>224307.678394085</v>
      </c>
      <c r="D13" s="8">
        <v>62899.082791407505</v>
      </c>
      <c r="E13" s="8">
        <v>161009.761170696</v>
      </c>
      <c r="F13" s="8">
        <v>165338.76108139197</v>
      </c>
      <c r="G13" s="8">
        <v>630906.2768173105</v>
      </c>
      <c r="H13" s="8">
        <v>351617.56548565713</v>
      </c>
      <c r="I13" s="8">
        <v>855971.1958428384</v>
      </c>
      <c r="J13" s="8">
        <v>23499.823024999998</v>
      </c>
      <c r="K13" s="8">
        <v>520728.7767347199</v>
      </c>
      <c r="L13" s="8">
        <v>298811.60003117844</v>
      </c>
      <c r="M13" s="8">
        <v>137821.22993986442</v>
      </c>
      <c r="N13" s="8">
        <v>787441.8640414199</v>
      </c>
      <c r="O13" s="8">
        <v>17841.869513999998</v>
      </c>
      <c r="P13" s="8">
        <v>2676477.4717733096</v>
      </c>
      <c r="Q13" s="8">
        <v>161009.761170696</v>
      </c>
      <c r="R13" s="9">
        <f t="shared" si="2"/>
        <v>7352477.519</v>
      </c>
      <c r="S13" s="8">
        <f t="shared" si="3"/>
        <v>629.1603682</v>
      </c>
      <c r="T13" s="10">
        <f t="shared" si="4"/>
        <v>-0.2928848287</v>
      </c>
      <c r="V13" s="10">
        <f t="shared" ref="V13:X13" si="15">(J13-J14)/J14</f>
        <v>-0.6054714153</v>
      </c>
      <c r="W13" s="10">
        <f t="shared" si="15"/>
        <v>-0.4180305621</v>
      </c>
      <c r="X13" s="10">
        <f t="shared" si="15"/>
        <v>-0.4639262534</v>
      </c>
    </row>
    <row r="14">
      <c r="A14" s="7">
        <v>43830.0</v>
      </c>
      <c r="B14" s="8">
        <v>436727.0571284106</v>
      </c>
      <c r="C14" s="8">
        <v>353262.2719535</v>
      </c>
      <c r="D14" s="8">
        <v>99025.6270664925</v>
      </c>
      <c r="E14" s="8">
        <v>246408.29699094</v>
      </c>
      <c r="F14" s="8">
        <v>284104.473985024</v>
      </c>
      <c r="G14" s="8">
        <v>853420.1285073436</v>
      </c>
      <c r="H14" s="8">
        <v>596534.4810514958</v>
      </c>
      <c r="I14" s="8">
        <v>957476.5661365215</v>
      </c>
      <c r="J14" s="8">
        <v>59564.310260000006</v>
      </c>
      <c r="K14" s="8">
        <v>894769.97044224</v>
      </c>
      <c r="L14" s="8">
        <v>557407.6364154164</v>
      </c>
      <c r="M14" s="8">
        <v>193096.05688151802</v>
      </c>
      <c r="N14" s="8">
        <v>1404631.9958405702</v>
      </c>
      <c r="O14" s="8">
        <v>19855.967669999998</v>
      </c>
      <c r="P14" s="8">
        <v>3195156.9122795276</v>
      </c>
      <c r="Q14" s="8">
        <v>246408.29699094</v>
      </c>
      <c r="R14" s="9">
        <f t="shared" si="2"/>
        <v>10397850.05</v>
      </c>
      <c r="S14" s="8">
        <f t="shared" si="3"/>
        <v>889.7565683</v>
      </c>
      <c r="T14" s="10">
        <f t="shared" si="4"/>
        <v>0.04335977815</v>
      </c>
      <c r="V14" s="10">
        <f t="shared" ref="V14:X14" si="16">(J14-J15)/J15</f>
        <v>0.569450479</v>
      </c>
      <c r="W14" s="10">
        <f t="shared" si="16"/>
        <v>0.0972036094</v>
      </c>
      <c r="X14" s="10">
        <f t="shared" si="16"/>
        <v>-0.02851137714</v>
      </c>
    </row>
    <row r="15">
      <c r="A15" s="7">
        <v>43738.0</v>
      </c>
      <c r="B15" s="8">
        <v>387447.3706028373</v>
      </c>
      <c r="C15" s="8">
        <v>326287.89690198004</v>
      </c>
      <c r="D15" s="8">
        <v>89206.5633943</v>
      </c>
      <c r="E15" s="8">
        <v>272817.25778214994</v>
      </c>
      <c r="F15" s="8">
        <v>224160.78196223997</v>
      </c>
      <c r="G15" s="8">
        <v>907964.469552324</v>
      </c>
      <c r="H15" s="8">
        <v>587468.8830963485</v>
      </c>
      <c r="I15" s="8">
        <v>887755.1251662911</v>
      </c>
      <c r="J15" s="8">
        <v>37952.334945</v>
      </c>
      <c r="K15" s="8">
        <v>815500.3891507201</v>
      </c>
      <c r="L15" s="8">
        <v>573766.5097633245</v>
      </c>
      <c r="M15" s="8">
        <v>197371.8466686084</v>
      </c>
      <c r="N15" s="8">
        <v>1488543.35544117</v>
      </c>
      <c r="O15" s="8">
        <v>16625.810249999995</v>
      </c>
      <c r="P15" s="8">
        <v>2880052.014115955</v>
      </c>
      <c r="Q15" s="8">
        <v>272817.25778214994</v>
      </c>
      <c r="R15" s="9">
        <f t="shared" si="2"/>
        <v>9965737.867</v>
      </c>
      <c r="S15" s="8">
        <f t="shared" si="3"/>
        <v>852.7802077</v>
      </c>
      <c r="T15" s="10">
        <f t="shared" si="4"/>
        <v>-0.01984951161</v>
      </c>
      <c r="V15" s="10">
        <f t="shared" ref="V15:X15" si="17">(J15-J16)/J16</f>
        <v>-0.2774530914</v>
      </c>
      <c r="W15" s="10">
        <f t="shared" si="17"/>
        <v>0.02772145409</v>
      </c>
      <c r="X15" s="10">
        <f t="shared" si="17"/>
        <v>-0.1651026169</v>
      </c>
    </row>
    <row r="16">
      <c r="A16" s="7">
        <v>43646.0</v>
      </c>
      <c r="B16" s="8">
        <v>370524.7880045147</v>
      </c>
      <c r="C16" s="8">
        <v>313560.472818255</v>
      </c>
      <c r="D16" s="8">
        <v>90517.18115033</v>
      </c>
      <c r="E16" s="8">
        <v>260390.73900546</v>
      </c>
      <c r="F16" s="8">
        <v>241448.57829696</v>
      </c>
      <c r="G16" s="8">
        <v>957650.6341984668</v>
      </c>
      <c r="H16" s="8">
        <v>572252.4950262861</v>
      </c>
      <c r="I16" s="8">
        <v>828959.7450400839</v>
      </c>
      <c r="J16" s="8">
        <v>52525.773055000005</v>
      </c>
      <c r="K16" s="8">
        <v>793503.3232025598</v>
      </c>
      <c r="L16" s="8">
        <v>687229.9774712505</v>
      </c>
      <c r="M16" s="8">
        <v>212329.5917532827</v>
      </c>
      <c r="N16" s="8">
        <v>1703842.23862692</v>
      </c>
      <c r="O16" s="8">
        <v>19912.970447999996</v>
      </c>
      <c r="P16" s="8">
        <v>2802519.69878573</v>
      </c>
      <c r="Q16" s="8">
        <v>260390.73900546</v>
      </c>
      <c r="R16" s="9">
        <f t="shared" si="2"/>
        <v>10167558.95</v>
      </c>
      <c r="S16" s="8">
        <f t="shared" si="3"/>
        <v>870.0502808</v>
      </c>
      <c r="T16" s="10">
        <f t="shared" si="4"/>
        <v>-0.03053734371</v>
      </c>
      <c r="V16" s="10">
        <f t="shared" ref="V16:X16" si="18">(J16-J17)/J17</f>
        <v>-0.06714490674</v>
      </c>
      <c r="W16" s="10">
        <f t="shared" si="18"/>
        <v>-0.02066676158</v>
      </c>
      <c r="X16" s="10">
        <f t="shared" si="18"/>
        <v>-0.02752633922</v>
      </c>
    </row>
    <row r="17">
      <c r="A17" s="7">
        <v>43555.0</v>
      </c>
      <c r="B17" s="8">
        <v>411334.10349955864</v>
      </c>
      <c r="C17" s="8">
        <v>322882.82570921</v>
      </c>
      <c r="D17" s="8">
        <v>99543.53247008499</v>
      </c>
      <c r="E17" s="8">
        <v>257531.13123834602</v>
      </c>
      <c r="F17" s="8">
        <v>259144.87024070398</v>
      </c>
      <c r="G17" s="8">
        <v>837073.7731871356</v>
      </c>
      <c r="H17" s="8">
        <v>470805.14104131056</v>
      </c>
      <c r="I17" s="8">
        <v>785952.7019148896</v>
      </c>
      <c r="J17" s="8">
        <v>56306.465425</v>
      </c>
      <c r="K17" s="8">
        <v>810248.53652992</v>
      </c>
      <c r="L17" s="8">
        <v>706682.3557150769</v>
      </c>
      <c r="M17" s="8">
        <v>236999.4898578974</v>
      </c>
      <c r="N17" s="8">
        <v>2005481.49445434</v>
      </c>
      <c r="O17" s="8">
        <v>18221.888033999996</v>
      </c>
      <c r="P17" s="8">
        <v>2952089.956432137</v>
      </c>
      <c r="Q17" s="8">
        <v>257531.13123834602</v>
      </c>
      <c r="R17" s="9">
        <f t="shared" si="2"/>
        <v>10487829.4</v>
      </c>
      <c r="S17" s="8">
        <f t="shared" si="3"/>
        <v>897.4562095</v>
      </c>
      <c r="T17" s="10">
        <f t="shared" si="4"/>
        <v>-0.02508900059</v>
      </c>
      <c r="V17" s="10">
        <f t="shared" ref="V17:X17" si="19">(J17-J18)/J18</f>
        <v>0.007491314418</v>
      </c>
      <c r="W17" s="10">
        <f t="shared" si="19"/>
        <v>-0.1062152568</v>
      </c>
      <c r="X17" s="10">
        <f t="shared" si="19"/>
        <v>-0.1616595136</v>
      </c>
    </row>
    <row r="18">
      <c r="A18" s="7">
        <v>43465.0</v>
      </c>
      <c r="B18" s="8">
        <v>413837.92459533986</v>
      </c>
      <c r="C18" s="8">
        <v>301703.726547665</v>
      </c>
      <c r="D18" s="8">
        <v>120756.5150213125</v>
      </c>
      <c r="E18" s="8">
        <v>313147.69520886004</v>
      </c>
      <c r="F18" s="8">
        <v>291993.381963184</v>
      </c>
      <c r="G18" s="8">
        <v>853927.9519564912</v>
      </c>
      <c r="H18" s="8">
        <v>461730.6833882009</v>
      </c>
      <c r="I18" s="8">
        <v>787899.9372638627</v>
      </c>
      <c r="J18" s="8">
        <v>55887.79239999999</v>
      </c>
      <c r="K18" s="8">
        <v>906536.5489151999</v>
      </c>
      <c r="L18" s="8">
        <v>842953.8679946054</v>
      </c>
      <c r="M18" s="8">
        <v>245476.18042958487</v>
      </c>
      <c r="N18" s="8">
        <v>1943872.8909581099</v>
      </c>
      <c r="O18" s="8">
        <v>18506.901923999998</v>
      </c>
      <c r="P18" s="8">
        <v>2886350.3998459377</v>
      </c>
      <c r="Q18" s="8">
        <v>313147.69520886004</v>
      </c>
      <c r="R18" s="9">
        <f t="shared" si="2"/>
        <v>10757730.09</v>
      </c>
      <c r="S18" s="8">
        <f t="shared" si="3"/>
        <v>920.5519376</v>
      </c>
      <c r="T18" s="10">
        <f t="shared" si="4"/>
        <v>-0.1260471751</v>
      </c>
      <c r="V18" s="10">
        <f t="shared" ref="V18:X18" si="20">(J18-J19)/J19</f>
        <v>-0.2268469172</v>
      </c>
      <c r="W18" s="10">
        <f t="shared" si="20"/>
        <v>0.01599765921</v>
      </c>
      <c r="X18" s="10">
        <f t="shared" si="20"/>
        <v>-0.06632208607</v>
      </c>
    </row>
    <row r="19">
      <c r="A19" s="7">
        <v>43373.0</v>
      </c>
      <c r="B19" s="8">
        <v>616347.7848482366</v>
      </c>
      <c r="C19" s="8">
        <v>298076.826612695</v>
      </c>
      <c r="D19" s="8">
        <v>118388.94746203249</v>
      </c>
      <c r="E19" s="8">
        <v>295908.079612305</v>
      </c>
      <c r="F19" s="8">
        <v>304928.002422048</v>
      </c>
      <c r="G19" s="8">
        <v>973219.0291363247</v>
      </c>
      <c r="H19" s="8">
        <v>501538.0604897824</v>
      </c>
      <c r="I19" s="8">
        <v>877380.6081621359</v>
      </c>
      <c r="J19" s="8">
        <v>72285.54556999999</v>
      </c>
      <c r="K19" s="8">
        <v>892262.43849728</v>
      </c>
      <c r="L19" s="8">
        <v>902831.5390308585</v>
      </c>
      <c r="M19" s="8">
        <v>330161.1255818113</v>
      </c>
      <c r="N19" s="8">
        <v>2348413.9719799496</v>
      </c>
      <c r="O19" s="8">
        <v>19475.949149999997</v>
      </c>
      <c r="P19" s="8">
        <v>3462154.08624184</v>
      </c>
      <c r="Q19" s="8">
        <v>295908.079612305</v>
      </c>
      <c r="R19" s="9">
        <f t="shared" si="2"/>
        <v>12309280.07</v>
      </c>
      <c r="S19" s="8">
        <f t="shared" si="3"/>
        <v>1053.319941</v>
      </c>
      <c r="T19" s="10">
        <f t="shared" si="4"/>
        <v>0.005540543235</v>
      </c>
      <c r="V19" s="10">
        <f t="shared" ref="V19:X19" si="21">(J19-J20)/J20</f>
        <v>-0.1741927311</v>
      </c>
      <c r="W19" s="10">
        <f t="shared" si="21"/>
        <v>-0.1674277103</v>
      </c>
      <c r="X19" s="10">
        <f t="shared" si="21"/>
        <v>-0.04093795255</v>
      </c>
    </row>
    <row r="20">
      <c r="A20" s="7">
        <v>43281.0</v>
      </c>
      <c r="B20" s="8">
        <v>521350.30489309935</v>
      </c>
      <c r="C20" s="8">
        <v>311702.65710233</v>
      </c>
      <c r="D20" s="8">
        <v>116866.93974535252</v>
      </c>
      <c r="E20" s="8">
        <v>350414.09564462</v>
      </c>
      <c r="F20" s="8">
        <v>360323.18726528</v>
      </c>
      <c r="G20" s="8">
        <v>914875.4958690152</v>
      </c>
      <c r="H20" s="8">
        <v>414764.63317164604</v>
      </c>
      <c r="I20" s="8">
        <v>882156.6390886705</v>
      </c>
      <c r="J20" s="8">
        <v>87533.19120999999</v>
      </c>
      <c r="K20" s="8">
        <v>1071693.65295104</v>
      </c>
      <c r="L20" s="8">
        <v>941369.269513911</v>
      </c>
      <c r="M20" s="8">
        <v>351515.4399769693</v>
      </c>
      <c r="N20" s="8">
        <v>2380432.7802486</v>
      </c>
      <c r="O20" s="8">
        <v>19171.934333999998</v>
      </c>
      <c r="P20" s="8">
        <v>3166871.442851147</v>
      </c>
      <c r="Q20" s="8">
        <v>350414.09564462</v>
      </c>
      <c r="R20" s="9">
        <f t="shared" si="2"/>
        <v>12241455.76</v>
      </c>
      <c r="S20" s="8">
        <f t="shared" si="3"/>
        <v>1047.516132</v>
      </c>
      <c r="T20" s="10">
        <f t="shared" si="4"/>
        <v>-0.03193751983</v>
      </c>
      <c r="V20" s="10">
        <f t="shared" ref="V20:X20" si="22">(J20-J21)/J21</f>
        <v>-0.2006519706</v>
      </c>
      <c r="W20" s="10">
        <f t="shared" si="22"/>
        <v>-0.004006274616</v>
      </c>
      <c r="X20" s="10">
        <f t="shared" si="22"/>
        <v>0.2149140614</v>
      </c>
    </row>
    <row r="21">
      <c r="A21" s="7">
        <v>43190.0</v>
      </c>
      <c r="B21" s="8">
        <v>590400.0655805342</v>
      </c>
      <c r="C21" s="8">
        <v>304426.67435817</v>
      </c>
      <c r="D21" s="8">
        <v>130913.80263054499</v>
      </c>
      <c r="E21" s="8">
        <v>357405.227594576</v>
      </c>
      <c r="F21" s="8">
        <v>357331.61981980805</v>
      </c>
      <c r="G21" s="8">
        <v>1044363.0712868121</v>
      </c>
      <c r="H21" s="8">
        <v>416092.2194547291</v>
      </c>
      <c r="I21" s="8">
        <v>831992.416978125</v>
      </c>
      <c r="J21" s="8">
        <v>109505.73216000001</v>
      </c>
      <c r="K21" s="8">
        <v>1076004.42215424</v>
      </c>
      <c r="L21" s="8">
        <v>774844.327998027</v>
      </c>
      <c r="M21" s="8">
        <v>300565.50445252383</v>
      </c>
      <c r="N21" s="8">
        <v>2437845.8157648</v>
      </c>
      <c r="O21" s="8">
        <v>21148.030637999997</v>
      </c>
      <c r="P21" s="8">
        <v>3535071.62467469</v>
      </c>
      <c r="Q21" s="8">
        <v>357405.227594576</v>
      </c>
      <c r="R21" s="9">
        <f t="shared" si="2"/>
        <v>12645315.78</v>
      </c>
      <c r="S21" s="8">
        <f t="shared" si="3"/>
        <v>1082.074921</v>
      </c>
      <c r="T21" s="10">
        <f t="shared" si="4"/>
        <v>-0.02921855399</v>
      </c>
      <c r="V21" s="10">
        <f t="shared" ref="V21:X21" si="23">(J21-J22)/J22</f>
        <v>-0.2442135395</v>
      </c>
      <c r="W21" s="10">
        <f t="shared" si="23"/>
        <v>-0.08925900992</v>
      </c>
      <c r="X21" s="10">
        <f t="shared" si="23"/>
        <v>-0.01624284383</v>
      </c>
    </row>
    <row r="22">
      <c r="A22" s="7">
        <v>43100.0</v>
      </c>
      <c r="B22" s="8">
        <v>634456.9030233832</v>
      </c>
      <c r="C22" s="8">
        <v>369744.14749895997</v>
      </c>
      <c r="D22" s="8">
        <v>162918.242672955</v>
      </c>
      <c r="E22" s="8">
        <v>381854.012992438</v>
      </c>
      <c r="F22" s="8">
        <v>382119.622827264</v>
      </c>
      <c r="G22" s="8">
        <v>1105567.5709720503</v>
      </c>
      <c r="H22" s="8">
        <v>437858.4840787898</v>
      </c>
      <c r="I22" s="8">
        <v>805591.584284981</v>
      </c>
      <c r="J22" s="8">
        <v>144889.777575</v>
      </c>
      <c r="K22" s="8">
        <v>1181460.4084787199</v>
      </c>
      <c r="L22" s="8">
        <v>787637.805872673</v>
      </c>
      <c r="M22" s="8">
        <v>297335.8485957731</v>
      </c>
      <c r="N22" s="8">
        <v>2480905.59240195</v>
      </c>
      <c r="O22" s="8">
        <v>21889.066752</v>
      </c>
      <c r="P22" s="8">
        <v>3449831.078205808</v>
      </c>
      <c r="Q22" s="8">
        <v>381854.012992438</v>
      </c>
      <c r="R22" s="9">
        <f t="shared" si="2"/>
        <v>13025914.16</v>
      </c>
      <c r="S22" s="8">
        <f t="shared" si="3"/>
        <v>1114.643184</v>
      </c>
      <c r="T22" s="10">
        <f t="shared" si="4"/>
        <v>0.0440290285</v>
      </c>
      <c r="V22" s="10">
        <f t="shared" ref="V22:X22" si="24">(J22-J23)/J23</f>
        <v>0.121733772</v>
      </c>
      <c r="W22" s="10">
        <f t="shared" si="24"/>
        <v>0.2195169336</v>
      </c>
      <c r="X22" s="10">
        <f t="shared" si="24"/>
        <v>0.1976783123</v>
      </c>
    </row>
    <row r="23">
      <c r="A23" s="7">
        <v>43008.0</v>
      </c>
      <c r="B23" s="8">
        <v>1020252.6477359999</v>
      </c>
      <c r="C23" s="8">
        <v>361259.19810980995</v>
      </c>
      <c r="D23" s="8">
        <v>138893.7736450825</v>
      </c>
      <c r="E23" s="8">
        <v>380784.662362286</v>
      </c>
      <c r="F23" s="8">
        <v>393108.106022064</v>
      </c>
      <c r="G23" s="8">
        <v>1018598.6904193481</v>
      </c>
      <c r="H23" s="8">
        <v>395065.02589442366</v>
      </c>
      <c r="I23" s="8">
        <v>769834.9379545681</v>
      </c>
      <c r="J23" s="8">
        <v>129165.92259999999</v>
      </c>
      <c r="K23" s="8">
        <v>968793.77061888</v>
      </c>
      <c r="L23" s="8">
        <v>657637.195043176</v>
      </c>
      <c r="M23" s="8">
        <v>332608.3175944</v>
      </c>
      <c r="N23" s="8">
        <v>2461031.84933865</v>
      </c>
      <c r="O23" s="8">
        <v>23599.150091999996</v>
      </c>
      <c r="P23" s="8">
        <v>3045164.449127113</v>
      </c>
      <c r="Q23" s="8">
        <v>380784.662362286</v>
      </c>
      <c r="R23" s="9">
        <f t="shared" si="2"/>
        <v>12476582.36</v>
      </c>
      <c r="S23" s="8">
        <f t="shared" si="3"/>
        <v>1067.636199</v>
      </c>
      <c r="T23" s="10">
        <f t="shared" si="4"/>
        <v>0.0531032859</v>
      </c>
      <c r="V23" s="10">
        <f t="shared" ref="V23:X23" si="25">(J23-J24)/J24</f>
        <v>-0.07178360883</v>
      </c>
      <c r="W23" s="10">
        <f t="shared" si="25"/>
        <v>0.1053812902</v>
      </c>
      <c r="X23" s="10">
        <f t="shared" si="25"/>
        <v>-0.0699540264</v>
      </c>
    </row>
    <row r="24">
      <c r="A24" s="7">
        <v>42916.0</v>
      </c>
      <c r="B24" s="8">
        <v>841632.7479839999</v>
      </c>
      <c r="C24" s="8">
        <v>311508.556952905</v>
      </c>
      <c r="D24" s="8">
        <v>116095.36638898001</v>
      </c>
      <c r="E24" s="8">
        <v>373400.09008614195</v>
      </c>
      <c r="F24" s="8">
        <v>340540.965613152</v>
      </c>
      <c r="G24" s="8">
        <v>1068067.0203323897</v>
      </c>
      <c r="H24" s="8">
        <v>471769.0774911994</v>
      </c>
      <c r="I24" s="8">
        <v>688631.7799167248</v>
      </c>
      <c r="J24" s="8">
        <v>139154.96842</v>
      </c>
      <c r="K24" s="8">
        <v>876434.02256384</v>
      </c>
      <c r="L24" s="8">
        <v>707101.814006049</v>
      </c>
      <c r="M24" s="8">
        <v>274118.241976816</v>
      </c>
      <c r="N24" s="8">
        <v>2468760.5271966</v>
      </c>
      <c r="O24" s="8">
        <v>21224.034342</v>
      </c>
      <c r="P24" s="8">
        <v>2775604.8419568525</v>
      </c>
      <c r="Q24" s="8">
        <v>373400.09008614195</v>
      </c>
      <c r="R24" s="9">
        <f t="shared" si="2"/>
        <v>11847444.15</v>
      </c>
      <c r="S24" s="8">
        <f t="shared" si="3"/>
        <v>1013.800083</v>
      </c>
      <c r="T24" s="10">
        <f t="shared" si="4"/>
        <v>0.01095789106</v>
      </c>
      <c r="V24" s="10">
        <f t="shared" ref="V24:X24" si="26">(J24-J25)/J25</f>
        <v>-0.07148223677</v>
      </c>
      <c r="W24" s="10">
        <f t="shared" si="26"/>
        <v>0.1997938727</v>
      </c>
      <c r="X24" s="10">
        <f t="shared" si="26"/>
        <v>0.04794467325</v>
      </c>
    </row>
    <row r="25">
      <c r="A25" s="7">
        <v>42825.0</v>
      </c>
      <c r="B25" s="8">
        <v>799551.1105847999</v>
      </c>
      <c r="C25" s="8">
        <v>317658.7588304</v>
      </c>
      <c r="D25" s="8">
        <v>91066.79504802</v>
      </c>
      <c r="E25" s="8">
        <v>325037.194605494</v>
      </c>
      <c r="F25" s="8">
        <v>322255.373922</v>
      </c>
      <c r="G25" s="8">
        <v>1083273.4342986026</v>
      </c>
      <c r="H25" s="8">
        <v>469974.19842908136</v>
      </c>
      <c r="I25" s="8">
        <v>713927.60808122</v>
      </c>
      <c r="J25" s="8">
        <v>149867.85814000003</v>
      </c>
      <c r="K25" s="8">
        <v>730487.16325888</v>
      </c>
      <c r="L25" s="8">
        <v>674751.0933148336</v>
      </c>
      <c r="M25" s="8">
        <v>251078.0233691825</v>
      </c>
      <c r="N25" s="8">
        <v>2370495.90871695</v>
      </c>
      <c r="O25" s="8">
        <v>19038.927851999997</v>
      </c>
      <c r="P25" s="8">
        <v>3075527.666709468</v>
      </c>
      <c r="Q25" s="8">
        <v>325037.194605494</v>
      </c>
      <c r="R25" s="9">
        <f t="shared" si="2"/>
        <v>11719028.31</v>
      </c>
      <c r="S25" s="8">
        <f t="shared" si="3"/>
        <v>1002.811385</v>
      </c>
      <c r="T25" s="10">
        <f t="shared" si="4"/>
        <v>0.0028113853</v>
      </c>
      <c r="V25" s="10">
        <f t="shared" ref="V25:X25" si="27">(J25-J26)/J26</f>
        <v>-0.01302966102</v>
      </c>
      <c r="W25" s="10">
        <f t="shared" si="27"/>
        <v>0.1308663327</v>
      </c>
      <c r="X25" s="10">
        <f t="shared" si="27"/>
        <v>0.08626656538</v>
      </c>
    </row>
    <row r="26">
      <c r="A26" s="7">
        <v>42735.0</v>
      </c>
      <c r="B26" s="8">
        <v>712663.1254512</v>
      </c>
      <c r="C26" s="8">
        <v>314270.32479329495</v>
      </c>
      <c r="D26" s="8">
        <v>76206.080814325</v>
      </c>
      <c r="E26" s="8">
        <v>307049.909949258</v>
      </c>
      <c r="F26" s="8">
        <v>274593.693919248</v>
      </c>
      <c r="G26" s="8">
        <v>974399.4470267401</v>
      </c>
      <c r="H26" s="8">
        <v>483116.7526439384</v>
      </c>
      <c r="I26" s="8">
        <v>815984.8549172918</v>
      </c>
      <c r="J26" s="8">
        <v>151846.3648</v>
      </c>
      <c r="K26" s="8">
        <v>645953.5863347199</v>
      </c>
      <c r="L26" s="8">
        <v>621165.2966431605</v>
      </c>
      <c r="M26" s="8">
        <v>249975.75488898638</v>
      </c>
      <c r="N26" s="8">
        <v>2595731.66343435</v>
      </c>
      <c r="O26" s="8">
        <v>21604.052861999997</v>
      </c>
      <c r="P26" s="8">
        <v>3134563.153624036</v>
      </c>
      <c r="Q26" s="8">
        <v>307049.909949258</v>
      </c>
      <c r="R26" s="9">
        <f t="shared" si="2"/>
        <v>11686173.97</v>
      </c>
      <c r="S26" s="1">
        <v>1000.0</v>
      </c>
      <c r="V26" s="10"/>
    </row>
    <row r="27">
      <c r="A27" s="3"/>
    </row>
    <row r="53">
      <c r="A53" s="3"/>
    </row>
    <row r="79">
      <c r="A79" s="3"/>
    </row>
    <row r="105">
      <c r="A105" s="3"/>
    </row>
    <row r="131">
      <c r="A131" s="3"/>
    </row>
    <row r="157">
      <c r="A157" s="3"/>
    </row>
    <row r="183">
      <c r="A183" s="3"/>
    </row>
    <row r="209">
      <c r="A209" s="3"/>
    </row>
    <row r="235">
      <c r="A235" s="3"/>
    </row>
    <row r="261">
      <c r="A261" s="3"/>
    </row>
    <row r="287">
      <c r="A287" s="3"/>
    </row>
    <row r="313">
      <c r="A313" s="3"/>
    </row>
    <row r="339">
      <c r="A339" s="3"/>
    </row>
    <row r="365">
      <c r="A365" s="3"/>
    </row>
    <row r="391">
      <c r="A391" s="3"/>
    </row>
    <row r="417">
      <c r="A417" s="3"/>
    </row>
    <row r="443">
      <c r="A443" s="3"/>
    </row>
    <row r="469">
      <c r="A469" s="3"/>
    </row>
    <row r="495">
      <c r="A495" s="3"/>
    </row>
    <row r="521">
      <c r="A521" s="3"/>
    </row>
    <row r="547">
      <c r="A547" s="3"/>
    </row>
    <row r="573">
      <c r="A573" s="3"/>
    </row>
    <row r="599">
      <c r="A599" s="3"/>
    </row>
    <row r="625">
      <c r="A625" s="3"/>
    </row>
    <row r="651">
      <c r="A651" s="3"/>
    </row>
    <row r="677">
      <c r="A677" s="3"/>
    </row>
    <row r="703">
      <c r="A703" s="3"/>
    </row>
    <row r="729">
      <c r="A729" s="3"/>
    </row>
    <row r="755">
      <c r="A755" s="3"/>
    </row>
    <row r="781">
      <c r="A781" s="3"/>
    </row>
    <row r="807">
      <c r="A807" s="3"/>
    </row>
    <row r="833">
      <c r="A833" s="3"/>
    </row>
    <row r="859">
      <c r="A859" s="3"/>
    </row>
    <row r="885">
      <c r="A885" s="3"/>
    </row>
    <row r="911">
      <c r="A911" s="3"/>
    </row>
    <row r="937">
      <c r="A937" s="3"/>
    </row>
    <row r="963">
      <c r="A963" s="3"/>
    </row>
  </sheetData>
  <mergeCells count="1">
    <mergeCell ref="U2:U2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1" t="s">
        <v>336</v>
      </c>
      <c r="B1" s="62"/>
      <c r="C1" s="62"/>
      <c r="D1" s="62"/>
      <c r="E1" s="62"/>
      <c r="F1" s="62"/>
      <c r="G1" s="62"/>
      <c r="H1" s="62"/>
      <c r="I1" s="62"/>
      <c r="J1" s="62"/>
    </row>
    <row r="2">
      <c r="A2" s="62"/>
      <c r="B2" s="62"/>
      <c r="C2" s="62"/>
      <c r="D2" s="62"/>
      <c r="E2" s="62"/>
      <c r="F2" s="62"/>
      <c r="G2" s="62"/>
      <c r="H2" s="62"/>
      <c r="I2" s="62"/>
      <c r="J2" s="62"/>
    </row>
    <row r="3">
      <c r="A3" s="63" t="s">
        <v>337</v>
      </c>
      <c r="B3" s="64"/>
      <c r="C3" s="62"/>
      <c r="D3" s="62"/>
      <c r="E3" s="62"/>
      <c r="F3" s="62"/>
      <c r="G3" s="62"/>
      <c r="H3" s="62"/>
      <c r="I3" s="62"/>
      <c r="J3" s="62"/>
    </row>
    <row r="4">
      <c r="A4" s="61" t="s">
        <v>338</v>
      </c>
      <c r="B4" s="65">
        <v>0.70898283</v>
      </c>
      <c r="C4" s="62"/>
      <c r="D4" s="62"/>
      <c r="E4" s="62"/>
      <c r="F4" s="62"/>
      <c r="G4" s="62"/>
      <c r="H4" s="62"/>
      <c r="I4" s="62"/>
      <c r="J4" s="62"/>
    </row>
    <row r="5">
      <c r="A5" s="61" t="s">
        <v>339</v>
      </c>
      <c r="B5" s="65">
        <v>0.502656653</v>
      </c>
      <c r="C5" s="62"/>
      <c r="D5" s="62"/>
      <c r="E5" s="62"/>
      <c r="F5" s="62"/>
      <c r="G5" s="62"/>
      <c r="H5" s="62"/>
      <c r="I5" s="62"/>
      <c r="J5" s="62"/>
    </row>
    <row r="6">
      <c r="A6" s="61" t="s">
        <v>340</v>
      </c>
      <c r="B6" s="65">
        <v>0.478973636</v>
      </c>
      <c r="C6" s="62"/>
      <c r="D6" s="62"/>
      <c r="E6" s="62"/>
      <c r="F6" s="62"/>
      <c r="G6" s="62"/>
      <c r="H6" s="62"/>
      <c r="I6" s="62"/>
      <c r="J6" s="62"/>
    </row>
    <row r="7">
      <c r="A7" s="61" t="s">
        <v>341</v>
      </c>
      <c r="B7" s="65">
        <v>0.166274157</v>
      </c>
      <c r="C7" s="62"/>
      <c r="D7" s="62"/>
      <c r="E7" s="62"/>
      <c r="F7" s="62"/>
      <c r="G7" s="62"/>
      <c r="H7" s="62"/>
      <c r="I7" s="62"/>
      <c r="J7" s="62"/>
    </row>
    <row r="8">
      <c r="A8" s="66" t="s">
        <v>342</v>
      </c>
      <c r="B8" s="50">
        <v>23.0</v>
      </c>
      <c r="C8" s="62"/>
      <c r="D8" s="62"/>
      <c r="E8" s="62"/>
      <c r="F8" s="62"/>
      <c r="G8" s="62"/>
      <c r="H8" s="62"/>
      <c r="I8" s="62"/>
      <c r="J8" s="62"/>
    </row>
    <row r="9">
      <c r="A9" s="62"/>
      <c r="B9" s="62"/>
      <c r="C9" s="62"/>
      <c r="D9" s="62"/>
      <c r="E9" s="62"/>
      <c r="F9" s="62"/>
      <c r="G9" s="62"/>
      <c r="H9" s="62"/>
      <c r="I9" s="62"/>
      <c r="J9" s="62"/>
    </row>
    <row r="10">
      <c r="A10" s="61" t="s">
        <v>343</v>
      </c>
      <c r="B10" s="62"/>
      <c r="C10" s="62"/>
      <c r="D10" s="62"/>
      <c r="E10" s="62"/>
      <c r="F10" s="62"/>
      <c r="G10" s="62"/>
      <c r="H10" s="62"/>
      <c r="I10" s="62"/>
      <c r="J10" s="62"/>
    </row>
    <row r="11">
      <c r="A11" s="67"/>
      <c r="B11" s="63" t="s">
        <v>344</v>
      </c>
      <c r="C11" s="63" t="s">
        <v>345</v>
      </c>
      <c r="D11" s="63" t="s">
        <v>346</v>
      </c>
      <c r="E11" s="63" t="s">
        <v>347</v>
      </c>
      <c r="F11" s="63" t="s">
        <v>348</v>
      </c>
      <c r="G11" s="62"/>
      <c r="H11" s="62"/>
      <c r="I11" s="62"/>
      <c r="J11" s="62"/>
    </row>
    <row r="12">
      <c r="A12" s="61" t="s">
        <v>349</v>
      </c>
      <c r="B12" s="65">
        <v>1.0</v>
      </c>
      <c r="C12" s="65">
        <v>0.586791647</v>
      </c>
      <c r="D12" s="65">
        <v>0.586791647</v>
      </c>
      <c r="E12" s="65">
        <v>21.22435087</v>
      </c>
      <c r="F12" s="65">
        <v>1.52331E-4</v>
      </c>
      <c r="G12" s="62"/>
      <c r="H12" s="62"/>
      <c r="I12" s="62"/>
      <c r="J12" s="62"/>
    </row>
    <row r="13">
      <c r="A13" s="61" t="s">
        <v>350</v>
      </c>
      <c r="B13" s="65">
        <v>21.0</v>
      </c>
      <c r="C13" s="65">
        <v>0.580588998</v>
      </c>
      <c r="D13" s="65">
        <v>0.027647095</v>
      </c>
      <c r="E13" s="62"/>
      <c r="F13" s="62"/>
      <c r="G13" s="62"/>
      <c r="H13" s="62"/>
      <c r="I13" s="62"/>
      <c r="J13" s="62"/>
    </row>
    <row r="14">
      <c r="A14" s="66" t="s">
        <v>351</v>
      </c>
      <c r="B14" s="50">
        <v>22.0</v>
      </c>
      <c r="C14" s="50">
        <v>1.167380645</v>
      </c>
      <c r="D14" s="69"/>
      <c r="E14" s="69"/>
      <c r="F14" s="69"/>
      <c r="G14" s="62"/>
      <c r="H14" s="62"/>
      <c r="I14" s="62"/>
      <c r="J14" s="62"/>
    </row>
    <row r="15">
      <c r="A15" s="62"/>
      <c r="B15" s="62"/>
      <c r="C15" s="62"/>
      <c r="D15" s="62"/>
      <c r="E15" s="62"/>
      <c r="F15" s="62"/>
      <c r="G15" s="62"/>
      <c r="H15" s="62"/>
      <c r="I15" s="62"/>
      <c r="J15" s="62"/>
    </row>
    <row r="16">
      <c r="A16" s="67"/>
      <c r="B16" s="63" t="s">
        <v>352</v>
      </c>
      <c r="C16" s="63" t="s">
        <v>341</v>
      </c>
      <c r="D16" s="63" t="s">
        <v>353</v>
      </c>
      <c r="E16" s="63" t="s">
        <v>354</v>
      </c>
      <c r="F16" s="63" t="s">
        <v>355</v>
      </c>
      <c r="G16" s="63" t="s">
        <v>356</v>
      </c>
      <c r="H16" s="63" t="s">
        <v>357</v>
      </c>
      <c r="I16" s="63" t="s">
        <v>358</v>
      </c>
      <c r="J16" s="62"/>
    </row>
    <row r="17">
      <c r="A17" s="61" t="s">
        <v>359</v>
      </c>
      <c r="B17" s="65">
        <v>0.049224083</v>
      </c>
      <c r="C17" s="65">
        <v>0.034711202</v>
      </c>
      <c r="D17" s="65">
        <v>1.418103668</v>
      </c>
      <c r="E17" s="65">
        <v>0.170830019</v>
      </c>
      <c r="F17" s="65">
        <v>-0.022961814</v>
      </c>
      <c r="G17" s="65">
        <v>0.12140998</v>
      </c>
      <c r="H17" s="65">
        <v>-0.02296</v>
      </c>
      <c r="I17" s="65">
        <v>0.12141</v>
      </c>
      <c r="J17" s="62"/>
    </row>
    <row r="18">
      <c r="A18" s="71" t="s">
        <v>360</v>
      </c>
      <c r="B18" s="50">
        <v>1.629042773</v>
      </c>
      <c r="C18" s="50">
        <v>0.353602461</v>
      </c>
      <c r="D18" s="50">
        <v>4.60698935</v>
      </c>
      <c r="E18" s="50">
        <v>1.52331E-4</v>
      </c>
      <c r="F18" s="50">
        <v>0.893686199</v>
      </c>
      <c r="G18" s="50">
        <v>2.364399347</v>
      </c>
      <c r="H18" s="50">
        <v>0.893686</v>
      </c>
      <c r="I18" s="50">
        <v>2.364399</v>
      </c>
      <c r="J18" s="62"/>
    </row>
    <row r="19">
      <c r="A19" s="62"/>
      <c r="B19" s="62"/>
      <c r="C19" s="62"/>
      <c r="D19" s="62"/>
      <c r="E19" s="62"/>
      <c r="F19" s="62"/>
      <c r="G19" s="62"/>
      <c r="H19" s="62"/>
      <c r="I19" s="62"/>
      <c r="J19" s="62"/>
    </row>
    <row r="20">
      <c r="A20" s="62"/>
      <c r="B20" s="62"/>
      <c r="C20" s="62"/>
      <c r="D20" s="62"/>
      <c r="E20" s="62"/>
      <c r="F20" s="62"/>
      <c r="G20" s="62"/>
      <c r="H20" s="62"/>
      <c r="I20" s="62"/>
      <c r="J20" s="62"/>
    </row>
    <row r="21">
      <c r="A21" s="62"/>
      <c r="B21" s="62"/>
      <c r="C21" s="62"/>
      <c r="D21" s="62"/>
      <c r="E21" s="62"/>
      <c r="F21" s="62"/>
      <c r="G21" s="62"/>
      <c r="H21" s="62"/>
      <c r="I21" s="62"/>
      <c r="J21" s="62"/>
    </row>
    <row r="22">
      <c r="A22" s="61" t="s">
        <v>361</v>
      </c>
      <c r="B22" s="62"/>
      <c r="C22" s="62"/>
      <c r="D22" s="62"/>
      <c r="E22" s="62"/>
      <c r="F22" s="62"/>
      <c r="G22" s="62"/>
      <c r="H22" s="62"/>
      <c r="I22" s="62"/>
      <c r="J22" s="62"/>
    </row>
    <row r="23">
      <c r="A23" s="62"/>
      <c r="B23" s="62"/>
      <c r="C23" s="62"/>
      <c r="D23" s="62"/>
      <c r="E23" s="62"/>
      <c r="F23" s="62"/>
      <c r="G23" s="62"/>
      <c r="H23" s="62"/>
      <c r="I23" s="62"/>
      <c r="J23" s="62"/>
    </row>
    <row r="24">
      <c r="A24" s="63" t="s">
        <v>362</v>
      </c>
      <c r="B24" s="63" t="s">
        <v>365</v>
      </c>
      <c r="C24" s="63" t="s">
        <v>364</v>
      </c>
      <c r="D24" s="62"/>
      <c r="E24" s="62"/>
      <c r="F24" s="62"/>
      <c r="G24" s="62"/>
      <c r="H24" s="62"/>
      <c r="I24" s="62"/>
      <c r="J24" s="62"/>
    </row>
    <row r="25">
      <c r="A25" s="65">
        <v>1.0</v>
      </c>
      <c r="B25" s="65">
        <v>-0.012652642</v>
      </c>
      <c r="C25" s="65">
        <v>0.172786201</v>
      </c>
      <c r="D25" s="62"/>
      <c r="E25" s="62"/>
      <c r="F25" s="62"/>
      <c r="G25" s="62"/>
      <c r="H25" s="62"/>
      <c r="I25" s="62"/>
      <c r="J25" s="62"/>
    </row>
    <row r="26">
      <c r="A26" s="65">
        <v>2.0</v>
      </c>
      <c r="B26" s="65">
        <v>0.040137654</v>
      </c>
      <c r="C26" s="65">
        <v>0.315202994</v>
      </c>
      <c r="D26" s="62"/>
      <c r="E26" s="62"/>
      <c r="F26" s="62"/>
      <c r="G26" s="62"/>
      <c r="H26" s="62"/>
      <c r="I26" s="62"/>
      <c r="J26" s="62"/>
    </row>
    <row r="27">
      <c r="A27" s="65">
        <v>3.0</v>
      </c>
      <c r="B27" s="65">
        <v>0.017885478</v>
      </c>
      <c r="C27" s="65">
        <v>-0.054438067</v>
      </c>
      <c r="D27" s="62"/>
      <c r="E27" s="62"/>
      <c r="F27" s="62"/>
      <c r="G27" s="62"/>
      <c r="H27" s="62"/>
      <c r="I27" s="62"/>
      <c r="J27" s="62"/>
    </row>
    <row r="28">
      <c r="A28" s="65">
        <v>4.0</v>
      </c>
      <c r="B28" s="65">
        <v>-8.85707E-4</v>
      </c>
      <c r="C28" s="65">
        <v>0.043348816</v>
      </c>
      <c r="D28" s="62"/>
      <c r="E28" s="62"/>
      <c r="F28" s="62"/>
      <c r="G28" s="62"/>
      <c r="H28" s="62"/>
      <c r="I28" s="62"/>
      <c r="J28" s="62"/>
    </row>
    <row r="29">
      <c r="A29" s="65">
        <v>5.0</v>
      </c>
      <c r="B29" s="65">
        <v>-0.029814193</v>
      </c>
      <c r="C29" s="65">
        <v>0.06241031</v>
      </c>
      <c r="D29" s="62"/>
      <c r="E29" s="62"/>
      <c r="F29" s="62"/>
      <c r="G29" s="62"/>
      <c r="H29" s="62"/>
      <c r="I29" s="62"/>
      <c r="J29" s="62"/>
    </row>
    <row r="30">
      <c r="A30" s="65">
        <v>6.0</v>
      </c>
      <c r="B30" s="65">
        <v>0.15283063</v>
      </c>
      <c r="C30" s="65">
        <v>-0.174899162</v>
      </c>
      <c r="D30" s="62"/>
      <c r="E30" s="62"/>
      <c r="F30" s="62"/>
      <c r="G30" s="62"/>
      <c r="H30" s="62"/>
      <c r="I30" s="62"/>
      <c r="J30" s="62"/>
    </row>
    <row r="31">
      <c r="A31" s="65">
        <v>7.0</v>
      </c>
      <c r="B31" s="65">
        <v>0.182595714</v>
      </c>
      <c r="C31" s="65">
        <v>-0.079001487</v>
      </c>
      <c r="D31" s="62"/>
      <c r="E31" s="62"/>
      <c r="F31" s="62"/>
      <c r="G31" s="62"/>
      <c r="H31" s="62"/>
      <c r="I31" s="62"/>
      <c r="J31" s="62"/>
    </row>
    <row r="32">
      <c r="A32" s="65">
        <v>8.0</v>
      </c>
      <c r="B32" s="65">
        <v>0.386290321</v>
      </c>
      <c r="C32" s="65">
        <v>-0.200897987</v>
      </c>
      <c r="D32" s="62"/>
      <c r="E32" s="62"/>
      <c r="F32" s="62"/>
      <c r="G32" s="62"/>
      <c r="H32" s="62"/>
      <c r="I32" s="62"/>
      <c r="J32" s="62"/>
    </row>
    <row r="33">
      <c r="A33" s="65">
        <v>9.0</v>
      </c>
      <c r="B33" s="65">
        <v>0.191414627</v>
      </c>
      <c r="C33" s="65">
        <v>-0.001087624</v>
      </c>
      <c r="D33" s="62"/>
      <c r="E33" s="62"/>
      <c r="F33" s="62"/>
      <c r="G33" s="62"/>
      <c r="H33" s="62"/>
      <c r="I33" s="62"/>
      <c r="J33" s="62"/>
    </row>
    <row r="34">
      <c r="A34" s="65">
        <v>10.0</v>
      </c>
      <c r="B34" s="65">
        <v>0.387089028</v>
      </c>
      <c r="C34" s="65">
        <v>0.405155225</v>
      </c>
      <c r="D34" s="62"/>
      <c r="E34" s="62"/>
      <c r="F34" s="62"/>
      <c r="G34" s="62"/>
      <c r="H34" s="62"/>
      <c r="I34" s="62"/>
      <c r="J34" s="62"/>
    </row>
    <row r="35">
      <c r="A35" s="65">
        <v>11.0</v>
      </c>
      <c r="B35" s="65">
        <v>-0.42789783</v>
      </c>
      <c r="C35" s="65">
        <v>-0.036028423</v>
      </c>
      <c r="D35" s="62"/>
      <c r="E35" s="62"/>
      <c r="F35" s="62"/>
      <c r="G35" s="62"/>
      <c r="H35" s="62"/>
      <c r="I35" s="62"/>
      <c r="J35" s="62"/>
    </row>
    <row r="36">
      <c r="A36" s="65">
        <v>12.0</v>
      </c>
      <c r="B36" s="65">
        <v>0.119859017</v>
      </c>
      <c r="C36" s="65">
        <v>-0.148370394</v>
      </c>
      <c r="D36" s="62"/>
      <c r="E36" s="62"/>
      <c r="F36" s="62"/>
      <c r="G36" s="62"/>
      <c r="H36" s="62"/>
      <c r="I36" s="62"/>
      <c r="J36" s="62"/>
    </row>
    <row r="37">
      <c r="A37" s="65">
        <v>13.0</v>
      </c>
      <c r="B37" s="65">
        <v>0.01688838</v>
      </c>
      <c r="C37" s="65">
        <v>-0.181990997</v>
      </c>
      <c r="D37" s="62"/>
      <c r="E37" s="62"/>
      <c r="F37" s="62"/>
      <c r="G37" s="62"/>
      <c r="H37" s="62"/>
      <c r="I37" s="62"/>
      <c r="J37" s="62"/>
    </row>
    <row r="38">
      <c r="A38" s="65">
        <v>14.0</v>
      </c>
      <c r="B38" s="65">
        <v>-5.22556E-4</v>
      </c>
      <c r="C38" s="65">
        <v>-0.027003783</v>
      </c>
      <c r="D38" s="62"/>
      <c r="E38" s="62"/>
      <c r="F38" s="62"/>
      <c r="G38" s="62"/>
      <c r="H38" s="62"/>
      <c r="I38" s="62"/>
      <c r="J38" s="62"/>
    </row>
    <row r="39">
      <c r="A39" s="65">
        <v>15.0</v>
      </c>
      <c r="B39" s="65">
        <v>0.008353028</v>
      </c>
      <c r="C39" s="65">
        <v>-0.170012542</v>
      </c>
      <c r="D39" s="62"/>
      <c r="E39" s="62"/>
      <c r="F39" s="62"/>
      <c r="G39" s="62"/>
      <c r="H39" s="62"/>
      <c r="I39" s="62"/>
      <c r="J39" s="62"/>
    </row>
    <row r="40">
      <c r="A40" s="65">
        <v>16.0</v>
      </c>
      <c r="B40" s="65">
        <v>-0.156112156</v>
      </c>
      <c r="C40" s="65">
        <v>0.08979007</v>
      </c>
      <c r="D40" s="62"/>
      <c r="E40" s="62"/>
      <c r="F40" s="62"/>
      <c r="G40" s="62"/>
      <c r="H40" s="62"/>
      <c r="I40" s="62"/>
      <c r="J40" s="62"/>
    </row>
    <row r="41">
      <c r="A41" s="65">
        <v>17.0</v>
      </c>
      <c r="B41" s="65">
        <v>0.058249865</v>
      </c>
      <c r="C41" s="65">
        <v>-0.099187818</v>
      </c>
      <c r="D41" s="62"/>
      <c r="E41" s="62"/>
      <c r="F41" s="62"/>
      <c r="G41" s="62"/>
      <c r="H41" s="62"/>
      <c r="I41" s="62"/>
      <c r="J41" s="62"/>
    </row>
    <row r="42">
      <c r="A42" s="65">
        <v>18.0</v>
      </c>
      <c r="B42" s="65">
        <v>-0.002803503</v>
      </c>
      <c r="C42" s="65">
        <v>0.217717564</v>
      </c>
      <c r="D42" s="62"/>
      <c r="E42" s="62"/>
      <c r="F42" s="62"/>
      <c r="G42" s="62"/>
      <c r="H42" s="62"/>
      <c r="I42" s="62"/>
      <c r="J42" s="62"/>
    </row>
    <row r="43">
      <c r="A43" s="65">
        <v>19.0</v>
      </c>
      <c r="B43" s="65">
        <v>0.001625809</v>
      </c>
      <c r="C43" s="65">
        <v>-0.017868653</v>
      </c>
      <c r="D43" s="62"/>
      <c r="E43" s="62"/>
      <c r="F43" s="62"/>
      <c r="G43" s="62"/>
      <c r="H43" s="62"/>
      <c r="I43" s="62"/>
      <c r="J43" s="62"/>
    </row>
    <row r="44">
      <c r="A44" s="65">
        <v>20.0</v>
      </c>
      <c r="B44" s="65">
        <v>0.120949254</v>
      </c>
      <c r="C44" s="65">
        <v>0.076729058</v>
      </c>
      <c r="D44" s="62"/>
      <c r="E44" s="62"/>
      <c r="F44" s="62"/>
      <c r="G44" s="62"/>
      <c r="H44" s="62"/>
      <c r="I44" s="62"/>
      <c r="J44" s="62"/>
    </row>
    <row r="45">
      <c r="A45" s="65">
        <v>21.0</v>
      </c>
      <c r="B45" s="65">
        <v>0.135731607</v>
      </c>
      <c r="C45" s="65">
        <v>-0.205685634</v>
      </c>
      <c r="D45" s="62"/>
      <c r="E45" s="62"/>
      <c r="F45" s="62"/>
      <c r="G45" s="62"/>
      <c r="H45" s="62"/>
      <c r="I45" s="62"/>
      <c r="J45" s="62"/>
    </row>
    <row r="46">
      <c r="A46" s="65">
        <v>22.0</v>
      </c>
      <c r="B46" s="65">
        <v>0.067074957</v>
      </c>
      <c r="C46" s="65">
        <v>-0.019130283</v>
      </c>
      <c r="D46" s="62"/>
      <c r="E46" s="62"/>
      <c r="F46" s="62"/>
      <c r="G46" s="62"/>
      <c r="H46" s="62"/>
      <c r="I46" s="62"/>
      <c r="J46" s="62"/>
    </row>
    <row r="47">
      <c r="A47" s="50">
        <v>23.0</v>
      </c>
      <c r="B47" s="50">
        <v>0.05380395</v>
      </c>
      <c r="C47" s="50">
        <v>0.032462615</v>
      </c>
      <c r="D47" s="62"/>
      <c r="E47" s="62"/>
      <c r="F47" s="62"/>
      <c r="G47" s="62"/>
      <c r="H47" s="62"/>
      <c r="I47" s="62"/>
      <c r="J47" s="62"/>
    </row>
    <row r="48">
      <c r="A48" s="62"/>
      <c r="B48" s="62"/>
      <c r="C48" s="62"/>
      <c r="D48" s="62"/>
      <c r="E48" s="62"/>
      <c r="F48" s="62"/>
      <c r="G48" s="62"/>
      <c r="H48" s="62"/>
      <c r="I48" s="62"/>
      <c r="J48" s="62"/>
    </row>
    <row r="49">
      <c r="A49" s="62"/>
      <c r="B49" s="62"/>
      <c r="C49" s="62"/>
      <c r="D49" s="62"/>
      <c r="E49" s="62"/>
      <c r="F49" s="62"/>
      <c r="G49" s="62"/>
      <c r="H49" s="62"/>
      <c r="I49" s="62"/>
      <c r="J49" s="62"/>
    </row>
    <row r="50">
      <c r="A50" s="62"/>
      <c r="B50" s="62"/>
      <c r="C50" s="62"/>
      <c r="D50" s="62"/>
      <c r="E50" s="62"/>
      <c r="F50" s="62"/>
      <c r="G50" s="62"/>
      <c r="H50" s="62"/>
      <c r="I50" s="62"/>
      <c r="J50" s="62"/>
    </row>
    <row r="51">
      <c r="A51" s="62"/>
      <c r="B51" s="62"/>
      <c r="C51" s="62"/>
      <c r="D51" s="62"/>
      <c r="E51" s="62"/>
      <c r="F51" s="62"/>
      <c r="G51" s="62"/>
      <c r="H51" s="62"/>
      <c r="I51" s="62"/>
      <c r="J51" s="62"/>
    </row>
  </sheetData>
  <mergeCells count="1">
    <mergeCell ref="A3:B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3" max="3" width="24.0"/>
    <col customWidth="1" min="4" max="4" width="17.13"/>
    <col customWidth="1" min="5" max="5" width="13.75"/>
  </cols>
  <sheetData>
    <row r="1">
      <c r="A1" s="1" t="s">
        <v>0</v>
      </c>
      <c r="B1" s="1" t="s">
        <v>366</v>
      </c>
      <c r="C1" s="1" t="s">
        <v>367</v>
      </c>
      <c r="D1" s="1" t="s">
        <v>368</v>
      </c>
      <c r="E1" s="3" t="s">
        <v>369</v>
      </c>
    </row>
    <row r="2">
      <c r="A2" s="7">
        <v>44904.0</v>
      </c>
      <c r="B2" s="1">
        <v>413.3</v>
      </c>
      <c r="C2" s="72">
        <v>765.0</v>
      </c>
      <c r="D2" s="20">
        <v>0.4759</v>
      </c>
      <c r="E2" s="8">
        <f t="shared" ref="E2:E26" si="1">C2*B2*D2</f>
        <v>150467.4446</v>
      </c>
      <c r="F2" s="8">
        <f>C2*B2</f>
        <v>316174.5</v>
      </c>
    </row>
    <row r="3">
      <c r="A3" s="7">
        <v>44834.0</v>
      </c>
      <c r="B3" s="1">
        <v>404.6</v>
      </c>
      <c r="C3" s="72">
        <v>766.0</v>
      </c>
      <c r="D3" s="20">
        <v>0.4759</v>
      </c>
      <c r="E3" s="8">
        <f t="shared" si="1"/>
        <v>147492.6412</v>
      </c>
    </row>
    <row r="4">
      <c r="A4" s="7">
        <v>44742.0</v>
      </c>
      <c r="B4" s="1">
        <v>411.8</v>
      </c>
      <c r="C4" s="72">
        <v>766.0</v>
      </c>
      <c r="D4" s="20">
        <v>0.4759</v>
      </c>
      <c r="E4" s="8">
        <f t="shared" si="1"/>
        <v>150117.3249</v>
      </c>
    </row>
    <row r="5">
      <c r="A5" s="7">
        <v>44651.0</v>
      </c>
      <c r="B5" s="1">
        <v>433.75</v>
      </c>
      <c r="C5" s="72">
        <v>766.0</v>
      </c>
      <c r="D5" s="20">
        <v>0.4759</v>
      </c>
      <c r="E5" s="8">
        <f t="shared" si="1"/>
        <v>158118.9648</v>
      </c>
    </row>
    <row r="6">
      <c r="A6" s="7">
        <v>44561.0</v>
      </c>
      <c r="B6" s="1">
        <v>482.4</v>
      </c>
      <c r="C6" s="72">
        <v>766.0</v>
      </c>
      <c r="D6" s="20">
        <v>0.4759</v>
      </c>
      <c r="E6" s="8">
        <f t="shared" si="1"/>
        <v>175853.8066</v>
      </c>
    </row>
    <row r="7">
      <c r="A7" s="7">
        <v>44469.0</v>
      </c>
      <c r="B7" s="1">
        <v>333.35</v>
      </c>
      <c r="C7" s="72">
        <v>766.0</v>
      </c>
      <c r="D7" s="20">
        <v>0.4759</v>
      </c>
      <c r="E7" s="8">
        <f t="shared" si="1"/>
        <v>121519.209</v>
      </c>
    </row>
    <row r="8">
      <c r="A8" s="7">
        <v>44377.0</v>
      </c>
      <c r="B8" s="1">
        <v>339.6</v>
      </c>
      <c r="C8" s="72">
        <v>727.0</v>
      </c>
      <c r="D8" s="20">
        <v>0.4759</v>
      </c>
      <c r="E8" s="8">
        <f t="shared" si="1"/>
        <v>117494.5703</v>
      </c>
    </row>
    <row r="9">
      <c r="A9" s="7">
        <v>44286.0</v>
      </c>
      <c r="B9" s="1">
        <v>301.8</v>
      </c>
      <c r="C9" s="72">
        <v>723.0</v>
      </c>
      <c r="D9" s="20">
        <v>0.4759</v>
      </c>
      <c r="E9" s="8">
        <f t="shared" si="1"/>
        <v>103842.0463</v>
      </c>
    </row>
    <row r="10">
      <c r="A10" s="7">
        <v>44196.0</v>
      </c>
      <c r="B10" s="1">
        <v>183.85</v>
      </c>
      <c r="C10" s="72">
        <v>723.0</v>
      </c>
      <c r="D10" s="20">
        <v>0.4759</v>
      </c>
      <c r="E10" s="8">
        <f t="shared" si="1"/>
        <v>63258.31745</v>
      </c>
    </row>
    <row r="11">
      <c r="A11" s="7">
        <v>44104.0</v>
      </c>
      <c r="B11" s="1">
        <v>133.3</v>
      </c>
      <c r="C11" s="72">
        <v>719.0</v>
      </c>
      <c r="D11" s="20">
        <v>0.4759</v>
      </c>
      <c r="E11" s="8">
        <f t="shared" si="1"/>
        <v>45611.54093</v>
      </c>
    </row>
    <row r="12">
      <c r="A12" s="7">
        <v>44012.0</v>
      </c>
      <c r="B12" s="1">
        <v>98.25</v>
      </c>
      <c r="C12" s="72">
        <v>692.0</v>
      </c>
      <c r="D12" s="20">
        <v>0.4759</v>
      </c>
      <c r="E12" s="8">
        <f t="shared" si="1"/>
        <v>32355.9651</v>
      </c>
    </row>
    <row r="13">
      <c r="A13" s="7">
        <v>43921.0</v>
      </c>
      <c r="B13" s="1">
        <v>71.05</v>
      </c>
      <c r="C13" s="72">
        <v>695.0</v>
      </c>
      <c r="D13" s="20">
        <v>0.4759</v>
      </c>
      <c r="E13" s="8">
        <f t="shared" si="1"/>
        <v>23499.82303</v>
      </c>
    </row>
    <row r="14">
      <c r="A14" s="7">
        <v>43830.0</v>
      </c>
      <c r="B14" s="1">
        <v>185.15</v>
      </c>
      <c r="C14" s="72">
        <v>676.0</v>
      </c>
      <c r="D14" s="20">
        <v>0.4759</v>
      </c>
      <c r="E14" s="8">
        <f t="shared" si="1"/>
        <v>59564.31026</v>
      </c>
    </row>
    <row r="15">
      <c r="A15" s="7">
        <v>43738.0</v>
      </c>
      <c r="B15" s="1">
        <v>117.45</v>
      </c>
      <c r="C15" s="72">
        <v>679.0</v>
      </c>
      <c r="D15" s="20">
        <v>0.4759</v>
      </c>
      <c r="E15" s="8">
        <f t="shared" si="1"/>
        <v>37952.33495</v>
      </c>
    </row>
    <row r="16">
      <c r="A16" s="7">
        <v>43646.0</v>
      </c>
      <c r="B16" s="1">
        <v>162.55</v>
      </c>
      <c r="C16" s="72">
        <v>679.0</v>
      </c>
      <c r="D16" s="20">
        <v>0.4759</v>
      </c>
      <c r="E16" s="8">
        <f t="shared" si="1"/>
        <v>52525.77306</v>
      </c>
    </row>
    <row r="17">
      <c r="A17" s="7">
        <v>43555.0</v>
      </c>
      <c r="B17" s="1">
        <v>174.25</v>
      </c>
      <c r="C17" s="72">
        <v>679.0</v>
      </c>
      <c r="D17" s="20">
        <v>0.4759</v>
      </c>
      <c r="E17" s="8">
        <f t="shared" si="1"/>
        <v>56306.46543</v>
      </c>
    </row>
    <row r="18">
      <c r="A18" s="7">
        <v>43465.0</v>
      </c>
      <c r="B18" s="1">
        <v>172.7</v>
      </c>
      <c r="C18" s="72">
        <v>680.0</v>
      </c>
      <c r="D18" s="20">
        <v>0.4759</v>
      </c>
      <c r="E18" s="8">
        <f t="shared" si="1"/>
        <v>55887.7924</v>
      </c>
    </row>
    <row r="19">
      <c r="A19" s="7">
        <v>43373.0</v>
      </c>
      <c r="B19" s="1">
        <v>223.7</v>
      </c>
      <c r="C19" s="72">
        <v>679.0</v>
      </c>
      <c r="D19" s="20">
        <v>0.4759</v>
      </c>
      <c r="E19" s="8">
        <f t="shared" si="1"/>
        <v>72285.54557</v>
      </c>
    </row>
    <row r="20">
      <c r="A20" s="7">
        <v>43281.0</v>
      </c>
      <c r="B20" s="1">
        <v>269.3</v>
      </c>
      <c r="C20" s="72">
        <v>683.0</v>
      </c>
      <c r="D20" s="20">
        <v>0.4759</v>
      </c>
      <c r="E20" s="8">
        <f t="shared" si="1"/>
        <v>87533.19121</v>
      </c>
    </row>
    <row r="21">
      <c r="A21" s="7">
        <v>43190.0</v>
      </c>
      <c r="B21" s="1">
        <v>326.85</v>
      </c>
      <c r="C21" s="72">
        <v>704.0</v>
      </c>
      <c r="D21" s="20">
        <v>0.4759</v>
      </c>
      <c r="E21" s="8">
        <f t="shared" si="1"/>
        <v>109505.7322</v>
      </c>
    </row>
    <row r="22">
      <c r="A22" s="7">
        <v>43100.0</v>
      </c>
      <c r="B22" s="1">
        <v>431.85</v>
      </c>
      <c r="C22" s="72">
        <v>705.0</v>
      </c>
      <c r="D22" s="20">
        <v>0.4759</v>
      </c>
      <c r="E22" s="8">
        <f t="shared" si="1"/>
        <v>144889.7776</v>
      </c>
    </row>
    <row r="23">
      <c r="A23" s="7">
        <v>43008.0</v>
      </c>
      <c r="B23" s="1">
        <v>401.5</v>
      </c>
      <c r="C23" s="72">
        <v>676.0</v>
      </c>
      <c r="D23" s="20">
        <v>0.4759</v>
      </c>
      <c r="E23" s="8">
        <f t="shared" si="1"/>
        <v>129165.9226</v>
      </c>
    </row>
    <row r="24">
      <c r="A24" s="7">
        <v>42916.0</v>
      </c>
      <c r="B24" s="1">
        <v>432.55</v>
      </c>
      <c r="C24" s="72">
        <v>676.0</v>
      </c>
      <c r="D24" s="20">
        <v>0.4759</v>
      </c>
      <c r="E24" s="8">
        <f t="shared" si="1"/>
        <v>139154.9684</v>
      </c>
    </row>
    <row r="25">
      <c r="A25" s="7">
        <v>42825.0</v>
      </c>
      <c r="B25" s="1">
        <v>465.85</v>
      </c>
      <c r="C25" s="72">
        <v>676.0</v>
      </c>
      <c r="D25" s="20">
        <v>0.4759</v>
      </c>
      <c r="E25" s="8">
        <f t="shared" si="1"/>
        <v>149867.8581</v>
      </c>
    </row>
    <row r="26">
      <c r="A26" s="7">
        <v>42735.0</v>
      </c>
      <c r="B26" s="1">
        <v>472.0</v>
      </c>
      <c r="C26" s="72">
        <v>676.0</v>
      </c>
      <c r="D26" s="20">
        <v>0.4759</v>
      </c>
      <c r="E26" s="8">
        <f t="shared" si="1"/>
        <v>151846.3648</v>
      </c>
    </row>
    <row r="27">
      <c r="A27" s="7"/>
      <c r="C27" s="2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3" max="3" width="20.0"/>
  </cols>
  <sheetData>
    <row r="1">
      <c r="A1" s="1" t="s">
        <v>0</v>
      </c>
      <c r="B1" s="1" t="s">
        <v>366</v>
      </c>
      <c r="C1" s="1" t="s">
        <v>367</v>
      </c>
      <c r="D1" s="1" t="s">
        <v>368</v>
      </c>
      <c r="E1" s="3" t="s">
        <v>370</v>
      </c>
    </row>
    <row r="2">
      <c r="A2" s="7">
        <v>44904.0</v>
      </c>
      <c r="B2" s="1">
        <v>8613.35</v>
      </c>
      <c r="C2" s="73">
        <v>302.08</v>
      </c>
      <c r="D2" s="22">
        <v>0.40198</v>
      </c>
      <c r="E2" s="8">
        <f t="shared" ref="E2:E26" si="1">B2*C2*D2</f>
        <v>1045920.11</v>
      </c>
      <c r="F2" s="8">
        <f>C2*B2</f>
        <v>2601920.768</v>
      </c>
    </row>
    <row r="3">
      <c r="A3" s="7">
        <v>44834.0</v>
      </c>
      <c r="B3" s="1">
        <v>8828.15</v>
      </c>
      <c r="C3" s="73">
        <v>302.08</v>
      </c>
      <c r="D3" s="22">
        <v>0.40198</v>
      </c>
      <c r="E3" s="8">
        <f t="shared" si="1"/>
        <v>1072003.3</v>
      </c>
      <c r="F3" s="72"/>
    </row>
    <row r="4">
      <c r="A4" s="7">
        <v>44742.0</v>
      </c>
      <c r="B4" s="1">
        <v>8470.75</v>
      </c>
      <c r="C4" s="73">
        <v>302.08</v>
      </c>
      <c r="D4" s="22">
        <v>0.40198</v>
      </c>
      <c r="E4" s="8">
        <f t="shared" si="1"/>
        <v>1028604.175</v>
      </c>
      <c r="F4" s="74"/>
    </row>
    <row r="5">
      <c r="A5" s="7">
        <v>44651.0</v>
      </c>
      <c r="B5" s="1">
        <v>7561.3</v>
      </c>
      <c r="C5" s="73">
        <v>302.08</v>
      </c>
      <c r="D5" s="22">
        <v>0.40198</v>
      </c>
      <c r="E5" s="8">
        <f t="shared" si="1"/>
        <v>918169.5543</v>
      </c>
      <c r="F5" s="72"/>
    </row>
    <row r="6">
      <c r="A6" s="7">
        <v>44561.0</v>
      </c>
      <c r="B6" s="1">
        <v>7426.45</v>
      </c>
      <c r="C6" s="73">
        <v>302.08</v>
      </c>
      <c r="D6" s="22">
        <v>0.40198</v>
      </c>
      <c r="E6" s="8">
        <f t="shared" si="1"/>
        <v>901794.7028</v>
      </c>
      <c r="F6" s="72"/>
    </row>
    <row r="7">
      <c r="A7" s="7">
        <v>44469.0</v>
      </c>
      <c r="B7" s="1">
        <v>7338.05</v>
      </c>
      <c r="C7" s="73">
        <v>302.08</v>
      </c>
      <c r="D7" s="22">
        <v>0.40198</v>
      </c>
      <c r="E7" s="8">
        <f t="shared" si="1"/>
        <v>891060.2803</v>
      </c>
      <c r="F7" s="72"/>
    </row>
    <row r="8">
      <c r="A8" s="7">
        <v>44377.0</v>
      </c>
      <c r="B8" s="1">
        <v>7515.9</v>
      </c>
      <c r="C8" s="73">
        <v>302.08</v>
      </c>
      <c r="D8" s="22">
        <v>0.40198</v>
      </c>
      <c r="E8" s="8">
        <f t="shared" si="1"/>
        <v>912656.6269</v>
      </c>
      <c r="F8" s="72"/>
    </row>
    <row r="9">
      <c r="A9" s="7">
        <v>44286.0</v>
      </c>
      <c r="B9" s="1">
        <v>6859.2</v>
      </c>
      <c r="C9" s="73">
        <v>302.08</v>
      </c>
      <c r="D9" s="22">
        <v>0.40198</v>
      </c>
      <c r="E9" s="8">
        <f t="shared" si="1"/>
        <v>832913.4681</v>
      </c>
      <c r="F9" s="72"/>
    </row>
    <row r="10">
      <c r="A10" s="7">
        <v>44196.0</v>
      </c>
      <c r="B10" s="1">
        <v>7649.6</v>
      </c>
      <c r="C10" s="73">
        <v>302.08</v>
      </c>
      <c r="D10" s="22">
        <v>0.40198</v>
      </c>
      <c r="E10" s="8">
        <f t="shared" si="1"/>
        <v>928891.8337</v>
      </c>
      <c r="F10" s="72"/>
    </row>
    <row r="11">
      <c r="A11" s="7">
        <v>44104.0</v>
      </c>
      <c r="B11" s="1">
        <v>6743.45</v>
      </c>
      <c r="C11" s="73">
        <v>302.08</v>
      </c>
      <c r="D11" s="22">
        <v>0.40198</v>
      </c>
      <c r="E11" s="8">
        <f t="shared" si="1"/>
        <v>818857.9319</v>
      </c>
      <c r="F11" s="74"/>
    </row>
    <row r="12">
      <c r="A12" s="7">
        <v>44012.0</v>
      </c>
      <c r="B12" s="1">
        <v>5838.3</v>
      </c>
      <c r="C12" s="73">
        <v>302.08</v>
      </c>
      <c r="D12" s="22">
        <v>0.40198</v>
      </c>
      <c r="E12" s="8">
        <f t="shared" si="1"/>
        <v>708945.4603</v>
      </c>
      <c r="F12" s="72"/>
    </row>
    <row r="13">
      <c r="A13" s="7">
        <v>43921.0</v>
      </c>
      <c r="B13" s="1">
        <v>4288.3</v>
      </c>
      <c r="C13" s="73">
        <v>302.08</v>
      </c>
      <c r="D13" s="22">
        <v>0.40198</v>
      </c>
      <c r="E13" s="8">
        <f t="shared" si="1"/>
        <v>520728.7767</v>
      </c>
    </row>
    <row r="14">
      <c r="A14" s="7">
        <v>43830.0</v>
      </c>
      <c r="B14" s="1">
        <v>7368.6</v>
      </c>
      <c r="C14" s="73">
        <v>302.08</v>
      </c>
      <c r="D14" s="22">
        <v>0.40198</v>
      </c>
      <c r="E14" s="8">
        <f t="shared" si="1"/>
        <v>894769.9704</v>
      </c>
    </row>
    <row r="15">
      <c r="A15" s="7">
        <v>43738.0</v>
      </c>
      <c r="B15" s="1">
        <v>6715.8</v>
      </c>
      <c r="C15" s="73">
        <v>302.08</v>
      </c>
      <c r="D15" s="22">
        <v>0.40198</v>
      </c>
      <c r="E15" s="8">
        <f t="shared" si="1"/>
        <v>815500.3892</v>
      </c>
    </row>
    <row r="16">
      <c r="A16" s="7">
        <v>43646.0</v>
      </c>
      <c r="B16" s="1">
        <v>6534.65</v>
      </c>
      <c r="C16" s="73">
        <v>302.08</v>
      </c>
      <c r="D16" s="22">
        <v>0.40198</v>
      </c>
      <c r="E16" s="8">
        <f t="shared" si="1"/>
        <v>793503.3232</v>
      </c>
    </row>
    <row r="17">
      <c r="A17" s="7">
        <v>43555.0</v>
      </c>
      <c r="B17" s="1">
        <v>6672.55</v>
      </c>
      <c r="C17" s="73">
        <v>302.08</v>
      </c>
      <c r="D17" s="22">
        <v>0.40198</v>
      </c>
      <c r="E17" s="8">
        <f t="shared" si="1"/>
        <v>810248.5365</v>
      </c>
    </row>
    <row r="18">
      <c r="A18" s="7">
        <v>43465.0</v>
      </c>
      <c r="B18" s="1">
        <v>7465.5</v>
      </c>
      <c r="C18" s="73">
        <v>302.08</v>
      </c>
      <c r="D18" s="22">
        <v>0.40198</v>
      </c>
      <c r="E18" s="8">
        <f t="shared" si="1"/>
        <v>906536.5489</v>
      </c>
    </row>
    <row r="19">
      <c r="A19" s="7">
        <v>43373.0</v>
      </c>
      <c r="B19" s="1">
        <v>7347.95</v>
      </c>
      <c r="C19" s="73">
        <v>302.08</v>
      </c>
      <c r="D19" s="22">
        <v>0.40198</v>
      </c>
      <c r="E19" s="8">
        <f t="shared" si="1"/>
        <v>892262.4385</v>
      </c>
    </row>
    <row r="20">
      <c r="A20" s="7">
        <v>43281.0</v>
      </c>
      <c r="B20" s="1">
        <v>8825.6</v>
      </c>
      <c r="C20" s="73">
        <v>302.08</v>
      </c>
      <c r="D20" s="22">
        <v>0.40198</v>
      </c>
      <c r="E20" s="8">
        <f t="shared" si="1"/>
        <v>1071693.653</v>
      </c>
    </row>
    <row r="21">
      <c r="A21" s="7">
        <v>43190.0</v>
      </c>
      <c r="B21" s="1">
        <v>8861.1</v>
      </c>
      <c r="C21" s="73">
        <v>302.08</v>
      </c>
      <c r="D21" s="22">
        <v>0.40198</v>
      </c>
      <c r="E21" s="8">
        <f t="shared" si="1"/>
        <v>1076004.422</v>
      </c>
    </row>
    <row r="22">
      <c r="A22" s="7">
        <v>43100.0</v>
      </c>
      <c r="B22" s="1">
        <v>9729.55</v>
      </c>
      <c r="C22" s="73">
        <v>302.08</v>
      </c>
      <c r="D22" s="22">
        <v>0.40198</v>
      </c>
      <c r="E22" s="8">
        <f t="shared" si="1"/>
        <v>1181460.408</v>
      </c>
    </row>
    <row r="23">
      <c r="A23" s="7">
        <v>43008.0</v>
      </c>
      <c r="B23" s="1">
        <v>7978.2</v>
      </c>
      <c r="C23" s="73">
        <v>302.08</v>
      </c>
      <c r="D23" s="22">
        <v>0.40198</v>
      </c>
      <c r="E23" s="8">
        <f t="shared" si="1"/>
        <v>968793.7706</v>
      </c>
    </row>
    <row r="24">
      <c r="A24" s="7">
        <v>42916.0</v>
      </c>
      <c r="B24" s="1">
        <v>7217.6</v>
      </c>
      <c r="C24" s="73">
        <v>302.08</v>
      </c>
      <c r="D24" s="22">
        <v>0.40198</v>
      </c>
      <c r="E24" s="8">
        <f t="shared" si="1"/>
        <v>876434.0226</v>
      </c>
    </row>
    <row r="25">
      <c r="A25" s="7">
        <v>42825.0</v>
      </c>
      <c r="B25" s="1">
        <v>6015.7</v>
      </c>
      <c r="C25" s="73">
        <v>302.08</v>
      </c>
      <c r="D25" s="22">
        <v>0.40198</v>
      </c>
      <c r="E25" s="8">
        <f t="shared" si="1"/>
        <v>730487.1633</v>
      </c>
    </row>
    <row r="26">
      <c r="A26" s="7">
        <v>42735.0</v>
      </c>
      <c r="B26" s="1">
        <v>5319.55</v>
      </c>
      <c r="C26" s="73">
        <v>302.08</v>
      </c>
      <c r="D26" s="22">
        <v>0.40198</v>
      </c>
      <c r="E26" s="8">
        <f t="shared" si="1"/>
        <v>645953.5863</v>
      </c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  <row r="1001">
      <c r="A1001" s="7"/>
    </row>
    <row r="1002">
      <c r="A1002" s="7"/>
    </row>
    <row r="1003">
      <c r="A1003" s="7"/>
    </row>
    <row r="1004">
      <c r="A1004" s="7"/>
    </row>
    <row r="1005">
      <c r="A1005" s="7"/>
    </row>
    <row r="1006">
      <c r="A1006" s="7"/>
    </row>
    <row r="1007">
      <c r="A1007" s="7"/>
    </row>
    <row r="1008">
      <c r="A1008" s="7"/>
    </row>
    <row r="1009">
      <c r="A1009" s="7"/>
    </row>
    <row r="1010">
      <c r="A1010" s="7"/>
    </row>
    <row r="1011">
      <c r="A1011" s="7"/>
    </row>
    <row r="1012">
      <c r="A1012" s="7"/>
    </row>
    <row r="1013">
      <c r="A1013" s="7"/>
    </row>
    <row r="1014">
      <c r="A1014" s="7"/>
    </row>
    <row r="1015">
      <c r="A1015" s="7"/>
    </row>
    <row r="1016">
      <c r="A1016" s="7"/>
    </row>
    <row r="1017">
      <c r="A1017" s="7"/>
    </row>
    <row r="1018">
      <c r="A1018" s="7"/>
    </row>
    <row r="1019">
      <c r="A1019" s="7"/>
    </row>
    <row r="1020">
      <c r="A1020" s="7"/>
    </row>
    <row r="1021">
      <c r="A1021" s="7"/>
    </row>
    <row r="1022">
      <c r="A1022" s="7"/>
    </row>
    <row r="1023">
      <c r="A1023" s="7"/>
    </row>
    <row r="1024">
      <c r="A1024" s="7"/>
    </row>
    <row r="1025">
      <c r="A1025" s="7"/>
    </row>
    <row r="1026">
      <c r="A1026" s="7"/>
    </row>
    <row r="1027">
      <c r="A1027" s="7"/>
    </row>
    <row r="1028">
      <c r="A1028" s="7"/>
    </row>
    <row r="1029">
      <c r="A1029" s="7"/>
    </row>
    <row r="1030">
      <c r="A1030" s="7"/>
    </row>
    <row r="1031">
      <c r="A1031" s="7"/>
    </row>
    <row r="1032">
      <c r="A1032" s="7"/>
    </row>
    <row r="1033">
      <c r="A1033" s="7"/>
    </row>
    <row r="1034">
      <c r="A1034" s="7"/>
    </row>
    <row r="1035">
      <c r="A1035" s="7"/>
    </row>
    <row r="1036">
      <c r="A1036" s="7"/>
    </row>
    <row r="1037">
      <c r="A1037" s="7"/>
    </row>
    <row r="1038">
      <c r="A1038" s="7"/>
    </row>
    <row r="1039">
      <c r="A1039" s="7"/>
    </row>
    <row r="1040">
      <c r="A1040" s="7"/>
    </row>
    <row r="1041">
      <c r="A1041" s="7"/>
    </row>
    <row r="1042">
      <c r="A1042" s="7"/>
    </row>
    <row r="1043">
      <c r="A1043" s="7"/>
    </row>
    <row r="1044">
      <c r="A1044" s="7"/>
    </row>
    <row r="1045">
      <c r="A1045" s="7"/>
    </row>
    <row r="1046">
      <c r="A1046" s="7"/>
    </row>
    <row r="1047">
      <c r="A1047" s="7"/>
    </row>
    <row r="1048">
      <c r="A1048" s="7"/>
    </row>
    <row r="1049">
      <c r="A1049" s="7"/>
    </row>
    <row r="1050">
      <c r="A1050" s="7"/>
    </row>
    <row r="1051">
      <c r="A1051" s="7"/>
    </row>
    <row r="1052">
      <c r="A1052" s="7"/>
    </row>
    <row r="1053">
      <c r="A1053" s="7"/>
    </row>
    <row r="1054">
      <c r="A1054" s="7"/>
    </row>
    <row r="1055">
      <c r="A1055" s="7"/>
    </row>
    <row r="1056">
      <c r="A1056" s="7"/>
    </row>
    <row r="1057">
      <c r="A1057" s="7"/>
    </row>
    <row r="1058">
      <c r="A1058" s="7"/>
    </row>
    <row r="1059">
      <c r="A1059" s="7"/>
    </row>
    <row r="1060">
      <c r="A1060" s="7"/>
    </row>
    <row r="1061">
      <c r="A1061" s="7"/>
    </row>
    <row r="1062">
      <c r="A1062" s="7"/>
    </row>
    <row r="1063">
      <c r="A1063" s="7"/>
    </row>
    <row r="1064">
      <c r="A1064" s="7"/>
    </row>
    <row r="1065">
      <c r="A1065" s="7"/>
    </row>
    <row r="1066">
      <c r="A1066" s="7"/>
    </row>
    <row r="1067">
      <c r="A1067" s="7"/>
    </row>
    <row r="1068">
      <c r="A1068" s="7"/>
    </row>
    <row r="1069">
      <c r="A1069" s="7"/>
    </row>
    <row r="1070">
      <c r="A1070" s="7"/>
    </row>
    <row r="1071">
      <c r="A1071" s="7"/>
    </row>
    <row r="1072">
      <c r="A1072" s="7"/>
    </row>
    <row r="1073">
      <c r="A1073" s="7"/>
    </row>
    <row r="1074">
      <c r="A1074" s="7"/>
    </row>
    <row r="1075">
      <c r="A1075" s="7"/>
    </row>
    <row r="1076">
      <c r="A1076" s="7"/>
    </row>
    <row r="1077">
      <c r="A1077" s="7"/>
    </row>
    <row r="1078">
      <c r="A1078" s="7"/>
    </row>
    <row r="1079">
      <c r="A1079" s="7"/>
    </row>
    <row r="1080">
      <c r="A1080" s="7"/>
    </row>
    <row r="1081">
      <c r="A1081" s="7"/>
    </row>
    <row r="1082">
      <c r="A1082" s="7"/>
    </row>
    <row r="1083">
      <c r="A1083" s="7"/>
    </row>
    <row r="1084">
      <c r="A1084" s="7"/>
    </row>
    <row r="1085">
      <c r="A1085" s="7"/>
    </row>
    <row r="1086">
      <c r="A1086" s="7"/>
    </row>
    <row r="1087">
      <c r="A1087" s="7"/>
    </row>
    <row r="1088">
      <c r="A1088" s="7"/>
    </row>
    <row r="1089">
      <c r="A1089" s="7"/>
    </row>
    <row r="1090">
      <c r="A1090" s="7"/>
    </row>
    <row r="1091">
      <c r="A1091" s="7"/>
    </row>
    <row r="1092">
      <c r="A1092" s="7"/>
    </row>
    <row r="1093">
      <c r="A1093" s="7"/>
    </row>
    <row r="1094">
      <c r="A1094" s="7"/>
    </row>
    <row r="1095">
      <c r="A1095" s="7"/>
    </row>
    <row r="1096">
      <c r="A1096" s="7"/>
    </row>
    <row r="1097">
      <c r="A1097" s="7"/>
    </row>
    <row r="1098">
      <c r="A1098" s="7"/>
    </row>
    <row r="1099">
      <c r="A1099" s="7"/>
    </row>
    <row r="1100">
      <c r="A1100" s="7"/>
    </row>
    <row r="1101">
      <c r="A1101" s="7"/>
    </row>
    <row r="1102">
      <c r="A1102" s="7"/>
    </row>
    <row r="1103">
      <c r="A1103" s="7"/>
    </row>
    <row r="1104">
      <c r="A1104" s="7"/>
    </row>
    <row r="1105">
      <c r="A1105" s="7"/>
    </row>
    <row r="1106">
      <c r="A1106" s="7"/>
    </row>
    <row r="1107">
      <c r="A1107" s="7"/>
    </row>
    <row r="1108">
      <c r="A1108" s="7"/>
    </row>
    <row r="1109">
      <c r="A1109" s="7"/>
    </row>
    <row r="1110">
      <c r="A1110" s="7"/>
    </row>
    <row r="1111">
      <c r="A1111" s="7"/>
    </row>
    <row r="1112">
      <c r="A1112" s="7"/>
    </row>
    <row r="1113">
      <c r="A1113" s="7"/>
    </row>
    <row r="1114">
      <c r="A1114" s="7"/>
    </row>
    <row r="1115">
      <c r="A1115" s="7"/>
    </row>
    <row r="1116">
      <c r="A1116" s="7"/>
    </row>
    <row r="1117">
      <c r="A1117" s="7"/>
    </row>
    <row r="1118">
      <c r="A1118" s="7"/>
    </row>
    <row r="1119">
      <c r="A1119" s="7"/>
    </row>
    <row r="1120">
      <c r="A1120" s="7"/>
    </row>
    <row r="1121">
      <c r="A1121" s="7"/>
    </row>
    <row r="1122">
      <c r="A1122" s="7"/>
    </row>
    <row r="1123">
      <c r="A1123" s="7"/>
    </row>
    <row r="1124">
      <c r="A1124" s="7"/>
    </row>
    <row r="1125">
      <c r="A1125" s="7"/>
    </row>
    <row r="1126">
      <c r="A1126" s="7"/>
    </row>
    <row r="1127">
      <c r="A1127" s="7"/>
    </row>
    <row r="1128">
      <c r="A1128" s="7"/>
    </row>
    <row r="1129">
      <c r="A1129" s="7"/>
    </row>
    <row r="1130">
      <c r="A1130" s="7"/>
    </row>
    <row r="1131">
      <c r="A1131" s="7"/>
    </row>
    <row r="1132">
      <c r="A1132" s="7"/>
    </row>
    <row r="1133">
      <c r="A1133" s="7"/>
    </row>
    <row r="1134">
      <c r="A1134" s="7"/>
    </row>
    <row r="1135">
      <c r="A1135" s="7"/>
    </row>
    <row r="1136">
      <c r="A1136" s="7"/>
    </row>
    <row r="1137">
      <c r="A1137" s="7"/>
    </row>
    <row r="1138">
      <c r="A1138" s="7"/>
    </row>
    <row r="1139">
      <c r="A1139" s="7"/>
    </row>
    <row r="1140">
      <c r="A1140" s="7"/>
    </row>
    <row r="1141">
      <c r="A1141" s="7"/>
    </row>
    <row r="1142">
      <c r="A1142" s="7"/>
    </row>
    <row r="1143">
      <c r="A1143" s="7"/>
    </row>
    <row r="1144">
      <c r="A1144" s="7"/>
    </row>
    <row r="1145">
      <c r="A1145" s="7"/>
    </row>
    <row r="1146">
      <c r="A1146" s="7"/>
    </row>
    <row r="1147">
      <c r="A1147" s="7"/>
    </row>
    <row r="1148">
      <c r="A1148" s="7"/>
    </row>
    <row r="1149">
      <c r="A1149" s="7"/>
    </row>
    <row r="1150">
      <c r="A1150" s="7"/>
    </row>
    <row r="1151">
      <c r="A1151" s="7"/>
    </row>
    <row r="1152">
      <c r="A1152" s="7"/>
    </row>
    <row r="1153">
      <c r="A1153" s="7"/>
    </row>
    <row r="1154">
      <c r="A1154" s="7"/>
    </row>
    <row r="1155">
      <c r="A1155" s="7"/>
    </row>
    <row r="1156">
      <c r="A1156" s="7"/>
    </row>
    <row r="1157">
      <c r="A1157" s="7"/>
    </row>
    <row r="1158">
      <c r="A1158" s="7"/>
    </row>
    <row r="1159">
      <c r="A1159" s="7"/>
    </row>
    <row r="1160">
      <c r="A1160" s="7"/>
    </row>
    <row r="1161">
      <c r="A1161" s="7"/>
    </row>
    <row r="1162">
      <c r="A1162" s="7"/>
    </row>
    <row r="1163">
      <c r="A1163" s="7"/>
    </row>
    <row r="1164">
      <c r="A1164" s="7"/>
    </row>
    <row r="1165">
      <c r="A1165" s="7"/>
    </row>
    <row r="1166">
      <c r="A1166" s="7"/>
    </row>
    <row r="1167">
      <c r="A1167" s="7"/>
    </row>
    <row r="1168">
      <c r="A1168" s="7"/>
    </row>
    <row r="1169">
      <c r="A1169" s="7"/>
    </row>
    <row r="1170">
      <c r="A1170" s="7"/>
    </row>
    <row r="1171">
      <c r="A1171" s="7"/>
    </row>
    <row r="1172">
      <c r="A1172" s="7"/>
    </row>
    <row r="1173">
      <c r="A1173" s="7"/>
    </row>
    <row r="1174">
      <c r="A1174" s="7"/>
    </row>
    <row r="1175">
      <c r="A1175" s="7"/>
    </row>
    <row r="1176">
      <c r="A1176" s="7"/>
    </row>
    <row r="1177">
      <c r="A1177" s="7"/>
    </row>
    <row r="1178">
      <c r="A1178" s="7"/>
    </row>
    <row r="1179">
      <c r="A1179" s="7"/>
    </row>
    <row r="1180">
      <c r="A1180" s="7"/>
    </row>
    <row r="1181">
      <c r="A1181" s="7"/>
    </row>
    <row r="1182">
      <c r="A1182" s="7"/>
    </row>
    <row r="1183">
      <c r="A1183" s="7"/>
    </row>
    <row r="1184">
      <c r="A1184" s="7"/>
    </row>
    <row r="1185">
      <c r="A1185" s="7"/>
    </row>
    <row r="1186">
      <c r="A1186" s="7"/>
    </row>
    <row r="1187">
      <c r="A1187" s="7"/>
    </row>
    <row r="1188">
      <c r="A1188" s="7"/>
    </row>
    <row r="1189">
      <c r="A1189" s="7"/>
    </row>
    <row r="1190">
      <c r="A1190" s="7"/>
    </row>
    <row r="1191">
      <c r="A1191" s="7"/>
    </row>
    <row r="1192">
      <c r="A1192" s="7"/>
    </row>
    <row r="1193">
      <c r="A1193" s="7"/>
    </row>
    <row r="1194">
      <c r="A1194" s="7"/>
    </row>
    <row r="1195">
      <c r="A1195" s="7"/>
    </row>
    <row r="1196">
      <c r="A1196" s="7"/>
    </row>
    <row r="1197">
      <c r="A1197" s="7"/>
    </row>
    <row r="1198">
      <c r="A1198" s="7"/>
    </row>
    <row r="1199">
      <c r="A1199" s="7"/>
    </row>
    <row r="1200">
      <c r="A1200" s="7"/>
    </row>
    <row r="1201">
      <c r="A1201" s="7"/>
    </row>
    <row r="1202">
      <c r="A1202" s="7"/>
    </row>
    <row r="1203">
      <c r="A1203" s="7"/>
    </row>
    <row r="1204">
      <c r="A1204" s="7"/>
    </row>
    <row r="1205">
      <c r="A1205" s="7"/>
    </row>
    <row r="1206">
      <c r="A1206" s="7"/>
    </row>
    <row r="1207">
      <c r="A1207" s="7"/>
    </row>
    <row r="1208">
      <c r="A1208" s="7"/>
    </row>
    <row r="1209">
      <c r="A1209" s="7"/>
    </row>
    <row r="1210">
      <c r="A1210" s="7"/>
    </row>
    <row r="1211">
      <c r="A1211" s="7"/>
    </row>
    <row r="1212">
      <c r="A1212" s="7"/>
    </row>
    <row r="1213">
      <c r="A1213" s="7"/>
    </row>
    <row r="1214">
      <c r="A1214" s="7"/>
    </row>
    <row r="1215">
      <c r="A1215" s="7"/>
    </row>
    <row r="1216">
      <c r="A1216" s="7"/>
    </row>
    <row r="1217">
      <c r="A1217" s="7"/>
    </row>
    <row r="1218">
      <c r="A1218" s="7"/>
    </row>
    <row r="1219">
      <c r="A1219" s="7"/>
    </row>
    <row r="1220">
      <c r="A1220" s="7"/>
    </row>
    <row r="1221">
      <c r="A1221" s="7"/>
    </row>
    <row r="1222">
      <c r="A1222" s="7"/>
    </row>
    <row r="1223">
      <c r="A1223" s="7"/>
    </row>
    <row r="1224">
      <c r="A1224" s="7"/>
    </row>
    <row r="1225">
      <c r="A1225" s="7"/>
    </row>
    <row r="1226">
      <c r="A1226" s="7"/>
    </row>
    <row r="1227">
      <c r="A1227" s="7"/>
    </row>
    <row r="1228">
      <c r="A1228" s="7"/>
    </row>
    <row r="1229">
      <c r="A1229" s="7"/>
    </row>
    <row r="1230">
      <c r="A1230" s="7"/>
    </row>
    <row r="1231">
      <c r="A1231" s="7"/>
    </row>
    <row r="1232">
      <c r="A1232" s="7"/>
    </row>
    <row r="1233">
      <c r="A1233" s="7"/>
    </row>
    <row r="1234">
      <c r="A1234" s="7"/>
    </row>
    <row r="1235">
      <c r="A1235" s="7"/>
    </row>
    <row r="1236">
      <c r="A1236" s="7"/>
    </row>
    <row r="1237">
      <c r="A1237" s="7"/>
    </row>
    <row r="1238">
      <c r="A1238" s="7"/>
    </row>
    <row r="1239">
      <c r="A1239" s="7"/>
    </row>
    <row r="1240">
      <c r="A1240" s="7"/>
    </row>
    <row r="1241">
      <c r="A1241" s="7"/>
    </row>
    <row r="1242">
      <c r="A1242" s="7"/>
    </row>
    <row r="1243">
      <c r="A1243" s="7"/>
    </row>
    <row r="1244">
      <c r="A1244" s="7"/>
    </row>
    <row r="1245">
      <c r="A1245" s="7"/>
    </row>
    <row r="1246">
      <c r="A1246" s="7"/>
    </row>
    <row r="1247">
      <c r="A1247" s="7"/>
    </row>
    <row r="1248">
      <c r="A1248" s="7"/>
    </row>
    <row r="1249">
      <c r="A1249" s="7"/>
    </row>
    <row r="1250">
      <c r="A1250" s="7"/>
    </row>
    <row r="1251">
      <c r="A1251" s="7"/>
    </row>
    <row r="1252">
      <c r="A1252" s="7"/>
    </row>
    <row r="1253">
      <c r="A1253" s="7"/>
    </row>
    <row r="1254">
      <c r="A1254" s="7"/>
    </row>
    <row r="1255">
      <c r="A1255" s="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3" max="3" width="20.63"/>
  </cols>
  <sheetData>
    <row r="1">
      <c r="A1" s="1" t="s">
        <v>0</v>
      </c>
      <c r="B1" s="1" t="s">
        <v>366</v>
      </c>
      <c r="C1" s="1" t="s">
        <v>367</v>
      </c>
      <c r="D1" s="1" t="s">
        <v>368</v>
      </c>
      <c r="E1" s="3" t="s">
        <v>11</v>
      </c>
    </row>
    <row r="2">
      <c r="A2" s="7">
        <v>44904.0</v>
      </c>
      <c r="B2" s="1">
        <v>1265.4</v>
      </c>
      <c r="C2" s="73">
        <v>1243.193</v>
      </c>
      <c r="D2" s="22">
        <v>0.84351</v>
      </c>
      <c r="E2" s="8">
        <f t="shared" ref="E2:E26" si="1">B2*C2*D2</f>
        <v>1326956.303</v>
      </c>
      <c r="F2" s="8">
        <f>C2*B2</f>
        <v>1573136.422</v>
      </c>
    </row>
    <row r="3">
      <c r="A3" s="7">
        <v>44834.0</v>
      </c>
      <c r="B3" s="1">
        <v>1268.2</v>
      </c>
      <c r="C3" s="73">
        <v>1243.193</v>
      </c>
      <c r="D3" s="22">
        <v>0.84351</v>
      </c>
      <c r="E3" s="8">
        <f t="shared" si="1"/>
        <v>1329892.512</v>
      </c>
    </row>
    <row r="4">
      <c r="A4" s="7">
        <v>44742.0</v>
      </c>
      <c r="B4" s="1">
        <v>1093.15</v>
      </c>
      <c r="C4" s="73">
        <v>1243.193</v>
      </c>
      <c r="D4" s="22">
        <v>0.84351</v>
      </c>
      <c r="E4" s="8">
        <f t="shared" si="1"/>
        <v>1146327.077</v>
      </c>
    </row>
    <row r="5">
      <c r="A5" s="7">
        <v>44651.0</v>
      </c>
      <c r="B5" s="1">
        <v>806.55</v>
      </c>
      <c r="C5" s="73">
        <v>1243.193</v>
      </c>
      <c r="D5" s="22">
        <v>0.84351</v>
      </c>
      <c r="E5" s="8">
        <f t="shared" si="1"/>
        <v>845785.2115</v>
      </c>
    </row>
    <row r="6">
      <c r="A6" s="7">
        <v>44561.0</v>
      </c>
      <c r="B6" s="1">
        <v>837.15</v>
      </c>
      <c r="C6" s="73">
        <v>1243.193</v>
      </c>
      <c r="D6" s="22">
        <v>0.84351</v>
      </c>
      <c r="E6" s="8">
        <f t="shared" si="1"/>
        <v>877873.7707</v>
      </c>
    </row>
    <row r="7">
      <c r="A7" s="7">
        <v>44469.0</v>
      </c>
      <c r="B7" s="1">
        <v>803.05</v>
      </c>
      <c r="C7" s="73">
        <v>1243.193</v>
      </c>
      <c r="D7" s="22">
        <v>0.84351</v>
      </c>
      <c r="E7" s="8">
        <f t="shared" si="1"/>
        <v>842114.9514</v>
      </c>
    </row>
    <row r="8">
      <c r="A8" s="7">
        <v>44377.0</v>
      </c>
      <c r="B8" s="1">
        <v>777.7</v>
      </c>
      <c r="C8" s="73">
        <v>1243.193</v>
      </c>
      <c r="D8" s="22">
        <v>0.84351</v>
      </c>
      <c r="E8" s="8">
        <f t="shared" si="1"/>
        <v>815531.7822</v>
      </c>
    </row>
    <row r="9">
      <c r="A9" s="7">
        <v>44286.0</v>
      </c>
      <c r="B9" s="1">
        <v>795.25</v>
      </c>
      <c r="C9" s="73">
        <v>1243.193</v>
      </c>
      <c r="D9" s="22">
        <v>0.84351</v>
      </c>
      <c r="E9" s="8">
        <f t="shared" si="1"/>
        <v>833935.5147</v>
      </c>
    </row>
    <row r="10">
      <c r="A10" s="7">
        <v>44196.0</v>
      </c>
      <c r="B10" s="1">
        <v>720.6</v>
      </c>
      <c r="C10" s="73">
        <v>1243.193</v>
      </c>
      <c r="D10" s="22">
        <v>0.84351</v>
      </c>
      <c r="E10" s="8">
        <f t="shared" si="1"/>
        <v>755654.1112</v>
      </c>
    </row>
    <row r="11">
      <c r="A11" s="7">
        <v>44104.0</v>
      </c>
      <c r="B11" s="1">
        <v>607.9</v>
      </c>
      <c r="C11" s="73">
        <v>1243.193</v>
      </c>
      <c r="D11" s="22">
        <v>0.84351</v>
      </c>
      <c r="E11" s="8">
        <f t="shared" si="1"/>
        <v>637471.7377</v>
      </c>
    </row>
    <row r="12">
      <c r="A12" s="7">
        <v>44012.0</v>
      </c>
      <c r="B12" s="1">
        <v>510.7</v>
      </c>
      <c r="C12" s="73">
        <v>1243.193</v>
      </c>
      <c r="D12" s="22">
        <v>0.84351</v>
      </c>
      <c r="E12" s="8">
        <f t="shared" si="1"/>
        <v>535543.373</v>
      </c>
    </row>
    <row r="13">
      <c r="A13" s="7">
        <v>43921.0</v>
      </c>
      <c r="B13" s="1">
        <v>284.95</v>
      </c>
      <c r="C13" s="73">
        <v>1243.193</v>
      </c>
      <c r="D13" s="22">
        <v>0.84351</v>
      </c>
      <c r="E13" s="8">
        <f t="shared" si="1"/>
        <v>298811.6</v>
      </c>
    </row>
    <row r="14">
      <c r="A14" s="7">
        <v>43830.0</v>
      </c>
      <c r="B14" s="1">
        <v>531.55</v>
      </c>
      <c r="C14" s="73">
        <v>1243.193</v>
      </c>
      <c r="D14" s="22">
        <v>0.84351</v>
      </c>
      <c r="E14" s="8">
        <f t="shared" si="1"/>
        <v>557407.6364</v>
      </c>
    </row>
    <row r="15">
      <c r="A15" s="7">
        <v>43738.0</v>
      </c>
      <c r="B15" s="1">
        <v>547.15</v>
      </c>
      <c r="C15" s="73">
        <v>1243.193</v>
      </c>
      <c r="D15" s="22">
        <v>0.84351</v>
      </c>
      <c r="E15" s="8">
        <f t="shared" si="1"/>
        <v>573766.5098</v>
      </c>
    </row>
    <row r="16">
      <c r="A16" s="7">
        <v>43646.0</v>
      </c>
      <c r="B16" s="1">
        <v>655.35</v>
      </c>
      <c r="C16" s="73">
        <v>1243.193</v>
      </c>
      <c r="D16" s="22">
        <v>0.84351</v>
      </c>
      <c r="E16" s="8">
        <f t="shared" si="1"/>
        <v>687229.9775</v>
      </c>
    </row>
    <row r="17">
      <c r="A17" s="7">
        <v>43555.0</v>
      </c>
      <c r="B17" s="1">
        <v>673.9</v>
      </c>
      <c r="C17" s="73">
        <v>1243.193</v>
      </c>
      <c r="D17" s="22">
        <v>0.84351</v>
      </c>
      <c r="E17" s="8">
        <f t="shared" si="1"/>
        <v>706682.3557</v>
      </c>
    </row>
    <row r="18">
      <c r="A18" s="7">
        <v>43465.0</v>
      </c>
      <c r="B18" s="1">
        <v>803.85</v>
      </c>
      <c r="C18" s="73">
        <v>1243.193</v>
      </c>
      <c r="D18" s="22">
        <v>0.84351</v>
      </c>
      <c r="E18" s="8">
        <f t="shared" si="1"/>
        <v>842953.868</v>
      </c>
    </row>
    <row r="19">
      <c r="A19" s="7">
        <v>43373.0</v>
      </c>
      <c r="B19" s="1">
        <v>860.95</v>
      </c>
      <c r="C19" s="73">
        <v>1243.193</v>
      </c>
      <c r="D19" s="22">
        <v>0.84351</v>
      </c>
      <c r="E19" s="8">
        <f t="shared" si="1"/>
        <v>902831.539</v>
      </c>
    </row>
    <row r="20">
      <c r="A20" s="7">
        <v>43281.0</v>
      </c>
      <c r="B20" s="1">
        <v>897.7</v>
      </c>
      <c r="C20" s="73">
        <v>1243.193</v>
      </c>
      <c r="D20" s="22">
        <v>0.84351</v>
      </c>
      <c r="E20" s="8">
        <f t="shared" si="1"/>
        <v>941369.2695</v>
      </c>
    </row>
    <row r="21">
      <c r="A21" s="7">
        <v>43190.0</v>
      </c>
      <c r="B21" s="1">
        <v>738.9</v>
      </c>
      <c r="C21" s="73">
        <v>1243.193</v>
      </c>
      <c r="D21" s="22">
        <v>0.84351</v>
      </c>
      <c r="E21" s="8">
        <f t="shared" si="1"/>
        <v>774844.328</v>
      </c>
    </row>
    <row r="22">
      <c r="A22" s="7">
        <v>43100.0</v>
      </c>
      <c r="B22" s="1">
        <v>751.1</v>
      </c>
      <c r="C22" s="73">
        <v>1243.193</v>
      </c>
      <c r="D22" s="22">
        <v>0.84351</v>
      </c>
      <c r="E22" s="8">
        <f t="shared" si="1"/>
        <v>787637.8059</v>
      </c>
    </row>
    <row r="23">
      <c r="A23" s="7">
        <v>43008.0</v>
      </c>
      <c r="B23" s="1">
        <v>627.13</v>
      </c>
      <c r="C23" s="73">
        <v>1243.193</v>
      </c>
      <c r="D23" s="22">
        <v>0.84351</v>
      </c>
      <c r="E23" s="8">
        <f t="shared" si="1"/>
        <v>657637.195</v>
      </c>
    </row>
    <row r="24">
      <c r="A24" s="7">
        <v>42916.0</v>
      </c>
      <c r="B24" s="1">
        <v>674.3</v>
      </c>
      <c r="C24" s="73">
        <v>1243.193</v>
      </c>
      <c r="D24" s="22">
        <v>0.84351</v>
      </c>
      <c r="E24" s="8">
        <f t="shared" si="1"/>
        <v>707101.814</v>
      </c>
    </row>
    <row r="25">
      <c r="A25" s="7">
        <v>42825.0</v>
      </c>
      <c r="B25" s="1">
        <v>643.45</v>
      </c>
      <c r="C25" s="73">
        <v>1243.193</v>
      </c>
      <c r="D25" s="22">
        <v>0.84351</v>
      </c>
      <c r="E25" s="8">
        <f t="shared" si="1"/>
        <v>674751.0933</v>
      </c>
    </row>
    <row r="26">
      <c r="A26" s="7">
        <v>42735.0</v>
      </c>
      <c r="B26" s="1">
        <v>592.35</v>
      </c>
      <c r="C26" s="73">
        <v>1243.193</v>
      </c>
      <c r="D26" s="22">
        <v>0.84351</v>
      </c>
      <c r="E26" s="8">
        <f t="shared" si="1"/>
        <v>621165.2966</v>
      </c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13"/>
  </cols>
  <sheetData>
    <row r="1">
      <c r="A1" s="1" t="s">
        <v>0</v>
      </c>
      <c r="B1" s="1" t="s">
        <v>366</v>
      </c>
      <c r="C1" s="1" t="s">
        <v>371</v>
      </c>
      <c r="D1" s="1" t="s">
        <v>368</v>
      </c>
      <c r="E1" s="3" t="s">
        <v>3</v>
      </c>
    </row>
    <row r="2">
      <c r="A2" s="7">
        <v>44904.0</v>
      </c>
      <c r="B2" s="1">
        <v>1036.15</v>
      </c>
      <c r="C2" s="73">
        <v>475.087</v>
      </c>
      <c r="D2" s="20">
        <v>0.44495</v>
      </c>
      <c r="E2" s="8">
        <f t="shared" ref="E2:E26" si="1">B2*C2*D2</f>
        <v>219031.7077</v>
      </c>
    </row>
    <row r="3">
      <c r="A3" s="7">
        <v>44834.0</v>
      </c>
      <c r="B3" s="1">
        <v>1032.25</v>
      </c>
      <c r="C3" s="73">
        <v>475.087</v>
      </c>
      <c r="D3" s="20">
        <v>0.44495</v>
      </c>
      <c r="E3" s="8">
        <f t="shared" si="1"/>
        <v>218207.2869</v>
      </c>
      <c r="H3" s="3"/>
    </row>
    <row r="4">
      <c r="A4" s="7">
        <v>44742.0</v>
      </c>
      <c r="B4" s="1">
        <v>841.95</v>
      </c>
      <c r="C4" s="73">
        <v>475.087</v>
      </c>
      <c r="D4" s="20">
        <v>0.44495</v>
      </c>
      <c r="E4" s="8">
        <f t="shared" si="1"/>
        <v>177979.7774</v>
      </c>
    </row>
    <row r="5">
      <c r="A5" s="7">
        <v>44651.0</v>
      </c>
      <c r="B5" s="1">
        <v>625.65</v>
      </c>
      <c r="C5" s="73">
        <v>475.087</v>
      </c>
      <c r="D5" s="20">
        <v>0.44495</v>
      </c>
      <c r="E5" s="8">
        <f t="shared" si="1"/>
        <v>132256.1289</v>
      </c>
    </row>
    <row r="6">
      <c r="A6" s="7">
        <v>44561.0</v>
      </c>
      <c r="B6" s="1">
        <v>627.0</v>
      </c>
      <c r="C6" s="73">
        <v>475.087</v>
      </c>
      <c r="D6" s="20">
        <v>0.44495</v>
      </c>
      <c r="E6" s="8">
        <f t="shared" si="1"/>
        <v>132541.5053</v>
      </c>
    </row>
    <row r="7">
      <c r="A7" s="7">
        <v>44469.0</v>
      </c>
      <c r="B7" s="1">
        <v>549.45</v>
      </c>
      <c r="C7" s="73">
        <v>475.087</v>
      </c>
      <c r="D7" s="20">
        <v>0.44495</v>
      </c>
      <c r="E7" s="8">
        <f t="shared" si="1"/>
        <v>116148.2139</v>
      </c>
    </row>
    <row r="8">
      <c r="A8" s="7">
        <v>44377.0</v>
      </c>
      <c r="B8" s="1">
        <v>620.5</v>
      </c>
      <c r="C8" s="73">
        <v>475.087</v>
      </c>
      <c r="D8" s="20">
        <v>0.44495</v>
      </c>
      <c r="E8" s="8">
        <f t="shared" si="1"/>
        <v>131167.4706</v>
      </c>
    </row>
    <row r="9">
      <c r="A9" s="7">
        <v>44286.0</v>
      </c>
      <c r="B9" s="1">
        <v>585.05</v>
      </c>
      <c r="C9" s="73">
        <v>475.087</v>
      </c>
      <c r="D9" s="20">
        <v>0.44495</v>
      </c>
      <c r="E9" s="8">
        <f t="shared" si="1"/>
        <v>123673.6965</v>
      </c>
    </row>
    <row r="10">
      <c r="A10" s="7">
        <v>44196.0</v>
      </c>
      <c r="B10" s="1">
        <v>485.0</v>
      </c>
      <c r="C10" s="73">
        <v>475.087</v>
      </c>
      <c r="D10" s="20">
        <v>0.44495</v>
      </c>
      <c r="E10" s="8">
        <f t="shared" si="1"/>
        <v>102524.1309</v>
      </c>
    </row>
    <row r="11">
      <c r="A11" s="7">
        <v>44104.0</v>
      </c>
      <c r="B11" s="1">
        <v>468.3</v>
      </c>
      <c r="C11" s="73">
        <v>475.087</v>
      </c>
      <c r="D11" s="20">
        <v>0.44495</v>
      </c>
      <c r="E11" s="8">
        <f t="shared" si="1"/>
        <v>98993.91857</v>
      </c>
    </row>
    <row r="12">
      <c r="A12" s="7">
        <v>44012.0</v>
      </c>
      <c r="B12" s="1">
        <v>378.35</v>
      </c>
      <c r="C12" s="73">
        <v>475.087</v>
      </c>
      <c r="D12" s="20">
        <v>0.44495</v>
      </c>
      <c r="E12" s="8">
        <f t="shared" si="1"/>
        <v>79979.39161</v>
      </c>
    </row>
    <row r="13">
      <c r="A13" s="7">
        <v>43921.0</v>
      </c>
      <c r="B13" s="1">
        <v>297.55</v>
      </c>
      <c r="C13" s="73">
        <v>475.087</v>
      </c>
      <c r="D13" s="20">
        <v>0.44495</v>
      </c>
      <c r="E13" s="8">
        <f t="shared" si="1"/>
        <v>62899.08279</v>
      </c>
    </row>
    <row r="14">
      <c r="A14" s="7">
        <v>43830.0</v>
      </c>
      <c r="B14" s="1">
        <v>468.45</v>
      </c>
      <c r="C14" s="73">
        <v>475.087</v>
      </c>
      <c r="D14" s="20">
        <v>0.44495</v>
      </c>
      <c r="E14" s="8">
        <f t="shared" si="1"/>
        <v>99025.62707</v>
      </c>
    </row>
    <row r="15">
      <c r="A15" s="7">
        <v>43738.0</v>
      </c>
      <c r="B15" s="1">
        <v>422.0</v>
      </c>
      <c r="C15" s="73">
        <v>475.087</v>
      </c>
      <c r="D15" s="20">
        <v>0.44495</v>
      </c>
      <c r="E15" s="8">
        <f t="shared" si="1"/>
        <v>89206.56339</v>
      </c>
    </row>
    <row r="16">
      <c r="A16" s="7">
        <v>43646.0</v>
      </c>
      <c r="B16" s="1">
        <v>428.2</v>
      </c>
      <c r="C16" s="73">
        <v>475.087</v>
      </c>
      <c r="D16" s="20">
        <v>0.44495</v>
      </c>
      <c r="E16" s="8">
        <f t="shared" si="1"/>
        <v>90517.18115</v>
      </c>
    </row>
    <row r="17">
      <c r="A17" s="7">
        <v>43555.0</v>
      </c>
      <c r="B17" s="1">
        <v>470.9</v>
      </c>
      <c r="C17" s="73">
        <v>475.087</v>
      </c>
      <c r="D17" s="20">
        <v>0.44495</v>
      </c>
      <c r="E17" s="8">
        <f t="shared" si="1"/>
        <v>99543.53247</v>
      </c>
    </row>
    <row r="18">
      <c r="A18" s="7">
        <v>43465.0</v>
      </c>
      <c r="B18" s="1">
        <v>571.25</v>
      </c>
      <c r="C18" s="73">
        <v>475.087</v>
      </c>
      <c r="D18" s="20">
        <v>0.44495</v>
      </c>
      <c r="E18" s="8">
        <f t="shared" si="1"/>
        <v>120756.515</v>
      </c>
    </row>
    <row r="19">
      <c r="A19" s="7">
        <v>43373.0</v>
      </c>
      <c r="B19" s="1">
        <v>560.05</v>
      </c>
      <c r="C19" s="73">
        <v>475.087</v>
      </c>
      <c r="D19" s="20">
        <v>0.44495</v>
      </c>
      <c r="E19" s="8">
        <f t="shared" si="1"/>
        <v>118388.9475</v>
      </c>
    </row>
    <row r="20">
      <c r="A20" s="7">
        <v>43281.0</v>
      </c>
      <c r="B20" s="1">
        <v>552.85</v>
      </c>
      <c r="C20" s="73">
        <v>475.087</v>
      </c>
      <c r="D20" s="20">
        <v>0.44495</v>
      </c>
      <c r="E20" s="8">
        <f t="shared" si="1"/>
        <v>116866.9397</v>
      </c>
    </row>
    <row r="21">
      <c r="A21" s="7">
        <v>43190.0</v>
      </c>
      <c r="B21" s="1">
        <v>619.3</v>
      </c>
      <c r="C21" s="73">
        <v>475.087</v>
      </c>
      <c r="D21" s="20">
        <v>0.44495</v>
      </c>
      <c r="E21" s="8">
        <f t="shared" si="1"/>
        <v>130913.8026</v>
      </c>
    </row>
    <row r="22">
      <c r="A22" s="7">
        <v>43100.0</v>
      </c>
      <c r="B22" s="1">
        <v>770.7</v>
      </c>
      <c r="C22" s="73">
        <v>475.087</v>
      </c>
      <c r="D22" s="20">
        <v>0.44495</v>
      </c>
      <c r="E22" s="8">
        <f t="shared" si="1"/>
        <v>162918.2427</v>
      </c>
    </row>
    <row r="23">
      <c r="A23" s="7">
        <v>43008.0</v>
      </c>
      <c r="B23" s="1">
        <v>657.05</v>
      </c>
      <c r="C23" s="73">
        <v>475.087</v>
      </c>
      <c r="D23" s="20">
        <v>0.44495</v>
      </c>
      <c r="E23" s="8">
        <f t="shared" si="1"/>
        <v>138893.7736</v>
      </c>
    </row>
    <row r="24">
      <c r="A24" s="7">
        <v>42916.0</v>
      </c>
      <c r="B24" s="1">
        <v>549.2</v>
      </c>
      <c r="C24" s="73">
        <v>475.087</v>
      </c>
      <c r="D24" s="20">
        <v>0.44495</v>
      </c>
      <c r="E24" s="8">
        <f t="shared" si="1"/>
        <v>116095.3664</v>
      </c>
    </row>
    <row r="25">
      <c r="A25" s="7">
        <v>42825.0</v>
      </c>
      <c r="B25" s="1">
        <v>430.8</v>
      </c>
      <c r="C25" s="73">
        <v>475.087</v>
      </c>
      <c r="D25" s="20">
        <v>0.44495</v>
      </c>
      <c r="E25" s="8">
        <f t="shared" si="1"/>
        <v>91066.79505</v>
      </c>
    </row>
    <row r="26">
      <c r="A26" s="7">
        <v>42735.0</v>
      </c>
      <c r="B26" s="1">
        <v>360.5</v>
      </c>
      <c r="C26" s="73">
        <v>475.087</v>
      </c>
      <c r="D26" s="20">
        <v>0.44495</v>
      </c>
      <c r="E26" s="8">
        <f t="shared" si="1"/>
        <v>76206.08081</v>
      </c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63"/>
  </cols>
  <sheetData>
    <row r="1">
      <c r="A1" s="1" t="s">
        <v>0</v>
      </c>
      <c r="B1" s="1" t="s">
        <v>366</v>
      </c>
      <c r="C1" s="1" t="s">
        <v>367</v>
      </c>
      <c r="D1" s="1" t="s">
        <v>368</v>
      </c>
      <c r="E1" s="3" t="s">
        <v>1</v>
      </c>
    </row>
    <row r="2">
      <c r="A2" s="7">
        <v>44904.0</v>
      </c>
      <c r="B2" s="1">
        <v>2002.42078</v>
      </c>
      <c r="C2" s="8">
        <v>350.217</v>
      </c>
      <c r="D2" s="20">
        <v>0.8652</v>
      </c>
      <c r="E2" s="8">
        <f t="shared" ref="E2:E26" si="1">C2*B2*D2</f>
        <v>606749.0119</v>
      </c>
    </row>
    <row r="3">
      <c r="A3" s="7">
        <v>44834.0</v>
      </c>
      <c r="B3" s="1">
        <v>1522.46301</v>
      </c>
      <c r="C3" s="8">
        <v>350.217</v>
      </c>
      <c r="D3" s="20">
        <v>0.8652</v>
      </c>
      <c r="E3" s="8">
        <f t="shared" si="1"/>
        <v>461318.0887</v>
      </c>
    </row>
    <row r="4">
      <c r="A4" s="7">
        <v>44742.0</v>
      </c>
      <c r="B4" s="1">
        <v>1446.505</v>
      </c>
      <c r="C4" s="8">
        <v>350.217</v>
      </c>
      <c r="D4" s="20">
        <v>0.8652</v>
      </c>
      <c r="E4" s="8">
        <f t="shared" si="1"/>
        <v>438302.2231</v>
      </c>
    </row>
    <row r="5">
      <c r="A5" s="7">
        <v>44651.0</v>
      </c>
      <c r="B5" s="1">
        <v>1721.09656</v>
      </c>
      <c r="C5" s="8">
        <v>350.217</v>
      </c>
      <c r="D5" s="20">
        <v>0.8652</v>
      </c>
      <c r="E5" s="8">
        <f t="shared" si="1"/>
        <v>521505.5934</v>
      </c>
    </row>
    <row r="6">
      <c r="A6" s="7">
        <v>44561.0</v>
      </c>
      <c r="B6" s="1">
        <v>1783.90027</v>
      </c>
      <c r="C6" s="8">
        <v>350.217</v>
      </c>
      <c r="D6" s="20">
        <v>0.8652</v>
      </c>
      <c r="E6" s="8">
        <f t="shared" si="1"/>
        <v>540535.6042</v>
      </c>
    </row>
    <row r="7">
      <c r="A7" s="7">
        <v>44469.0</v>
      </c>
      <c r="B7" s="1">
        <v>2078.75879</v>
      </c>
      <c r="C7" s="8">
        <v>350.217</v>
      </c>
      <c r="D7" s="20">
        <v>0.8652</v>
      </c>
      <c r="E7" s="8">
        <f t="shared" si="1"/>
        <v>629880.0204</v>
      </c>
    </row>
    <row r="8">
      <c r="A8" s="7">
        <v>44377.0</v>
      </c>
      <c r="B8" s="1">
        <v>2021.40735</v>
      </c>
      <c r="C8" s="8">
        <v>350.123</v>
      </c>
      <c r="D8" s="20">
        <v>0.8652</v>
      </c>
      <c r="E8" s="8">
        <f t="shared" si="1"/>
        <v>612337.6911</v>
      </c>
    </row>
    <row r="9">
      <c r="A9" s="7">
        <v>44286.0</v>
      </c>
      <c r="B9" s="1">
        <v>1793.15454</v>
      </c>
      <c r="C9" s="8">
        <v>350.123</v>
      </c>
      <c r="D9" s="20">
        <v>0.8652</v>
      </c>
      <c r="E9" s="8">
        <f t="shared" si="1"/>
        <v>543193.8846</v>
      </c>
    </row>
    <row r="10">
      <c r="A10" s="7">
        <v>44196.0</v>
      </c>
      <c r="B10" s="1">
        <v>1491.04419</v>
      </c>
      <c r="C10" s="8">
        <v>350.123</v>
      </c>
      <c r="D10" s="20">
        <v>0.8652</v>
      </c>
      <c r="E10" s="8">
        <f t="shared" si="1"/>
        <v>451676.6779</v>
      </c>
    </row>
    <row r="11">
      <c r="A11" s="7">
        <v>44104.0</v>
      </c>
      <c r="B11" s="1">
        <v>1061.05737</v>
      </c>
      <c r="C11" s="8">
        <v>350.123</v>
      </c>
      <c r="D11" s="20">
        <v>0.8652</v>
      </c>
      <c r="E11" s="8">
        <f t="shared" si="1"/>
        <v>321422.3101</v>
      </c>
    </row>
    <row r="12">
      <c r="A12" s="7">
        <v>44012.0</v>
      </c>
      <c r="B12" s="1">
        <v>1182.71924</v>
      </c>
      <c r="C12" s="8">
        <v>350.013</v>
      </c>
      <c r="D12" s="20">
        <v>0.8652</v>
      </c>
      <c r="E12" s="8">
        <f t="shared" si="1"/>
        <v>358164.343</v>
      </c>
    </row>
    <row r="13">
      <c r="A13" s="7">
        <v>43921.0</v>
      </c>
      <c r="B13" s="1">
        <v>914.02325</v>
      </c>
      <c r="C13" s="8">
        <v>350.013</v>
      </c>
      <c r="D13" s="20">
        <v>0.8652</v>
      </c>
      <c r="E13" s="8">
        <f t="shared" si="1"/>
        <v>276794.8011</v>
      </c>
    </row>
    <row r="14">
      <c r="A14" s="7">
        <v>43830.0</v>
      </c>
      <c r="B14" s="1">
        <v>1442.14661</v>
      </c>
      <c r="C14" s="8">
        <v>350.013</v>
      </c>
      <c r="D14" s="20">
        <v>0.8652</v>
      </c>
      <c r="E14" s="8">
        <f t="shared" si="1"/>
        <v>436727.0571</v>
      </c>
    </row>
    <row r="15">
      <c r="A15" s="7">
        <v>43738.0</v>
      </c>
      <c r="B15" s="1">
        <v>1279.41675</v>
      </c>
      <c r="C15" s="8">
        <v>350.013</v>
      </c>
      <c r="D15" s="20">
        <v>0.8652</v>
      </c>
      <c r="E15" s="8">
        <f t="shared" si="1"/>
        <v>387447.3706</v>
      </c>
    </row>
    <row r="16">
      <c r="A16" s="7">
        <v>43644.0</v>
      </c>
      <c r="B16" s="1">
        <v>1223.53552</v>
      </c>
      <c r="C16" s="8">
        <v>350.013</v>
      </c>
      <c r="D16" s="20">
        <v>0.8652</v>
      </c>
      <c r="E16" s="8">
        <f t="shared" si="1"/>
        <v>370524.788</v>
      </c>
    </row>
    <row r="17">
      <c r="A17" s="7">
        <v>43553.0</v>
      </c>
      <c r="B17" s="1">
        <v>1358.67908</v>
      </c>
      <c r="C17" s="8">
        <v>349.914</v>
      </c>
      <c r="D17" s="20">
        <v>0.8652</v>
      </c>
      <c r="E17" s="8">
        <f t="shared" si="1"/>
        <v>411334.1035</v>
      </c>
    </row>
    <row r="18">
      <c r="A18" s="7">
        <v>43465.0</v>
      </c>
      <c r="B18" s="1">
        <v>1366.94946</v>
      </c>
      <c r="C18" s="8">
        <v>349.914</v>
      </c>
      <c r="D18" s="20">
        <v>0.8652</v>
      </c>
      <c r="E18" s="8">
        <f t="shared" si="1"/>
        <v>413837.9246</v>
      </c>
    </row>
    <row r="19">
      <c r="A19" s="7">
        <v>43371.0</v>
      </c>
      <c r="B19" s="1">
        <v>2035.86047</v>
      </c>
      <c r="C19" s="8">
        <v>349.914</v>
      </c>
      <c r="D19" s="20">
        <v>0.8652</v>
      </c>
      <c r="E19" s="8">
        <f t="shared" si="1"/>
        <v>616347.7848</v>
      </c>
    </row>
    <row r="20">
      <c r="A20" s="7">
        <v>43280.0</v>
      </c>
      <c r="B20" s="1">
        <v>1722.07397</v>
      </c>
      <c r="C20" s="8">
        <v>349.914</v>
      </c>
      <c r="D20" s="20">
        <v>0.8652</v>
      </c>
      <c r="E20" s="8">
        <f t="shared" si="1"/>
        <v>521350.3049</v>
      </c>
    </row>
    <row r="21">
      <c r="A21" s="7">
        <v>43189.0</v>
      </c>
      <c r="B21" s="1">
        <v>1950.15247</v>
      </c>
      <c r="C21" s="8">
        <v>349.914</v>
      </c>
      <c r="D21" s="20">
        <v>0.8652</v>
      </c>
      <c r="E21" s="8">
        <f t="shared" si="1"/>
        <v>590400.0656</v>
      </c>
    </row>
    <row r="22">
      <c r="A22" s="7">
        <v>43098.0</v>
      </c>
      <c r="B22" s="1">
        <v>2095.67676</v>
      </c>
      <c r="C22" s="8">
        <v>349.914</v>
      </c>
      <c r="D22" s="20">
        <v>0.8652</v>
      </c>
      <c r="E22" s="8">
        <f t="shared" si="1"/>
        <v>634456.903</v>
      </c>
    </row>
    <row r="23">
      <c r="A23" s="7">
        <v>43008.0</v>
      </c>
      <c r="B23" s="75">
        <v>3370.0</v>
      </c>
      <c r="C23" s="8">
        <v>349.914</v>
      </c>
      <c r="D23" s="20">
        <v>0.8652</v>
      </c>
      <c r="E23" s="8">
        <f t="shared" si="1"/>
        <v>1020252.648</v>
      </c>
    </row>
    <row r="24">
      <c r="A24" s="7">
        <v>42916.0</v>
      </c>
      <c r="B24" s="75">
        <v>2780.0</v>
      </c>
      <c r="C24" s="8">
        <v>349.914</v>
      </c>
      <c r="D24" s="20">
        <v>0.8652</v>
      </c>
      <c r="E24" s="8">
        <f t="shared" si="1"/>
        <v>841632.748</v>
      </c>
    </row>
    <row r="25">
      <c r="A25" s="7">
        <v>42825.0</v>
      </c>
      <c r="B25" s="75">
        <v>2641.0</v>
      </c>
      <c r="C25" s="8">
        <v>349.914</v>
      </c>
      <c r="D25" s="20">
        <v>0.8652</v>
      </c>
      <c r="E25" s="8">
        <f t="shared" si="1"/>
        <v>799551.1106</v>
      </c>
    </row>
    <row r="26">
      <c r="A26" s="7">
        <v>42735.0</v>
      </c>
      <c r="B26" s="75">
        <v>2354.0</v>
      </c>
      <c r="C26" s="8">
        <v>349.914</v>
      </c>
      <c r="D26" s="20">
        <v>0.8652</v>
      </c>
      <c r="E26" s="8">
        <f t="shared" si="1"/>
        <v>712663.1255</v>
      </c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5"/>
  </cols>
  <sheetData>
    <row r="1">
      <c r="A1" s="1" t="s">
        <v>0</v>
      </c>
      <c r="B1" s="1" t="s">
        <v>366</v>
      </c>
      <c r="C1" s="1" t="s">
        <v>367</v>
      </c>
      <c r="D1" s="1" t="s">
        <v>368</v>
      </c>
      <c r="E1" s="76" t="s">
        <v>2</v>
      </c>
    </row>
    <row r="2">
      <c r="A2" s="7">
        <v>44904.0</v>
      </c>
      <c r="B2" s="1">
        <v>3616.95</v>
      </c>
      <c r="C2" s="73">
        <v>289.367</v>
      </c>
      <c r="D2" s="20">
        <v>0.3833</v>
      </c>
      <c r="E2" s="8">
        <f t="shared" ref="E2:E26" si="1">C2*B2*D2</f>
        <v>401171.7346</v>
      </c>
    </row>
    <row r="3">
      <c r="A3" s="7">
        <v>44834.0</v>
      </c>
      <c r="B3" s="1">
        <v>3527.75</v>
      </c>
      <c r="C3" s="73">
        <v>289.367</v>
      </c>
      <c r="D3" s="20">
        <v>0.3833</v>
      </c>
      <c r="E3" s="8">
        <f t="shared" si="1"/>
        <v>391278.1726</v>
      </c>
    </row>
    <row r="4">
      <c r="A4" s="7">
        <v>44742.0</v>
      </c>
      <c r="B4" s="1">
        <v>3706.6</v>
      </c>
      <c r="C4" s="73">
        <v>289.367</v>
      </c>
      <c r="D4" s="20">
        <v>0.3833</v>
      </c>
      <c r="E4" s="8">
        <f t="shared" si="1"/>
        <v>411115.2079</v>
      </c>
    </row>
    <row r="5">
      <c r="A5" s="7">
        <v>44651.0</v>
      </c>
      <c r="B5" s="1">
        <v>3653.0</v>
      </c>
      <c r="C5" s="73">
        <v>289.367</v>
      </c>
      <c r="D5" s="20">
        <v>0.3833</v>
      </c>
      <c r="E5" s="8">
        <f t="shared" si="1"/>
        <v>405170.1976</v>
      </c>
    </row>
    <row r="6">
      <c r="A6" s="7">
        <v>44561.0</v>
      </c>
      <c r="B6" s="1">
        <v>3249.25</v>
      </c>
      <c r="C6" s="73">
        <v>289.367</v>
      </c>
      <c r="D6" s="20">
        <v>0.3833</v>
      </c>
      <c r="E6" s="8">
        <f t="shared" si="1"/>
        <v>360388.5203</v>
      </c>
    </row>
    <row r="7">
      <c r="A7" s="7">
        <v>44469.0</v>
      </c>
      <c r="B7" s="1">
        <v>3832.65</v>
      </c>
      <c r="C7" s="73">
        <v>289.367</v>
      </c>
      <c r="D7" s="20">
        <v>0.3833</v>
      </c>
      <c r="E7" s="8">
        <f t="shared" si="1"/>
        <v>425095.9644</v>
      </c>
    </row>
    <row r="8">
      <c r="A8" s="7">
        <v>44377.0</v>
      </c>
      <c r="B8" s="1">
        <v>4133.85</v>
      </c>
      <c r="C8" s="73">
        <v>289.367</v>
      </c>
      <c r="D8" s="20">
        <v>0.3833</v>
      </c>
      <c r="E8" s="8">
        <f t="shared" si="1"/>
        <v>458503.373</v>
      </c>
    </row>
    <row r="9">
      <c r="A9" s="7">
        <v>44286.0</v>
      </c>
      <c r="B9" s="1">
        <v>3670.6</v>
      </c>
      <c r="C9" s="73">
        <v>289.367</v>
      </c>
      <c r="D9" s="20">
        <v>0.3833</v>
      </c>
      <c r="E9" s="8">
        <f t="shared" si="1"/>
        <v>407122.2906</v>
      </c>
    </row>
    <row r="10">
      <c r="A10" s="7">
        <v>44196.0</v>
      </c>
      <c r="B10" s="1">
        <v>3444.05</v>
      </c>
      <c r="C10" s="73">
        <v>289.367</v>
      </c>
      <c r="D10" s="20">
        <v>0.3833</v>
      </c>
      <c r="E10" s="8">
        <f t="shared" si="1"/>
        <v>381994.6398</v>
      </c>
    </row>
    <row r="11">
      <c r="A11" s="7">
        <v>44104.0</v>
      </c>
      <c r="B11" s="1">
        <v>2881.1</v>
      </c>
      <c r="C11" s="73">
        <v>289.367</v>
      </c>
      <c r="D11" s="20">
        <v>0.3833</v>
      </c>
      <c r="E11" s="8">
        <f t="shared" si="1"/>
        <v>319555.3946</v>
      </c>
    </row>
    <row r="12">
      <c r="A12" s="7">
        <v>44012.0</v>
      </c>
      <c r="B12" s="1">
        <v>2826.05</v>
      </c>
      <c r="C12" s="73">
        <v>289.367</v>
      </c>
      <c r="D12" s="20">
        <v>0.3833</v>
      </c>
      <c r="E12" s="8">
        <f t="shared" si="1"/>
        <v>313449.5584</v>
      </c>
    </row>
    <row r="13">
      <c r="A13" s="7">
        <v>43921.0</v>
      </c>
      <c r="B13" s="1">
        <v>2022.35</v>
      </c>
      <c r="C13" s="73">
        <v>289.367</v>
      </c>
      <c r="D13" s="20">
        <v>0.3833</v>
      </c>
      <c r="E13" s="8">
        <f t="shared" si="1"/>
        <v>224307.6784</v>
      </c>
    </row>
    <row r="14">
      <c r="A14" s="7">
        <v>43830.0</v>
      </c>
      <c r="B14" s="1">
        <v>3185.0</v>
      </c>
      <c r="C14" s="73">
        <v>289.367</v>
      </c>
      <c r="D14" s="20">
        <v>0.3833</v>
      </c>
      <c r="E14" s="8">
        <f t="shared" si="1"/>
        <v>353262.272</v>
      </c>
    </row>
    <row r="15">
      <c r="A15" s="7">
        <v>43738.0</v>
      </c>
      <c r="B15" s="1">
        <v>2941.8</v>
      </c>
      <c r="C15" s="73">
        <v>289.367</v>
      </c>
      <c r="D15" s="20">
        <v>0.3833</v>
      </c>
      <c r="E15" s="8">
        <f t="shared" si="1"/>
        <v>326287.8969</v>
      </c>
    </row>
    <row r="16">
      <c r="A16" s="7">
        <v>43646.0</v>
      </c>
      <c r="B16" s="1">
        <v>2827.05</v>
      </c>
      <c r="C16" s="73">
        <v>289.367</v>
      </c>
      <c r="D16" s="20">
        <v>0.3833</v>
      </c>
      <c r="E16" s="8">
        <f t="shared" si="1"/>
        <v>313560.4728</v>
      </c>
    </row>
    <row r="17">
      <c r="A17" s="7">
        <v>43555.0</v>
      </c>
      <c r="B17" s="1">
        <v>2911.1</v>
      </c>
      <c r="C17" s="73">
        <v>289.367</v>
      </c>
      <c r="D17" s="20">
        <v>0.3833</v>
      </c>
      <c r="E17" s="8">
        <f t="shared" si="1"/>
        <v>322882.8257</v>
      </c>
    </row>
    <row r="18">
      <c r="A18" s="7">
        <v>43465.0</v>
      </c>
      <c r="B18" s="1">
        <v>2720.15</v>
      </c>
      <c r="C18" s="73">
        <v>289.367</v>
      </c>
      <c r="D18" s="20">
        <v>0.3833</v>
      </c>
      <c r="E18" s="8">
        <f t="shared" si="1"/>
        <v>301703.7265</v>
      </c>
    </row>
    <row r="19">
      <c r="A19" s="7">
        <v>43373.0</v>
      </c>
      <c r="B19" s="1">
        <v>2687.45</v>
      </c>
      <c r="C19" s="73">
        <v>289.367</v>
      </c>
      <c r="D19" s="20">
        <v>0.3833</v>
      </c>
      <c r="E19" s="8">
        <f t="shared" si="1"/>
        <v>298076.8266</v>
      </c>
    </row>
    <row r="20">
      <c r="A20" s="7">
        <v>43281.0</v>
      </c>
      <c r="B20" s="1">
        <v>2810.3</v>
      </c>
      <c r="C20" s="73">
        <v>289.367</v>
      </c>
      <c r="D20" s="20">
        <v>0.3833</v>
      </c>
      <c r="E20" s="8">
        <f t="shared" si="1"/>
        <v>311702.6571</v>
      </c>
    </row>
    <row r="21">
      <c r="A21" s="7">
        <v>43190.0</v>
      </c>
      <c r="B21" s="1">
        <v>2744.7</v>
      </c>
      <c r="C21" s="73">
        <v>289.367</v>
      </c>
      <c r="D21" s="20">
        <v>0.3833</v>
      </c>
      <c r="E21" s="8">
        <f t="shared" si="1"/>
        <v>304426.6744</v>
      </c>
    </row>
    <row r="22">
      <c r="A22" s="7">
        <v>43100.0</v>
      </c>
      <c r="B22" s="1">
        <v>3333.6</v>
      </c>
      <c r="C22" s="73">
        <v>289.367</v>
      </c>
      <c r="D22" s="20">
        <v>0.3833</v>
      </c>
      <c r="E22" s="8">
        <f t="shared" si="1"/>
        <v>369744.1475</v>
      </c>
    </row>
    <row r="23">
      <c r="A23" s="7">
        <v>43008.0</v>
      </c>
      <c r="B23" s="75">
        <v>3257.1</v>
      </c>
      <c r="C23" s="73">
        <v>289.367</v>
      </c>
      <c r="D23" s="20">
        <v>0.3833</v>
      </c>
      <c r="E23" s="8">
        <f t="shared" si="1"/>
        <v>361259.1981</v>
      </c>
    </row>
    <row r="24">
      <c r="A24" s="7">
        <v>42916.0</v>
      </c>
      <c r="B24" s="75">
        <v>2808.55</v>
      </c>
      <c r="C24" s="73">
        <v>289.367</v>
      </c>
      <c r="D24" s="20">
        <v>0.3833</v>
      </c>
      <c r="E24" s="8">
        <f t="shared" si="1"/>
        <v>311508.557</v>
      </c>
    </row>
    <row r="25">
      <c r="A25" s="7">
        <v>42825.0</v>
      </c>
      <c r="B25" s="75">
        <v>2864.0</v>
      </c>
      <c r="C25" s="73">
        <v>289.367</v>
      </c>
      <c r="D25" s="20">
        <v>0.3833</v>
      </c>
      <c r="E25" s="8">
        <f t="shared" si="1"/>
        <v>317658.7588</v>
      </c>
    </row>
    <row r="26">
      <c r="A26" s="7">
        <v>42735.0</v>
      </c>
      <c r="B26" s="77">
        <v>2833.45</v>
      </c>
      <c r="C26" s="73">
        <v>289.367</v>
      </c>
      <c r="D26" s="20">
        <v>0.3833</v>
      </c>
      <c r="E26" s="8">
        <f t="shared" si="1"/>
        <v>314270.3248</v>
      </c>
    </row>
    <row r="27">
      <c r="A27" s="7"/>
      <c r="B27" s="78"/>
      <c r="C27" s="73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0"/>
  </cols>
  <sheetData>
    <row r="1">
      <c r="A1" s="1" t="s">
        <v>0</v>
      </c>
      <c r="B1" s="1" t="s">
        <v>366</v>
      </c>
      <c r="C1" s="1" t="s">
        <v>367</v>
      </c>
      <c r="D1" s="1" t="s">
        <v>368</v>
      </c>
      <c r="E1" s="76" t="s">
        <v>372</v>
      </c>
    </row>
    <row r="2">
      <c r="A2" s="7">
        <v>44904.0</v>
      </c>
      <c r="B2" s="1">
        <v>3358.2</v>
      </c>
      <c r="C2" s="73">
        <v>273.456</v>
      </c>
      <c r="D2" s="20">
        <v>0.4624</v>
      </c>
      <c r="E2" s="8">
        <f t="shared" ref="E2:E26" si="1">B2*C2*D2</f>
        <v>424631.1399</v>
      </c>
    </row>
    <row r="3">
      <c r="A3" s="7">
        <v>44834.0</v>
      </c>
      <c r="B3" s="1">
        <v>3671.6</v>
      </c>
      <c r="C3" s="73">
        <v>273.429</v>
      </c>
      <c r="D3" s="20">
        <v>0.4624</v>
      </c>
      <c r="E3" s="8">
        <f t="shared" si="1"/>
        <v>464213.4941</v>
      </c>
    </row>
    <row r="4">
      <c r="A4" s="7">
        <v>44742.0</v>
      </c>
      <c r="B4" s="1">
        <v>2794.35</v>
      </c>
      <c r="C4" s="73">
        <v>273.423</v>
      </c>
      <c r="D4" s="20">
        <v>0.4624</v>
      </c>
      <c r="E4" s="8">
        <f t="shared" si="1"/>
        <v>353291.8926</v>
      </c>
    </row>
    <row r="5">
      <c r="A5" s="7">
        <v>44651.0</v>
      </c>
      <c r="B5" s="1">
        <v>2457.15</v>
      </c>
      <c r="C5" s="73">
        <v>273.411</v>
      </c>
      <c r="D5" s="20">
        <v>0.4624</v>
      </c>
      <c r="E5" s="8">
        <f t="shared" si="1"/>
        <v>310645.7942</v>
      </c>
    </row>
    <row r="6">
      <c r="A6" s="7">
        <v>44561.0</v>
      </c>
      <c r="B6" s="1">
        <v>2591.9</v>
      </c>
      <c r="C6" s="73">
        <v>273.4</v>
      </c>
      <c r="D6" s="20">
        <v>0.4624</v>
      </c>
      <c r="E6" s="8">
        <f t="shared" si="1"/>
        <v>327668.4127</v>
      </c>
    </row>
    <row r="7">
      <c r="A7" s="7">
        <v>44469.0</v>
      </c>
      <c r="B7" s="1">
        <v>2790.2</v>
      </c>
      <c r="C7" s="73">
        <v>273.388</v>
      </c>
      <c r="D7" s="20">
        <v>0.4624</v>
      </c>
      <c r="E7" s="8">
        <f t="shared" si="1"/>
        <v>352722.0482</v>
      </c>
    </row>
    <row r="8">
      <c r="A8" s="7">
        <v>44377.0</v>
      </c>
      <c r="B8" s="1">
        <v>2671.15</v>
      </c>
      <c r="C8" s="73">
        <v>273.336</v>
      </c>
      <c r="D8" s="20">
        <v>0.4624</v>
      </c>
      <c r="E8" s="8">
        <f t="shared" si="1"/>
        <v>337608.1614</v>
      </c>
    </row>
    <row r="9">
      <c r="A9" s="7">
        <v>44286.0</v>
      </c>
      <c r="B9" s="1">
        <v>2603.95</v>
      </c>
      <c r="C9" s="73">
        <v>273.248</v>
      </c>
      <c r="D9" s="20">
        <v>0.4624</v>
      </c>
      <c r="E9" s="8">
        <f t="shared" si="1"/>
        <v>329008.7575</v>
      </c>
    </row>
    <row r="10">
      <c r="A10" s="7">
        <v>44196.0</v>
      </c>
      <c r="B10" s="1">
        <v>2530.9</v>
      </c>
      <c r="C10" s="73">
        <v>273.063</v>
      </c>
      <c r="D10" s="20">
        <v>0.4624</v>
      </c>
      <c r="E10" s="8">
        <f t="shared" si="1"/>
        <v>319562.3958</v>
      </c>
    </row>
    <row r="11">
      <c r="A11" s="7">
        <v>44104.0</v>
      </c>
      <c r="B11" s="1">
        <v>2202.8</v>
      </c>
      <c r="C11" s="73">
        <v>273.046</v>
      </c>
      <c r="D11" s="20">
        <v>0.4624</v>
      </c>
      <c r="E11" s="8">
        <f t="shared" si="1"/>
        <v>278117.753</v>
      </c>
    </row>
    <row r="12">
      <c r="A12" s="7">
        <v>44012.0</v>
      </c>
      <c r="B12" s="1">
        <v>1833.43</v>
      </c>
      <c r="C12" s="73">
        <v>273.046</v>
      </c>
      <c r="D12" s="20">
        <v>0.4624</v>
      </c>
      <c r="E12" s="8">
        <f t="shared" si="1"/>
        <v>231482.4005</v>
      </c>
    </row>
    <row r="13">
      <c r="A13" s="7">
        <v>43921.0</v>
      </c>
      <c r="B13" s="1">
        <v>1309.59</v>
      </c>
      <c r="C13" s="73">
        <v>273.037</v>
      </c>
      <c r="D13" s="20">
        <v>0.4624</v>
      </c>
      <c r="E13" s="8">
        <f t="shared" si="1"/>
        <v>165338.7611</v>
      </c>
    </row>
    <row r="14">
      <c r="A14" s="7">
        <v>43830.0</v>
      </c>
      <c r="B14" s="1">
        <v>2251.52</v>
      </c>
      <c r="C14" s="73">
        <v>272.888</v>
      </c>
      <c r="D14" s="20">
        <v>0.4624</v>
      </c>
      <c r="E14" s="8">
        <f t="shared" si="1"/>
        <v>284104.474</v>
      </c>
    </row>
    <row r="15">
      <c r="A15" s="7">
        <v>43738.0</v>
      </c>
      <c r="B15" s="1">
        <v>1776.52</v>
      </c>
      <c r="C15" s="73">
        <v>272.88</v>
      </c>
      <c r="D15" s="20">
        <v>0.4624</v>
      </c>
      <c r="E15" s="8">
        <f t="shared" si="1"/>
        <v>224160.782</v>
      </c>
    </row>
    <row r="16">
      <c r="A16" s="7">
        <v>43646.0</v>
      </c>
      <c r="B16" s="1">
        <v>1913.88</v>
      </c>
      <c r="C16" s="73">
        <v>272.83</v>
      </c>
      <c r="D16" s="20">
        <v>0.4624</v>
      </c>
      <c r="E16" s="8">
        <f t="shared" si="1"/>
        <v>241448.5783</v>
      </c>
    </row>
    <row r="17">
      <c r="A17" s="7">
        <v>43555.0</v>
      </c>
      <c r="B17" s="1">
        <v>2054.77</v>
      </c>
      <c r="C17" s="73">
        <v>272.748</v>
      </c>
      <c r="D17" s="20">
        <v>0.4624</v>
      </c>
      <c r="E17" s="8">
        <f t="shared" si="1"/>
        <v>259144.8702</v>
      </c>
    </row>
    <row r="18">
      <c r="A18" s="7">
        <v>43465.0</v>
      </c>
      <c r="B18" s="1">
        <v>2315.83</v>
      </c>
      <c r="C18" s="73">
        <v>272.677</v>
      </c>
      <c r="D18" s="20">
        <v>0.4624</v>
      </c>
      <c r="E18" s="8">
        <f t="shared" si="1"/>
        <v>291993.382</v>
      </c>
    </row>
    <row r="19">
      <c r="A19" s="7">
        <v>43373.0</v>
      </c>
      <c r="B19" s="1">
        <v>2418.54</v>
      </c>
      <c r="C19" s="73">
        <v>272.663</v>
      </c>
      <c r="D19" s="20">
        <v>0.4624</v>
      </c>
      <c r="E19" s="8">
        <f t="shared" si="1"/>
        <v>304928.0024</v>
      </c>
    </row>
    <row r="20">
      <c r="A20" s="7">
        <v>43281.0</v>
      </c>
      <c r="B20" s="1">
        <v>2859.04</v>
      </c>
      <c r="C20" s="73">
        <v>272.555</v>
      </c>
      <c r="D20" s="20">
        <v>0.4624</v>
      </c>
      <c r="E20" s="8">
        <f t="shared" si="1"/>
        <v>360323.1873</v>
      </c>
    </row>
    <row r="21">
      <c r="A21" s="7">
        <v>43190.0</v>
      </c>
      <c r="B21" s="1">
        <v>2837.26</v>
      </c>
      <c r="C21" s="73">
        <v>272.367</v>
      </c>
      <c r="D21" s="20">
        <v>0.4624</v>
      </c>
      <c r="E21" s="8">
        <f t="shared" si="1"/>
        <v>357331.6198</v>
      </c>
    </row>
    <row r="22">
      <c r="A22" s="7">
        <v>43100.0</v>
      </c>
      <c r="B22" s="1">
        <v>3034.08</v>
      </c>
      <c r="C22" s="73">
        <v>272.367</v>
      </c>
      <c r="D22" s="20">
        <v>0.4624</v>
      </c>
      <c r="E22" s="8">
        <f t="shared" si="1"/>
        <v>382119.6228</v>
      </c>
    </row>
    <row r="23">
      <c r="A23" s="7">
        <v>43008.0</v>
      </c>
      <c r="B23" s="1">
        <v>3121.33</v>
      </c>
      <c r="C23" s="73">
        <v>272.367</v>
      </c>
      <c r="D23" s="20">
        <v>0.4624</v>
      </c>
      <c r="E23" s="8">
        <f t="shared" si="1"/>
        <v>393108.106</v>
      </c>
    </row>
    <row r="24">
      <c r="A24" s="7">
        <v>42916.0</v>
      </c>
      <c r="B24" s="1">
        <v>2703.94</v>
      </c>
      <c r="C24" s="73">
        <v>272.367</v>
      </c>
      <c r="D24" s="20">
        <v>0.4624</v>
      </c>
      <c r="E24" s="8">
        <f t="shared" si="1"/>
        <v>340540.9656</v>
      </c>
    </row>
    <row r="25">
      <c r="A25" s="7">
        <v>42825.0</v>
      </c>
      <c r="B25" s="1">
        <v>2558.75</v>
      </c>
      <c r="C25" s="73">
        <v>272.367</v>
      </c>
      <c r="D25" s="20">
        <v>0.4624</v>
      </c>
      <c r="E25" s="8">
        <f t="shared" si="1"/>
        <v>322255.3739</v>
      </c>
    </row>
    <row r="26">
      <c r="A26" s="7">
        <v>42735.0</v>
      </c>
      <c r="B26" s="1">
        <v>2180.31</v>
      </c>
      <c r="C26" s="73">
        <v>272.367</v>
      </c>
      <c r="D26" s="20">
        <v>0.4624</v>
      </c>
      <c r="E26" s="8">
        <f t="shared" si="1"/>
        <v>274593.6939</v>
      </c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13"/>
    <col customWidth="1" min="4" max="4" width="17.5"/>
  </cols>
  <sheetData>
    <row r="1">
      <c r="A1" s="1" t="s">
        <v>0</v>
      </c>
      <c r="B1" s="1" t="s">
        <v>366</v>
      </c>
      <c r="C1" s="1" t="s">
        <v>367</v>
      </c>
      <c r="D1" s="1" t="s">
        <v>373</v>
      </c>
      <c r="E1" s="3" t="s">
        <v>6</v>
      </c>
    </row>
    <row r="2">
      <c r="A2" s="7">
        <v>44904.0</v>
      </c>
      <c r="B2" s="1">
        <v>10283.90332</v>
      </c>
      <c r="C2" s="73">
        <v>213.668</v>
      </c>
      <c r="D2" s="20">
        <v>0.53808</v>
      </c>
      <c r="E2" s="8">
        <f t="shared" ref="E2:E26" si="1">B2*C2*D2</f>
        <v>1182345.275</v>
      </c>
    </row>
    <row r="3">
      <c r="A3" s="7">
        <v>44834.0</v>
      </c>
      <c r="B3" s="1">
        <v>9994.54883</v>
      </c>
      <c r="C3" s="73">
        <v>213.668</v>
      </c>
      <c r="D3" s="20">
        <v>0.53808</v>
      </c>
      <c r="E3" s="8">
        <f t="shared" si="1"/>
        <v>1149078.051</v>
      </c>
    </row>
    <row r="4">
      <c r="A4" s="7">
        <v>44742.0</v>
      </c>
      <c r="B4" s="1">
        <v>11060.19629</v>
      </c>
      <c r="C4" s="73">
        <v>213.668</v>
      </c>
      <c r="D4" s="20">
        <v>0.53808</v>
      </c>
      <c r="E4" s="8">
        <f t="shared" si="1"/>
        <v>1271596.048</v>
      </c>
    </row>
    <row r="5">
      <c r="A5" s="7">
        <v>44651.0</v>
      </c>
      <c r="B5" s="1">
        <v>11285.61328</v>
      </c>
      <c r="C5" s="73">
        <v>213.668</v>
      </c>
      <c r="D5" s="20">
        <v>0.53808</v>
      </c>
      <c r="E5" s="8">
        <f t="shared" si="1"/>
        <v>1297512.347</v>
      </c>
    </row>
    <row r="6">
      <c r="A6" s="7">
        <v>44561.0</v>
      </c>
      <c r="B6" s="1">
        <v>13065.02148</v>
      </c>
      <c r="C6" s="73">
        <v>213.668</v>
      </c>
      <c r="D6" s="20">
        <v>0.53808</v>
      </c>
      <c r="E6" s="8">
        <f t="shared" si="1"/>
        <v>1502091.757</v>
      </c>
    </row>
    <row r="7">
      <c r="A7" s="7">
        <v>44469.0</v>
      </c>
      <c r="B7" s="1">
        <v>12528.72754</v>
      </c>
      <c r="C7" s="73">
        <v>213.668</v>
      </c>
      <c r="D7" s="20">
        <v>0.53808</v>
      </c>
      <c r="E7" s="8">
        <f t="shared" si="1"/>
        <v>1440433.787</v>
      </c>
    </row>
    <row r="8">
      <c r="A8" s="7">
        <v>44377.0</v>
      </c>
      <c r="B8" s="1">
        <v>15746.63672</v>
      </c>
      <c r="C8" s="73">
        <v>213.668</v>
      </c>
      <c r="D8" s="20">
        <v>0.53808</v>
      </c>
      <c r="E8" s="8">
        <f t="shared" si="1"/>
        <v>1810398.342</v>
      </c>
    </row>
    <row r="9">
      <c r="A9" s="7">
        <v>44286.0</v>
      </c>
      <c r="B9" s="1">
        <v>14144.38379</v>
      </c>
      <c r="C9" s="73">
        <v>213.668</v>
      </c>
      <c r="D9" s="20">
        <v>0.53808</v>
      </c>
      <c r="E9" s="8">
        <f t="shared" si="1"/>
        <v>1626186.557</v>
      </c>
    </row>
    <row r="10">
      <c r="A10" s="7">
        <v>44196.0</v>
      </c>
      <c r="B10" s="1">
        <v>12899.83789</v>
      </c>
      <c r="C10" s="73">
        <v>213.668</v>
      </c>
      <c r="D10" s="20">
        <v>0.53808</v>
      </c>
      <c r="E10" s="8">
        <f t="shared" si="1"/>
        <v>1483100.521</v>
      </c>
    </row>
    <row r="11">
      <c r="A11" s="7">
        <v>44104.0</v>
      </c>
      <c r="B11" s="1">
        <v>11262.44531</v>
      </c>
      <c r="C11" s="73">
        <v>213.668</v>
      </c>
      <c r="D11" s="20">
        <v>0.53808</v>
      </c>
      <c r="E11" s="8">
        <f t="shared" si="1"/>
        <v>1294848.714</v>
      </c>
    </row>
    <row r="12">
      <c r="A12" s="7">
        <v>44012.0</v>
      </c>
      <c r="B12" s="1">
        <v>6146.46924</v>
      </c>
      <c r="C12" s="73">
        <v>213.668</v>
      </c>
      <c r="D12" s="20">
        <v>0.53808</v>
      </c>
      <c r="E12" s="8">
        <f t="shared" si="1"/>
        <v>706662.5031</v>
      </c>
    </row>
    <row r="13">
      <c r="A13" s="7">
        <v>43921.0</v>
      </c>
      <c r="B13" s="1">
        <v>5487.55029</v>
      </c>
      <c r="C13" s="73">
        <v>213.668</v>
      </c>
      <c r="D13" s="20">
        <v>0.53808</v>
      </c>
      <c r="E13" s="8">
        <f t="shared" si="1"/>
        <v>630906.2768</v>
      </c>
    </row>
    <row r="14">
      <c r="A14" s="7">
        <v>43830.0</v>
      </c>
      <c r="B14" s="1">
        <v>7422.9502</v>
      </c>
      <c r="C14" s="73">
        <v>213.668</v>
      </c>
      <c r="D14" s="20">
        <v>0.53808</v>
      </c>
      <c r="E14" s="8">
        <f t="shared" si="1"/>
        <v>853420.1285</v>
      </c>
    </row>
    <row r="15">
      <c r="A15" s="7">
        <v>43738.0</v>
      </c>
      <c r="B15" s="1">
        <v>7897.37061</v>
      </c>
      <c r="C15" s="73">
        <v>213.668</v>
      </c>
      <c r="D15" s="20">
        <v>0.53808</v>
      </c>
      <c r="E15" s="8">
        <f t="shared" si="1"/>
        <v>907964.4696</v>
      </c>
    </row>
    <row r="16">
      <c r="A16" s="7">
        <v>43645.0</v>
      </c>
      <c r="B16" s="1">
        <v>8329.53516</v>
      </c>
      <c r="C16" s="73">
        <v>213.668</v>
      </c>
      <c r="D16" s="20">
        <v>0.53808</v>
      </c>
      <c r="E16" s="8">
        <f t="shared" si="1"/>
        <v>957650.6342</v>
      </c>
    </row>
    <row r="17">
      <c r="A17" s="7">
        <v>43554.0</v>
      </c>
      <c r="B17" s="1">
        <v>7280.77148</v>
      </c>
      <c r="C17" s="73">
        <v>213.668</v>
      </c>
      <c r="D17" s="20">
        <v>0.53808</v>
      </c>
      <c r="E17" s="8">
        <f t="shared" si="1"/>
        <v>837073.7732</v>
      </c>
    </row>
    <row r="18">
      <c r="A18" s="7">
        <v>43465.0</v>
      </c>
      <c r="B18" s="1">
        <v>7427.36719</v>
      </c>
      <c r="C18" s="73">
        <v>213.668</v>
      </c>
      <c r="D18" s="20">
        <v>0.53808</v>
      </c>
      <c r="E18" s="8">
        <f t="shared" si="1"/>
        <v>853927.952</v>
      </c>
    </row>
    <row r="19">
      <c r="A19" s="7">
        <v>43372.0</v>
      </c>
      <c r="B19" s="1">
        <v>8464.94727</v>
      </c>
      <c r="C19" s="73">
        <v>213.668</v>
      </c>
      <c r="D19" s="20">
        <v>0.53808</v>
      </c>
      <c r="E19" s="8">
        <f t="shared" si="1"/>
        <v>973219.0291</v>
      </c>
    </row>
    <row r="20">
      <c r="A20" s="7">
        <v>43281.0</v>
      </c>
      <c r="B20" s="1">
        <v>7718.76758</v>
      </c>
      <c r="C20" s="73">
        <v>220.276</v>
      </c>
      <c r="D20" s="20">
        <v>0.53808</v>
      </c>
      <c r="E20" s="8">
        <f t="shared" si="1"/>
        <v>914875.4959</v>
      </c>
    </row>
    <row r="21">
      <c r="A21" s="7">
        <v>43190.0</v>
      </c>
      <c r="B21" s="1">
        <v>8811.24902</v>
      </c>
      <c r="C21" s="73">
        <v>220.276</v>
      </c>
      <c r="D21" s="20">
        <v>0.53808</v>
      </c>
      <c r="E21" s="8">
        <f t="shared" si="1"/>
        <v>1044363.071</v>
      </c>
    </row>
    <row r="22">
      <c r="A22" s="7">
        <v>43099.0</v>
      </c>
      <c r="B22" s="1">
        <v>9327.62891</v>
      </c>
      <c r="C22" s="73">
        <v>220.276</v>
      </c>
      <c r="D22" s="20">
        <v>0.53808</v>
      </c>
      <c r="E22" s="8">
        <f t="shared" si="1"/>
        <v>1105567.571</v>
      </c>
    </row>
    <row r="23">
      <c r="A23" s="7">
        <v>43008.0</v>
      </c>
      <c r="B23" s="1">
        <v>8593.87598</v>
      </c>
      <c r="C23" s="73">
        <v>220.276</v>
      </c>
      <c r="D23" s="20">
        <v>0.53808</v>
      </c>
      <c r="E23" s="8">
        <f t="shared" si="1"/>
        <v>1018598.69</v>
      </c>
    </row>
    <row r="24">
      <c r="A24" s="7">
        <v>42916.0</v>
      </c>
      <c r="B24" s="1">
        <v>9011.23828</v>
      </c>
      <c r="C24" s="73">
        <v>220.276</v>
      </c>
      <c r="D24" s="20">
        <v>0.53808</v>
      </c>
      <c r="E24" s="8">
        <f t="shared" si="1"/>
        <v>1068067.02</v>
      </c>
    </row>
    <row r="25">
      <c r="A25" s="7">
        <v>42825.0</v>
      </c>
      <c r="B25" s="1">
        <v>9139.53418</v>
      </c>
      <c r="C25" s="73">
        <v>220.276</v>
      </c>
      <c r="D25" s="20">
        <v>0.53808</v>
      </c>
      <c r="E25" s="8">
        <f t="shared" si="1"/>
        <v>1083273.434</v>
      </c>
    </row>
    <row r="26">
      <c r="A26" s="7">
        <v>42735.0</v>
      </c>
      <c r="B26" s="1">
        <v>8220.96875</v>
      </c>
      <c r="C26" s="73">
        <v>220.276</v>
      </c>
      <c r="D26" s="20">
        <v>0.53808</v>
      </c>
      <c r="E26" s="8">
        <f t="shared" si="1"/>
        <v>974399.447</v>
      </c>
    </row>
    <row r="27">
      <c r="A27" s="7"/>
      <c r="E27" s="79"/>
      <c r="F27" s="80"/>
    </row>
    <row r="28">
      <c r="A28" s="7"/>
      <c r="E28" s="79"/>
      <c r="F28" s="80"/>
    </row>
    <row r="29">
      <c r="A29" s="7"/>
      <c r="E29" s="79"/>
      <c r="F29" s="80"/>
    </row>
    <row r="30">
      <c r="A30" s="7"/>
      <c r="E30" s="79"/>
      <c r="F30" s="80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5"/>
  </cols>
  <sheetData>
    <row r="1">
      <c r="A1" s="1" t="s">
        <v>0</v>
      </c>
      <c r="B1" s="1" t="s">
        <v>366</v>
      </c>
      <c r="C1" s="1" t="s">
        <v>367</v>
      </c>
      <c r="D1" s="1" t="s">
        <v>368</v>
      </c>
      <c r="E1" s="3" t="s">
        <v>374</v>
      </c>
    </row>
    <row r="2">
      <c r="A2" s="7">
        <v>44904.0</v>
      </c>
      <c r="B2" s="1">
        <v>4126.21826</v>
      </c>
      <c r="C2" s="73">
        <v>405.363</v>
      </c>
      <c r="D2" s="20">
        <v>0.53926</v>
      </c>
      <c r="E2" s="8">
        <f t="shared" ref="E2:E26" si="1">B2*C2*D2</f>
        <v>901975.0188</v>
      </c>
    </row>
    <row r="3">
      <c r="A3" s="7">
        <v>44834.0</v>
      </c>
      <c r="B3" s="1">
        <v>4071.43384</v>
      </c>
      <c r="C3" s="73">
        <v>405.363</v>
      </c>
      <c r="D3" s="20">
        <v>0.53926</v>
      </c>
      <c r="E3" s="8">
        <f t="shared" si="1"/>
        <v>889999.3609</v>
      </c>
    </row>
    <row r="4">
      <c r="A4" s="7">
        <v>44742.0</v>
      </c>
      <c r="B4" s="1">
        <v>4736.58252</v>
      </c>
      <c r="C4" s="73">
        <v>405.363</v>
      </c>
      <c r="D4" s="20">
        <v>0.53926</v>
      </c>
      <c r="E4" s="8">
        <f t="shared" si="1"/>
        <v>1035398.236</v>
      </c>
    </row>
    <row r="5">
      <c r="A5" s="7">
        <v>44651.0</v>
      </c>
      <c r="B5" s="1">
        <v>4626.78906</v>
      </c>
      <c r="C5" s="73">
        <v>405.363</v>
      </c>
      <c r="D5" s="20">
        <v>0.53926</v>
      </c>
      <c r="E5" s="8">
        <f t="shared" si="1"/>
        <v>1011397.819</v>
      </c>
    </row>
    <row r="6">
      <c r="A6" s="7">
        <v>44561.0</v>
      </c>
      <c r="B6" s="1">
        <v>5138.4917</v>
      </c>
      <c r="C6" s="73">
        <v>405.363</v>
      </c>
      <c r="D6" s="20">
        <v>0.53926</v>
      </c>
      <c r="E6" s="8">
        <f t="shared" si="1"/>
        <v>1123253.996</v>
      </c>
    </row>
    <row r="7">
      <c r="A7" s="7">
        <v>44469.0</v>
      </c>
      <c r="B7" s="1">
        <v>5086.66357</v>
      </c>
      <c r="C7" s="73">
        <v>405.363</v>
      </c>
      <c r="D7" s="20">
        <v>0.53926</v>
      </c>
      <c r="E7" s="8">
        <f t="shared" si="1"/>
        <v>1111924.571</v>
      </c>
    </row>
    <row r="8">
      <c r="A8" s="7">
        <v>44377.0</v>
      </c>
      <c r="B8" s="1">
        <v>5891.01758</v>
      </c>
      <c r="C8" s="73">
        <v>405.363</v>
      </c>
      <c r="D8" s="20">
        <v>0.53926</v>
      </c>
      <c r="E8" s="8">
        <f t="shared" si="1"/>
        <v>1287753.182</v>
      </c>
    </row>
    <row r="9">
      <c r="A9" s="7">
        <v>44286.0</v>
      </c>
      <c r="B9" s="1">
        <v>5378.75879</v>
      </c>
      <c r="C9" s="73">
        <v>405.363</v>
      </c>
      <c r="D9" s="20">
        <v>0.53926</v>
      </c>
      <c r="E9" s="8">
        <f t="shared" si="1"/>
        <v>1175775.433</v>
      </c>
    </row>
    <row r="10">
      <c r="A10" s="7">
        <v>44196.0</v>
      </c>
      <c r="B10" s="1">
        <v>4192.44727</v>
      </c>
      <c r="C10" s="73">
        <v>405.363</v>
      </c>
      <c r="D10" s="20">
        <v>0.53926</v>
      </c>
      <c r="E10" s="8">
        <f t="shared" si="1"/>
        <v>916452.4188</v>
      </c>
    </row>
    <row r="11">
      <c r="A11" s="7">
        <v>44104.0</v>
      </c>
      <c r="B11" s="1">
        <v>2959.15234</v>
      </c>
      <c r="C11" s="73">
        <v>405.363</v>
      </c>
      <c r="D11" s="20">
        <v>0.53926</v>
      </c>
      <c r="E11" s="8">
        <f t="shared" si="1"/>
        <v>646859.017</v>
      </c>
    </row>
    <row r="12">
      <c r="A12" s="7">
        <v>44012.0</v>
      </c>
      <c r="B12" s="1">
        <v>2016.31873</v>
      </c>
      <c r="C12" s="73">
        <v>405.363</v>
      </c>
      <c r="D12" s="20">
        <v>0.53926</v>
      </c>
      <c r="E12" s="8">
        <f t="shared" si="1"/>
        <v>440759.3127</v>
      </c>
    </row>
    <row r="13">
      <c r="A13" s="7">
        <v>43921.0</v>
      </c>
      <c r="B13" s="1">
        <v>1608.52661</v>
      </c>
      <c r="C13" s="73">
        <v>405.363</v>
      </c>
      <c r="D13" s="20">
        <v>0.53926</v>
      </c>
      <c r="E13" s="8">
        <f t="shared" si="1"/>
        <v>351617.5655</v>
      </c>
    </row>
    <row r="14">
      <c r="A14" s="7">
        <v>43830.0</v>
      </c>
      <c r="B14" s="1">
        <v>2728.9353</v>
      </c>
      <c r="C14" s="73">
        <v>405.363</v>
      </c>
      <c r="D14" s="20">
        <v>0.53926</v>
      </c>
      <c r="E14" s="8">
        <f t="shared" si="1"/>
        <v>596534.4811</v>
      </c>
    </row>
    <row r="15">
      <c r="A15" s="7">
        <v>43738.0</v>
      </c>
      <c r="B15" s="1">
        <v>2687.46338</v>
      </c>
      <c r="C15" s="73">
        <v>405.363</v>
      </c>
      <c r="D15" s="20">
        <v>0.53926</v>
      </c>
      <c r="E15" s="8">
        <f t="shared" si="1"/>
        <v>587468.8831</v>
      </c>
    </row>
    <row r="16">
      <c r="A16" s="7">
        <v>43645.0</v>
      </c>
      <c r="B16" s="1">
        <v>2617.85376</v>
      </c>
      <c r="C16" s="73">
        <v>405.363</v>
      </c>
      <c r="D16" s="20">
        <v>0.53926</v>
      </c>
      <c r="E16" s="8">
        <f t="shared" si="1"/>
        <v>572252.495</v>
      </c>
    </row>
    <row r="17">
      <c r="A17" s="7">
        <v>43554.0</v>
      </c>
      <c r="B17" s="1">
        <v>2153.76782</v>
      </c>
      <c r="C17" s="73">
        <v>405.363</v>
      </c>
      <c r="D17" s="20">
        <v>0.53926</v>
      </c>
      <c r="E17" s="8">
        <f t="shared" si="1"/>
        <v>470805.141</v>
      </c>
    </row>
    <row r="18">
      <c r="A18" s="7">
        <v>43465.0</v>
      </c>
      <c r="B18" s="1">
        <v>2112.25537</v>
      </c>
      <c r="C18" s="73">
        <v>405.363</v>
      </c>
      <c r="D18" s="20">
        <v>0.53926</v>
      </c>
      <c r="E18" s="8">
        <f t="shared" si="1"/>
        <v>461730.6834</v>
      </c>
    </row>
    <row r="19">
      <c r="A19" s="7">
        <v>43372.0</v>
      </c>
      <c r="B19" s="1">
        <v>2294.36011</v>
      </c>
      <c r="C19" s="73">
        <v>405.363</v>
      </c>
      <c r="D19" s="20">
        <v>0.53926</v>
      </c>
      <c r="E19" s="8">
        <f t="shared" si="1"/>
        <v>501538.0605</v>
      </c>
    </row>
    <row r="20">
      <c r="A20" s="7">
        <v>43281.0</v>
      </c>
      <c r="B20" s="1">
        <v>1897.40222</v>
      </c>
      <c r="C20" s="73">
        <v>405.363</v>
      </c>
      <c r="D20" s="20">
        <v>0.53926</v>
      </c>
      <c r="E20" s="8">
        <f t="shared" si="1"/>
        <v>414764.6332</v>
      </c>
    </row>
    <row r="21">
      <c r="A21" s="7">
        <v>43190.0</v>
      </c>
      <c r="B21" s="1">
        <v>1903.47546</v>
      </c>
      <c r="C21" s="73">
        <v>405.363</v>
      </c>
      <c r="D21" s="20">
        <v>0.53926</v>
      </c>
      <c r="E21" s="8">
        <f t="shared" si="1"/>
        <v>416092.2195</v>
      </c>
    </row>
    <row r="22">
      <c r="A22" s="7">
        <v>43099.0</v>
      </c>
      <c r="B22" s="1">
        <v>2003.04846</v>
      </c>
      <c r="C22" s="73">
        <v>405.363</v>
      </c>
      <c r="D22" s="20">
        <v>0.53926</v>
      </c>
      <c r="E22" s="8">
        <f t="shared" si="1"/>
        <v>437858.4841</v>
      </c>
    </row>
    <row r="23">
      <c r="A23" s="7">
        <v>43008.0</v>
      </c>
      <c r="B23" s="1">
        <v>1807.28345</v>
      </c>
      <c r="C23" s="73">
        <v>405.363</v>
      </c>
      <c r="D23" s="20">
        <v>0.53926</v>
      </c>
      <c r="E23" s="8">
        <f t="shared" si="1"/>
        <v>395065.0259</v>
      </c>
    </row>
    <row r="24">
      <c r="A24" s="7">
        <v>42916.0</v>
      </c>
      <c r="B24" s="1">
        <v>2158.17749</v>
      </c>
      <c r="C24" s="73">
        <v>405.363</v>
      </c>
      <c r="D24" s="20">
        <v>0.53926</v>
      </c>
      <c r="E24" s="8">
        <f t="shared" si="1"/>
        <v>471769.0775</v>
      </c>
    </row>
    <row r="25">
      <c r="A25" s="7">
        <v>42825.0</v>
      </c>
      <c r="B25" s="1">
        <v>2149.96655</v>
      </c>
      <c r="C25" s="73">
        <v>405.363</v>
      </c>
      <c r="D25" s="20">
        <v>0.53926</v>
      </c>
      <c r="E25" s="8">
        <f t="shared" si="1"/>
        <v>469974.1984</v>
      </c>
    </row>
    <row r="26">
      <c r="A26" s="7">
        <v>42735.0</v>
      </c>
      <c r="B26" s="1">
        <v>2210.08911</v>
      </c>
      <c r="C26" s="73">
        <v>405.363</v>
      </c>
      <c r="D26" s="20">
        <v>0.53926</v>
      </c>
      <c r="E26" s="8">
        <f t="shared" si="1"/>
        <v>483116.7526</v>
      </c>
    </row>
    <row r="27">
      <c r="A27" s="7"/>
      <c r="C27" s="73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  <c r="D54" s="1"/>
    </row>
    <row r="55">
      <c r="A55" s="7"/>
      <c r="D55" s="1"/>
    </row>
    <row r="56">
      <c r="A56" s="7"/>
      <c r="D56" s="1"/>
    </row>
    <row r="57">
      <c r="A57" s="7"/>
      <c r="D57" s="1"/>
    </row>
    <row r="58">
      <c r="A58" s="7"/>
      <c r="D58" s="1">
        <v>2.0936E7</v>
      </c>
    </row>
    <row r="59">
      <c r="A59" s="7"/>
      <c r="D59" s="1">
        <v>2.0615334E7</v>
      </c>
    </row>
    <row r="60">
      <c r="A60" s="7"/>
      <c r="D60" s="1">
        <v>1.9966E7</v>
      </c>
    </row>
    <row r="61">
      <c r="A61" s="7"/>
      <c r="D61" s="1">
        <v>2.0166666E7</v>
      </c>
    </row>
    <row r="62">
      <c r="A62" s="7"/>
      <c r="D62" s="1">
        <v>1.9650666E7</v>
      </c>
    </row>
    <row r="63">
      <c r="A63" s="7"/>
      <c r="D63" s="1">
        <v>1.9926E7</v>
      </c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  <row r="1001">
      <c r="A1001" s="7"/>
    </row>
    <row r="1002">
      <c r="A1002" s="7"/>
    </row>
    <row r="1003">
      <c r="A1003" s="7"/>
    </row>
    <row r="1004">
      <c r="A1004" s="7"/>
    </row>
    <row r="1005">
      <c r="A1005" s="7"/>
    </row>
    <row r="1006">
      <c r="A1006" s="7"/>
    </row>
    <row r="1007">
      <c r="A1007" s="7"/>
    </row>
    <row r="1008">
      <c r="A1008" s="7"/>
    </row>
    <row r="1009">
      <c r="A1009" s="7"/>
    </row>
    <row r="1010">
      <c r="A1010" s="7"/>
    </row>
    <row r="1011">
      <c r="A1011" s="7"/>
    </row>
    <row r="1012">
      <c r="A1012" s="7"/>
    </row>
    <row r="1013">
      <c r="A1013" s="7"/>
    </row>
    <row r="1014">
      <c r="A1014" s="7"/>
    </row>
    <row r="1015">
      <c r="A1015" s="7"/>
    </row>
    <row r="1016">
      <c r="A1016" s="7"/>
    </row>
    <row r="1017">
      <c r="A1017" s="7"/>
    </row>
    <row r="1018">
      <c r="A1018" s="7"/>
    </row>
    <row r="1019">
      <c r="A1019" s="7"/>
    </row>
    <row r="1020">
      <c r="A1020" s="7"/>
    </row>
    <row r="1021">
      <c r="A1021" s="7"/>
    </row>
    <row r="1022">
      <c r="A1022" s="7"/>
    </row>
    <row r="1023">
      <c r="A1023" s="7"/>
    </row>
    <row r="1024">
      <c r="A1024" s="7"/>
    </row>
    <row r="1025">
      <c r="A1025" s="7"/>
    </row>
    <row r="1026">
      <c r="A1026" s="7"/>
    </row>
    <row r="1027">
      <c r="A1027" s="7"/>
    </row>
    <row r="1028">
      <c r="A1028" s="7"/>
    </row>
    <row r="1029">
      <c r="A1029" s="7"/>
    </row>
    <row r="1030">
      <c r="A1030" s="7"/>
    </row>
    <row r="1031">
      <c r="A1031" s="7"/>
    </row>
    <row r="1032">
      <c r="A1032" s="7"/>
    </row>
    <row r="1033">
      <c r="A1033" s="7"/>
    </row>
    <row r="1034">
      <c r="A1034" s="7"/>
    </row>
    <row r="1035">
      <c r="A1035" s="7"/>
    </row>
    <row r="1036">
      <c r="A1036" s="7"/>
    </row>
    <row r="1037">
      <c r="A1037" s="7"/>
    </row>
    <row r="1038">
      <c r="A1038" s="7"/>
    </row>
    <row r="1039">
      <c r="A1039" s="7"/>
    </row>
    <row r="1040">
      <c r="A1040" s="7"/>
    </row>
    <row r="1041">
      <c r="A1041" s="7"/>
    </row>
    <row r="1042">
      <c r="A1042" s="7"/>
    </row>
    <row r="1043">
      <c r="A1043" s="7"/>
    </row>
    <row r="1044">
      <c r="A1044" s="7"/>
    </row>
    <row r="1045">
      <c r="A1045" s="7"/>
    </row>
    <row r="1046">
      <c r="A1046" s="7"/>
    </row>
    <row r="1047">
      <c r="A1047" s="7"/>
    </row>
    <row r="1048">
      <c r="A1048" s="7"/>
    </row>
    <row r="1049">
      <c r="A1049" s="7"/>
    </row>
    <row r="1050">
      <c r="A1050" s="7"/>
    </row>
    <row r="1051">
      <c r="A1051" s="7"/>
    </row>
    <row r="1052">
      <c r="A1052" s="7"/>
    </row>
    <row r="1053">
      <c r="A1053" s="7"/>
    </row>
    <row r="1054">
      <c r="A1054" s="7"/>
    </row>
    <row r="1055">
      <c r="A1055" s="7"/>
    </row>
    <row r="1056">
      <c r="A1056" s="7"/>
    </row>
    <row r="1057">
      <c r="A1057" s="7"/>
    </row>
    <row r="1058">
      <c r="A1058" s="7"/>
    </row>
    <row r="1059">
      <c r="A1059" s="7"/>
    </row>
    <row r="1060">
      <c r="A1060" s="7"/>
    </row>
    <row r="1061">
      <c r="A1061" s="7"/>
    </row>
    <row r="1062">
      <c r="A1062" s="7"/>
    </row>
    <row r="1063">
      <c r="A1063" s="7"/>
    </row>
    <row r="1064">
      <c r="A1064" s="7"/>
    </row>
    <row r="1065">
      <c r="A1065" s="7"/>
    </row>
    <row r="1066">
      <c r="A1066" s="7"/>
    </row>
    <row r="1067">
      <c r="A1067" s="7"/>
    </row>
    <row r="1068">
      <c r="A1068" s="7"/>
    </row>
    <row r="1069">
      <c r="A1069" s="7"/>
    </row>
    <row r="1070">
      <c r="A1070" s="7"/>
    </row>
    <row r="1071">
      <c r="A1071" s="7"/>
    </row>
    <row r="1072">
      <c r="A1072" s="7"/>
    </row>
    <row r="1073">
      <c r="A1073" s="7"/>
    </row>
    <row r="1074">
      <c r="A1074" s="7"/>
    </row>
    <row r="1075">
      <c r="A1075" s="7"/>
    </row>
    <row r="1076">
      <c r="A1076" s="7"/>
    </row>
    <row r="1077">
      <c r="A1077" s="7"/>
    </row>
    <row r="1078">
      <c r="A1078" s="7"/>
    </row>
    <row r="1079">
      <c r="A1079" s="7"/>
    </row>
    <row r="1080">
      <c r="A1080" s="7"/>
    </row>
    <row r="1081">
      <c r="A1081" s="7"/>
    </row>
    <row r="1082">
      <c r="A1082" s="7"/>
    </row>
    <row r="1083">
      <c r="A1083" s="7"/>
    </row>
    <row r="1084">
      <c r="A1084" s="7"/>
    </row>
    <row r="1085">
      <c r="A1085" s="7"/>
    </row>
    <row r="1086">
      <c r="A1086" s="7"/>
    </row>
    <row r="1087">
      <c r="A1087" s="7"/>
    </row>
    <row r="1088">
      <c r="A1088" s="7"/>
    </row>
    <row r="1089">
      <c r="A1089" s="7"/>
    </row>
    <row r="1090">
      <c r="A1090" s="7"/>
    </row>
    <row r="1091">
      <c r="A1091" s="7"/>
    </row>
    <row r="1092">
      <c r="A1092" s="7"/>
    </row>
    <row r="1093">
      <c r="A1093" s="7"/>
    </row>
    <row r="1094">
      <c r="A1094" s="7"/>
    </row>
    <row r="1095">
      <c r="A1095" s="7"/>
    </row>
    <row r="1096">
      <c r="A1096" s="7"/>
    </row>
    <row r="1097">
      <c r="A1097" s="7"/>
    </row>
    <row r="1098">
      <c r="A1098" s="7"/>
    </row>
    <row r="1099">
      <c r="A1099" s="7"/>
    </row>
    <row r="1100">
      <c r="A1100" s="7"/>
    </row>
    <row r="1101">
      <c r="A1101" s="7"/>
    </row>
    <row r="1102">
      <c r="A1102" s="7"/>
    </row>
    <row r="1103">
      <c r="A1103" s="7"/>
    </row>
    <row r="1104">
      <c r="A1104" s="7"/>
    </row>
    <row r="1105">
      <c r="A1105" s="7"/>
    </row>
    <row r="1106">
      <c r="A1106" s="7"/>
    </row>
    <row r="1107">
      <c r="A1107" s="7"/>
    </row>
    <row r="1108">
      <c r="A1108" s="7"/>
    </row>
    <row r="1109">
      <c r="A1109" s="7"/>
    </row>
    <row r="1110">
      <c r="A1110" s="7"/>
    </row>
    <row r="1111">
      <c r="A1111" s="7"/>
    </row>
    <row r="1112">
      <c r="A1112" s="7"/>
    </row>
    <row r="1113">
      <c r="A1113" s="7"/>
    </row>
    <row r="1114">
      <c r="A1114" s="7"/>
    </row>
    <row r="1115">
      <c r="A1115" s="7"/>
    </row>
    <row r="1116">
      <c r="A1116" s="7"/>
    </row>
    <row r="1117">
      <c r="A1117" s="7"/>
    </row>
    <row r="1118">
      <c r="A1118" s="7"/>
    </row>
    <row r="1119">
      <c r="A1119" s="7"/>
    </row>
    <row r="1120">
      <c r="A1120" s="7"/>
    </row>
    <row r="1121">
      <c r="A1121" s="7"/>
    </row>
    <row r="1122">
      <c r="A1122" s="7"/>
    </row>
    <row r="1123">
      <c r="A1123" s="7"/>
    </row>
    <row r="1124">
      <c r="A1124" s="7"/>
    </row>
    <row r="1125">
      <c r="A1125" s="7"/>
    </row>
    <row r="1126">
      <c r="A1126" s="7"/>
    </row>
    <row r="1127">
      <c r="A1127" s="7"/>
    </row>
    <row r="1128">
      <c r="A1128" s="7"/>
    </row>
    <row r="1129">
      <c r="A1129" s="7"/>
    </row>
    <row r="1130">
      <c r="A1130" s="7"/>
    </row>
    <row r="1131">
      <c r="A1131" s="7"/>
    </row>
    <row r="1132">
      <c r="A1132" s="7"/>
    </row>
    <row r="1133">
      <c r="A1133" s="7"/>
    </row>
    <row r="1134">
      <c r="A1134" s="7"/>
    </row>
    <row r="1135">
      <c r="A1135" s="7"/>
    </row>
    <row r="1136">
      <c r="A1136" s="7"/>
    </row>
    <row r="1137">
      <c r="A1137" s="7"/>
    </row>
    <row r="1138">
      <c r="A1138" s="7"/>
    </row>
    <row r="1139">
      <c r="A1139" s="7"/>
    </row>
    <row r="1140">
      <c r="A1140" s="7"/>
    </row>
    <row r="1141">
      <c r="A1141" s="7"/>
    </row>
    <row r="1142">
      <c r="A1142" s="7"/>
    </row>
    <row r="1143">
      <c r="A1143" s="7"/>
    </row>
    <row r="1144">
      <c r="A1144" s="7"/>
    </row>
    <row r="1145">
      <c r="A1145" s="7"/>
    </row>
    <row r="1146">
      <c r="A1146" s="7"/>
    </row>
    <row r="1147">
      <c r="A1147" s="7"/>
    </row>
    <row r="1148">
      <c r="A1148" s="7"/>
    </row>
    <row r="1149">
      <c r="A1149" s="7"/>
    </row>
    <row r="1150">
      <c r="A1150" s="7"/>
    </row>
    <row r="1151">
      <c r="A1151" s="7"/>
    </row>
    <row r="1152">
      <c r="A1152" s="7"/>
    </row>
    <row r="1153">
      <c r="A1153" s="7"/>
    </row>
    <row r="1154">
      <c r="A1154" s="7"/>
    </row>
    <row r="1155">
      <c r="A1155" s="7"/>
    </row>
    <row r="1156">
      <c r="A1156" s="7"/>
    </row>
    <row r="1157">
      <c r="A1157" s="7"/>
    </row>
    <row r="1158">
      <c r="A1158" s="7"/>
    </row>
    <row r="1159">
      <c r="A1159" s="7"/>
    </row>
    <row r="1160">
      <c r="A1160" s="7"/>
    </row>
    <row r="1161">
      <c r="A1161" s="7"/>
    </row>
    <row r="1162">
      <c r="A1162" s="7"/>
    </row>
    <row r="1163">
      <c r="A1163" s="7"/>
    </row>
    <row r="1164">
      <c r="A1164" s="7"/>
    </row>
    <row r="1165">
      <c r="A1165" s="7"/>
    </row>
    <row r="1166">
      <c r="A1166" s="7"/>
    </row>
    <row r="1167">
      <c r="A1167" s="7"/>
    </row>
    <row r="1168">
      <c r="A1168" s="7"/>
    </row>
    <row r="1169">
      <c r="A1169" s="7"/>
    </row>
    <row r="1170">
      <c r="A1170" s="7"/>
    </row>
    <row r="1171">
      <c r="A1171" s="7"/>
    </row>
    <row r="1172">
      <c r="A1172" s="7"/>
    </row>
    <row r="1173">
      <c r="A1173" s="7"/>
    </row>
    <row r="1174">
      <c r="A1174" s="7"/>
    </row>
    <row r="1175">
      <c r="A1175" s="7"/>
    </row>
    <row r="1176">
      <c r="A1176" s="7"/>
    </row>
    <row r="1177">
      <c r="A1177" s="7"/>
    </row>
    <row r="1178">
      <c r="A1178" s="7"/>
    </row>
    <row r="1179">
      <c r="A1179" s="7"/>
    </row>
    <row r="1180">
      <c r="A1180" s="7"/>
    </row>
    <row r="1181">
      <c r="A1181" s="7"/>
    </row>
    <row r="1182">
      <c r="A1182" s="7"/>
    </row>
    <row r="1183">
      <c r="A1183" s="7"/>
    </row>
    <row r="1184">
      <c r="A1184" s="7"/>
    </row>
    <row r="1185">
      <c r="A1185" s="7"/>
    </row>
    <row r="1186">
      <c r="A1186" s="7"/>
    </row>
    <row r="1187">
      <c r="A1187" s="7"/>
    </row>
    <row r="1188">
      <c r="A1188" s="7"/>
    </row>
    <row r="1189">
      <c r="A1189" s="7"/>
    </row>
    <row r="1190">
      <c r="A1190" s="7"/>
    </row>
    <row r="1191">
      <c r="A1191" s="7"/>
    </row>
    <row r="1192">
      <c r="A1192" s="7"/>
    </row>
    <row r="1193">
      <c r="A1193" s="7"/>
    </row>
    <row r="1194">
      <c r="A1194" s="7"/>
    </row>
    <row r="1195">
      <c r="A1195" s="7"/>
    </row>
    <row r="1196">
      <c r="A1196" s="7"/>
    </row>
    <row r="1197">
      <c r="A1197" s="7"/>
    </row>
    <row r="1198">
      <c r="A1198" s="7"/>
    </row>
    <row r="1199">
      <c r="A1199" s="7"/>
    </row>
    <row r="1200">
      <c r="A1200" s="7"/>
    </row>
    <row r="1201">
      <c r="A1201" s="7"/>
    </row>
    <row r="1202">
      <c r="A1202" s="7"/>
    </row>
    <row r="1203">
      <c r="A1203" s="7"/>
    </row>
    <row r="1204">
      <c r="A1204" s="7"/>
    </row>
    <row r="1205">
      <c r="A1205" s="7"/>
    </row>
    <row r="1206">
      <c r="A1206" s="7"/>
    </row>
    <row r="1207">
      <c r="A1207" s="7"/>
    </row>
    <row r="1208">
      <c r="A1208" s="7"/>
    </row>
    <row r="1209">
      <c r="A1209" s="7"/>
    </row>
    <row r="1210">
      <c r="A1210" s="7"/>
    </row>
    <row r="1211">
      <c r="A1211" s="7"/>
    </row>
    <row r="1212">
      <c r="A1212" s="7"/>
    </row>
    <row r="1213">
      <c r="A1213" s="7"/>
    </row>
    <row r="1214">
      <c r="A1214" s="7"/>
    </row>
    <row r="1215">
      <c r="A1215" s="7"/>
    </row>
    <row r="1216">
      <c r="A1216" s="7"/>
    </row>
    <row r="1217">
      <c r="A1217" s="7"/>
    </row>
    <row r="1218">
      <c r="A1218" s="7"/>
    </row>
    <row r="1219">
      <c r="A1219" s="7"/>
    </row>
    <row r="1220">
      <c r="A1220" s="7"/>
    </row>
    <row r="1221">
      <c r="A1221" s="7"/>
    </row>
    <row r="1222">
      <c r="A1222" s="7"/>
    </row>
    <row r="1223">
      <c r="A1223" s="7"/>
    </row>
    <row r="1224">
      <c r="A1224" s="7"/>
    </row>
    <row r="1225">
      <c r="A1225" s="7"/>
    </row>
    <row r="1226">
      <c r="A1226" s="7"/>
    </row>
    <row r="1227">
      <c r="A1227" s="7"/>
    </row>
    <row r="1228">
      <c r="A1228" s="7"/>
    </row>
    <row r="1229">
      <c r="A1229" s="7"/>
    </row>
    <row r="1230">
      <c r="A1230" s="7"/>
    </row>
    <row r="1231">
      <c r="A1231" s="7"/>
    </row>
    <row r="1232">
      <c r="A1232" s="7"/>
    </row>
    <row r="1233">
      <c r="A1233" s="7"/>
    </row>
    <row r="1234">
      <c r="A1234" s="7"/>
    </row>
    <row r="1235">
      <c r="A1235" s="7"/>
    </row>
    <row r="1236">
      <c r="A1236" s="7"/>
    </row>
    <row r="1237">
      <c r="A1237" s="7"/>
    </row>
    <row r="1238">
      <c r="A1238" s="7"/>
    </row>
    <row r="1239">
      <c r="A1239" s="7"/>
    </row>
    <row r="1240">
      <c r="A1240" s="7"/>
    </row>
    <row r="1241">
      <c r="A1241" s="7"/>
    </row>
    <row r="1242">
      <c r="A1242" s="7"/>
    </row>
    <row r="1243">
      <c r="A1243" s="7"/>
    </row>
    <row r="1244">
      <c r="A1244" s="7"/>
    </row>
    <row r="1245">
      <c r="A1245" s="7"/>
    </row>
    <row r="1246">
      <c r="A1246" s="7"/>
    </row>
    <row r="1247">
      <c r="A1247" s="7"/>
    </row>
    <row r="1248">
      <c r="A124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2.13"/>
    <col customWidth="1" min="3" max="3" width="18.88"/>
    <col customWidth="1" min="6" max="6" width="15.25"/>
    <col customWidth="1" min="10" max="10" width="14.38"/>
    <col customWidth="1" min="11" max="11" width="17.0"/>
  </cols>
  <sheetData>
    <row r="1">
      <c r="A1" s="12" t="s">
        <v>24</v>
      </c>
      <c r="B1" s="12" t="s">
        <v>25</v>
      </c>
      <c r="C1" s="12" t="s">
        <v>26</v>
      </c>
      <c r="D1" s="13"/>
      <c r="E1" s="13"/>
      <c r="F1" s="13"/>
      <c r="G1" s="13"/>
      <c r="H1" s="13"/>
    </row>
    <row r="2">
      <c r="A2" s="12" t="s">
        <v>27</v>
      </c>
      <c r="B2" s="13"/>
      <c r="C2" s="13"/>
      <c r="D2" s="13"/>
      <c r="E2" s="13"/>
      <c r="F2" s="13"/>
      <c r="G2" s="13"/>
      <c r="H2" s="13"/>
    </row>
    <row r="3">
      <c r="A3" s="14" t="s">
        <v>28</v>
      </c>
      <c r="B3" s="14" t="s">
        <v>29</v>
      </c>
      <c r="C3" s="14" t="s">
        <v>30</v>
      </c>
      <c r="D3" s="14" t="s">
        <v>31</v>
      </c>
      <c r="E3" s="14" t="s">
        <v>32</v>
      </c>
      <c r="F3" s="14" t="s">
        <v>33</v>
      </c>
      <c r="G3" s="14" t="s">
        <v>34</v>
      </c>
      <c r="H3" s="14" t="s">
        <v>35</v>
      </c>
      <c r="I3" s="15" t="s">
        <v>36</v>
      </c>
      <c r="J3" s="15" t="s">
        <v>37</v>
      </c>
      <c r="K3" s="15" t="s">
        <v>38</v>
      </c>
      <c r="M3" s="16"/>
      <c r="N3" s="16"/>
      <c r="O3" s="16"/>
    </row>
    <row r="4">
      <c r="A4" s="12" t="s">
        <v>39</v>
      </c>
      <c r="B4" s="17"/>
      <c r="C4" s="18"/>
      <c r="D4" s="18"/>
      <c r="E4" s="18"/>
      <c r="F4" s="18"/>
      <c r="G4" s="18"/>
      <c r="H4" s="18"/>
    </row>
    <row r="5">
      <c r="A5" s="12" t="s">
        <v>40</v>
      </c>
      <c r="B5" s="12" t="s">
        <v>41</v>
      </c>
      <c r="C5" s="19">
        <v>3.4721079754752E13</v>
      </c>
      <c r="D5" s="19">
        <v>162500.0</v>
      </c>
      <c r="E5" s="19">
        <v>6.76</v>
      </c>
      <c r="F5" s="19">
        <v>-21.4</v>
      </c>
      <c r="G5" s="19">
        <v>1.350303744E14</v>
      </c>
      <c r="H5" s="19">
        <v>24030.04</v>
      </c>
      <c r="I5" s="20">
        <v>0.53808</v>
      </c>
      <c r="J5" s="21">
        <f t="shared" ref="J5:J19" si="1">C5*I5</f>
        <v>18682718594437</v>
      </c>
      <c r="K5" s="10">
        <f t="shared" ref="K5:K19" si="2">J5/$K$20</f>
        <v>0.2827520988</v>
      </c>
    </row>
    <row r="6">
      <c r="A6" s="12" t="s">
        <v>42</v>
      </c>
      <c r="B6" s="12" t="s">
        <v>43</v>
      </c>
      <c r="C6" s="19">
        <v>3.1879484932096E13</v>
      </c>
      <c r="D6" s="19">
        <v>1954.0</v>
      </c>
      <c r="E6" s="19">
        <v>10.78</v>
      </c>
      <c r="F6" s="19">
        <v>-4.82</v>
      </c>
      <c r="G6" s="19">
        <v>3.36075554816E13</v>
      </c>
      <c r="H6" s="19">
        <v>181.24</v>
      </c>
      <c r="I6" s="20">
        <v>0.66482</v>
      </c>
      <c r="J6" s="21">
        <f t="shared" si="1"/>
        <v>21194119172556</v>
      </c>
      <c r="K6" s="10">
        <f t="shared" si="2"/>
        <v>0.3207606884</v>
      </c>
    </row>
    <row r="7">
      <c r="A7" s="12" t="s">
        <v>44</v>
      </c>
      <c r="B7" s="12" t="s">
        <v>45</v>
      </c>
      <c r="C7" s="19">
        <v>2.6429689430016E13</v>
      </c>
      <c r="D7" s="19">
        <v>65200.0</v>
      </c>
      <c r="E7" s="19">
        <v>5.66</v>
      </c>
      <c r="F7" s="19">
        <v>-20.68</v>
      </c>
      <c r="G7" s="19">
        <v>8.0583244906496E13</v>
      </c>
      <c r="H7" s="19">
        <v>11524.57</v>
      </c>
      <c r="I7" s="20">
        <v>0.53926</v>
      </c>
      <c r="J7" s="21">
        <f t="shared" si="1"/>
        <v>14252474322030</v>
      </c>
      <c r="K7" s="10">
        <f t="shared" si="2"/>
        <v>0.2157029239</v>
      </c>
    </row>
    <row r="8">
      <c r="A8" s="12" t="s">
        <v>46</v>
      </c>
      <c r="B8" s="12" t="s">
        <v>47</v>
      </c>
      <c r="C8" s="19">
        <v>5.899822301184E12</v>
      </c>
      <c r="D8" s="19">
        <v>3257.0</v>
      </c>
      <c r="E8" s="19">
        <v>8.49</v>
      </c>
      <c r="F8" s="19">
        <v>4.59</v>
      </c>
      <c r="G8" s="19">
        <v>1.5649771880448E13</v>
      </c>
      <c r="H8" s="19">
        <v>383.47</v>
      </c>
      <c r="I8" s="22">
        <v>0.86947</v>
      </c>
      <c r="J8" s="21">
        <f t="shared" si="1"/>
        <v>5129718496210</v>
      </c>
      <c r="K8" s="10">
        <f t="shared" si="2"/>
        <v>0.07763531114</v>
      </c>
    </row>
    <row r="9">
      <c r="A9" s="12" t="s">
        <v>48</v>
      </c>
      <c r="B9" s="12" t="s">
        <v>49</v>
      </c>
      <c r="C9" s="19">
        <v>2.601921282048E12</v>
      </c>
      <c r="D9" s="19">
        <v>8613.35</v>
      </c>
      <c r="E9" s="19">
        <v>67.07</v>
      </c>
      <c r="F9" s="19">
        <v>16.76</v>
      </c>
      <c r="G9" s="19">
        <v>8.3799801856E11</v>
      </c>
      <c r="H9" s="19">
        <v>128.43</v>
      </c>
      <c r="I9" s="22">
        <v>0.40198</v>
      </c>
      <c r="J9" s="21">
        <f t="shared" si="1"/>
        <v>1045920316958</v>
      </c>
      <c r="K9" s="10">
        <f t="shared" si="2"/>
        <v>0.01582939674</v>
      </c>
    </row>
    <row r="10">
      <c r="A10" s="12" t="s">
        <v>50</v>
      </c>
      <c r="B10" s="12" t="s">
        <v>51</v>
      </c>
      <c r="C10" s="19">
        <v>1.937308254208E12</v>
      </c>
      <c r="D10" s="19">
        <v>459.0</v>
      </c>
      <c r="E10" s="19">
        <v>16.13</v>
      </c>
      <c r="F10" s="19">
        <v>-16.67</v>
      </c>
      <c r="G10" s="19">
        <v>9.139838124032E12</v>
      </c>
      <c r="H10" s="19">
        <v>28.46</v>
      </c>
      <c r="I10" s="22">
        <v>0.52318</v>
      </c>
      <c r="J10" s="21">
        <f t="shared" si="1"/>
        <v>1013560932437</v>
      </c>
      <c r="K10" s="10">
        <f t="shared" si="2"/>
        <v>0.01533965624</v>
      </c>
    </row>
    <row r="11">
      <c r="A11" s="12" t="s">
        <v>52</v>
      </c>
      <c r="B11" s="12" t="s">
        <v>53</v>
      </c>
      <c r="C11" s="19">
        <v>1.573135843328E12</v>
      </c>
      <c r="D11" s="19">
        <v>1265.4</v>
      </c>
      <c r="E11" s="19">
        <v>21.38</v>
      </c>
      <c r="F11" s="19">
        <v>52.68</v>
      </c>
      <c r="G11" s="19">
        <v>7.7117161472E11</v>
      </c>
      <c r="H11" s="19">
        <v>59.2</v>
      </c>
      <c r="I11" s="22">
        <v>0.84351</v>
      </c>
      <c r="J11" s="21">
        <f t="shared" si="1"/>
        <v>1326955815206</v>
      </c>
      <c r="K11" s="10">
        <f t="shared" si="2"/>
        <v>0.02008270584</v>
      </c>
    </row>
    <row r="12">
      <c r="A12" s="12" t="s">
        <v>54</v>
      </c>
      <c r="B12" s="12" t="s">
        <v>55</v>
      </c>
      <c r="C12" s="19">
        <v>1.485449723904E12</v>
      </c>
      <c r="D12" s="19">
        <v>413.3</v>
      </c>
      <c r="E12" s="18"/>
      <c r="F12" s="19">
        <v>-14.32</v>
      </c>
      <c r="G12" s="19">
        <v>2.993386094592E12</v>
      </c>
      <c r="H12" s="19">
        <v>-24.2</v>
      </c>
      <c r="I12" s="20">
        <v>0.4759</v>
      </c>
      <c r="J12" s="21">
        <f t="shared" si="1"/>
        <v>706925523606</v>
      </c>
      <c r="K12" s="10">
        <f t="shared" si="2"/>
        <v>0.01069890736</v>
      </c>
    </row>
    <row r="13">
      <c r="A13" s="12" t="s">
        <v>56</v>
      </c>
      <c r="B13" s="12" t="s">
        <v>57</v>
      </c>
      <c r="C13" s="19">
        <v>1.16097089536E12</v>
      </c>
      <c r="D13" s="19">
        <v>3315.0</v>
      </c>
      <c r="E13" s="19">
        <v>7.48</v>
      </c>
      <c r="F13" s="19">
        <v>22.84</v>
      </c>
      <c r="G13" s="19">
        <v>2.127005057024E12</v>
      </c>
      <c r="H13" s="19">
        <v>443.39</v>
      </c>
      <c r="I13" s="20">
        <v>0.8652</v>
      </c>
      <c r="J13" s="21">
        <f t="shared" si="1"/>
        <v>1004472018665</v>
      </c>
      <c r="K13" s="10">
        <f t="shared" si="2"/>
        <v>0.01520210081</v>
      </c>
    </row>
    <row r="14">
      <c r="A14" s="12" t="s">
        <v>58</v>
      </c>
      <c r="B14" s="12" t="s">
        <v>59</v>
      </c>
      <c r="C14" s="19">
        <v>1.046626041856E12</v>
      </c>
      <c r="D14" s="19">
        <v>3616.95</v>
      </c>
      <c r="E14" s="19">
        <v>16.96</v>
      </c>
      <c r="F14" s="19">
        <v>15.52</v>
      </c>
      <c r="G14" s="19">
        <v>3.21359806464E11</v>
      </c>
      <c r="H14" s="19">
        <v>213.24</v>
      </c>
      <c r="I14" s="20">
        <v>0.3833</v>
      </c>
      <c r="J14" s="21">
        <f t="shared" si="1"/>
        <v>401171761843</v>
      </c>
      <c r="K14" s="10">
        <f t="shared" si="2"/>
        <v>0.006071501696</v>
      </c>
    </row>
    <row r="15">
      <c r="A15" s="12" t="s">
        <v>60</v>
      </c>
      <c r="B15" s="12" t="s">
        <v>61</v>
      </c>
      <c r="C15" s="19">
        <v>9.18393913344E11</v>
      </c>
      <c r="D15" s="19">
        <v>3358.2</v>
      </c>
      <c r="E15" s="19">
        <v>54.76</v>
      </c>
      <c r="F15" s="19">
        <v>30.41</v>
      </c>
      <c r="G15" s="19">
        <v>1.01270700032E11</v>
      </c>
      <c r="H15" s="19">
        <v>61.33</v>
      </c>
      <c r="I15" s="20">
        <v>0.4624</v>
      </c>
      <c r="J15" s="21">
        <f t="shared" si="1"/>
        <v>424665345530</v>
      </c>
      <c r="K15" s="10">
        <f t="shared" si="2"/>
        <v>0.006427063445</v>
      </c>
    </row>
    <row r="16">
      <c r="A16" s="12" t="s">
        <v>62</v>
      </c>
      <c r="B16" s="12" t="s">
        <v>63</v>
      </c>
      <c r="C16" s="19">
        <v>8.7330553856E11</v>
      </c>
      <c r="D16" s="19">
        <v>586.0</v>
      </c>
      <c r="E16" s="19">
        <v>6.45</v>
      </c>
      <c r="F16" s="19">
        <v>82.55</v>
      </c>
      <c r="G16" s="19">
        <v>2.306533982208E12</v>
      </c>
      <c r="H16" s="19">
        <v>90.79</v>
      </c>
      <c r="I16" s="20">
        <v>0.43216</v>
      </c>
      <c r="J16" s="21">
        <f t="shared" si="1"/>
        <v>377407721544</v>
      </c>
      <c r="K16" s="10">
        <f t="shared" si="2"/>
        <v>0.005711846744</v>
      </c>
    </row>
    <row r="17">
      <c r="A17" s="12" t="s">
        <v>64</v>
      </c>
      <c r="B17" s="12" t="s">
        <v>65</v>
      </c>
      <c r="C17" s="19">
        <v>5.49833408512E11</v>
      </c>
      <c r="D17" s="19"/>
      <c r="E17" s="19">
        <v>23.73</v>
      </c>
      <c r="F17" s="19">
        <v>15.66</v>
      </c>
      <c r="G17" s="19">
        <v>2.9551280128E11</v>
      </c>
      <c r="H17" s="19">
        <v>115.96</v>
      </c>
      <c r="I17" s="20">
        <v>0.50486</v>
      </c>
      <c r="J17" s="21">
        <f t="shared" si="1"/>
        <v>277588894621</v>
      </c>
      <c r="K17" s="10">
        <f t="shared" si="2"/>
        <v>0.004201146753</v>
      </c>
    </row>
    <row r="18">
      <c r="A18" s="12" t="s">
        <v>66</v>
      </c>
      <c r="B18" s="12" t="s">
        <v>67</v>
      </c>
      <c r="C18" s="19">
        <v>4.92261507072E11</v>
      </c>
      <c r="D18" s="19">
        <v>1036.15</v>
      </c>
      <c r="E18" s="19">
        <v>65.04</v>
      </c>
      <c r="F18" s="19">
        <v>66.28</v>
      </c>
      <c r="G18" s="19">
        <v>2.13207891968E11</v>
      </c>
      <c r="H18" s="19">
        <v>15.93</v>
      </c>
      <c r="I18" s="20">
        <v>0.44495</v>
      </c>
      <c r="J18" s="21">
        <f t="shared" si="1"/>
        <v>219031757572</v>
      </c>
      <c r="K18" s="10">
        <f t="shared" si="2"/>
        <v>0.003314918482</v>
      </c>
    </row>
    <row r="19">
      <c r="A19" s="12" t="s">
        <v>68</v>
      </c>
      <c r="B19" s="12" t="s">
        <v>69</v>
      </c>
      <c r="C19" s="19">
        <v>1.27049670656E11</v>
      </c>
      <c r="D19" s="19">
        <v>808.0</v>
      </c>
      <c r="E19" s="18"/>
      <c r="F19" s="19">
        <v>16.8</v>
      </c>
      <c r="G19" s="19">
        <v>2.31152992256E11</v>
      </c>
      <c r="H19" s="19">
        <v>-18.82</v>
      </c>
      <c r="I19" s="20">
        <v>0.14028</v>
      </c>
      <c r="J19" s="21">
        <f t="shared" si="1"/>
        <v>17822527800</v>
      </c>
      <c r="K19" s="10">
        <f t="shared" si="2"/>
        <v>0.0002697336105</v>
      </c>
    </row>
    <row r="20">
      <c r="A20" s="12"/>
      <c r="B20" s="12"/>
      <c r="C20" s="19"/>
      <c r="D20" s="19"/>
      <c r="E20" s="19"/>
      <c r="F20" s="19"/>
      <c r="G20" s="19"/>
      <c r="H20" s="19"/>
      <c r="K20" s="21">
        <f>SUM(J5:J19)</f>
        <v>66074553201016</v>
      </c>
    </row>
    <row r="23">
      <c r="A23" s="12"/>
      <c r="B23" s="12"/>
      <c r="C23" s="19"/>
      <c r="D23" s="19"/>
      <c r="E23" s="19"/>
      <c r="F23" s="19"/>
      <c r="G23" s="19"/>
      <c r="H23" s="19"/>
    </row>
    <row r="24">
      <c r="A24" s="12"/>
      <c r="B24" s="12"/>
      <c r="C24" s="19"/>
      <c r="D24" s="19"/>
      <c r="E24" s="19"/>
      <c r="F24" s="19"/>
      <c r="G24" s="19"/>
      <c r="H24" s="19"/>
    </row>
    <row r="25">
      <c r="A25" s="12"/>
      <c r="B25" s="12"/>
      <c r="C25" s="19"/>
      <c r="D25" s="19"/>
      <c r="E25" s="19"/>
      <c r="F25" s="19"/>
      <c r="G25" s="19"/>
      <c r="H25" s="19"/>
    </row>
    <row r="26">
      <c r="A26" s="12"/>
      <c r="B26" s="12"/>
      <c r="C26" s="19"/>
      <c r="D26" s="19"/>
      <c r="E26" s="19"/>
      <c r="F26" s="19"/>
      <c r="G26" s="19"/>
      <c r="H26" s="19"/>
    </row>
    <row r="28">
      <c r="A28" s="12"/>
      <c r="B28" s="12"/>
      <c r="C28" s="19"/>
      <c r="D28" s="19"/>
      <c r="E28" s="19"/>
      <c r="F28" s="19"/>
      <c r="G28" s="19"/>
      <c r="H28" s="19"/>
    </row>
    <row r="29">
      <c r="A29" s="12"/>
      <c r="B29" s="12"/>
      <c r="C29" s="19"/>
      <c r="D29" s="19"/>
      <c r="E29" s="19"/>
      <c r="F29" s="19"/>
      <c r="G29" s="19"/>
      <c r="H29" s="19"/>
    </row>
    <row r="30">
      <c r="A30" s="12"/>
      <c r="B30" s="12"/>
      <c r="C30" s="19"/>
      <c r="D30" s="19"/>
      <c r="E30" s="18"/>
      <c r="F30" s="19"/>
      <c r="G30" s="19"/>
      <c r="H30" s="19"/>
    </row>
    <row r="31">
      <c r="A31" s="12"/>
      <c r="B31" s="12"/>
      <c r="C31" s="19"/>
      <c r="D31" s="19"/>
      <c r="E31" s="19"/>
      <c r="F31" s="19"/>
      <c r="G31" s="19"/>
      <c r="H31" s="19"/>
    </row>
    <row r="32">
      <c r="A32" s="12"/>
      <c r="B32" s="12"/>
      <c r="C32" s="19"/>
      <c r="D32" s="19"/>
      <c r="E32" s="18"/>
      <c r="F32" s="19"/>
      <c r="G32" s="19"/>
      <c r="H32" s="19"/>
    </row>
    <row r="33">
      <c r="A33" s="12"/>
      <c r="B33" s="12"/>
      <c r="C33" s="19"/>
      <c r="D33" s="19"/>
      <c r="E33" s="18"/>
      <c r="F33" s="19"/>
      <c r="G33" s="19"/>
      <c r="H33" s="19"/>
    </row>
    <row r="34">
      <c r="A34" s="12"/>
      <c r="B34" s="12"/>
      <c r="C34" s="19"/>
      <c r="D34" s="19"/>
      <c r="E34" s="19"/>
      <c r="F34" s="19"/>
      <c r="G34" s="19"/>
      <c r="H34" s="19"/>
    </row>
    <row r="35">
      <c r="A35" s="12"/>
      <c r="B35" s="12"/>
      <c r="C35" s="19"/>
      <c r="D35" s="19"/>
      <c r="E35" s="19"/>
      <c r="F35" s="19"/>
      <c r="G35" s="19"/>
      <c r="H35" s="19"/>
    </row>
    <row r="36">
      <c r="A36" s="12"/>
      <c r="B36" s="12"/>
      <c r="C36" s="19"/>
      <c r="D36" s="19"/>
      <c r="E36" s="18"/>
      <c r="F36" s="19"/>
      <c r="G36" s="19"/>
      <c r="H36" s="19"/>
    </row>
    <row r="37">
      <c r="A37" s="12"/>
      <c r="B37" s="12"/>
      <c r="C37" s="19"/>
      <c r="D37" s="19"/>
      <c r="E37" s="19"/>
      <c r="F37" s="19"/>
      <c r="G37" s="19"/>
      <c r="H37" s="19"/>
    </row>
    <row r="38">
      <c r="A38" s="12"/>
      <c r="B38" s="12"/>
      <c r="C38" s="19"/>
      <c r="D38" s="19"/>
      <c r="E38" s="19"/>
      <c r="F38" s="19"/>
      <c r="G38" s="19"/>
      <c r="H38" s="19"/>
    </row>
    <row r="39">
      <c r="A39" s="12"/>
      <c r="B39" s="12"/>
      <c r="C39" s="19"/>
      <c r="D39" s="19"/>
      <c r="E39" s="18"/>
      <c r="F39" s="19"/>
      <c r="G39" s="19"/>
      <c r="H39" s="19"/>
    </row>
    <row r="40">
      <c r="A40" s="12"/>
      <c r="B40" s="12"/>
      <c r="C40" s="19"/>
      <c r="D40" s="19"/>
      <c r="E40" s="19"/>
      <c r="F40" s="19"/>
      <c r="G40" s="19"/>
      <c r="H40" s="19"/>
    </row>
    <row r="41">
      <c r="A41" s="12"/>
      <c r="B41" s="12"/>
      <c r="C41" s="19"/>
      <c r="D41" s="19"/>
      <c r="E41" s="19"/>
      <c r="F41" s="19"/>
      <c r="G41" s="19"/>
      <c r="H41" s="19"/>
    </row>
    <row r="42">
      <c r="A42" s="12"/>
      <c r="B42" s="12"/>
      <c r="C42" s="19"/>
      <c r="D42" s="19"/>
      <c r="E42" s="18"/>
      <c r="F42" s="19"/>
      <c r="G42" s="19"/>
      <c r="H42" s="19"/>
    </row>
    <row r="43">
      <c r="A43" s="12"/>
      <c r="B43" s="12"/>
      <c r="C43" s="19"/>
      <c r="D43" s="19"/>
      <c r="E43" s="19"/>
      <c r="F43" s="19"/>
      <c r="G43" s="19"/>
      <c r="H43" s="19"/>
    </row>
    <row r="44">
      <c r="A44" s="12"/>
      <c r="B44" s="12"/>
      <c r="C44" s="19"/>
      <c r="D44" s="19"/>
      <c r="E44" s="18"/>
      <c r="F44" s="19"/>
      <c r="G44" s="19"/>
      <c r="H44" s="19"/>
    </row>
    <row r="45">
      <c r="A45" s="12"/>
      <c r="B45" s="12"/>
      <c r="C45" s="19"/>
      <c r="D45" s="19"/>
      <c r="E45" s="19"/>
      <c r="F45" s="19"/>
      <c r="G45" s="19"/>
      <c r="H45" s="19"/>
    </row>
    <row r="46">
      <c r="A46" s="12"/>
      <c r="B46" s="12"/>
      <c r="C46" s="19"/>
      <c r="D46" s="19"/>
      <c r="E46" s="19"/>
      <c r="F46" s="19"/>
      <c r="G46" s="19"/>
      <c r="H46" s="19"/>
    </row>
    <row r="47">
      <c r="A47" s="12"/>
      <c r="B47" s="12"/>
      <c r="C47" s="19"/>
      <c r="D47" s="19"/>
      <c r="E47" s="18"/>
      <c r="F47" s="19"/>
      <c r="G47" s="19"/>
      <c r="H47" s="19"/>
    </row>
    <row r="48">
      <c r="A48" s="12"/>
      <c r="B48" s="12"/>
      <c r="C48" s="19"/>
      <c r="D48" s="19"/>
      <c r="E48" s="19"/>
      <c r="F48" s="19"/>
      <c r="G48" s="19"/>
      <c r="H48" s="19"/>
    </row>
    <row r="49">
      <c r="A49" s="12"/>
      <c r="B49" s="12"/>
      <c r="C49" s="19"/>
      <c r="D49" s="19"/>
      <c r="E49" s="18"/>
      <c r="F49" s="19"/>
      <c r="G49" s="19"/>
      <c r="H49" s="19"/>
    </row>
    <row r="50">
      <c r="A50" s="12"/>
      <c r="B50" s="12"/>
      <c r="C50" s="19"/>
      <c r="D50" s="19"/>
      <c r="E50" s="18"/>
      <c r="F50" s="19"/>
      <c r="G50" s="18"/>
      <c r="H50" s="18"/>
    </row>
    <row r="51">
      <c r="A51" s="12"/>
      <c r="B51" s="12"/>
      <c r="C51" s="19"/>
      <c r="D51" s="19"/>
      <c r="E51" s="18"/>
      <c r="F51" s="19"/>
      <c r="G51" s="19"/>
      <c r="H51" s="19"/>
    </row>
    <row r="52">
      <c r="A52" s="12"/>
      <c r="B52" s="12"/>
      <c r="C52" s="19"/>
      <c r="D52" s="19"/>
      <c r="E52" s="19"/>
      <c r="F52" s="19"/>
      <c r="G52" s="19"/>
      <c r="H52" s="19"/>
    </row>
    <row r="53">
      <c r="A53" s="12"/>
      <c r="B53" s="12"/>
      <c r="C53" s="19"/>
      <c r="D53" s="19"/>
      <c r="E53" s="19"/>
      <c r="F53" s="19"/>
      <c r="G53" s="19"/>
      <c r="H53" s="19"/>
    </row>
    <row r="54">
      <c r="A54" s="12"/>
      <c r="B54" s="12"/>
      <c r="C54" s="19"/>
      <c r="D54" s="19"/>
      <c r="E54" s="19"/>
      <c r="F54" s="19"/>
      <c r="G54" s="19"/>
      <c r="H54" s="19"/>
    </row>
    <row r="55">
      <c r="A55" s="12"/>
      <c r="B55" s="12"/>
      <c r="C55" s="19"/>
      <c r="D55" s="19"/>
      <c r="E55" s="18"/>
      <c r="F55" s="19"/>
      <c r="G55" s="19"/>
      <c r="H55" s="19"/>
    </row>
    <row r="56">
      <c r="A56" s="12"/>
      <c r="B56" s="12"/>
      <c r="C56" s="19"/>
      <c r="D56" s="19"/>
      <c r="E56" s="19"/>
      <c r="F56" s="19"/>
      <c r="G56" s="19"/>
      <c r="H56" s="19"/>
    </row>
    <row r="57">
      <c r="A57" s="12"/>
      <c r="B57" s="12"/>
      <c r="C57" s="19"/>
      <c r="D57" s="19"/>
      <c r="E57" s="19"/>
      <c r="F57" s="19"/>
      <c r="G57" s="19"/>
      <c r="H57" s="19"/>
    </row>
    <row r="58">
      <c r="A58" s="12"/>
      <c r="B58" s="12"/>
      <c r="C58" s="19"/>
      <c r="D58" s="19"/>
      <c r="E58" s="18"/>
      <c r="F58" s="19"/>
      <c r="G58" s="19"/>
      <c r="H58" s="19"/>
    </row>
    <row r="59">
      <c r="A59" s="12"/>
      <c r="B59" s="12"/>
      <c r="C59" s="19"/>
      <c r="D59" s="19"/>
      <c r="E59" s="19"/>
      <c r="F59" s="19"/>
      <c r="G59" s="19"/>
      <c r="H59" s="19"/>
    </row>
    <row r="60">
      <c r="A60" s="12"/>
      <c r="B60" s="12"/>
      <c r="C60" s="19"/>
      <c r="D60" s="19"/>
      <c r="E60" s="19"/>
      <c r="F60" s="19"/>
      <c r="G60" s="19"/>
      <c r="H60" s="19"/>
    </row>
    <row r="61">
      <c r="A61" s="12"/>
      <c r="B61" s="12"/>
      <c r="C61" s="19"/>
      <c r="D61" s="19"/>
      <c r="E61" s="19"/>
      <c r="F61" s="19"/>
      <c r="G61" s="19"/>
      <c r="H61" s="19"/>
    </row>
    <row r="62">
      <c r="A62" s="12"/>
      <c r="B62" s="12"/>
      <c r="C62" s="19"/>
      <c r="D62" s="19"/>
      <c r="E62" s="18"/>
      <c r="F62" s="19"/>
      <c r="G62" s="19"/>
      <c r="H62" s="19"/>
    </row>
    <row r="63">
      <c r="A63" s="12"/>
      <c r="B63" s="12"/>
      <c r="C63" s="19"/>
      <c r="D63" s="19"/>
      <c r="E63" s="19"/>
      <c r="F63" s="19"/>
      <c r="G63" s="19"/>
      <c r="H63" s="19"/>
    </row>
    <row r="64">
      <c r="A64" s="12"/>
      <c r="B64" s="12"/>
      <c r="C64" s="19"/>
      <c r="D64" s="19"/>
      <c r="E64" s="19"/>
      <c r="F64" s="19"/>
      <c r="G64" s="19"/>
      <c r="H64" s="19"/>
    </row>
    <row r="65">
      <c r="A65" s="12"/>
      <c r="B65" s="12"/>
      <c r="C65" s="19"/>
      <c r="D65" s="19"/>
      <c r="E65" s="19"/>
      <c r="F65" s="19"/>
      <c r="G65" s="19"/>
      <c r="H65" s="19"/>
    </row>
    <row r="66">
      <c r="A66" s="12"/>
      <c r="B66" s="12"/>
      <c r="C66" s="19"/>
      <c r="D66" s="19"/>
      <c r="E66" s="18"/>
      <c r="F66" s="19"/>
      <c r="G66" s="18"/>
      <c r="H66" s="18"/>
    </row>
    <row r="67">
      <c r="A67" s="12"/>
      <c r="B67" s="12"/>
      <c r="C67" s="19"/>
      <c r="D67" s="19"/>
      <c r="E67" s="19"/>
      <c r="F67" s="19"/>
      <c r="G67" s="19"/>
      <c r="H67" s="19"/>
    </row>
    <row r="68">
      <c r="A68" s="12"/>
      <c r="B68" s="12"/>
      <c r="C68" s="19"/>
      <c r="D68" s="19"/>
      <c r="E68" s="19"/>
      <c r="F68" s="19"/>
      <c r="G68" s="19"/>
      <c r="H68" s="19"/>
    </row>
    <row r="69">
      <c r="A69" s="12"/>
      <c r="B69" s="12"/>
      <c r="C69" s="19"/>
      <c r="D69" s="19"/>
      <c r="E69" s="19"/>
      <c r="F69" s="19"/>
      <c r="G69" s="19"/>
      <c r="H69" s="19"/>
    </row>
    <row r="70">
      <c r="A70" s="12"/>
      <c r="B70" s="12"/>
      <c r="C70" s="19"/>
      <c r="D70" s="19"/>
      <c r="E70" s="19"/>
      <c r="F70" s="19"/>
      <c r="G70" s="19"/>
      <c r="H70" s="19"/>
    </row>
    <row r="71">
      <c r="A71" s="12"/>
      <c r="B71" s="12"/>
      <c r="C71" s="19"/>
      <c r="D71" s="19"/>
      <c r="E71" s="19"/>
      <c r="F71" s="19"/>
      <c r="G71" s="19"/>
      <c r="H71" s="19"/>
    </row>
    <row r="72">
      <c r="A72" s="12"/>
      <c r="B72" s="12"/>
      <c r="C72" s="19"/>
      <c r="D72" s="19"/>
      <c r="E72" s="19"/>
      <c r="F72" s="19"/>
      <c r="G72" s="19"/>
      <c r="H72" s="19"/>
    </row>
    <row r="73">
      <c r="A73" s="12"/>
      <c r="B73" s="12"/>
      <c r="C73" s="19"/>
      <c r="D73" s="19"/>
      <c r="E73" s="18"/>
      <c r="F73" s="19"/>
      <c r="G73" s="19"/>
      <c r="H73" s="19"/>
    </row>
    <row r="74">
      <c r="A74" s="12"/>
      <c r="B74" s="12"/>
      <c r="C74" s="19"/>
      <c r="D74" s="19"/>
      <c r="E74" s="18"/>
      <c r="F74" s="19"/>
      <c r="G74" s="19"/>
      <c r="H74" s="19"/>
    </row>
    <row r="75">
      <c r="A75" s="12"/>
      <c r="B75" s="12"/>
      <c r="C75" s="19"/>
      <c r="D75" s="19"/>
      <c r="E75" s="19"/>
      <c r="F75" s="19"/>
      <c r="G75" s="19"/>
      <c r="H75" s="19"/>
    </row>
    <row r="76">
      <c r="A76" s="12"/>
      <c r="B76" s="12"/>
      <c r="C76" s="19"/>
      <c r="D76" s="19"/>
      <c r="E76" s="19"/>
      <c r="F76" s="19"/>
      <c r="G76" s="19"/>
      <c r="H76" s="19"/>
    </row>
    <row r="77">
      <c r="A77" s="12"/>
      <c r="B77" s="12"/>
      <c r="C77" s="19"/>
      <c r="D77" s="19"/>
      <c r="E77" s="19"/>
      <c r="F77" s="19"/>
      <c r="G77" s="19"/>
      <c r="H77" s="19"/>
    </row>
    <row r="78">
      <c r="A78" s="12"/>
      <c r="B78" s="12"/>
      <c r="C78" s="19"/>
      <c r="D78" s="19"/>
      <c r="E78" s="19"/>
      <c r="F78" s="19"/>
      <c r="G78" s="19"/>
      <c r="H78" s="19"/>
    </row>
    <row r="79">
      <c r="A79" s="12"/>
      <c r="B79" s="12"/>
      <c r="C79" s="19"/>
      <c r="D79" s="19"/>
      <c r="E79" s="19"/>
      <c r="F79" s="19"/>
      <c r="G79" s="19"/>
      <c r="H79" s="19"/>
    </row>
    <row r="80">
      <c r="A80" s="12"/>
      <c r="B80" s="12"/>
      <c r="C80" s="19"/>
      <c r="D80" s="19"/>
      <c r="E80" s="18"/>
      <c r="F80" s="19"/>
      <c r="G80" s="18"/>
      <c r="H80" s="18"/>
    </row>
    <row r="81">
      <c r="A81" s="12"/>
      <c r="B81" s="12"/>
      <c r="C81" s="19"/>
      <c r="D81" s="19"/>
      <c r="E81" s="19"/>
      <c r="F81" s="19"/>
      <c r="G81" s="19"/>
      <c r="H81" s="19"/>
    </row>
    <row r="82">
      <c r="A82" s="12"/>
      <c r="B82" s="12"/>
      <c r="C82" s="19"/>
      <c r="D82" s="19"/>
      <c r="E82" s="19"/>
      <c r="F82" s="19"/>
      <c r="G82" s="19"/>
      <c r="H82" s="19"/>
    </row>
    <row r="83">
      <c r="A83" s="12"/>
      <c r="B83" s="12"/>
      <c r="C83" s="19"/>
      <c r="D83" s="19"/>
      <c r="E83" s="18"/>
      <c r="F83" s="19"/>
      <c r="G83" s="19"/>
      <c r="H83" s="19"/>
    </row>
    <row r="84">
      <c r="A84" s="12"/>
      <c r="B84" s="12"/>
      <c r="C84" s="19"/>
      <c r="D84" s="19"/>
      <c r="E84" s="19"/>
      <c r="F84" s="19"/>
      <c r="G84" s="19"/>
      <c r="H84" s="19"/>
    </row>
    <row r="85">
      <c r="A85" s="12"/>
      <c r="B85" s="12"/>
      <c r="C85" s="19"/>
      <c r="D85" s="19"/>
      <c r="E85" s="19"/>
      <c r="F85" s="19"/>
      <c r="G85" s="19"/>
      <c r="H85" s="19"/>
    </row>
    <row r="86">
      <c r="A86" s="12"/>
      <c r="B86" s="12"/>
      <c r="C86" s="19"/>
      <c r="D86" s="19"/>
      <c r="E86" s="18"/>
      <c r="F86" s="19"/>
      <c r="G86" s="19"/>
      <c r="H86" s="19"/>
    </row>
    <row r="87">
      <c r="A87" s="12"/>
      <c r="B87" s="12"/>
      <c r="C87" s="19"/>
      <c r="D87" s="19"/>
      <c r="E87" s="19"/>
      <c r="F87" s="19"/>
      <c r="G87" s="19"/>
      <c r="H87" s="19"/>
    </row>
    <row r="88">
      <c r="A88" s="12"/>
      <c r="B88" s="12"/>
      <c r="C88" s="19"/>
      <c r="D88" s="19"/>
      <c r="E88" s="18"/>
      <c r="F88" s="19"/>
      <c r="G88" s="19"/>
      <c r="H88" s="19"/>
    </row>
    <row r="89">
      <c r="A89" s="12"/>
      <c r="B89" s="12"/>
      <c r="C89" s="19"/>
      <c r="D89" s="19"/>
      <c r="E89" s="19"/>
      <c r="F89" s="19"/>
      <c r="G89" s="19"/>
      <c r="H89" s="19"/>
    </row>
    <row r="90">
      <c r="A90" s="12"/>
      <c r="B90" s="12"/>
      <c r="C90" s="19"/>
      <c r="D90" s="19"/>
      <c r="E90" s="18"/>
      <c r="F90" s="19"/>
      <c r="G90" s="19"/>
      <c r="H90" s="19"/>
    </row>
    <row r="91">
      <c r="A91" s="12"/>
      <c r="B91" s="12"/>
      <c r="C91" s="19"/>
      <c r="D91" s="19"/>
      <c r="E91" s="18"/>
      <c r="F91" s="19"/>
      <c r="G91" s="19"/>
      <c r="H91" s="19"/>
    </row>
    <row r="92">
      <c r="A92" s="12"/>
      <c r="B92" s="12"/>
      <c r="C92" s="19"/>
      <c r="D92" s="19"/>
      <c r="E92" s="18"/>
      <c r="F92" s="19"/>
      <c r="G92" s="19"/>
      <c r="H92" s="19"/>
    </row>
    <row r="93">
      <c r="A93" s="12"/>
      <c r="B93" s="12"/>
      <c r="C93" s="19"/>
      <c r="D93" s="19"/>
      <c r="E93" s="19"/>
      <c r="F93" s="19"/>
      <c r="G93" s="19"/>
      <c r="H93" s="19"/>
    </row>
    <row r="94">
      <c r="A94" s="12"/>
      <c r="B94" s="12"/>
      <c r="C94" s="19"/>
      <c r="D94" s="19"/>
      <c r="E94" s="19"/>
      <c r="F94" s="19"/>
      <c r="G94" s="19"/>
      <c r="H94" s="19"/>
    </row>
    <row r="95">
      <c r="A95" s="12"/>
      <c r="B95" s="12"/>
      <c r="C95" s="18"/>
      <c r="D95" s="18"/>
      <c r="E95" s="18"/>
      <c r="F95" s="18"/>
      <c r="G95" s="19"/>
      <c r="H95" s="19"/>
    </row>
    <row r="96">
      <c r="A96" s="12"/>
      <c r="B96" s="12"/>
      <c r="C96" s="18"/>
      <c r="D96" s="18"/>
      <c r="E96" s="18"/>
      <c r="F96" s="18"/>
      <c r="G96" s="18"/>
      <c r="H96" s="19"/>
    </row>
    <row r="97">
      <c r="A97" s="12"/>
      <c r="B97" s="12"/>
      <c r="C97" s="18"/>
      <c r="D97" s="18"/>
      <c r="E97" s="18"/>
      <c r="F97" s="18"/>
      <c r="G97" s="19"/>
      <c r="H97" s="19"/>
    </row>
    <row r="98">
      <c r="A98" s="12"/>
      <c r="B98" s="12"/>
      <c r="C98" s="18"/>
      <c r="D98" s="18"/>
      <c r="E98" s="18"/>
      <c r="F98" s="18"/>
      <c r="G98" s="19"/>
      <c r="H98" s="19"/>
    </row>
    <row r="99">
      <c r="A99" s="12"/>
      <c r="B99" s="12"/>
      <c r="C99" s="18"/>
      <c r="D99" s="18"/>
      <c r="E99" s="18"/>
      <c r="F99" s="18"/>
      <c r="G99" s="18"/>
      <c r="H99" s="18"/>
    </row>
    <row r="100">
      <c r="A100" s="12"/>
      <c r="B100" s="12"/>
      <c r="C100" s="18"/>
      <c r="D100" s="18"/>
      <c r="E100" s="18"/>
      <c r="F100" s="18"/>
      <c r="G100" s="19"/>
      <c r="H100" s="19"/>
    </row>
    <row r="101">
      <c r="A101" s="12"/>
      <c r="B101" s="12"/>
      <c r="C101" s="18"/>
      <c r="D101" s="18"/>
      <c r="E101" s="18"/>
      <c r="F101" s="18"/>
      <c r="G101" s="19"/>
      <c r="H101" s="19"/>
    </row>
    <row r="102">
      <c r="A102" s="12"/>
      <c r="B102" s="12"/>
      <c r="C102" s="18"/>
      <c r="D102" s="18"/>
      <c r="E102" s="18"/>
      <c r="F102" s="18"/>
      <c r="G102" s="18"/>
      <c r="H102" s="18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38"/>
    <col customWidth="1" min="4" max="4" width="14.75"/>
  </cols>
  <sheetData>
    <row r="1">
      <c r="A1" s="1" t="s">
        <v>0</v>
      </c>
      <c r="B1" s="1" t="s">
        <v>366</v>
      </c>
      <c r="C1" s="1" t="s">
        <v>367</v>
      </c>
      <c r="D1" s="1" t="s">
        <v>368</v>
      </c>
      <c r="E1" s="3" t="s">
        <v>375</v>
      </c>
    </row>
    <row r="2">
      <c r="A2" s="7">
        <v>44904.0</v>
      </c>
      <c r="B2" s="1">
        <v>1180.31079</v>
      </c>
      <c r="C2" s="81">
        <v>1369.0</v>
      </c>
      <c r="D2" s="20">
        <v>0.66482</v>
      </c>
      <c r="E2" s="8">
        <f t="shared" ref="E2:E26" si="1">B2*C2*D2</f>
        <v>1074246.386</v>
      </c>
    </row>
    <row r="3">
      <c r="A3" s="7">
        <v>44834.0</v>
      </c>
      <c r="B3" s="1">
        <v>1055.09448</v>
      </c>
      <c r="C3" s="81">
        <v>1373.0</v>
      </c>
      <c r="D3" s="20">
        <v>0.66482</v>
      </c>
      <c r="E3" s="8">
        <f t="shared" si="1"/>
        <v>963087.9834</v>
      </c>
      <c r="F3" s="81"/>
    </row>
    <row r="4">
      <c r="A4" s="7">
        <v>44742.0</v>
      </c>
      <c r="B4" s="1">
        <v>1221.90686</v>
      </c>
      <c r="C4" s="81">
        <v>1389.0</v>
      </c>
      <c r="D4" s="20">
        <v>0.66482</v>
      </c>
      <c r="E4" s="8">
        <f t="shared" si="1"/>
        <v>1128351.537</v>
      </c>
      <c r="F4" s="81"/>
    </row>
    <row r="5">
      <c r="A5" s="7">
        <v>44651.0</v>
      </c>
      <c r="B5" s="1">
        <v>1387.93079</v>
      </c>
      <c r="C5" s="81">
        <v>1385.0</v>
      </c>
      <c r="D5" s="20">
        <v>0.66482</v>
      </c>
      <c r="E5" s="8">
        <f t="shared" si="1"/>
        <v>1277972.945</v>
      </c>
      <c r="F5" s="81"/>
    </row>
    <row r="6">
      <c r="A6" s="7">
        <v>44561.0</v>
      </c>
      <c r="B6" s="1">
        <v>1361.36353</v>
      </c>
      <c r="C6" s="81">
        <v>1392.0</v>
      </c>
      <c r="D6" s="20">
        <v>0.66482</v>
      </c>
      <c r="E6" s="8">
        <f t="shared" si="1"/>
        <v>1259845.889</v>
      </c>
      <c r="F6" s="81"/>
    </row>
    <row r="7">
      <c r="A7" s="7">
        <v>44469.0</v>
      </c>
      <c r="B7" s="1">
        <v>1332.53772</v>
      </c>
      <c r="C7" s="81">
        <v>1398.0</v>
      </c>
      <c r="D7" s="20">
        <v>0.66482</v>
      </c>
      <c r="E7" s="8">
        <f t="shared" si="1"/>
        <v>1238485.022</v>
      </c>
      <c r="F7" s="81"/>
    </row>
    <row r="8">
      <c r="A8" s="7">
        <v>44377.0</v>
      </c>
      <c r="B8" s="1">
        <v>1299.85864</v>
      </c>
      <c r="C8" s="81">
        <v>1421.0</v>
      </c>
      <c r="D8" s="20">
        <v>0.66482</v>
      </c>
      <c r="E8" s="8">
        <f t="shared" si="1"/>
        <v>1227988.442</v>
      </c>
      <c r="F8" s="81"/>
    </row>
    <row r="9">
      <c r="A9" s="7">
        <v>44286.0</v>
      </c>
      <c r="B9" s="1">
        <v>1139.78748</v>
      </c>
      <c r="C9" s="81">
        <v>1416.0</v>
      </c>
      <c r="D9" s="20">
        <v>0.66482</v>
      </c>
      <c r="E9" s="8">
        <f t="shared" si="1"/>
        <v>1072978.974</v>
      </c>
      <c r="F9" s="81"/>
    </row>
    <row r="10">
      <c r="A10" s="7">
        <v>44196.0</v>
      </c>
      <c r="B10" s="1">
        <v>1136.42517</v>
      </c>
      <c r="C10" s="81">
        <v>1397.0</v>
      </c>
      <c r="D10" s="20">
        <v>0.66482</v>
      </c>
      <c r="E10" s="8">
        <f t="shared" si="1"/>
        <v>1055458.9</v>
      </c>
      <c r="F10" s="81"/>
    </row>
    <row r="11">
      <c r="A11" s="7">
        <v>44104.0</v>
      </c>
      <c r="B11" s="1">
        <v>966.52429</v>
      </c>
      <c r="C11" s="81">
        <v>1397.0</v>
      </c>
      <c r="D11" s="20">
        <v>0.66482</v>
      </c>
      <c r="E11" s="8">
        <f t="shared" si="1"/>
        <v>897662.8558</v>
      </c>
      <c r="F11" s="81"/>
    </row>
    <row r="12">
      <c r="A12" s="7">
        <v>44012.0</v>
      </c>
      <c r="B12" s="1">
        <v>947.57672</v>
      </c>
      <c r="C12" s="81">
        <v>1423.0</v>
      </c>
      <c r="D12" s="20">
        <v>0.66482</v>
      </c>
      <c r="E12" s="8">
        <f t="shared" si="1"/>
        <v>896444.4</v>
      </c>
      <c r="F12" s="81"/>
    </row>
    <row r="13">
      <c r="A13" s="7">
        <v>43921.0</v>
      </c>
      <c r="B13" s="1">
        <v>909.26782</v>
      </c>
      <c r="C13" s="81">
        <v>1416.0</v>
      </c>
      <c r="D13" s="20">
        <v>0.66482</v>
      </c>
      <c r="E13" s="8">
        <f t="shared" si="1"/>
        <v>855971.1958</v>
      </c>
      <c r="F13" s="81"/>
    </row>
    <row r="14">
      <c r="A14" s="7">
        <v>43830.0</v>
      </c>
      <c r="B14" s="1">
        <v>1009.96088</v>
      </c>
      <c r="C14" s="81">
        <v>1426.0</v>
      </c>
      <c r="D14" s="20">
        <v>0.66482</v>
      </c>
      <c r="E14" s="8">
        <f t="shared" si="1"/>
        <v>957476.5661</v>
      </c>
      <c r="F14" s="81"/>
    </row>
    <row r="15">
      <c r="A15" s="7">
        <v>43738.0</v>
      </c>
      <c r="B15" s="1">
        <v>943.03076</v>
      </c>
      <c r="C15" s="81">
        <v>1416.0</v>
      </c>
      <c r="D15" s="20">
        <v>0.66482</v>
      </c>
      <c r="E15" s="8">
        <f t="shared" si="1"/>
        <v>887755.1252</v>
      </c>
      <c r="F15" s="81"/>
    </row>
    <row r="16">
      <c r="A16" s="7">
        <v>43644.0</v>
      </c>
      <c r="B16" s="1">
        <v>854.62201</v>
      </c>
      <c r="C16" s="81">
        <v>1459.0</v>
      </c>
      <c r="D16" s="20">
        <v>0.66482</v>
      </c>
      <c r="E16" s="8">
        <f t="shared" si="1"/>
        <v>828959.745</v>
      </c>
      <c r="F16" s="81"/>
    </row>
    <row r="17">
      <c r="A17" s="7">
        <v>43553.0</v>
      </c>
      <c r="B17" s="1">
        <v>811.95313</v>
      </c>
      <c r="C17" s="81">
        <v>1456.0</v>
      </c>
      <c r="D17" s="20">
        <v>0.66482</v>
      </c>
      <c r="E17" s="8">
        <f t="shared" si="1"/>
        <v>785952.7019</v>
      </c>
      <c r="F17" s="81"/>
    </row>
    <row r="18">
      <c r="A18" s="7">
        <v>43465.0</v>
      </c>
      <c r="B18" s="1">
        <v>811.17914</v>
      </c>
      <c r="C18" s="81">
        <v>1461.0</v>
      </c>
      <c r="D18" s="20">
        <v>0.66482</v>
      </c>
      <c r="E18" s="8">
        <f t="shared" si="1"/>
        <v>787899.9373</v>
      </c>
      <c r="F18" s="81"/>
    </row>
    <row r="19">
      <c r="A19" s="7">
        <v>43371.0</v>
      </c>
      <c r="B19" s="1">
        <v>907.02856</v>
      </c>
      <c r="C19" s="81">
        <v>1455.0</v>
      </c>
      <c r="D19" s="20">
        <v>0.66482</v>
      </c>
      <c r="E19" s="8">
        <f t="shared" si="1"/>
        <v>877380.6082</v>
      </c>
      <c r="F19" s="81"/>
    </row>
    <row r="20">
      <c r="A20" s="7">
        <v>43280.0</v>
      </c>
      <c r="B20" s="1">
        <v>886.37976</v>
      </c>
      <c r="C20" s="81">
        <v>1497.0</v>
      </c>
      <c r="D20" s="20">
        <v>0.66482</v>
      </c>
      <c r="E20" s="8">
        <f t="shared" si="1"/>
        <v>882156.6391</v>
      </c>
      <c r="F20" s="81"/>
    </row>
    <row r="21">
      <c r="A21" s="7">
        <v>43189.0</v>
      </c>
      <c r="B21" s="1">
        <v>837.09375</v>
      </c>
      <c r="C21" s="81">
        <v>1495.0</v>
      </c>
      <c r="D21" s="20">
        <v>0.66482</v>
      </c>
      <c r="E21" s="8">
        <f t="shared" si="1"/>
        <v>831992.417</v>
      </c>
      <c r="F21" s="81"/>
    </row>
    <row r="22">
      <c r="A22" s="7">
        <v>43098.0</v>
      </c>
      <c r="B22" s="1">
        <v>818.19305</v>
      </c>
      <c r="C22" s="81">
        <v>1481.0</v>
      </c>
      <c r="D22" s="20">
        <v>0.66482</v>
      </c>
      <c r="E22" s="8">
        <f t="shared" si="1"/>
        <v>805591.5843</v>
      </c>
      <c r="F22" s="81"/>
    </row>
    <row r="23">
      <c r="A23" s="7">
        <v>43007.0</v>
      </c>
      <c r="B23" s="1">
        <v>778.72223</v>
      </c>
      <c r="C23" s="81">
        <v>1487.0</v>
      </c>
      <c r="D23" s="20">
        <v>0.66482</v>
      </c>
      <c r="E23" s="8">
        <f t="shared" si="1"/>
        <v>769834.938</v>
      </c>
      <c r="F23" s="81"/>
    </row>
    <row r="24">
      <c r="A24" s="7">
        <v>42916.0</v>
      </c>
      <c r="B24" s="1">
        <v>677.89063</v>
      </c>
      <c r="C24" s="81">
        <v>1528.0</v>
      </c>
      <c r="D24" s="20">
        <v>0.66482</v>
      </c>
      <c r="E24" s="8">
        <f t="shared" si="1"/>
        <v>688631.7799</v>
      </c>
      <c r="F24" s="81"/>
    </row>
    <row r="25">
      <c r="A25" s="7">
        <v>42825.0</v>
      </c>
      <c r="B25" s="1">
        <v>704.17444</v>
      </c>
      <c r="C25" s="81">
        <v>1525.0</v>
      </c>
      <c r="D25" s="20">
        <v>0.66482</v>
      </c>
      <c r="E25" s="8">
        <f t="shared" si="1"/>
        <v>713927.6081</v>
      </c>
      <c r="F25" s="81"/>
    </row>
    <row r="26">
      <c r="A26" s="7">
        <v>42734.0</v>
      </c>
      <c r="B26" s="1">
        <v>801.68329</v>
      </c>
      <c r="C26" s="81">
        <v>1531.0</v>
      </c>
      <c r="D26" s="20">
        <v>0.66482</v>
      </c>
      <c r="E26" s="8">
        <f t="shared" si="1"/>
        <v>815984.8549</v>
      </c>
      <c r="F26" s="81"/>
    </row>
    <row r="27">
      <c r="A27" s="7"/>
      <c r="E27" s="79"/>
      <c r="F27" s="81"/>
    </row>
    <row r="28">
      <c r="A28" s="7"/>
      <c r="E28" s="79"/>
      <c r="F28" s="81"/>
    </row>
    <row r="29">
      <c r="A29" s="7"/>
      <c r="E29" s="79"/>
      <c r="F29" s="81"/>
    </row>
    <row r="30">
      <c r="A30" s="7"/>
      <c r="E30" s="79"/>
      <c r="F30" s="81"/>
    </row>
    <row r="31">
      <c r="A31" s="7"/>
      <c r="E31" s="79"/>
      <c r="F31" s="81"/>
    </row>
    <row r="32">
      <c r="A32" s="7"/>
      <c r="E32" s="79"/>
      <c r="F32" s="81"/>
    </row>
    <row r="33">
      <c r="A33" s="7"/>
      <c r="E33" s="79"/>
      <c r="F33" s="81"/>
    </row>
    <row r="34">
      <c r="A34" s="7"/>
      <c r="E34" s="79"/>
      <c r="F34" s="81"/>
    </row>
    <row r="35">
      <c r="A35" s="7"/>
      <c r="E35" s="79"/>
      <c r="F35" s="81"/>
    </row>
    <row r="36">
      <c r="A36" s="7"/>
      <c r="E36" s="79"/>
      <c r="F36" s="81"/>
    </row>
    <row r="37">
      <c r="A37" s="7"/>
      <c r="E37" s="79"/>
      <c r="F37" s="81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  <row r="1001">
      <c r="A1001" s="7"/>
    </row>
    <row r="1002">
      <c r="A1002" s="7"/>
    </row>
    <row r="1003">
      <c r="A1003" s="7"/>
    </row>
    <row r="1004">
      <c r="A1004" s="7"/>
    </row>
    <row r="1005">
      <c r="A1005" s="7"/>
    </row>
    <row r="1006">
      <c r="A1006" s="7"/>
    </row>
    <row r="1007">
      <c r="A1007" s="7"/>
    </row>
    <row r="1008">
      <c r="A1008" s="7"/>
    </row>
    <row r="1009">
      <c r="A1009" s="7"/>
    </row>
    <row r="1010">
      <c r="A1010" s="7"/>
    </row>
    <row r="1011">
      <c r="A1011" s="7"/>
    </row>
    <row r="1012">
      <c r="A1012" s="7"/>
    </row>
    <row r="1013">
      <c r="A1013" s="7"/>
    </row>
    <row r="1014">
      <c r="A1014" s="7"/>
    </row>
    <row r="1015">
      <c r="A1015" s="7"/>
    </row>
    <row r="1016">
      <c r="A1016" s="7"/>
    </row>
    <row r="1017">
      <c r="A1017" s="7"/>
    </row>
    <row r="1018">
      <c r="A1018" s="7"/>
    </row>
    <row r="1019">
      <c r="A1019" s="7"/>
    </row>
    <row r="1020">
      <c r="A1020" s="7"/>
    </row>
    <row r="1021">
      <c r="A1021" s="7"/>
    </row>
    <row r="1022">
      <c r="A1022" s="7"/>
    </row>
    <row r="1023">
      <c r="A1023" s="7"/>
    </row>
    <row r="1024">
      <c r="A1024" s="7"/>
    </row>
    <row r="1025">
      <c r="A1025" s="7"/>
    </row>
    <row r="1026">
      <c r="A1026" s="7"/>
    </row>
    <row r="1027">
      <c r="A1027" s="7"/>
    </row>
    <row r="1028">
      <c r="A1028" s="7"/>
    </row>
    <row r="1029">
      <c r="A1029" s="7"/>
    </row>
    <row r="1030">
      <c r="A1030" s="7"/>
    </row>
    <row r="1031">
      <c r="A1031" s="7"/>
    </row>
    <row r="1032">
      <c r="A1032" s="7"/>
    </row>
    <row r="1033">
      <c r="A1033" s="7"/>
    </row>
    <row r="1034">
      <c r="A1034" s="7"/>
    </row>
    <row r="1035">
      <c r="A1035" s="7"/>
    </row>
    <row r="1036">
      <c r="A1036" s="7"/>
    </row>
    <row r="1037">
      <c r="A1037" s="7"/>
    </row>
    <row r="1038">
      <c r="A1038" s="7"/>
    </row>
    <row r="1039">
      <c r="A1039" s="7"/>
    </row>
    <row r="1040">
      <c r="A1040" s="7"/>
    </row>
    <row r="1041">
      <c r="A1041" s="7"/>
    </row>
    <row r="1042">
      <c r="A1042" s="7"/>
    </row>
    <row r="1043">
      <c r="A1043" s="7"/>
    </row>
    <row r="1044">
      <c r="A1044" s="7"/>
    </row>
    <row r="1045">
      <c r="A1045" s="7"/>
    </row>
    <row r="1046">
      <c r="A1046" s="7"/>
    </row>
    <row r="1047">
      <c r="A1047" s="7"/>
    </row>
    <row r="1048">
      <c r="A1048" s="7"/>
    </row>
    <row r="1049">
      <c r="A1049" s="7"/>
    </row>
    <row r="1050">
      <c r="A1050" s="7"/>
    </row>
    <row r="1051">
      <c r="A1051" s="7"/>
    </row>
    <row r="1052">
      <c r="A1052" s="7"/>
    </row>
    <row r="1053">
      <c r="A1053" s="7"/>
    </row>
    <row r="1054">
      <c r="A1054" s="7"/>
    </row>
    <row r="1055">
      <c r="A1055" s="7"/>
    </row>
    <row r="1056">
      <c r="A1056" s="7"/>
    </row>
    <row r="1057">
      <c r="A1057" s="7"/>
    </row>
    <row r="1058">
      <c r="A1058" s="7"/>
    </row>
    <row r="1059">
      <c r="A1059" s="7"/>
    </row>
    <row r="1060">
      <c r="A1060" s="7"/>
    </row>
    <row r="1061">
      <c r="A1061" s="7"/>
    </row>
    <row r="1062">
      <c r="A1062" s="7"/>
    </row>
    <row r="1063">
      <c r="A1063" s="7"/>
    </row>
    <row r="1064">
      <c r="A1064" s="7"/>
    </row>
    <row r="1065">
      <c r="A1065" s="7"/>
    </row>
    <row r="1066">
      <c r="A1066" s="7"/>
    </row>
    <row r="1067">
      <c r="A1067" s="7"/>
    </row>
    <row r="1068">
      <c r="A1068" s="7"/>
    </row>
    <row r="1069">
      <c r="A1069" s="7"/>
    </row>
    <row r="1070">
      <c r="A1070" s="7"/>
    </row>
    <row r="1071">
      <c r="A1071" s="7"/>
    </row>
    <row r="1072">
      <c r="A1072" s="7"/>
    </row>
    <row r="1073">
      <c r="A1073" s="7"/>
    </row>
    <row r="1074">
      <c r="A1074" s="7"/>
    </row>
    <row r="1075">
      <c r="A1075" s="7"/>
    </row>
    <row r="1076">
      <c r="A1076" s="7"/>
    </row>
    <row r="1077">
      <c r="A1077" s="7"/>
    </row>
    <row r="1078">
      <c r="A1078" s="7"/>
    </row>
    <row r="1079">
      <c r="A1079" s="7"/>
    </row>
    <row r="1080">
      <c r="A1080" s="7"/>
    </row>
    <row r="1081">
      <c r="A1081" s="7"/>
    </row>
    <row r="1082">
      <c r="A1082" s="7"/>
    </row>
    <row r="1083">
      <c r="A1083" s="7"/>
    </row>
    <row r="1084">
      <c r="A1084" s="7"/>
    </row>
    <row r="1085">
      <c r="A1085" s="7"/>
    </row>
    <row r="1086">
      <c r="A1086" s="7"/>
    </row>
    <row r="1087">
      <c r="A1087" s="7"/>
    </row>
    <row r="1088">
      <c r="A1088" s="7"/>
    </row>
    <row r="1089">
      <c r="A1089" s="7"/>
    </row>
    <row r="1090">
      <c r="A1090" s="7"/>
    </row>
    <row r="1091">
      <c r="A1091" s="7"/>
    </row>
    <row r="1092">
      <c r="A1092" s="7"/>
    </row>
    <row r="1093">
      <c r="A1093" s="7"/>
    </row>
    <row r="1094">
      <c r="A1094" s="7"/>
    </row>
    <row r="1095">
      <c r="A1095" s="7"/>
    </row>
    <row r="1096">
      <c r="A1096" s="7"/>
    </row>
    <row r="1097">
      <c r="A1097" s="7"/>
    </row>
    <row r="1098">
      <c r="A1098" s="7"/>
    </row>
    <row r="1099">
      <c r="A1099" s="7"/>
    </row>
    <row r="1100">
      <c r="A1100" s="7"/>
    </row>
    <row r="1101">
      <c r="A1101" s="7"/>
    </row>
    <row r="1102">
      <c r="A1102" s="7"/>
    </row>
    <row r="1103">
      <c r="A1103" s="7"/>
    </row>
    <row r="1104">
      <c r="A1104" s="7"/>
    </row>
    <row r="1105">
      <c r="A1105" s="7"/>
    </row>
    <row r="1106">
      <c r="A1106" s="7"/>
    </row>
    <row r="1107">
      <c r="A1107" s="7"/>
    </row>
    <row r="1108">
      <c r="A1108" s="7"/>
    </row>
    <row r="1109">
      <c r="A1109" s="7"/>
    </row>
    <row r="1110">
      <c r="A1110" s="7"/>
    </row>
    <row r="1111">
      <c r="A1111" s="7"/>
    </row>
    <row r="1112">
      <c r="A1112" s="7"/>
    </row>
    <row r="1113">
      <c r="A1113" s="7"/>
    </row>
    <row r="1114">
      <c r="A1114" s="7"/>
    </row>
    <row r="1115">
      <c r="A1115" s="7"/>
    </row>
    <row r="1116">
      <c r="A1116" s="7"/>
    </row>
    <row r="1117">
      <c r="A1117" s="7"/>
    </row>
    <row r="1118">
      <c r="A1118" s="7"/>
    </row>
    <row r="1119">
      <c r="A1119" s="7"/>
    </row>
    <row r="1120">
      <c r="A1120" s="7"/>
    </row>
    <row r="1121">
      <c r="A1121" s="7"/>
    </row>
    <row r="1122">
      <c r="A1122" s="7"/>
    </row>
    <row r="1123">
      <c r="A1123" s="7"/>
    </row>
    <row r="1124">
      <c r="A1124" s="7"/>
    </row>
    <row r="1125">
      <c r="A1125" s="7"/>
    </row>
    <row r="1126">
      <c r="A1126" s="7"/>
    </row>
    <row r="1127">
      <c r="A1127" s="7"/>
    </row>
    <row r="1128">
      <c r="A1128" s="7"/>
    </row>
    <row r="1129">
      <c r="A1129" s="7"/>
    </row>
    <row r="1130">
      <c r="A1130" s="7"/>
    </row>
    <row r="1131">
      <c r="A1131" s="7"/>
    </row>
    <row r="1132">
      <c r="A1132" s="7"/>
    </row>
    <row r="1133">
      <c r="A1133" s="7"/>
    </row>
    <row r="1134">
      <c r="A1134" s="7"/>
    </row>
    <row r="1135">
      <c r="A1135" s="7"/>
    </row>
    <row r="1136">
      <c r="A1136" s="7"/>
    </row>
    <row r="1137">
      <c r="A1137" s="7"/>
    </row>
    <row r="1138">
      <c r="A1138" s="7"/>
    </row>
    <row r="1139">
      <c r="A1139" s="7"/>
    </row>
    <row r="1140">
      <c r="A1140" s="7"/>
    </row>
    <row r="1141">
      <c r="A1141" s="7"/>
    </row>
    <row r="1142">
      <c r="A1142" s="7"/>
    </row>
    <row r="1143">
      <c r="A1143" s="7"/>
    </row>
    <row r="1144">
      <c r="A1144" s="7"/>
    </row>
    <row r="1145">
      <c r="A1145" s="7"/>
    </row>
    <row r="1146">
      <c r="A1146" s="7"/>
    </row>
    <row r="1147">
      <c r="A1147" s="7"/>
    </row>
    <row r="1148">
      <c r="A1148" s="7"/>
    </row>
    <row r="1149">
      <c r="A1149" s="7"/>
    </row>
    <row r="1150">
      <c r="A1150" s="7"/>
    </row>
    <row r="1151">
      <c r="A1151" s="7"/>
    </row>
    <row r="1152">
      <c r="A1152" s="7"/>
    </row>
    <row r="1153">
      <c r="A1153" s="7"/>
    </row>
    <row r="1154">
      <c r="A1154" s="7"/>
    </row>
    <row r="1155">
      <c r="A1155" s="7"/>
    </row>
    <row r="1156">
      <c r="A1156" s="7"/>
    </row>
    <row r="1157">
      <c r="A1157" s="7"/>
    </row>
    <row r="1158">
      <c r="A1158" s="7"/>
    </row>
    <row r="1159">
      <c r="A1159" s="7"/>
    </row>
    <row r="1160">
      <c r="A1160" s="7"/>
    </row>
    <row r="1161">
      <c r="A1161" s="7"/>
    </row>
    <row r="1162">
      <c r="A1162" s="7"/>
    </row>
    <row r="1163">
      <c r="A1163" s="7"/>
    </row>
    <row r="1164">
      <c r="A1164" s="7"/>
    </row>
    <row r="1165">
      <c r="A1165" s="7"/>
    </row>
    <row r="1166">
      <c r="A1166" s="7"/>
    </row>
    <row r="1167">
      <c r="A1167" s="7"/>
    </row>
    <row r="1168">
      <c r="A1168" s="7"/>
    </row>
    <row r="1169">
      <c r="A1169" s="7"/>
    </row>
    <row r="1170">
      <c r="A1170" s="7"/>
    </row>
    <row r="1171">
      <c r="A1171" s="7"/>
    </row>
    <row r="1172">
      <c r="A1172" s="7"/>
    </row>
    <row r="1173">
      <c r="A1173" s="7"/>
    </row>
    <row r="1174">
      <c r="A1174" s="7"/>
    </row>
    <row r="1175">
      <c r="A1175" s="7"/>
    </row>
    <row r="1176">
      <c r="A1176" s="7"/>
    </row>
    <row r="1177">
      <c r="A1177" s="7"/>
    </row>
    <row r="1178">
      <c r="A1178" s="7"/>
    </row>
    <row r="1179">
      <c r="A1179" s="7"/>
    </row>
    <row r="1180">
      <c r="A1180" s="7"/>
    </row>
    <row r="1181">
      <c r="A1181" s="7"/>
    </row>
    <row r="1182">
      <c r="A1182" s="7"/>
    </row>
    <row r="1183">
      <c r="A1183" s="7"/>
    </row>
    <row r="1184">
      <c r="A1184" s="7"/>
    </row>
    <row r="1185">
      <c r="A1185" s="7"/>
    </row>
    <row r="1186">
      <c r="A1186" s="7"/>
    </row>
    <row r="1187">
      <c r="A1187" s="7"/>
    </row>
    <row r="1188">
      <c r="A1188" s="7"/>
    </row>
    <row r="1189">
      <c r="A1189" s="7"/>
    </row>
    <row r="1190">
      <c r="A1190" s="7"/>
    </row>
    <row r="1191">
      <c r="A1191" s="7"/>
    </row>
    <row r="1192">
      <c r="A1192" s="7"/>
    </row>
    <row r="1193">
      <c r="A1193" s="7"/>
    </row>
    <row r="1194">
      <c r="A1194" s="7"/>
    </row>
    <row r="1195">
      <c r="A1195" s="7"/>
    </row>
    <row r="1196">
      <c r="A1196" s="7"/>
    </row>
    <row r="1197">
      <c r="A1197" s="7"/>
    </row>
    <row r="1198">
      <c r="A1198" s="7"/>
    </row>
    <row r="1199">
      <c r="A1199" s="7"/>
    </row>
    <row r="1200">
      <c r="A1200" s="7"/>
    </row>
    <row r="1201">
      <c r="A1201" s="7"/>
    </row>
    <row r="1202">
      <c r="A1202" s="7"/>
    </row>
    <row r="1203">
      <c r="A1203" s="7"/>
    </row>
    <row r="1204">
      <c r="A1204" s="7"/>
    </row>
    <row r="1205">
      <c r="A1205" s="7"/>
    </row>
    <row r="1206">
      <c r="A1206" s="7"/>
    </row>
    <row r="1207">
      <c r="A1207" s="7"/>
    </row>
    <row r="1208">
      <c r="A1208" s="7"/>
    </row>
    <row r="1209">
      <c r="A1209" s="7"/>
    </row>
    <row r="1210">
      <c r="A1210" s="7"/>
    </row>
    <row r="1211">
      <c r="A1211" s="7"/>
    </row>
    <row r="1212">
      <c r="A1212" s="7"/>
    </row>
    <row r="1213">
      <c r="A1213" s="7"/>
    </row>
    <row r="1214">
      <c r="A1214" s="7"/>
    </row>
    <row r="1215">
      <c r="A1215" s="7"/>
    </row>
    <row r="1216">
      <c r="A1216" s="7"/>
    </row>
    <row r="1217">
      <c r="A1217" s="7"/>
    </row>
    <row r="1218">
      <c r="A1218" s="7"/>
    </row>
    <row r="1219">
      <c r="A1219" s="7"/>
    </row>
    <row r="1220">
      <c r="A1220" s="7"/>
    </row>
    <row r="1221">
      <c r="A1221" s="7"/>
    </row>
    <row r="1222">
      <c r="A1222" s="7"/>
    </row>
    <row r="1223">
      <c r="A1223" s="7"/>
    </row>
    <row r="1224">
      <c r="A1224" s="7"/>
    </row>
    <row r="1225">
      <c r="A1225" s="7"/>
    </row>
    <row r="1226">
      <c r="A1226" s="7"/>
    </row>
    <row r="1227">
      <c r="A1227" s="7"/>
    </row>
    <row r="1228">
      <c r="A1228" s="7"/>
    </row>
    <row r="1229">
      <c r="A1229" s="7"/>
    </row>
    <row r="1230">
      <c r="A1230" s="7"/>
    </row>
    <row r="1231">
      <c r="A1231" s="7"/>
    </row>
    <row r="1232">
      <c r="A1232" s="7"/>
    </row>
    <row r="1233">
      <c r="A1233" s="7"/>
    </row>
    <row r="1234">
      <c r="A1234" s="7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63"/>
    <col customWidth="1" min="4" max="4" width="15.63"/>
  </cols>
  <sheetData>
    <row r="1">
      <c r="A1" s="1" t="s">
        <v>0</v>
      </c>
      <c r="B1" s="1" t="s">
        <v>366</v>
      </c>
      <c r="C1" s="1" t="s">
        <v>367</v>
      </c>
      <c r="D1" s="1" t="s">
        <v>368</v>
      </c>
      <c r="E1" s="3" t="s">
        <v>376</v>
      </c>
    </row>
    <row r="2">
      <c r="A2" s="7">
        <v>44904.0</v>
      </c>
      <c r="B2" s="1">
        <v>353.97244</v>
      </c>
      <c r="C2" s="73">
        <v>1490.282</v>
      </c>
      <c r="D2" s="20">
        <v>0.43216</v>
      </c>
      <c r="E2" s="8">
        <f t="shared" ref="E2:E27" si="1">B2*C2*D2</f>
        <v>227972.5055</v>
      </c>
    </row>
    <row r="3">
      <c r="A3" s="7">
        <v>44834.0</v>
      </c>
      <c r="B3" s="1">
        <v>291.33206</v>
      </c>
      <c r="C3" s="73">
        <v>1490.282</v>
      </c>
      <c r="D3" s="20">
        <v>0.43216</v>
      </c>
      <c r="E3" s="8">
        <f t="shared" si="1"/>
        <v>187629.5783</v>
      </c>
    </row>
    <row r="4">
      <c r="A4" s="7">
        <v>44742.0</v>
      </c>
      <c r="B4" s="1">
        <v>267.07391</v>
      </c>
      <c r="C4" s="73">
        <v>1490.282</v>
      </c>
      <c r="D4" s="20">
        <v>0.43216</v>
      </c>
      <c r="E4" s="8">
        <f t="shared" si="1"/>
        <v>172006.3529</v>
      </c>
    </row>
    <row r="5">
      <c r="A5" s="7">
        <v>44651.0</v>
      </c>
      <c r="B5" s="1">
        <v>206.70645</v>
      </c>
      <c r="C5" s="73">
        <v>1490.282</v>
      </c>
      <c r="D5" s="20">
        <v>0.43216</v>
      </c>
      <c r="E5" s="8">
        <f t="shared" si="1"/>
        <v>133127.2777</v>
      </c>
    </row>
    <row r="6">
      <c r="A6" s="7">
        <v>44561.0</v>
      </c>
      <c r="B6" s="1">
        <v>207.55055</v>
      </c>
      <c r="C6" s="73">
        <v>1490.282</v>
      </c>
      <c r="D6" s="20">
        <v>0.43216</v>
      </c>
      <c r="E6" s="8">
        <f t="shared" si="1"/>
        <v>133670.9121</v>
      </c>
    </row>
    <row r="7">
      <c r="A7" s="7">
        <v>44469.0</v>
      </c>
      <c r="B7" s="1">
        <v>204.54454</v>
      </c>
      <c r="C7" s="73">
        <v>1490.282</v>
      </c>
      <c r="D7" s="20">
        <v>0.43216</v>
      </c>
      <c r="E7" s="8">
        <f t="shared" si="1"/>
        <v>131734.9206</v>
      </c>
    </row>
    <row r="8">
      <c r="A8" s="7">
        <v>44377.0</v>
      </c>
      <c r="B8" s="1">
        <v>208.83414</v>
      </c>
      <c r="C8" s="73">
        <v>1490.282</v>
      </c>
      <c r="D8" s="20">
        <v>0.43216</v>
      </c>
      <c r="E8" s="8">
        <f t="shared" si="1"/>
        <v>134497.5957</v>
      </c>
    </row>
    <row r="9">
      <c r="A9" s="7">
        <v>44286.0</v>
      </c>
      <c r="B9" s="1">
        <v>208.35252</v>
      </c>
      <c r="C9" s="73">
        <v>1490.282</v>
      </c>
      <c r="D9" s="20">
        <v>0.43216</v>
      </c>
      <c r="E9" s="8">
        <f t="shared" si="1"/>
        <v>134187.4131</v>
      </c>
    </row>
    <row r="10">
      <c r="A10" s="7">
        <v>44196.0</v>
      </c>
      <c r="B10" s="1">
        <v>153.78165</v>
      </c>
      <c r="C10" s="73">
        <v>1490.282</v>
      </c>
      <c r="D10" s="20">
        <v>0.43216</v>
      </c>
      <c r="E10" s="8">
        <f t="shared" si="1"/>
        <v>99041.57525</v>
      </c>
    </row>
    <row r="11">
      <c r="A11" s="7">
        <v>44104.0</v>
      </c>
      <c r="B11" s="1">
        <v>161.04091</v>
      </c>
      <c r="C11" s="73">
        <v>1490.282</v>
      </c>
      <c r="D11" s="20">
        <v>0.43216</v>
      </c>
      <c r="E11" s="8">
        <f t="shared" si="1"/>
        <v>103716.831</v>
      </c>
    </row>
    <row r="12">
      <c r="A12" s="7">
        <v>44012.0</v>
      </c>
      <c r="B12" s="1">
        <v>186.37637</v>
      </c>
      <c r="C12" s="73">
        <v>1490.282</v>
      </c>
      <c r="D12" s="20">
        <v>0.43216</v>
      </c>
      <c r="E12" s="8">
        <f t="shared" si="1"/>
        <v>120033.8875</v>
      </c>
    </row>
    <row r="13">
      <c r="A13" s="7">
        <v>43921.0</v>
      </c>
      <c r="B13" s="1">
        <v>213.99474</v>
      </c>
      <c r="C13" s="73">
        <v>1490.282</v>
      </c>
      <c r="D13" s="20">
        <v>0.43216</v>
      </c>
      <c r="E13" s="8">
        <f t="shared" si="1"/>
        <v>137821.2299</v>
      </c>
    </row>
    <row r="14">
      <c r="A14" s="7">
        <v>43830.0</v>
      </c>
      <c r="B14" s="1">
        <v>299.81985</v>
      </c>
      <c r="C14" s="73">
        <v>1490.282</v>
      </c>
      <c r="D14" s="20">
        <v>0.43216</v>
      </c>
      <c r="E14" s="8">
        <f t="shared" si="1"/>
        <v>193096.0569</v>
      </c>
    </row>
    <row r="15">
      <c r="A15" s="7">
        <v>43738.0</v>
      </c>
      <c r="B15" s="1">
        <v>306.45886</v>
      </c>
      <c r="C15" s="73">
        <v>1490.282</v>
      </c>
      <c r="D15" s="20">
        <v>0.43216</v>
      </c>
      <c r="E15" s="8">
        <f t="shared" si="1"/>
        <v>197371.8467</v>
      </c>
    </row>
    <row r="16">
      <c r="A16" s="7">
        <v>43644.0</v>
      </c>
      <c r="B16" s="1">
        <v>329.68372</v>
      </c>
      <c r="C16" s="73">
        <v>1490.282</v>
      </c>
      <c r="D16" s="20">
        <v>0.43216</v>
      </c>
      <c r="E16" s="8">
        <f t="shared" si="1"/>
        <v>212329.5918</v>
      </c>
    </row>
    <row r="17">
      <c r="A17" s="7">
        <v>43553.0</v>
      </c>
      <c r="B17" s="1">
        <v>367.98862</v>
      </c>
      <c r="C17" s="73">
        <v>1490.282</v>
      </c>
      <c r="D17" s="20">
        <v>0.43216</v>
      </c>
      <c r="E17" s="8">
        <f t="shared" si="1"/>
        <v>236999.4899</v>
      </c>
    </row>
    <row r="18">
      <c r="A18" s="7">
        <v>43465.0</v>
      </c>
      <c r="B18" s="1">
        <v>381.15036</v>
      </c>
      <c r="C18" s="73">
        <v>1490.282</v>
      </c>
      <c r="D18" s="20">
        <v>0.43216</v>
      </c>
      <c r="E18" s="8">
        <f t="shared" si="1"/>
        <v>245476.1804</v>
      </c>
    </row>
    <row r="19">
      <c r="A19" s="7">
        <v>43371.0</v>
      </c>
      <c r="B19" s="1">
        <v>512.6405</v>
      </c>
      <c r="C19" s="73">
        <v>1490.282</v>
      </c>
      <c r="D19" s="20">
        <v>0.43216</v>
      </c>
      <c r="E19" s="8">
        <f t="shared" si="1"/>
        <v>330161.1256</v>
      </c>
    </row>
    <row r="20">
      <c r="A20" s="7">
        <v>43280.0</v>
      </c>
      <c r="B20" s="1">
        <v>545.7973</v>
      </c>
      <c r="C20" s="73">
        <v>1490.282</v>
      </c>
      <c r="D20" s="20">
        <v>0.43216</v>
      </c>
      <c r="E20" s="8">
        <f t="shared" si="1"/>
        <v>351515.44</v>
      </c>
    </row>
    <row r="21">
      <c r="A21" s="7">
        <v>43189.0</v>
      </c>
      <c r="B21" s="1">
        <v>466.68744</v>
      </c>
      <c r="C21" s="73">
        <v>1490.282</v>
      </c>
      <c r="D21" s="20">
        <v>0.43216</v>
      </c>
      <c r="E21" s="8">
        <f t="shared" si="1"/>
        <v>300565.5045</v>
      </c>
    </row>
    <row r="22">
      <c r="A22" s="7">
        <v>43098.0</v>
      </c>
      <c r="B22" s="1">
        <v>461.67276</v>
      </c>
      <c r="C22" s="73">
        <v>1490.282</v>
      </c>
      <c r="D22" s="20">
        <v>0.43216</v>
      </c>
      <c r="E22" s="8">
        <f t="shared" si="1"/>
        <v>297335.8486</v>
      </c>
    </row>
    <row r="23">
      <c r="A23" s="7">
        <v>43007.0</v>
      </c>
      <c r="B23" s="1">
        <v>516.44025</v>
      </c>
      <c r="C23" s="73">
        <v>1490.282</v>
      </c>
      <c r="D23" s="20">
        <v>0.43216</v>
      </c>
      <c r="E23" s="8">
        <f t="shared" si="1"/>
        <v>332608.3176</v>
      </c>
    </row>
    <row r="24">
      <c r="A24" s="7">
        <v>42916.0</v>
      </c>
      <c r="B24" s="1">
        <v>425.62283</v>
      </c>
      <c r="C24" s="73">
        <v>1490.282</v>
      </c>
      <c r="D24" s="20">
        <v>0.43216</v>
      </c>
      <c r="E24" s="8">
        <f t="shared" si="1"/>
        <v>274118.242</v>
      </c>
    </row>
    <row r="25">
      <c r="A25" s="7">
        <v>42825.0</v>
      </c>
      <c r="B25" s="1">
        <v>389.84833</v>
      </c>
      <c r="C25" s="73">
        <v>1490.282</v>
      </c>
      <c r="D25" s="20">
        <v>0.43216</v>
      </c>
      <c r="E25" s="8">
        <f t="shared" si="1"/>
        <v>251078.0234</v>
      </c>
    </row>
    <row r="26">
      <c r="A26" s="7">
        <v>42734.0</v>
      </c>
      <c r="B26" s="1">
        <v>388.13684</v>
      </c>
      <c r="C26" s="73">
        <v>1490.282</v>
      </c>
      <c r="D26" s="20">
        <v>0.43216</v>
      </c>
      <c r="E26" s="8">
        <f t="shared" si="1"/>
        <v>249975.7549</v>
      </c>
    </row>
    <row r="27">
      <c r="A27" s="7">
        <v>42643.0</v>
      </c>
      <c r="B27" s="1">
        <v>308.09042</v>
      </c>
      <c r="C27" s="73">
        <v>1490.282</v>
      </c>
      <c r="D27" s="20">
        <v>0.43216</v>
      </c>
      <c r="E27" s="8">
        <f t="shared" si="1"/>
        <v>198422.637</v>
      </c>
    </row>
    <row r="28">
      <c r="A28" s="7"/>
      <c r="E28" s="73"/>
    </row>
    <row r="29">
      <c r="A29" s="7"/>
      <c r="E29" s="73"/>
    </row>
    <row r="30">
      <c r="A30" s="7"/>
      <c r="E30" s="73"/>
    </row>
    <row r="31">
      <c r="A31" s="7"/>
      <c r="E31" s="73"/>
    </row>
    <row r="32">
      <c r="A32" s="7"/>
      <c r="E32" s="73"/>
    </row>
    <row r="33">
      <c r="A33" s="7"/>
      <c r="E33" s="73"/>
    </row>
    <row r="34">
      <c r="A34" s="7"/>
      <c r="E34" s="73"/>
    </row>
    <row r="35">
      <c r="A35" s="7"/>
      <c r="E35" s="73"/>
    </row>
    <row r="36">
      <c r="A36" s="7"/>
      <c r="E36" s="73"/>
    </row>
    <row r="37">
      <c r="A37" s="7"/>
      <c r="E37" s="73"/>
    </row>
    <row r="38">
      <c r="A38" s="7"/>
      <c r="E38" s="73"/>
    </row>
    <row r="39">
      <c r="A39" s="7"/>
      <c r="E39" s="73"/>
    </row>
    <row r="40">
      <c r="A40" s="7"/>
      <c r="E40" s="73"/>
    </row>
    <row r="41">
      <c r="A41" s="7"/>
      <c r="E41" s="73"/>
    </row>
    <row r="42">
      <c r="A42" s="7"/>
      <c r="E42" s="73"/>
    </row>
    <row r="43">
      <c r="A43" s="7"/>
      <c r="E43" s="73"/>
    </row>
    <row r="44">
      <c r="A44" s="7"/>
      <c r="E44" s="73"/>
    </row>
    <row r="45">
      <c r="A45" s="7"/>
      <c r="E45" s="73"/>
    </row>
    <row r="46">
      <c r="A46" s="7"/>
      <c r="E46" s="73"/>
    </row>
    <row r="47">
      <c r="A47" s="7"/>
      <c r="E47" s="73"/>
    </row>
    <row r="48">
      <c r="A48" s="7"/>
      <c r="E48" s="73"/>
    </row>
    <row r="49">
      <c r="A49" s="7"/>
      <c r="E49" s="73"/>
    </row>
    <row r="50">
      <c r="A50" s="7"/>
      <c r="E50" s="73"/>
    </row>
    <row r="51">
      <c r="A51" s="7"/>
      <c r="E51" s="73"/>
    </row>
    <row r="52">
      <c r="A52" s="7"/>
      <c r="E52" s="73"/>
    </row>
    <row r="53">
      <c r="A53" s="7"/>
      <c r="E53" s="73"/>
    </row>
    <row r="54">
      <c r="A54" s="7"/>
      <c r="E54" s="73"/>
    </row>
    <row r="55">
      <c r="A55" s="7"/>
      <c r="E55" s="73"/>
    </row>
    <row r="56">
      <c r="A56" s="7"/>
      <c r="E56" s="73"/>
    </row>
    <row r="57">
      <c r="A57" s="7"/>
      <c r="E57" s="73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75"/>
  </cols>
  <sheetData>
    <row r="1">
      <c r="A1" s="1" t="s">
        <v>0</v>
      </c>
      <c r="B1" s="1" t="s">
        <v>366</v>
      </c>
      <c r="C1" s="1" t="s">
        <v>367</v>
      </c>
      <c r="D1" s="1" t="s">
        <v>368</v>
      </c>
      <c r="E1" s="3" t="s">
        <v>377</v>
      </c>
    </row>
    <row r="2">
      <c r="A2" s="7">
        <v>44904.0</v>
      </c>
      <c r="B2" s="1">
        <v>459.0</v>
      </c>
      <c r="C2" s="73">
        <v>4220.715</v>
      </c>
      <c r="D2" s="22">
        <v>0.52318</v>
      </c>
      <c r="E2" s="8">
        <f t="shared" ref="E2:E26" si="1">B2*C2*D2</f>
        <v>1013560.896</v>
      </c>
    </row>
    <row r="3">
      <c r="A3" s="7">
        <v>44834.0</v>
      </c>
      <c r="B3" s="1">
        <v>460.2</v>
      </c>
      <c r="C3" s="73">
        <v>4220.715</v>
      </c>
      <c r="D3" s="22">
        <v>0.52318</v>
      </c>
      <c r="E3" s="8">
        <f t="shared" si="1"/>
        <v>1016210.729</v>
      </c>
    </row>
    <row r="4">
      <c r="A4" s="7">
        <v>44742.0</v>
      </c>
      <c r="B4" s="1">
        <v>528.2</v>
      </c>
      <c r="C4" s="73">
        <v>4220.715</v>
      </c>
      <c r="D4" s="22">
        <v>0.52318</v>
      </c>
      <c r="E4" s="8">
        <f t="shared" si="1"/>
        <v>1166367.898</v>
      </c>
    </row>
    <row r="5">
      <c r="A5" s="7">
        <v>44651.0</v>
      </c>
      <c r="B5" s="1">
        <v>547.8</v>
      </c>
      <c r="C5" s="73">
        <v>4220.715</v>
      </c>
      <c r="D5" s="22">
        <v>0.52318</v>
      </c>
      <c r="E5" s="8">
        <f t="shared" si="1"/>
        <v>1209648.494</v>
      </c>
    </row>
    <row r="6">
      <c r="A6" s="7">
        <v>44561.0</v>
      </c>
      <c r="B6" s="1">
        <v>555.8</v>
      </c>
      <c r="C6" s="73">
        <v>4220.715</v>
      </c>
      <c r="D6" s="22">
        <v>0.52318</v>
      </c>
      <c r="E6" s="8">
        <f t="shared" si="1"/>
        <v>1227314.044</v>
      </c>
    </row>
    <row r="7">
      <c r="A7" s="7">
        <v>44469.0</v>
      </c>
      <c r="B7" s="1">
        <v>562.1</v>
      </c>
      <c r="C7" s="73">
        <v>4220.715</v>
      </c>
      <c r="D7" s="22">
        <v>0.52318</v>
      </c>
      <c r="E7" s="8">
        <f t="shared" si="1"/>
        <v>1241225.664</v>
      </c>
    </row>
    <row r="8">
      <c r="A8" s="7">
        <v>44377.0</v>
      </c>
      <c r="B8" s="1">
        <v>551.3</v>
      </c>
      <c r="C8" s="73">
        <v>4220.715</v>
      </c>
      <c r="D8" s="22">
        <v>0.52318</v>
      </c>
      <c r="E8" s="8">
        <f t="shared" si="1"/>
        <v>1217377.172</v>
      </c>
    </row>
    <row r="9">
      <c r="A9" s="7">
        <v>44286.0</v>
      </c>
      <c r="B9" s="1">
        <v>615.9</v>
      </c>
      <c r="C9" s="73">
        <v>4220.715</v>
      </c>
      <c r="D9" s="22">
        <v>0.52318</v>
      </c>
      <c r="E9" s="8">
        <f t="shared" si="1"/>
        <v>1360026.484</v>
      </c>
    </row>
    <row r="10">
      <c r="A10" s="7">
        <v>44196.0</v>
      </c>
      <c r="B10" s="1">
        <v>560.0</v>
      </c>
      <c r="C10" s="73">
        <v>4220.715</v>
      </c>
      <c r="D10" s="22">
        <v>0.52318</v>
      </c>
      <c r="E10" s="8">
        <f t="shared" si="1"/>
        <v>1236588.457</v>
      </c>
    </row>
    <row r="11">
      <c r="A11" s="7">
        <v>44104.0</v>
      </c>
      <c r="B11" s="1">
        <v>371.8</v>
      </c>
      <c r="C11" s="73">
        <v>4220.715</v>
      </c>
      <c r="D11" s="22">
        <v>0.52318</v>
      </c>
      <c r="E11" s="8">
        <f t="shared" si="1"/>
        <v>821006.4079</v>
      </c>
    </row>
    <row r="12">
      <c r="A12" s="7">
        <v>44012.0</v>
      </c>
      <c r="B12" s="1">
        <v>399.2</v>
      </c>
      <c r="C12" s="73">
        <v>4220.715</v>
      </c>
      <c r="D12" s="22">
        <v>0.52318</v>
      </c>
      <c r="E12" s="8">
        <f t="shared" si="1"/>
        <v>881510.9145</v>
      </c>
    </row>
    <row r="13">
      <c r="A13" s="7">
        <v>43921.0</v>
      </c>
      <c r="B13" s="1">
        <v>356.6</v>
      </c>
      <c r="C13" s="73">
        <v>4220.715</v>
      </c>
      <c r="D13" s="22">
        <v>0.52318</v>
      </c>
      <c r="E13" s="8">
        <f t="shared" si="1"/>
        <v>787441.864</v>
      </c>
    </row>
    <row r="14">
      <c r="A14" s="7">
        <v>43830.0</v>
      </c>
      <c r="B14" s="1">
        <v>636.1</v>
      </c>
      <c r="C14" s="73">
        <v>4220.715</v>
      </c>
      <c r="D14" s="22">
        <v>0.52318</v>
      </c>
      <c r="E14" s="8">
        <f t="shared" si="1"/>
        <v>1404631.996</v>
      </c>
    </row>
    <row r="15">
      <c r="A15" s="7">
        <v>43738.0</v>
      </c>
      <c r="B15" s="1">
        <v>674.1</v>
      </c>
      <c r="C15" s="73">
        <v>4220.715</v>
      </c>
      <c r="D15" s="22">
        <v>0.52318</v>
      </c>
      <c r="E15" s="8">
        <f t="shared" si="1"/>
        <v>1488543.355</v>
      </c>
    </row>
    <row r="16">
      <c r="A16" s="7">
        <v>43644.0</v>
      </c>
      <c r="B16" s="1">
        <v>771.6</v>
      </c>
      <c r="C16" s="73">
        <v>4220.715</v>
      </c>
      <c r="D16" s="22">
        <v>0.52318</v>
      </c>
      <c r="E16" s="8">
        <f t="shared" si="1"/>
        <v>1703842.239</v>
      </c>
    </row>
    <row r="17">
      <c r="A17" s="7">
        <v>43553.0</v>
      </c>
      <c r="B17" s="1">
        <v>908.2</v>
      </c>
      <c r="C17" s="73">
        <v>4220.715</v>
      </c>
      <c r="D17" s="22">
        <v>0.52318</v>
      </c>
      <c r="E17" s="8">
        <f t="shared" si="1"/>
        <v>2005481.494</v>
      </c>
    </row>
    <row r="18">
      <c r="A18" s="7">
        <v>43465.0</v>
      </c>
      <c r="B18" s="1">
        <v>880.3</v>
      </c>
      <c r="C18" s="73">
        <v>4220.715</v>
      </c>
      <c r="D18" s="22">
        <v>0.52318</v>
      </c>
      <c r="E18" s="8">
        <f t="shared" si="1"/>
        <v>1943872.891</v>
      </c>
    </row>
    <row r="19">
      <c r="A19" s="7">
        <v>43371.0</v>
      </c>
      <c r="B19" s="1">
        <v>1063.5</v>
      </c>
      <c r="C19" s="73">
        <v>4220.715</v>
      </c>
      <c r="D19" s="22">
        <v>0.52318</v>
      </c>
      <c r="E19" s="8">
        <f t="shared" si="1"/>
        <v>2348413.972</v>
      </c>
    </row>
    <row r="20">
      <c r="A20" s="7">
        <v>43280.0</v>
      </c>
      <c r="B20" s="1">
        <v>1078.0</v>
      </c>
      <c r="C20" s="73">
        <v>4220.715</v>
      </c>
      <c r="D20" s="22">
        <v>0.52318</v>
      </c>
      <c r="E20" s="8">
        <f t="shared" si="1"/>
        <v>2380432.78</v>
      </c>
    </row>
    <row r="21">
      <c r="A21" s="7">
        <v>43189.0</v>
      </c>
      <c r="B21" s="1">
        <v>1104.0</v>
      </c>
      <c r="C21" s="73">
        <v>4220.715</v>
      </c>
      <c r="D21" s="22">
        <v>0.52318</v>
      </c>
      <c r="E21" s="8">
        <f t="shared" si="1"/>
        <v>2437845.816</v>
      </c>
    </row>
    <row r="22">
      <c r="A22" s="7">
        <v>43098.0</v>
      </c>
      <c r="B22" s="1">
        <v>1123.5</v>
      </c>
      <c r="C22" s="73">
        <v>4220.715</v>
      </c>
      <c r="D22" s="22">
        <v>0.52318</v>
      </c>
      <c r="E22" s="8">
        <f t="shared" si="1"/>
        <v>2480905.592</v>
      </c>
    </row>
    <row r="23">
      <c r="A23" s="7">
        <v>43007.0</v>
      </c>
      <c r="B23" s="1">
        <v>1114.5</v>
      </c>
      <c r="C23" s="73">
        <v>4220.715</v>
      </c>
      <c r="D23" s="22">
        <v>0.52318</v>
      </c>
      <c r="E23" s="8">
        <f t="shared" si="1"/>
        <v>2461031.849</v>
      </c>
    </row>
    <row r="24">
      <c r="A24" s="7">
        <v>42916.0</v>
      </c>
      <c r="B24" s="1">
        <v>1118.0</v>
      </c>
      <c r="C24" s="73">
        <v>4220.715</v>
      </c>
      <c r="D24" s="22">
        <v>0.52318</v>
      </c>
      <c r="E24" s="8">
        <f t="shared" si="1"/>
        <v>2468760.527</v>
      </c>
    </row>
    <row r="25">
      <c r="A25" s="7">
        <v>42825.0</v>
      </c>
      <c r="B25" s="1">
        <v>1073.5</v>
      </c>
      <c r="C25" s="73">
        <v>4220.715</v>
      </c>
      <c r="D25" s="22">
        <v>0.52318</v>
      </c>
      <c r="E25" s="8">
        <f t="shared" si="1"/>
        <v>2370495.909</v>
      </c>
    </row>
    <row r="26">
      <c r="A26" s="7">
        <v>42734.0</v>
      </c>
      <c r="B26" s="1">
        <v>1175.5</v>
      </c>
      <c r="C26" s="73">
        <v>4220.715</v>
      </c>
      <c r="D26" s="22">
        <v>0.52318</v>
      </c>
      <c r="E26" s="8">
        <f t="shared" si="1"/>
        <v>2595731.663</v>
      </c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75"/>
  </cols>
  <sheetData>
    <row r="1">
      <c r="A1" s="1" t="s">
        <v>0</v>
      </c>
      <c r="B1" s="1" t="s">
        <v>366</v>
      </c>
      <c r="C1" s="1" t="s">
        <v>367</v>
      </c>
      <c r="D1" s="1" t="s">
        <v>368</v>
      </c>
      <c r="E1" s="3" t="s">
        <v>378</v>
      </c>
    </row>
    <row r="2">
      <c r="A2" s="7">
        <v>44904.0</v>
      </c>
      <c r="B2" s="1">
        <v>808.0</v>
      </c>
      <c r="C2" s="82">
        <v>135.45</v>
      </c>
      <c r="D2" s="20">
        <v>0.14028</v>
      </c>
      <c r="E2" s="8">
        <f t="shared" ref="E2:E26" si="1">B2*C2*D2</f>
        <v>15352.74821</v>
      </c>
    </row>
    <row r="3">
      <c r="A3" s="7">
        <v>44834.0</v>
      </c>
      <c r="B3" s="1">
        <v>811.0</v>
      </c>
      <c r="C3" s="82">
        <v>135.45</v>
      </c>
      <c r="D3" s="20">
        <v>0.14028</v>
      </c>
      <c r="E3" s="8">
        <f t="shared" si="1"/>
        <v>15409.75099</v>
      </c>
    </row>
    <row r="4">
      <c r="A4" s="7">
        <v>44742.0</v>
      </c>
      <c r="B4" s="1">
        <v>574.0</v>
      </c>
      <c r="C4" s="82">
        <v>135.45</v>
      </c>
      <c r="D4" s="20">
        <v>0.14028</v>
      </c>
      <c r="E4" s="8">
        <f t="shared" si="1"/>
        <v>10906.53152</v>
      </c>
    </row>
    <row r="5">
      <c r="A5" s="7">
        <v>44651.0</v>
      </c>
      <c r="B5" s="1">
        <v>556.0</v>
      </c>
      <c r="C5" s="82">
        <v>135.45</v>
      </c>
      <c r="D5" s="20">
        <v>0.14028</v>
      </c>
      <c r="E5" s="8">
        <f t="shared" si="1"/>
        <v>10564.51486</v>
      </c>
    </row>
    <row r="6">
      <c r="A6" s="7">
        <v>44561.0</v>
      </c>
      <c r="B6" s="1">
        <v>705.0</v>
      </c>
      <c r="C6" s="82">
        <v>135.45</v>
      </c>
      <c r="D6" s="20">
        <v>0.14028</v>
      </c>
      <c r="E6" s="8">
        <f t="shared" si="1"/>
        <v>13395.65283</v>
      </c>
    </row>
    <row r="7">
      <c r="A7" s="7">
        <v>44469.0</v>
      </c>
      <c r="B7" s="1">
        <v>801.0</v>
      </c>
      <c r="C7" s="82">
        <v>135.45</v>
      </c>
      <c r="D7" s="20">
        <v>0.14028</v>
      </c>
      <c r="E7" s="8">
        <f t="shared" si="1"/>
        <v>15219.74173</v>
      </c>
    </row>
    <row r="8">
      <c r="A8" s="7">
        <v>44377.0</v>
      </c>
      <c r="B8" s="1">
        <v>717.0</v>
      </c>
      <c r="C8" s="82">
        <v>135.45</v>
      </c>
      <c r="D8" s="20">
        <v>0.14028</v>
      </c>
      <c r="E8" s="8">
        <f t="shared" si="1"/>
        <v>13623.66394</v>
      </c>
    </row>
    <row r="9">
      <c r="A9" s="7">
        <v>44286.0</v>
      </c>
      <c r="B9" s="1">
        <v>796.0</v>
      </c>
      <c r="C9" s="82">
        <v>135.45</v>
      </c>
      <c r="D9" s="20">
        <v>0.14028</v>
      </c>
      <c r="E9" s="8">
        <f t="shared" si="1"/>
        <v>15124.7371</v>
      </c>
    </row>
    <row r="10">
      <c r="A10" s="7">
        <v>44196.0</v>
      </c>
      <c r="B10" s="1">
        <v>856.0</v>
      </c>
      <c r="C10" s="82">
        <v>135.45</v>
      </c>
      <c r="D10" s="20">
        <v>0.14028</v>
      </c>
      <c r="E10" s="8">
        <f t="shared" si="1"/>
        <v>16264.79266</v>
      </c>
    </row>
    <row r="11">
      <c r="A11" s="7">
        <v>44104.0</v>
      </c>
      <c r="B11" s="1">
        <v>920.0</v>
      </c>
      <c r="C11" s="82">
        <v>135.45</v>
      </c>
      <c r="D11" s="20">
        <v>0.14028</v>
      </c>
      <c r="E11" s="8">
        <f t="shared" si="1"/>
        <v>17480.85192</v>
      </c>
    </row>
    <row r="12">
      <c r="A12" s="7">
        <v>44012.0</v>
      </c>
      <c r="B12" s="1">
        <v>925.0</v>
      </c>
      <c r="C12" s="82">
        <v>135.45</v>
      </c>
      <c r="D12" s="20">
        <v>0.14028</v>
      </c>
      <c r="E12" s="8">
        <f t="shared" si="1"/>
        <v>17575.85655</v>
      </c>
    </row>
    <row r="13">
      <c r="A13" s="7">
        <v>43921.0</v>
      </c>
      <c r="B13" s="1">
        <v>939.0</v>
      </c>
      <c r="C13" s="82">
        <v>135.45</v>
      </c>
      <c r="D13" s="20">
        <v>0.14028</v>
      </c>
      <c r="E13" s="8">
        <f t="shared" si="1"/>
        <v>17841.86951</v>
      </c>
    </row>
    <row r="14">
      <c r="A14" s="7">
        <v>43830.0</v>
      </c>
      <c r="B14" s="1">
        <v>1045.0</v>
      </c>
      <c r="C14" s="82">
        <v>135.45</v>
      </c>
      <c r="D14" s="20">
        <v>0.14028</v>
      </c>
      <c r="E14" s="8">
        <f t="shared" si="1"/>
        <v>19855.96767</v>
      </c>
    </row>
    <row r="15">
      <c r="A15" s="7">
        <v>43738.0</v>
      </c>
      <c r="B15" s="1">
        <v>875.0</v>
      </c>
      <c r="C15" s="82">
        <v>135.45</v>
      </c>
      <c r="D15" s="20">
        <v>0.14028</v>
      </c>
      <c r="E15" s="8">
        <f t="shared" si="1"/>
        <v>16625.81025</v>
      </c>
    </row>
    <row r="16">
      <c r="A16" s="7">
        <v>43644.0</v>
      </c>
      <c r="B16" s="1">
        <v>1048.0</v>
      </c>
      <c r="C16" s="82">
        <v>135.45</v>
      </c>
      <c r="D16" s="20">
        <v>0.14028</v>
      </c>
      <c r="E16" s="8">
        <f t="shared" si="1"/>
        <v>19912.97045</v>
      </c>
    </row>
    <row r="17">
      <c r="A17" s="7">
        <v>43553.0</v>
      </c>
      <c r="B17" s="1">
        <v>959.0</v>
      </c>
      <c r="C17" s="82">
        <v>135.45</v>
      </c>
      <c r="D17" s="20">
        <v>0.14028</v>
      </c>
      <c r="E17" s="8">
        <f t="shared" si="1"/>
        <v>18221.88803</v>
      </c>
    </row>
    <row r="18">
      <c r="A18" s="7">
        <v>43465.0</v>
      </c>
      <c r="B18" s="1">
        <v>974.0</v>
      </c>
      <c r="C18" s="82">
        <v>135.45</v>
      </c>
      <c r="D18" s="20">
        <v>0.14028</v>
      </c>
      <c r="E18" s="8">
        <f t="shared" si="1"/>
        <v>18506.90192</v>
      </c>
    </row>
    <row r="19">
      <c r="A19" s="7">
        <v>43371.0</v>
      </c>
      <c r="B19" s="1">
        <v>1025.0</v>
      </c>
      <c r="C19" s="82">
        <v>135.45</v>
      </c>
      <c r="D19" s="20">
        <v>0.14028</v>
      </c>
      <c r="E19" s="8">
        <f t="shared" si="1"/>
        <v>19475.94915</v>
      </c>
    </row>
    <row r="20">
      <c r="A20" s="7">
        <v>43280.0</v>
      </c>
      <c r="B20" s="1">
        <v>1009.0</v>
      </c>
      <c r="C20" s="82">
        <v>135.45</v>
      </c>
      <c r="D20" s="20">
        <v>0.14028</v>
      </c>
      <c r="E20" s="8">
        <f t="shared" si="1"/>
        <v>19171.93433</v>
      </c>
    </row>
    <row r="21">
      <c r="A21" s="7">
        <v>43189.0</v>
      </c>
      <c r="B21" s="1">
        <v>1113.0</v>
      </c>
      <c r="C21" s="82">
        <v>135.45</v>
      </c>
      <c r="D21" s="20">
        <v>0.14028</v>
      </c>
      <c r="E21" s="8">
        <f t="shared" si="1"/>
        <v>21148.03064</v>
      </c>
    </row>
    <row r="22">
      <c r="A22" s="7">
        <v>43098.0</v>
      </c>
      <c r="B22" s="1">
        <v>1152.0</v>
      </c>
      <c r="C22" s="82">
        <v>135.45</v>
      </c>
      <c r="D22" s="20">
        <v>0.14028</v>
      </c>
      <c r="E22" s="8">
        <f t="shared" si="1"/>
        <v>21889.06675</v>
      </c>
    </row>
    <row r="23">
      <c r="A23" s="7">
        <v>43007.0</v>
      </c>
      <c r="B23" s="1">
        <v>1242.0</v>
      </c>
      <c r="C23" s="82">
        <v>135.45</v>
      </c>
      <c r="D23" s="20">
        <v>0.14028</v>
      </c>
      <c r="E23" s="8">
        <f t="shared" si="1"/>
        <v>23599.15009</v>
      </c>
    </row>
    <row r="24">
      <c r="A24" s="7">
        <v>42916.0</v>
      </c>
      <c r="B24" s="1">
        <v>1117.0</v>
      </c>
      <c r="C24" s="82">
        <v>135.45</v>
      </c>
      <c r="D24" s="20">
        <v>0.14028</v>
      </c>
      <c r="E24" s="8">
        <f t="shared" si="1"/>
        <v>21224.03434</v>
      </c>
    </row>
    <row r="25">
      <c r="A25" s="7">
        <v>42825.0</v>
      </c>
      <c r="B25" s="1">
        <v>1002.0</v>
      </c>
      <c r="C25" s="82">
        <v>135.45</v>
      </c>
      <c r="D25" s="20">
        <v>0.14028</v>
      </c>
      <c r="E25" s="8">
        <f t="shared" si="1"/>
        <v>19038.92785</v>
      </c>
    </row>
    <row r="26">
      <c r="A26" s="7">
        <v>42734.0</v>
      </c>
      <c r="B26" s="1">
        <v>1137.0</v>
      </c>
      <c r="C26" s="82">
        <v>135.45</v>
      </c>
      <c r="D26" s="20">
        <v>0.14028</v>
      </c>
      <c r="E26" s="8">
        <f t="shared" si="1"/>
        <v>21604.05286</v>
      </c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38"/>
  </cols>
  <sheetData>
    <row r="1">
      <c r="A1" s="1" t="s">
        <v>0</v>
      </c>
      <c r="B1" s="1" t="s">
        <v>366</v>
      </c>
      <c r="C1" s="1" t="s">
        <v>367</v>
      </c>
      <c r="D1" s="1" t="s">
        <v>368</v>
      </c>
      <c r="E1" s="3" t="s">
        <v>4</v>
      </c>
    </row>
    <row r="2">
      <c r="A2" s="7">
        <v>44904.0</v>
      </c>
      <c r="B2" s="1">
        <v>2751.5</v>
      </c>
      <c r="C2" s="73">
        <v>199.688</v>
      </c>
      <c r="D2" s="20">
        <v>0.50486</v>
      </c>
      <c r="E2" s="8">
        <f t="shared" ref="E2:E26" si="1">B2*C2*D2</f>
        <v>277391.0518</v>
      </c>
    </row>
    <row r="3">
      <c r="A3" s="7">
        <v>44834.0</v>
      </c>
      <c r="B3" s="1">
        <v>2549.2</v>
      </c>
      <c r="C3" s="73">
        <v>199.711</v>
      </c>
      <c r="D3" s="20">
        <v>0.50486</v>
      </c>
      <c r="E3" s="8">
        <f t="shared" si="1"/>
        <v>257025.8825</v>
      </c>
    </row>
    <row r="4">
      <c r="A4" s="7">
        <v>44742.0</v>
      </c>
      <c r="B4" s="1">
        <v>2719.7</v>
      </c>
      <c r="C4" s="73">
        <v>199.711</v>
      </c>
      <c r="D4" s="20">
        <v>0.50486</v>
      </c>
      <c r="E4" s="8">
        <f t="shared" si="1"/>
        <v>274216.7318</v>
      </c>
    </row>
    <row r="5">
      <c r="A5" s="7">
        <v>44651.0</v>
      </c>
      <c r="B5" s="1">
        <v>2294.15</v>
      </c>
      <c r="C5" s="73">
        <v>199.719</v>
      </c>
      <c r="D5" s="20">
        <v>0.50486</v>
      </c>
      <c r="E5" s="8">
        <f t="shared" si="1"/>
        <v>231319.4527</v>
      </c>
    </row>
    <row r="6">
      <c r="A6" s="7">
        <v>44561.0</v>
      </c>
      <c r="B6" s="1">
        <v>2462.1</v>
      </c>
      <c r="C6" s="73">
        <v>199.727</v>
      </c>
      <c r="D6" s="20">
        <v>0.50486</v>
      </c>
      <c r="E6" s="8">
        <f t="shared" si="1"/>
        <v>248263.8179</v>
      </c>
    </row>
    <row r="7">
      <c r="A7" s="7">
        <v>44469.0</v>
      </c>
      <c r="B7" s="1">
        <v>2832.5</v>
      </c>
      <c r="C7" s="73">
        <v>199.727</v>
      </c>
      <c r="D7" s="20">
        <v>0.50486</v>
      </c>
      <c r="E7" s="8">
        <f t="shared" si="1"/>
        <v>285612.7956</v>
      </c>
    </row>
    <row r="8">
      <c r="A8" s="7">
        <v>44377.0</v>
      </c>
      <c r="B8" s="1">
        <v>2902.6</v>
      </c>
      <c r="C8" s="73">
        <v>199.727</v>
      </c>
      <c r="D8" s="20">
        <v>0.50486</v>
      </c>
      <c r="E8" s="8">
        <f t="shared" si="1"/>
        <v>292681.2712</v>
      </c>
    </row>
    <row r="9">
      <c r="A9" s="7">
        <v>44286.0</v>
      </c>
      <c r="B9" s="1">
        <v>2913.6</v>
      </c>
      <c r="C9" s="73">
        <v>199.737</v>
      </c>
      <c r="D9" s="20">
        <v>0.50486</v>
      </c>
      <c r="E9" s="8">
        <f t="shared" si="1"/>
        <v>293805.1567</v>
      </c>
    </row>
    <row r="10">
      <c r="A10" s="7">
        <v>44196.0</v>
      </c>
      <c r="B10" s="1">
        <v>3110.0</v>
      </c>
      <c r="C10" s="73">
        <v>199.739</v>
      </c>
      <c r="D10" s="20">
        <v>0.50486</v>
      </c>
      <c r="E10" s="8">
        <f t="shared" si="1"/>
        <v>313613.1201</v>
      </c>
    </row>
    <row r="11">
      <c r="A11" s="7">
        <v>44104.0</v>
      </c>
      <c r="B11" s="1">
        <v>3147.3</v>
      </c>
      <c r="C11" s="73">
        <v>199.741</v>
      </c>
      <c r="D11" s="20">
        <v>0.50486</v>
      </c>
      <c r="E11" s="8">
        <f t="shared" si="1"/>
        <v>317377.6386</v>
      </c>
    </row>
    <row r="12">
      <c r="A12" s="7">
        <v>44012.0</v>
      </c>
      <c r="B12" s="1">
        <v>2546.95</v>
      </c>
      <c r="C12" s="73">
        <v>199.75</v>
      </c>
      <c r="D12" s="20">
        <v>0.50486</v>
      </c>
      <c r="E12" s="8">
        <f t="shared" si="1"/>
        <v>256849.1721</v>
      </c>
    </row>
    <row r="13">
      <c r="A13" s="7">
        <v>43921.0</v>
      </c>
      <c r="B13" s="1">
        <v>1596.45</v>
      </c>
      <c r="C13" s="73">
        <v>199.768</v>
      </c>
      <c r="D13" s="20">
        <v>0.50486</v>
      </c>
      <c r="E13" s="8">
        <f t="shared" si="1"/>
        <v>161009.7612</v>
      </c>
    </row>
    <row r="14">
      <c r="A14" s="7">
        <v>43830.0</v>
      </c>
      <c r="B14" s="1">
        <v>2443.05</v>
      </c>
      <c r="C14" s="73">
        <v>199.78</v>
      </c>
      <c r="D14" s="20">
        <v>0.50486</v>
      </c>
      <c r="E14" s="8">
        <f t="shared" si="1"/>
        <v>246408.297</v>
      </c>
    </row>
    <row r="15">
      <c r="A15" s="7">
        <v>43738.0</v>
      </c>
      <c r="B15" s="1">
        <v>2704.75</v>
      </c>
      <c r="C15" s="73">
        <v>199.79</v>
      </c>
      <c r="D15" s="20">
        <v>0.50486</v>
      </c>
      <c r="E15" s="8">
        <f t="shared" si="1"/>
        <v>272817.2578</v>
      </c>
    </row>
    <row r="16">
      <c r="A16" s="7">
        <v>43646.0</v>
      </c>
      <c r="B16" s="1">
        <v>2581.5</v>
      </c>
      <c r="C16" s="73">
        <v>199.794</v>
      </c>
      <c r="D16" s="20">
        <v>0.50486</v>
      </c>
      <c r="E16" s="8">
        <f t="shared" si="1"/>
        <v>260390.739</v>
      </c>
    </row>
    <row r="17">
      <c r="A17" s="7">
        <v>43555.0</v>
      </c>
      <c r="B17" s="1">
        <v>2553.15</v>
      </c>
      <c r="C17" s="73">
        <v>199.794</v>
      </c>
      <c r="D17" s="20">
        <v>0.50486</v>
      </c>
      <c r="E17" s="8">
        <f t="shared" si="1"/>
        <v>257531.1312</v>
      </c>
    </row>
    <row r="18">
      <c r="A18" s="7">
        <v>43465.0</v>
      </c>
      <c r="B18" s="1">
        <v>3104.25</v>
      </c>
      <c r="C18" s="73">
        <v>199.812</v>
      </c>
      <c r="D18" s="20">
        <v>0.50486</v>
      </c>
      <c r="E18" s="8">
        <f t="shared" si="1"/>
        <v>313147.6952</v>
      </c>
    </row>
    <row r="19">
      <c r="A19" s="7">
        <v>43373.0</v>
      </c>
      <c r="B19" s="1">
        <v>2933.25</v>
      </c>
      <c r="C19" s="73">
        <v>199.819</v>
      </c>
      <c r="D19" s="20">
        <v>0.50486</v>
      </c>
      <c r="E19" s="8">
        <f t="shared" si="1"/>
        <v>295908.0796</v>
      </c>
    </row>
    <row r="20">
      <c r="A20" s="7">
        <v>43281.0</v>
      </c>
      <c r="B20" s="1">
        <v>3473.5</v>
      </c>
      <c r="C20" s="73">
        <v>199.822</v>
      </c>
      <c r="D20" s="20">
        <v>0.50486</v>
      </c>
      <c r="E20" s="8">
        <f t="shared" si="1"/>
        <v>350414.0956</v>
      </c>
    </row>
    <row r="21">
      <c r="A21" s="7">
        <v>43190.0</v>
      </c>
      <c r="B21" s="1">
        <v>3542.8</v>
      </c>
      <c r="C21" s="73">
        <v>199.822</v>
      </c>
      <c r="D21" s="20">
        <v>0.50486</v>
      </c>
      <c r="E21" s="8">
        <f t="shared" si="1"/>
        <v>357405.2276</v>
      </c>
    </row>
    <row r="22">
      <c r="A22" s="7">
        <v>43100.0</v>
      </c>
      <c r="B22" s="1">
        <v>3785.15</v>
      </c>
      <c r="C22" s="73">
        <v>199.822</v>
      </c>
      <c r="D22" s="20">
        <v>0.50486</v>
      </c>
      <c r="E22" s="8">
        <f t="shared" si="1"/>
        <v>381854.013</v>
      </c>
    </row>
    <row r="23">
      <c r="A23" s="7">
        <v>43008.0</v>
      </c>
      <c r="B23" s="1">
        <v>3774.55</v>
      </c>
      <c r="C23" s="73">
        <v>199.822</v>
      </c>
      <c r="D23" s="20">
        <v>0.50486</v>
      </c>
      <c r="E23" s="8">
        <f t="shared" si="1"/>
        <v>380784.6624</v>
      </c>
    </row>
    <row r="24">
      <c r="A24" s="7">
        <v>42916.0</v>
      </c>
      <c r="B24" s="1">
        <v>3701.35</v>
      </c>
      <c r="C24" s="73">
        <v>199.822</v>
      </c>
      <c r="D24" s="20">
        <v>0.50486</v>
      </c>
      <c r="E24" s="8">
        <f t="shared" si="1"/>
        <v>373400.0901</v>
      </c>
    </row>
    <row r="25">
      <c r="A25" s="7">
        <v>42825.0</v>
      </c>
      <c r="B25" s="1">
        <v>3221.95</v>
      </c>
      <c r="C25" s="73">
        <v>199.822</v>
      </c>
      <c r="D25" s="20">
        <v>0.50486</v>
      </c>
      <c r="E25" s="8">
        <f t="shared" si="1"/>
        <v>325037.1946</v>
      </c>
    </row>
    <row r="26">
      <c r="A26" s="7">
        <v>42735.0</v>
      </c>
      <c r="B26" s="1">
        <v>3043.65</v>
      </c>
      <c r="C26" s="73">
        <v>199.822</v>
      </c>
      <c r="D26" s="20">
        <v>0.50486</v>
      </c>
      <c r="E26" s="8">
        <f t="shared" si="1"/>
        <v>307049.9099</v>
      </c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5"/>
  </cols>
  <sheetData>
    <row r="1">
      <c r="A1" s="1" t="s">
        <v>0</v>
      </c>
      <c r="B1" s="1" t="s">
        <v>366</v>
      </c>
      <c r="C1" s="1" t="s">
        <v>367</v>
      </c>
      <c r="D1" s="1" t="s">
        <v>368</v>
      </c>
      <c r="E1" s="3" t="s">
        <v>379</v>
      </c>
    </row>
    <row r="2">
      <c r="A2" s="7">
        <v>44904.0</v>
      </c>
      <c r="B2" s="1">
        <v>1967.38599</v>
      </c>
      <c r="C2" s="73">
        <v>1811.428</v>
      </c>
      <c r="D2" s="22">
        <v>0.86947</v>
      </c>
      <c r="E2" s="8">
        <f t="shared" ref="E2:E26" si="1">B2*C2*D2</f>
        <v>3098598.118</v>
      </c>
    </row>
    <row r="3">
      <c r="A3" s="7">
        <v>44834.0</v>
      </c>
      <c r="B3" s="1">
        <v>1764.30237</v>
      </c>
      <c r="C3" s="73">
        <v>1811.428</v>
      </c>
      <c r="D3" s="22">
        <v>0.86947</v>
      </c>
      <c r="E3" s="8">
        <f t="shared" si="1"/>
        <v>2778745.01</v>
      </c>
    </row>
    <row r="4">
      <c r="A4" s="7">
        <v>44742.0</v>
      </c>
      <c r="B4" s="1">
        <v>1916.06628</v>
      </c>
      <c r="C4" s="73">
        <v>1811.428</v>
      </c>
      <c r="D4" s="22">
        <v>0.86947</v>
      </c>
      <c r="E4" s="8">
        <f t="shared" si="1"/>
        <v>3017770.483</v>
      </c>
    </row>
    <row r="5">
      <c r="A5" s="7">
        <v>44651.0</v>
      </c>
      <c r="B5" s="1">
        <v>2177.59937</v>
      </c>
      <c r="C5" s="73">
        <v>1811.428</v>
      </c>
      <c r="D5" s="22">
        <v>0.86947</v>
      </c>
      <c r="E5" s="8">
        <f t="shared" si="1"/>
        <v>3429680.471</v>
      </c>
    </row>
    <row r="6">
      <c r="A6" s="7">
        <v>44561.0</v>
      </c>
      <c r="B6" s="1">
        <v>2088.43701</v>
      </c>
      <c r="C6" s="73">
        <v>1811.428</v>
      </c>
      <c r="D6" s="22">
        <v>0.86947</v>
      </c>
      <c r="E6" s="8">
        <f t="shared" si="1"/>
        <v>3289251.332</v>
      </c>
    </row>
    <row r="7">
      <c r="A7" s="7">
        <v>44469.0</v>
      </c>
      <c r="B7" s="1">
        <v>2301.95874</v>
      </c>
      <c r="C7" s="73">
        <v>1811.428</v>
      </c>
      <c r="D7" s="22">
        <v>0.86947</v>
      </c>
      <c r="E7" s="8">
        <f t="shared" si="1"/>
        <v>3625544.278</v>
      </c>
    </row>
    <row r="8">
      <c r="A8" s="7">
        <v>44377.0</v>
      </c>
      <c r="B8" s="1">
        <v>2376.15771</v>
      </c>
      <c r="C8" s="73">
        <v>1811.428</v>
      </c>
      <c r="D8" s="22">
        <v>0.86947</v>
      </c>
      <c r="E8" s="8">
        <f t="shared" si="1"/>
        <v>3742406.343</v>
      </c>
    </row>
    <row r="9">
      <c r="A9" s="7">
        <v>44286.0</v>
      </c>
      <c r="B9" s="1">
        <v>2195.30811</v>
      </c>
      <c r="C9" s="73">
        <v>1811.428</v>
      </c>
      <c r="D9" s="22">
        <v>0.86947</v>
      </c>
      <c r="E9" s="8">
        <f t="shared" si="1"/>
        <v>3457571.423</v>
      </c>
    </row>
    <row r="10">
      <c r="A10" s="7">
        <v>44196.0</v>
      </c>
      <c r="B10" s="1">
        <v>2039.20129</v>
      </c>
      <c r="C10" s="73">
        <v>1811.428</v>
      </c>
      <c r="D10" s="22">
        <v>0.86947</v>
      </c>
      <c r="E10" s="8">
        <f t="shared" si="1"/>
        <v>3211705.944</v>
      </c>
    </row>
    <row r="11">
      <c r="A11" s="7">
        <v>44104.0</v>
      </c>
      <c r="B11" s="1">
        <v>1724.39258</v>
      </c>
      <c r="C11" s="73">
        <v>1811.428</v>
      </c>
      <c r="D11" s="22">
        <v>0.86947</v>
      </c>
      <c r="E11" s="8">
        <f t="shared" si="1"/>
        <v>2715887.797</v>
      </c>
    </row>
    <row r="12">
      <c r="A12" s="7">
        <v>44012.0</v>
      </c>
      <c r="B12" s="1">
        <v>1930.67712</v>
      </c>
      <c r="C12" s="73">
        <v>1811.428</v>
      </c>
      <c r="D12" s="22">
        <v>0.86947</v>
      </c>
      <c r="E12" s="8">
        <f t="shared" si="1"/>
        <v>3040782.297</v>
      </c>
    </row>
    <row r="13">
      <c r="A13" s="7">
        <v>43921.0</v>
      </c>
      <c r="B13" s="1">
        <v>1699.36987</v>
      </c>
      <c r="C13" s="73">
        <v>1811.428</v>
      </c>
      <c r="D13" s="22">
        <v>0.86947</v>
      </c>
      <c r="E13" s="8">
        <f t="shared" si="1"/>
        <v>2676477.472</v>
      </c>
    </row>
    <row r="14">
      <c r="A14" s="7">
        <v>43830.0</v>
      </c>
      <c r="B14" s="1">
        <v>2028.69385</v>
      </c>
      <c r="C14" s="73">
        <v>1811.428</v>
      </c>
      <c r="D14" s="22">
        <v>0.86947</v>
      </c>
      <c r="E14" s="8">
        <f t="shared" si="1"/>
        <v>3195156.912</v>
      </c>
    </row>
    <row r="15">
      <c r="A15" s="7">
        <v>43738.0</v>
      </c>
      <c r="B15" s="1">
        <v>1828.625</v>
      </c>
      <c r="C15" s="73">
        <v>1811.428</v>
      </c>
      <c r="D15" s="22">
        <v>0.86947</v>
      </c>
      <c r="E15" s="8">
        <f t="shared" si="1"/>
        <v>2880052.014</v>
      </c>
    </row>
    <row r="16">
      <c r="A16" s="7">
        <v>43644.0</v>
      </c>
      <c r="B16" s="1">
        <v>1779.39758</v>
      </c>
      <c r="C16" s="73">
        <v>1811.428</v>
      </c>
      <c r="D16" s="22">
        <v>0.86947</v>
      </c>
      <c r="E16" s="8">
        <f t="shared" si="1"/>
        <v>2802519.699</v>
      </c>
    </row>
    <row r="17">
      <c r="A17" s="7">
        <v>43553.0</v>
      </c>
      <c r="B17" s="1">
        <v>1874.36389</v>
      </c>
      <c r="C17" s="73">
        <v>1811.428</v>
      </c>
      <c r="D17" s="22">
        <v>0.86947</v>
      </c>
      <c r="E17" s="8">
        <f t="shared" si="1"/>
        <v>2952089.956</v>
      </c>
    </row>
    <row r="18">
      <c r="A18" s="7">
        <v>43465.0</v>
      </c>
      <c r="B18" s="1">
        <v>1832.62402</v>
      </c>
      <c r="C18" s="73">
        <v>1811.428</v>
      </c>
      <c r="D18" s="22">
        <v>0.86947</v>
      </c>
      <c r="E18" s="8">
        <f t="shared" si="1"/>
        <v>2886350.4</v>
      </c>
    </row>
    <row r="19">
      <c r="A19" s="7">
        <v>43371.0</v>
      </c>
      <c r="B19" s="1">
        <v>2198.21777</v>
      </c>
      <c r="C19" s="73">
        <v>1811.428</v>
      </c>
      <c r="D19" s="22">
        <v>0.86947</v>
      </c>
      <c r="E19" s="8">
        <f t="shared" si="1"/>
        <v>3462154.086</v>
      </c>
    </row>
    <row r="20">
      <c r="A20" s="7">
        <v>43280.0</v>
      </c>
      <c r="B20" s="1">
        <v>2010.73462</v>
      </c>
      <c r="C20" s="73">
        <v>1811.428</v>
      </c>
      <c r="D20" s="22">
        <v>0.86947</v>
      </c>
      <c r="E20" s="8">
        <f t="shared" si="1"/>
        <v>3166871.443</v>
      </c>
    </row>
    <row r="21">
      <c r="A21" s="7">
        <v>43189.0</v>
      </c>
      <c r="B21" s="1">
        <v>2244.51514</v>
      </c>
      <c r="C21" s="73">
        <v>1811.428</v>
      </c>
      <c r="D21" s="22">
        <v>0.86947</v>
      </c>
      <c r="E21" s="8">
        <f t="shared" si="1"/>
        <v>3535071.625</v>
      </c>
    </row>
    <row r="22">
      <c r="A22" s="7">
        <v>43098.0</v>
      </c>
      <c r="B22" s="1">
        <v>2190.39355</v>
      </c>
      <c r="C22" s="73">
        <v>1811.428</v>
      </c>
      <c r="D22" s="22">
        <v>0.86947</v>
      </c>
      <c r="E22" s="8">
        <f t="shared" si="1"/>
        <v>3449831.078</v>
      </c>
    </row>
    <row r="23">
      <c r="A23" s="7">
        <v>43007.0</v>
      </c>
      <c r="B23" s="1">
        <v>1933.45947</v>
      </c>
      <c r="C23" s="73">
        <v>1811.428</v>
      </c>
      <c r="D23" s="22">
        <v>0.86947</v>
      </c>
      <c r="E23" s="8">
        <f t="shared" si="1"/>
        <v>3045164.449</v>
      </c>
    </row>
    <row r="24">
      <c r="A24" s="7">
        <v>42916.0</v>
      </c>
      <c r="B24" s="1">
        <v>1762.30859</v>
      </c>
      <c r="C24" s="73">
        <v>1811.428</v>
      </c>
      <c r="D24" s="22">
        <v>0.86947</v>
      </c>
      <c r="E24" s="8">
        <f t="shared" si="1"/>
        <v>2775604.842</v>
      </c>
    </row>
    <row r="25">
      <c r="A25" s="7">
        <v>42825.0</v>
      </c>
      <c r="B25" s="1">
        <v>1952.73792</v>
      </c>
      <c r="C25" s="73">
        <v>1811.428</v>
      </c>
      <c r="D25" s="22">
        <v>0.86947</v>
      </c>
      <c r="E25" s="8">
        <f t="shared" si="1"/>
        <v>3075527.667</v>
      </c>
    </row>
    <row r="26">
      <c r="A26" s="7">
        <v>42734.0</v>
      </c>
      <c r="B26" s="1">
        <v>1990.22119</v>
      </c>
      <c r="C26" s="73">
        <v>1811.428</v>
      </c>
      <c r="D26" s="22">
        <v>0.86947</v>
      </c>
      <c r="E26" s="8">
        <f t="shared" si="1"/>
        <v>3134563.154</v>
      </c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9.0"/>
    <col customWidth="1" min="12" max="12" width="19.25"/>
  </cols>
  <sheetData>
    <row r="1">
      <c r="A1" s="23" t="s">
        <v>70</v>
      </c>
    </row>
    <row r="2">
      <c r="A2" s="24" t="s">
        <v>71</v>
      </c>
      <c r="G2" s="25" t="s">
        <v>72</v>
      </c>
    </row>
    <row r="3">
      <c r="A3" s="26" t="s">
        <v>73</v>
      </c>
      <c r="B3" s="27" t="s">
        <v>74</v>
      </c>
      <c r="C3" s="27" t="s">
        <v>75</v>
      </c>
      <c r="D3" s="28" t="s">
        <v>76</v>
      </c>
      <c r="E3" s="27" t="s">
        <v>77</v>
      </c>
      <c r="F3" s="28" t="s">
        <v>78</v>
      </c>
      <c r="G3" s="29" t="s">
        <v>79</v>
      </c>
      <c r="H3" s="27" t="s">
        <v>80</v>
      </c>
      <c r="I3" s="30" t="s">
        <v>81</v>
      </c>
      <c r="J3" s="28" t="s">
        <v>82</v>
      </c>
      <c r="K3" s="29" t="s">
        <v>83</v>
      </c>
      <c r="L3" s="31" t="s">
        <v>84</v>
      </c>
    </row>
    <row r="4">
      <c r="A4" s="32" t="s">
        <v>85</v>
      </c>
      <c r="B4" s="33">
        <v>-29.88</v>
      </c>
      <c r="C4" s="34">
        <v>433.75</v>
      </c>
      <c r="D4" s="35">
        <f t="shared" ref="D4:D6" si="1">B4/C4</f>
        <v>-0.06888760807</v>
      </c>
      <c r="E4" s="36">
        <v>0.0648</v>
      </c>
      <c r="F4" s="37">
        <f t="shared" ref="F4:F6" si="2">D4-E4</f>
        <v>-0.1336876081</v>
      </c>
      <c r="G4" s="38">
        <v>1661215.0807</v>
      </c>
      <c r="H4" s="4">
        <v>182078.4</v>
      </c>
      <c r="I4" s="39">
        <v>0.1434</v>
      </c>
      <c r="J4" s="40">
        <f t="shared" ref="J4:J6" si="3">I4+E4</f>
        <v>0.2082</v>
      </c>
      <c r="K4" s="41">
        <v>1562289.8</v>
      </c>
      <c r="L4" s="42">
        <f t="shared" ref="L4:L6" si="4">(D4*G4/(G4+K4))+(J4*I4*(1-$D$8)/(G4+K4))</f>
        <v>-0.03550083472</v>
      </c>
    </row>
    <row r="5">
      <c r="A5" s="32" t="s">
        <v>86</v>
      </c>
      <c r="B5" s="43">
        <v>59.2</v>
      </c>
      <c r="C5" s="34">
        <v>806.55</v>
      </c>
      <c r="D5" s="35">
        <f t="shared" si="1"/>
        <v>0.07339904532</v>
      </c>
      <c r="E5" s="36">
        <v>0.0648</v>
      </c>
      <c r="F5" s="37">
        <f t="shared" si="2"/>
        <v>0.008599045316</v>
      </c>
      <c r="G5" s="38">
        <v>965118.7325</v>
      </c>
      <c r="H5" s="4">
        <v>56975.5</v>
      </c>
      <c r="I5" s="39">
        <v>0.0103</v>
      </c>
      <c r="J5" s="40">
        <f t="shared" si="3"/>
        <v>0.0751</v>
      </c>
      <c r="K5" s="44">
        <v>776052.1</v>
      </c>
      <c r="L5" s="42">
        <f t="shared" si="4"/>
        <v>0.04068457429</v>
      </c>
    </row>
    <row r="6">
      <c r="A6" s="32" t="s">
        <v>87</v>
      </c>
      <c r="B6" s="43">
        <v>128.43</v>
      </c>
      <c r="C6" s="33">
        <v>7561.3</v>
      </c>
      <c r="D6" s="35">
        <f t="shared" si="1"/>
        <v>0.01698517451</v>
      </c>
      <c r="E6" s="36">
        <v>0.0648</v>
      </c>
      <c r="F6" s="37">
        <f t="shared" si="2"/>
        <v>-0.04781482549</v>
      </c>
      <c r="G6" s="38">
        <v>2284117.9577</v>
      </c>
      <c r="H6" s="4">
        <v>2037.0</v>
      </c>
      <c r="I6" s="39">
        <v>0.0067</v>
      </c>
      <c r="J6" s="40">
        <f t="shared" si="3"/>
        <v>0.0715</v>
      </c>
      <c r="K6" s="44">
        <v>4255.0</v>
      </c>
      <c r="L6" s="42">
        <f t="shared" si="4"/>
        <v>0.01695359241</v>
      </c>
    </row>
    <row r="8">
      <c r="B8" s="32" t="s">
        <v>88</v>
      </c>
      <c r="D8" s="45">
        <v>0.3494</v>
      </c>
    </row>
    <row r="10">
      <c r="B10" s="26" t="s">
        <v>73</v>
      </c>
      <c r="C10" s="31" t="s">
        <v>84</v>
      </c>
    </row>
    <row r="11">
      <c r="B11" s="26" t="s">
        <v>85</v>
      </c>
      <c r="C11" s="42">
        <v>-0.035500834715274446</v>
      </c>
    </row>
    <row r="12">
      <c r="B12" s="26" t="s">
        <v>86</v>
      </c>
      <c r="C12" s="42">
        <v>0.04068457428964057</v>
      </c>
    </row>
    <row r="13">
      <c r="B13" s="26" t="s">
        <v>87</v>
      </c>
      <c r="C13" s="42">
        <v>0.016953592414777036</v>
      </c>
    </row>
  </sheetData>
  <mergeCells count="4">
    <mergeCell ref="A1:F1"/>
    <mergeCell ref="A2:F2"/>
    <mergeCell ref="G2:K2"/>
    <mergeCell ref="B8:C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38"/>
    <col customWidth="1" min="6" max="6" width="19.0"/>
  </cols>
  <sheetData>
    <row r="1">
      <c r="A1" s="23" t="s">
        <v>70</v>
      </c>
    </row>
    <row r="2">
      <c r="A2" s="24" t="s">
        <v>71</v>
      </c>
      <c r="G2" s="25" t="s">
        <v>72</v>
      </c>
    </row>
    <row r="3">
      <c r="A3" s="26" t="s">
        <v>73</v>
      </c>
      <c r="B3" s="27" t="s">
        <v>89</v>
      </c>
      <c r="C3" s="27" t="s">
        <v>77</v>
      </c>
      <c r="D3" s="27" t="s">
        <v>90</v>
      </c>
      <c r="E3" s="28" t="s">
        <v>76</v>
      </c>
      <c r="F3" s="29" t="s">
        <v>79</v>
      </c>
      <c r="G3" s="27" t="s">
        <v>80</v>
      </c>
      <c r="H3" s="30" t="s">
        <v>81</v>
      </c>
      <c r="I3" s="28" t="s">
        <v>82</v>
      </c>
      <c r="J3" s="29" t="s">
        <v>83</v>
      </c>
      <c r="K3" s="31" t="s">
        <v>84</v>
      </c>
    </row>
    <row r="4">
      <c r="A4" s="32" t="s">
        <v>85</v>
      </c>
      <c r="B4" s="46">
        <v>2.21</v>
      </c>
      <c r="C4" s="36">
        <v>0.0648</v>
      </c>
      <c r="D4" s="47">
        <v>0.05562238499371453</v>
      </c>
      <c r="E4" s="35">
        <f>C4+(2.21*(D4-C4))</f>
        <v>0.04451747084</v>
      </c>
      <c r="F4" s="38">
        <v>1661215.0807</v>
      </c>
      <c r="G4" s="4">
        <v>182078.4</v>
      </c>
      <c r="H4" s="39">
        <v>0.1434</v>
      </c>
      <c r="I4" s="40">
        <f t="shared" ref="I4:I6" si="1">C4+H4</f>
        <v>0.2082</v>
      </c>
      <c r="J4" s="41">
        <v>1562289.8</v>
      </c>
      <c r="K4" s="42">
        <f t="shared" ref="K4:K6" si="2">(E4*F4/(F4+J4))+(I4*H4*(1-$C$22)/(F4+J4))</f>
        <v>0.02294183707</v>
      </c>
    </row>
    <row r="5">
      <c r="A5" s="32" t="s">
        <v>86</v>
      </c>
      <c r="B5" s="46">
        <v>1.15</v>
      </c>
      <c r="C5" s="36">
        <v>0.0648</v>
      </c>
      <c r="D5" s="47">
        <v>0.05562238499371453</v>
      </c>
      <c r="E5" s="35">
        <f>C5+(1.15*(D5-C5))</f>
        <v>0.05424574274</v>
      </c>
      <c r="F5" s="38">
        <v>965118.7325</v>
      </c>
      <c r="G5" s="4">
        <v>56975.5</v>
      </c>
      <c r="H5" s="39">
        <v>0.0103</v>
      </c>
      <c r="I5" s="40">
        <f t="shared" si="1"/>
        <v>0.0751</v>
      </c>
      <c r="J5" s="44">
        <v>776052.1</v>
      </c>
      <c r="K5" s="42">
        <f t="shared" si="2"/>
        <v>0.03006803369</v>
      </c>
    </row>
    <row r="6">
      <c r="A6" s="32" t="s">
        <v>87</v>
      </c>
      <c r="B6" s="46">
        <v>1.63</v>
      </c>
      <c r="C6" s="36">
        <v>0.0648</v>
      </c>
      <c r="D6" s="47">
        <v>0.05562238499371453</v>
      </c>
      <c r="E6" s="35">
        <f>C6+(1.63*(D6-C6))</f>
        <v>0.04984048754</v>
      </c>
      <c r="F6" s="38">
        <v>2284117.9577</v>
      </c>
      <c r="G6" s="4">
        <v>2037.0</v>
      </c>
      <c r="H6" s="39">
        <v>0.0067</v>
      </c>
      <c r="I6" s="40">
        <f t="shared" si="1"/>
        <v>0.0715</v>
      </c>
      <c r="J6" s="44">
        <v>4255.0</v>
      </c>
      <c r="K6" s="42">
        <f t="shared" si="2"/>
        <v>0.04974781436</v>
      </c>
    </row>
    <row r="8">
      <c r="B8" s="32" t="s">
        <v>88</v>
      </c>
      <c r="D8" s="45">
        <v>0.3494</v>
      </c>
      <c r="E8" s="10"/>
      <c r="G8" s="48"/>
    </row>
    <row r="9">
      <c r="G9" s="49"/>
    </row>
    <row r="10">
      <c r="B10" s="26" t="s">
        <v>73</v>
      </c>
      <c r="C10" s="31" t="s">
        <v>84</v>
      </c>
      <c r="G10" s="49"/>
    </row>
    <row r="11">
      <c r="B11" s="26" t="s">
        <v>85</v>
      </c>
      <c r="C11" s="42">
        <v>0.022941837068783222</v>
      </c>
      <c r="G11" s="49"/>
    </row>
    <row r="12">
      <c r="B12" s="26" t="s">
        <v>86</v>
      </c>
      <c r="C12" s="42">
        <v>0.030068033690746374</v>
      </c>
    </row>
    <row r="13">
      <c r="B13" s="26" t="s">
        <v>87</v>
      </c>
      <c r="C13" s="42">
        <v>0.04974781436132105</v>
      </c>
    </row>
    <row r="17">
      <c r="E17" s="10"/>
    </row>
    <row r="28">
      <c r="B28" s="50"/>
      <c r="F28" s="50"/>
      <c r="J28" s="50"/>
    </row>
  </sheetData>
  <mergeCells count="4">
    <mergeCell ref="A1:F1"/>
    <mergeCell ref="A2:F2"/>
    <mergeCell ref="G2:K2"/>
    <mergeCell ref="B8:C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91</v>
      </c>
      <c r="C1" s="1" t="s">
        <v>74</v>
      </c>
      <c r="E1" s="1" t="s">
        <v>92</v>
      </c>
      <c r="F1" s="1" t="s">
        <v>93</v>
      </c>
      <c r="G1" s="1" t="s">
        <v>94</v>
      </c>
    </row>
    <row r="2">
      <c r="A2" s="1">
        <v>2016.0</v>
      </c>
      <c r="B2" s="8">
        <v>215967.3</v>
      </c>
      <c r="C2" s="1">
        <v>2016.0</v>
      </c>
      <c r="D2" s="8">
        <v>34.24</v>
      </c>
      <c r="F2" s="51">
        <v>2673200.8</v>
      </c>
      <c r="G2" s="8">
        <f t="shared" ref="G2:G7" si="1">(B3-B2)/(F3-F2)</f>
        <v>1.807773849</v>
      </c>
    </row>
    <row r="3">
      <c r="A3" s="1">
        <v>2017.0</v>
      </c>
      <c r="B3" s="8">
        <v>155938.0</v>
      </c>
      <c r="C3" s="1">
        <v>2017.0</v>
      </c>
      <c r="D3" s="8">
        <v>21.93</v>
      </c>
      <c r="E3" s="8">
        <f t="shared" ref="E3:E8" si="2">(D3-D2)/(B3-B2)</f>
        <v>0.0002050665258</v>
      </c>
      <c r="F3" s="51">
        <v>2639994.6</v>
      </c>
      <c r="G3" s="8">
        <f t="shared" si="1"/>
        <v>-0.2795094287</v>
      </c>
    </row>
    <row r="4">
      <c r="A4" s="1">
        <v>2018.0</v>
      </c>
      <c r="B4" s="8">
        <v>87188.1</v>
      </c>
      <c r="C4" s="1">
        <v>2018.0</v>
      </c>
      <c r="D4" s="8">
        <v>26.45</v>
      </c>
      <c r="E4" s="8">
        <f t="shared" si="2"/>
        <v>-0.00006574555018</v>
      </c>
      <c r="F4" s="51">
        <v>2885960.9</v>
      </c>
      <c r="G4" s="8">
        <f t="shared" si="1"/>
        <v>-0.6361036387</v>
      </c>
    </row>
    <row r="5">
      <c r="A5" s="1">
        <v>2019.0</v>
      </c>
      <c r="B5" s="8">
        <v>19796.1</v>
      </c>
      <c r="C5" s="1">
        <v>2019.0</v>
      </c>
      <c r="D5" s="8">
        <v>-84.89</v>
      </c>
      <c r="E5" s="8">
        <f t="shared" si="2"/>
        <v>0.001652124881</v>
      </c>
      <c r="F5" s="51">
        <v>2991905.9</v>
      </c>
      <c r="G5" s="8">
        <f t="shared" si="1"/>
        <v>0.0736780238</v>
      </c>
    </row>
    <row r="6">
      <c r="A6" s="1">
        <v>2020.0</v>
      </c>
      <c r="B6" s="8">
        <v>-10114.4</v>
      </c>
      <c r="C6" s="1">
        <v>2020.0</v>
      </c>
      <c r="D6" s="8">
        <v>-34.88</v>
      </c>
      <c r="E6" s="8">
        <f t="shared" si="2"/>
        <v>-0.001671988098</v>
      </c>
      <c r="F6" s="51">
        <v>2585943.6</v>
      </c>
      <c r="G6" s="8">
        <f t="shared" si="1"/>
        <v>-0.6827628872</v>
      </c>
    </row>
    <row r="7">
      <c r="A7" s="1">
        <v>2021.0</v>
      </c>
      <c r="B7" s="8">
        <v>69237.6</v>
      </c>
      <c r="C7" s="1">
        <v>2021.0</v>
      </c>
      <c r="D7" s="8">
        <v>-36.99</v>
      </c>
      <c r="E7" s="8">
        <f t="shared" si="2"/>
        <v>-0.00002659038209</v>
      </c>
      <c r="F7" s="51">
        <v>2469721.7</v>
      </c>
      <c r="G7" s="8">
        <f t="shared" si="1"/>
        <v>-0.2462818959</v>
      </c>
    </row>
    <row r="8">
      <c r="A8" s="1">
        <v>2022.0</v>
      </c>
      <c r="B8" s="8">
        <v>-369.2</v>
      </c>
      <c r="C8" s="1">
        <v>2022.0</v>
      </c>
      <c r="D8" s="8">
        <v>-29.88</v>
      </c>
      <c r="E8" s="8">
        <f t="shared" si="2"/>
        <v>-0.0001021451927</v>
      </c>
      <c r="F8" s="51">
        <v>2752352.3</v>
      </c>
      <c r="G8" s="8">
        <f>(B12-B8)/(F12-F8)</f>
        <v>-0.0001341398047</v>
      </c>
    </row>
    <row r="11">
      <c r="A11" s="1" t="s">
        <v>95</v>
      </c>
    </row>
    <row r="13">
      <c r="A13" s="1" t="s">
        <v>91</v>
      </c>
      <c r="C13" s="1" t="s">
        <v>74</v>
      </c>
      <c r="E13" s="1" t="s">
        <v>92</v>
      </c>
      <c r="F13" s="1" t="s">
        <v>93</v>
      </c>
      <c r="G13" s="1" t="s">
        <v>94</v>
      </c>
    </row>
    <row r="14">
      <c r="A14" s="1">
        <v>2016.0</v>
      </c>
      <c r="B14" s="8">
        <v>1.20880267883086</v>
      </c>
      <c r="C14" s="1">
        <v>2016.0</v>
      </c>
      <c r="D14" s="8">
        <v>0.00432766399457653</v>
      </c>
      <c r="F14" s="51">
        <v>2673200.8</v>
      </c>
      <c r="G14" s="8">
        <f t="shared" ref="G14:G20" si="3">(B15-B14)/(F15-F14)</f>
        <v>0.00001189667571</v>
      </c>
    </row>
    <row r="15">
      <c r="A15" s="1">
        <v>2017.0</v>
      </c>
      <c r="B15" s="8">
        <v>0.813759286008592</v>
      </c>
      <c r="C15" s="1">
        <v>2017.0</v>
      </c>
      <c r="D15" s="8">
        <v>0.00461690624173562</v>
      </c>
      <c r="E15" s="8">
        <f t="shared" ref="E15:E20" si="4">(D15-D14)/(B15-B14)</f>
        <v>-0.0007321784199</v>
      </c>
      <c r="F15" s="51">
        <v>2639994.6</v>
      </c>
      <c r="G15" s="8">
        <f t="shared" si="3"/>
        <v>0.00004228246657</v>
      </c>
    </row>
    <row r="16">
      <c r="A16" s="1">
        <v>2018.0</v>
      </c>
      <c r="B16" s="8">
        <v>11.2138211437716</v>
      </c>
      <c r="C16" s="1">
        <v>2018.0</v>
      </c>
      <c r="D16" s="8">
        <v>0.00845117759587934</v>
      </c>
      <c r="E16" s="8">
        <f t="shared" si="4"/>
        <v>0.0003686777451</v>
      </c>
      <c r="F16" s="51">
        <v>2885960.9</v>
      </c>
      <c r="G16" s="8">
        <f t="shared" si="3"/>
        <v>0.000008626450802</v>
      </c>
    </row>
    <row r="17">
      <c r="A17" s="1">
        <v>2019.0</v>
      </c>
      <c r="B17" s="8">
        <v>12.1277504739675</v>
      </c>
      <c r="C17" s="1">
        <v>2019.0</v>
      </c>
      <c r="D17" s="8">
        <v>0.00528871278829351</v>
      </c>
      <c r="E17" s="8">
        <f t="shared" si="4"/>
        <v>-0.003460294689</v>
      </c>
      <c r="F17" s="51">
        <v>2991905.9</v>
      </c>
      <c r="G17" s="8">
        <f t="shared" si="3"/>
        <v>-0.000009056381357</v>
      </c>
    </row>
    <row r="18">
      <c r="A18" s="1">
        <v>2020.0</v>
      </c>
      <c r="B18" s="8">
        <v>15.8042998793712</v>
      </c>
      <c r="C18" s="1">
        <v>2020.0</v>
      </c>
      <c r="D18" s="8">
        <v>1.84988787266594E-4</v>
      </c>
      <c r="E18" s="8">
        <f t="shared" si="4"/>
        <v>-0.001388183168</v>
      </c>
      <c r="F18" s="51">
        <v>2585943.6</v>
      </c>
      <c r="G18" s="8">
        <f t="shared" si="3"/>
        <v>-0.000009875220036</v>
      </c>
    </row>
    <row r="19">
      <c r="A19" s="1">
        <v>2021.0</v>
      </c>
      <c r="B19" s="8">
        <v>16.9520167149159</v>
      </c>
      <c r="C19" s="1">
        <v>2021.0</v>
      </c>
      <c r="D19" s="8">
        <v>0.00268804239238736</v>
      </c>
      <c r="E19" s="8">
        <f t="shared" si="4"/>
        <v>0.002180898221</v>
      </c>
      <c r="F19" s="51">
        <v>2469721.7</v>
      </c>
      <c r="G19" s="8">
        <f t="shared" si="3"/>
        <v>-0.000008706150914</v>
      </c>
    </row>
    <row r="20">
      <c r="A20" s="1">
        <v>2022.0</v>
      </c>
      <c r="B20" s="8">
        <v>14.491392058525</v>
      </c>
      <c r="C20" s="1">
        <v>2022.0</v>
      </c>
      <c r="D20" s="8">
        <v>0.00767663124523777</v>
      </c>
      <c r="E20" s="8">
        <f t="shared" si="4"/>
        <v>-0.002027366848</v>
      </c>
      <c r="F20" s="51">
        <v>2752352.3</v>
      </c>
      <c r="G20" s="8">
        <f t="shared" si="3"/>
        <v>0.000005265093447</v>
      </c>
    </row>
    <row r="22">
      <c r="A22" s="1" t="s">
        <v>96</v>
      </c>
    </row>
    <row r="24">
      <c r="A24" s="1" t="s">
        <v>91</v>
      </c>
      <c r="C24" s="1" t="s">
        <v>74</v>
      </c>
      <c r="E24" s="1" t="s">
        <v>92</v>
      </c>
      <c r="F24" s="1" t="s">
        <v>93</v>
      </c>
      <c r="G24" s="1" t="s">
        <v>94</v>
      </c>
    </row>
    <row r="25">
      <c r="A25" s="1">
        <v>2016.0</v>
      </c>
      <c r="B25" s="8">
        <v>10.2652127086699</v>
      </c>
      <c r="C25" s="1">
        <v>2016.0</v>
      </c>
      <c r="D25" s="8">
        <v>0.0322290185783522</v>
      </c>
      <c r="F25" s="51">
        <v>2673200.8</v>
      </c>
      <c r="G25" s="8">
        <f t="shared" ref="G25:G31" si="5">(B26-B25)/(F26-F25)</f>
        <v>-0.00003978901286</v>
      </c>
    </row>
    <row r="26">
      <c r="A26" s="1">
        <v>2017.0</v>
      </c>
      <c r="B26" s="8">
        <v>11.5864546273648</v>
      </c>
      <c r="C26" s="1">
        <v>2017.0</v>
      </c>
      <c r="D26" s="8">
        <v>0.0371471639021169</v>
      </c>
      <c r="E26" s="8">
        <f t="shared" ref="E26:E31" si="6">(D26-D25)/(B26-B25)</f>
        <v>0.003722365491</v>
      </c>
      <c r="F26" s="51">
        <v>2639994.6</v>
      </c>
      <c r="G26" s="8">
        <f t="shared" si="5"/>
        <v>0.000001787730513</v>
      </c>
    </row>
    <row r="27">
      <c r="A27" s="1">
        <v>2018.0</v>
      </c>
      <c r="B27" s="8">
        <v>12.0261760869259</v>
      </c>
      <c r="C27" s="1">
        <v>2018.0</v>
      </c>
      <c r="D27" s="8">
        <v>0.0333960170052396</v>
      </c>
      <c r="E27" s="8">
        <f t="shared" si="6"/>
        <v>-0.008530734208</v>
      </c>
      <c r="F27" s="51">
        <v>2885960.9</v>
      </c>
      <c r="G27" s="8">
        <f t="shared" si="5"/>
        <v>-0.00002075081954</v>
      </c>
    </row>
    <row r="28">
      <c r="A28" s="1">
        <v>2019.0</v>
      </c>
      <c r="B28" s="8">
        <v>9.82773051054631</v>
      </c>
      <c r="C28" s="1">
        <v>2019.0</v>
      </c>
      <c r="D28" s="8">
        <v>0.030493084533078</v>
      </c>
      <c r="E28" s="8">
        <f t="shared" si="6"/>
        <v>0.001320447731</v>
      </c>
      <c r="F28" s="51">
        <v>2991905.9</v>
      </c>
      <c r="G28" s="8">
        <f t="shared" si="5"/>
        <v>0.00001120857662</v>
      </c>
    </row>
    <row r="29">
      <c r="A29" s="1">
        <v>2020.0</v>
      </c>
      <c r="B29" s="8">
        <v>5.27747096428691</v>
      </c>
      <c r="C29" s="1">
        <v>2020.0</v>
      </c>
      <c r="D29" s="8">
        <v>0.0262042719594783</v>
      </c>
      <c r="E29" s="8">
        <f t="shared" si="6"/>
        <v>0.0009425424044</v>
      </c>
      <c r="F29" s="51">
        <v>2585943.6</v>
      </c>
      <c r="G29" s="8">
        <f t="shared" si="5"/>
        <v>0.00001545549687</v>
      </c>
    </row>
    <row r="30">
      <c r="A30" s="1">
        <v>2021.0</v>
      </c>
      <c r="B30" s="8">
        <v>3.48120375294043</v>
      </c>
      <c r="C30" s="1">
        <v>2021.0</v>
      </c>
      <c r="D30" s="8">
        <v>0.0218260584812188</v>
      </c>
      <c r="E30" s="8">
        <f t="shared" si="6"/>
        <v>0.002437395422</v>
      </c>
      <c r="F30" s="51">
        <v>2469721.7</v>
      </c>
      <c r="G30" s="8">
        <f t="shared" si="5"/>
        <v>-0.0000000001764139188</v>
      </c>
    </row>
    <row r="31">
      <c r="A31" s="1">
        <v>2022.0</v>
      </c>
      <c r="B31" s="8">
        <v>3.48115389296872</v>
      </c>
      <c r="C31" s="1">
        <v>2022.0</v>
      </c>
      <c r="D31" s="8">
        <v>0.0153258122334421</v>
      </c>
      <c r="E31" s="8">
        <f t="shared" si="6"/>
        <v>130.3700348</v>
      </c>
      <c r="F31" s="51">
        <v>2752352.3</v>
      </c>
      <c r="G31" s="8">
        <f t="shared" si="5"/>
        <v>0.000001264792263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24</v>
      </c>
      <c r="B1" s="52" t="s">
        <v>25</v>
      </c>
      <c r="C1" s="52" t="s">
        <v>26</v>
      </c>
      <c r="D1" s="52"/>
      <c r="E1" s="52"/>
      <c r="F1" s="52"/>
      <c r="G1" s="52"/>
      <c r="H1" s="52"/>
      <c r="I1" s="52"/>
      <c r="J1" s="52"/>
    </row>
    <row r="2">
      <c r="A2" s="52" t="s">
        <v>27</v>
      </c>
      <c r="B2" s="52"/>
      <c r="C2" s="52"/>
      <c r="D2" s="52"/>
      <c r="E2" s="52"/>
      <c r="F2" s="52"/>
      <c r="G2" s="52"/>
      <c r="H2" s="52"/>
      <c r="I2" s="52"/>
      <c r="J2" s="52"/>
    </row>
    <row r="3">
      <c r="A3" s="53" t="s">
        <v>28</v>
      </c>
      <c r="B3" s="53" t="s">
        <v>29</v>
      </c>
      <c r="C3" s="53" t="s">
        <v>97</v>
      </c>
      <c r="D3" s="53" t="s">
        <v>98</v>
      </c>
      <c r="E3" s="53" t="s">
        <v>99</v>
      </c>
      <c r="F3" s="53" t="s">
        <v>30</v>
      </c>
      <c r="G3" s="53" t="s">
        <v>31</v>
      </c>
      <c r="H3" s="53" t="s">
        <v>32</v>
      </c>
      <c r="I3" s="52" t="s">
        <v>94</v>
      </c>
      <c r="J3" s="52" t="s">
        <v>100</v>
      </c>
    </row>
    <row r="4">
      <c r="A4" s="13" t="s">
        <v>101</v>
      </c>
      <c r="B4" s="52"/>
      <c r="C4" s="52"/>
      <c r="D4" s="52"/>
      <c r="E4" s="52"/>
      <c r="F4" s="52"/>
      <c r="G4" s="52"/>
      <c r="H4" s="52"/>
      <c r="I4" s="52"/>
      <c r="J4" s="52"/>
    </row>
    <row r="5">
      <c r="A5" s="52" t="s">
        <v>102</v>
      </c>
      <c r="B5" s="52" t="s">
        <v>103</v>
      </c>
      <c r="C5" s="54">
        <v>63.97</v>
      </c>
      <c r="D5" s="54">
        <v>1390568.0</v>
      </c>
      <c r="E5" s="54">
        <v>5.0</v>
      </c>
      <c r="F5" s="52"/>
      <c r="G5" s="52"/>
      <c r="H5" s="52"/>
      <c r="I5" s="52"/>
      <c r="J5" s="52"/>
    </row>
    <row r="6">
      <c r="A6" s="52" t="s">
        <v>104</v>
      </c>
      <c r="B6" s="52" t="s">
        <v>105</v>
      </c>
      <c r="C6" s="54">
        <v>42.46</v>
      </c>
      <c r="D6" s="54">
        <v>1605335.0</v>
      </c>
      <c r="E6" s="54">
        <v>0.02</v>
      </c>
      <c r="F6" s="54">
        <v>3934709.5</v>
      </c>
      <c r="G6" s="54">
        <v>0.06</v>
      </c>
      <c r="H6" s="54">
        <v>0.78</v>
      </c>
      <c r="I6" s="54">
        <f t="shared" ref="I6:I48" si="1">(E6-E5)/(C6-C5)</f>
        <v>0.2315202232</v>
      </c>
      <c r="J6" s="54">
        <f t="shared" ref="J6:J130" si="2">(E6-E5)/(D6-D5)</f>
        <v>-0.00002318791993</v>
      </c>
    </row>
    <row r="7">
      <c r="A7" s="52" t="s">
        <v>106</v>
      </c>
      <c r="B7" s="52" t="s">
        <v>107</v>
      </c>
      <c r="C7" s="54">
        <v>32.86</v>
      </c>
      <c r="D7" s="54">
        <v>8.0935904E8</v>
      </c>
      <c r="E7" s="54">
        <v>250.9</v>
      </c>
      <c r="F7" s="52"/>
      <c r="G7" s="52"/>
      <c r="H7" s="52"/>
      <c r="I7" s="54">
        <f t="shared" si="1"/>
        <v>-26.13333333</v>
      </c>
      <c r="J7" s="54">
        <f t="shared" si="2"/>
        <v>0.0000003105897236</v>
      </c>
    </row>
    <row r="8">
      <c r="A8" s="52" t="s">
        <v>108</v>
      </c>
      <c r="B8" s="52" t="s">
        <v>109</v>
      </c>
      <c r="C8" s="54">
        <v>24.42</v>
      </c>
      <c r="D8" s="54">
        <v>1.060031808E9</v>
      </c>
      <c r="E8" s="54">
        <v>0.76</v>
      </c>
      <c r="F8" s="54">
        <v>5.495332864E9</v>
      </c>
      <c r="G8" s="54">
        <v>48.4</v>
      </c>
      <c r="H8" s="54">
        <v>20.15</v>
      </c>
      <c r="I8" s="54">
        <f t="shared" si="1"/>
        <v>29.63744076</v>
      </c>
      <c r="J8" s="54">
        <f t="shared" si="2"/>
        <v>-0.0000009978746475</v>
      </c>
    </row>
    <row r="9">
      <c r="A9" s="52" t="s">
        <v>110</v>
      </c>
      <c r="B9" s="52" t="s">
        <v>111</v>
      </c>
      <c r="C9" s="54">
        <v>23.9</v>
      </c>
      <c r="D9" s="54">
        <v>2.98761984E8</v>
      </c>
      <c r="E9" s="54">
        <v>1.24</v>
      </c>
      <c r="F9" s="54">
        <v>4.0263036928E10</v>
      </c>
      <c r="G9" s="54">
        <v>220.72</v>
      </c>
      <c r="H9" s="54">
        <v>41.74</v>
      </c>
      <c r="I9" s="54">
        <f t="shared" si="1"/>
        <v>-0.9230769231</v>
      </c>
      <c r="J9" s="54">
        <f t="shared" si="2"/>
        <v>-0.0000000006305254522</v>
      </c>
    </row>
    <row r="10">
      <c r="A10" s="52" t="s">
        <v>112</v>
      </c>
      <c r="B10" s="52" t="s">
        <v>113</v>
      </c>
      <c r="C10" s="54">
        <v>20.55</v>
      </c>
      <c r="D10" s="54">
        <v>3.38718016E8</v>
      </c>
      <c r="E10" s="54">
        <v>1.79</v>
      </c>
      <c r="F10" s="54">
        <v>6.600208384E9</v>
      </c>
      <c r="G10" s="54">
        <v>45.15</v>
      </c>
      <c r="H10" s="54">
        <v>9.33</v>
      </c>
      <c r="I10" s="54">
        <f t="shared" si="1"/>
        <v>-0.1641791045</v>
      </c>
      <c r="J10" s="54">
        <f t="shared" si="2"/>
        <v>0.00000001376513063</v>
      </c>
    </row>
    <row r="11">
      <c r="A11" s="52" t="s">
        <v>60</v>
      </c>
      <c r="B11" s="52" t="s">
        <v>61</v>
      </c>
      <c r="C11" s="54">
        <v>20.11</v>
      </c>
      <c r="D11" s="54">
        <v>6.944900096E9</v>
      </c>
      <c r="E11" s="54">
        <v>24.02</v>
      </c>
      <c r="F11" s="54">
        <v>9.18393913344E11</v>
      </c>
      <c r="G11" s="54">
        <v>3358.2</v>
      </c>
      <c r="H11" s="54">
        <v>54.76</v>
      </c>
      <c r="I11" s="54">
        <f t="shared" si="1"/>
        <v>-50.52272727</v>
      </c>
      <c r="J11" s="54">
        <f t="shared" si="2"/>
        <v>0.000000003365029866</v>
      </c>
    </row>
    <row r="12">
      <c r="A12" s="52" t="s">
        <v>114</v>
      </c>
      <c r="B12" s="52" t="s">
        <v>115</v>
      </c>
      <c r="C12" s="54">
        <v>17.78</v>
      </c>
      <c r="D12" s="54">
        <v>1.568E9</v>
      </c>
      <c r="E12" s="52"/>
      <c r="F12" s="54">
        <v>9.1919900672E10</v>
      </c>
      <c r="G12" s="54">
        <v>100.9</v>
      </c>
      <c r="H12" s="52"/>
      <c r="I12" s="54">
        <f t="shared" si="1"/>
        <v>10.30901288</v>
      </c>
      <c r="J12" s="54">
        <f t="shared" si="2"/>
        <v>0.000000004467258006</v>
      </c>
    </row>
    <row r="13">
      <c r="A13" s="52" t="s">
        <v>116</v>
      </c>
      <c r="B13" s="52" t="s">
        <v>117</v>
      </c>
      <c r="C13" s="54">
        <v>17.19</v>
      </c>
      <c r="D13" s="54">
        <v>3.688E9</v>
      </c>
      <c r="E13" s="54">
        <v>1.05</v>
      </c>
      <c r="F13" s="54">
        <v>5.65395587072E11</v>
      </c>
      <c r="G13" s="54">
        <v>179.05</v>
      </c>
      <c r="H13" s="54">
        <v>54.77</v>
      </c>
      <c r="I13" s="54">
        <f t="shared" si="1"/>
        <v>-1.779661017</v>
      </c>
      <c r="J13" s="54">
        <f t="shared" si="2"/>
        <v>0.0000000004952830189</v>
      </c>
    </row>
    <row r="14">
      <c r="A14" s="52" t="s">
        <v>58</v>
      </c>
      <c r="B14" s="52" t="s">
        <v>59</v>
      </c>
      <c r="C14" s="54">
        <v>16.97</v>
      </c>
      <c r="D14" s="54">
        <v>1.6821600256E10</v>
      </c>
      <c r="E14" s="54">
        <v>60.62</v>
      </c>
      <c r="F14" s="54">
        <v>1.046626041856E12</v>
      </c>
      <c r="G14" s="54">
        <v>3616.95</v>
      </c>
      <c r="H14" s="54">
        <v>16.96</v>
      </c>
      <c r="I14" s="54">
        <f t="shared" si="1"/>
        <v>-270.7727273</v>
      </c>
      <c r="J14" s="54">
        <f t="shared" si="2"/>
        <v>0.000000004535694618</v>
      </c>
    </row>
    <row r="15">
      <c r="A15" s="52" t="s">
        <v>118</v>
      </c>
      <c r="B15" s="52" t="s">
        <v>119</v>
      </c>
      <c r="C15" s="54">
        <v>16.5</v>
      </c>
      <c r="D15" s="54">
        <v>2.89551552E8</v>
      </c>
      <c r="E15" s="54">
        <v>3.35</v>
      </c>
      <c r="F15" s="54">
        <v>1.9655999488E10</v>
      </c>
      <c r="G15" s="54">
        <v>234.0</v>
      </c>
      <c r="H15" s="54">
        <v>27.96</v>
      </c>
      <c r="I15" s="54">
        <f t="shared" si="1"/>
        <v>121.8510638</v>
      </c>
      <c r="J15" s="54">
        <f t="shared" si="2"/>
        <v>0.000000003464180455</v>
      </c>
    </row>
    <row r="16">
      <c r="A16" s="52" t="s">
        <v>120</v>
      </c>
      <c r="B16" s="52" t="s">
        <v>121</v>
      </c>
      <c r="C16" s="54">
        <v>14.48</v>
      </c>
      <c r="D16" s="54">
        <v>3.41259008E8</v>
      </c>
      <c r="E16" s="54">
        <v>2.41</v>
      </c>
      <c r="F16" s="54">
        <v>2.2944E10</v>
      </c>
      <c r="G16" s="54">
        <v>956.0</v>
      </c>
      <c r="H16" s="54">
        <v>20.38</v>
      </c>
      <c r="I16" s="54">
        <f t="shared" si="1"/>
        <v>0.4653465347</v>
      </c>
      <c r="J16" s="54">
        <f t="shared" si="2"/>
        <v>-0.00000001817919644</v>
      </c>
    </row>
    <row r="17">
      <c r="A17" s="52" t="s">
        <v>122</v>
      </c>
      <c r="B17" s="52" t="s">
        <v>123</v>
      </c>
      <c r="C17" s="54">
        <v>14.32</v>
      </c>
      <c r="D17" s="54">
        <v>2.34152192E9</v>
      </c>
      <c r="E17" s="54">
        <v>4.12</v>
      </c>
      <c r="F17" s="54">
        <v>6.9949997056E10</v>
      </c>
      <c r="G17" s="54">
        <v>139.9</v>
      </c>
      <c r="H17" s="54">
        <v>11.13</v>
      </c>
      <c r="I17" s="54">
        <f t="shared" si="1"/>
        <v>-10.6875</v>
      </c>
      <c r="J17" s="54">
        <f t="shared" si="2"/>
        <v>0.0000000008548876199</v>
      </c>
    </row>
    <row r="18">
      <c r="A18" s="52" t="s">
        <v>124</v>
      </c>
      <c r="B18" s="52" t="s">
        <v>125</v>
      </c>
      <c r="C18" s="54">
        <v>13.88</v>
      </c>
      <c r="D18" s="54">
        <v>4.726622E7</v>
      </c>
      <c r="E18" s="54">
        <v>0.01</v>
      </c>
      <c r="F18" s="54">
        <v>2.585852416E9</v>
      </c>
      <c r="G18" s="54">
        <v>24.5</v>
      </c>
      <c r="H18" s="52"/>
      <c r="I18" s="54">
        <f t="shared" si="1"/>
        <v>9.340909091</v>
      </c>
      <c r="J18" s="54">
        <f t="shared" si="2"/>
        <v>0.000000001791430659</v>
      </c>
    </row>
    <row r="19">
      <c r="A19" s="52" t="s">
        <v>126</v>
      </c>
      <c r="B19" s="52" t="s">
        <v>127</v>
      </c>
      <c r="C19" s="54">
        <v>13.45</v>
      </c>
      <c r="D19" s="54">
        <v>1.4482064E7</v>
      </c>
      <c r="E19" s="54">
        <v>0.16</v>
      </c>
      <c r="F19" s="52"/>
      <c r="G19" s="52"/>
      <c r="H19" s="52"/>
      <c r="I19" s="54">
        <f t="shared" si="1"/>
        <v>-0.3488372093</v>
      </c>
      <c r="J19" s="54">
        <f t="shared" si="2"/>
        <v>-0.000000004575380864</v>
      </c>
    </row>
    <row r="20">
      <c r="A20" s="52" t="s">
        <v>52</v>
      </c>
      <c r="B20" s="52" t="s">
        <v>53</v>
      </c>
      <c r="C20" s="54">
        <v>13.31</v>
      </c>
      <c r="D20" s="54">
        <v>3.9764799488E10</v>
      </c>
      <c r="E20" s="54">
        <v>24.93</v>
      </c>
      <c r="F20" s="54">
        <v>1.573135843328E12</v>
      </c>
      <c r="G20" s="54">
        <v>1265.4</v>
      </c>
      <c r="H20" s="54">
        <v>21.38</v>
      </c>
      <c r="I20" s="54">
        <f t="shared" si="1"/>
        <v>-176.9285714</v>
      </c>
      <c r="J20" s="54">
        <f t="shared" si="2"/>
        <v>0.000000000623139678</v>
      </c>
    </row>
    <row r="21">
      <c r="A21" s="52" t="s">
        <v>128</v>
      </c>
      <c r="B21" s="52" t="s">
        <v>129</v>
      </c>
      <c r="C21" s="54">
        <v>13.29</v>
      </c>
      <c r="D21" s="54">
        <v>5.7250536E7</v>
      </c>
      <c r="E21" s="54">
        <v>0.67</v>
      </c>
      <c r="F21" s="54">
        <v>3.71962496E9</v>
      </c>
      <c r="G21" s="54">
        <v>45.5</v>
      </c>
      <c r="H21" s="54">
        <v>25.99</v>
      </c>
      <c r="I21" s="54">
        <f t="shared" si="1"/>
        <v>1213</v>
      </c>
      <c r="J21" s="54">
        <f t="shared" si="2"/>
        <v>0.0000000006109669481</v>
      </c>
    </row>
    <row r="22">
      <c r="A22" s="52" t="s">
        <v>130</v>
      </c>
      <c r="B22" s="52" t="s">
        <v>131</v>
      </c>
      <c r="C22" s="54">
        <v>12.8</v>
      </c>
      <c r="D22" s="54">
        <v>2.468446976E9</v>
      </c>
      <c r="E22" s="54">
        <v>-0.13</v>
      </c>
      <c r="F22" s="54">
        <v>6.2300000256E10</v>
      </c>
      <c r="G22" s="54">
        <v>62.3</v>
      </c>
      <c r="H22" s="52"/>
      <c r="I22" s="54">
        <f t="shared" si="1"/>
        <v>1.632653061</v>
      </c>
      <c r="J22" s="54">
        <f t="shared" si="2"/>
        <v>-0.0000000003317854932</v>
      </c>
    </row>
    <row r="23">
      <c r="A23" s="52" t="s">
        <v>132</v>
      </c>
      <c r="B23" s="52" t="s">
        <v>133</v>
      </c>
      <c r="C23" s="54">
        <v>12.32</v>
      </c>
      <c r="D23" s="54">
        <v>1.08932E8</v>
      </c>
      <c r="E23" s="54">
        <v>0.26</v>
      </c>
      <c r="F23" s="54">
        <v>2.951913984E9</v>
      </c>
      <c r="G23" s="54">
        <v>9.24</v>
      </c>
      <c r="H23" s="54">
        <v>9.95</v>
      </c>
      <c r="I23" s="54">
        <f t="shared" si="1"/>
        <v>-0.8125</v>
      </c>
      <c r="J23" s="54">
        <f t="shared" si="2"/>
        <v>-0.0000000001652882071</v>
      </c>
    </row>
    <row r="24">
      <c r="A24" s="52" t="s">
        <v>134</v>
      </c>
      <c r="B24" s="52" t="s">
        <v>135</v>
      </c>
      <c r="C24" s="54">
        <v>12.07</v>
      </c>
      <c r="D24" s="54">
        <v>2.84266208E8</v>
      </c>
      <c r="E24" s="54">
        <v>-0.78</v>
      </c>
      <c r="F24" s="54">
        <v>1.1712868352E10</v>
      </c>
      <c r="G24" s="54">
        <v>44.1</v>
      </c>
      <c r="H24" s="54">
        <v>114.06</v>
      </c>
      <c r="I24" s="54">
        <f t="shared" si="1"/>
        <v>4.16</v>
      </c>
      <c r="J24" s="54">
        <f t="shared" si="2"/>
        <v>-0.000000005931529345</v>
      </c>
    </row>
    <row r="25">
      <c r="A25" s="52" t="s">
        <v>136</v>
      </c>
      <c r="B25" s="52" t="s">
        <v>137</v>
      </c>
      <c r="C25" s="54">
        <v>12.02</v>
      </c>
      <c r="D25" s="54">
        <v>4.8764416E9</v>
      </c>
      <c r="E25" s="54">
        <v>0.13</v>
      </c>
      <c r="F25" s="54">
        <v>1.7553590272E10</v>
      </c>
      <c r="G25" s="54">
        <v>2.19</v>
      </c>
      <c r="H25" s="54">
        <v>4.76</v>
      </c>
      <c r="I25" s="54">
        <f t="shared" si="1"/>
        <v>-18.2</v>
      </c>
      <c r="J25" s="54">
        <f t="shared" si="2"/>
        <v>0.0000000001981631628</v>
      </c>
    </row>
    <row r="26">
      <c r="A26" s="52" t="s">
        <v>56</v>
      </c>
      <c r="B26" s="52" t="s">
        <v>57</v>
      </c>
      <c r="C26" s="54">
        <v>11.8</v>
      </c>
      <c r="D26" s="54">
        <v>7.1765999616E10</v>
      </c>
      <c r="E26" s="54">
        <v>148.12</v>
      </c>
      <c r="F26" s="54">
        <v>1.16097089536E12</v>
      </c>
      <c r="G26" s="54">
        <v>3315.0</v>
      </c>
      <c r="H26" s="54">
        <v>7.48</v>
      </c>
      <c r="I26" s="54">
        <f t="shared" si="1"/>
        <v>-672.6818182</v>
      </c>
      <c r="J26" s="54">
        <f t="shared" si="2"/>
        <v>0.000000002212452951</v>
      </c>
    </row>
    <row r="27">
      <c r="A27" s="52" t="s">
        <v>138</v>
      </c>
      <c r="B27" s="52" t="s">
        <v>139</v>
      </c>
      <c r="C27" s="54">
        <v>11.72</v>
      </c>
      <c r="D27" s="54">
        <v>4.418999808E9</v>
      </c>
      <c r="E27" s="54">
        <v>3.66</v>
      </c>
      <c r="F27" s="54">
        <v>6.902591488E10</v>
      </c>
      <c r="G27" s="54">
        <v>64.52</v>
      </c>
      <c r="H27" s="54">
        <v>5.35</v>
      </c>
      <c r="I27" s="54">
        <f t="shared" si="1"/>
        <v>1805.75</v>
      </c>
      <c r="J27" s="54">
        <f t="shared" si="2"/>
        <v>0.000000002145010177</v>
      </c>
    </row>
    <row r="28">
      <c r="A28" s="52" t="s">
        <v>140</v>
      </c>
      <c r="B28" s="52" t="s">
        <v>141</v>
      </c>
      <c r="C28" s="54">
        <v>11.13</v>
      </c>
      <c r="D28" s="54">
        <v>4.10531008E8</v>
      </c>
      <c r="E28" s="54">
        <v>0.14</v>
      </c>
      <c r="F28" s="54">
        <v>4.64E9</v>
      </c>
      <c r="G28" s="54">
        <v>5.8</v>
      </c>
      <c r="H28" s="52"/>
      <c r="I28" s="54">
        <f t="shared" si="1"/>
        <v>5.966101695</v>
      </c>
      <c r="J28" s="54">
        <f t="shared" si="2"/>
        <v>0.0000000008781408003</v>
      </c>
    </row>
    <row r="29">
      <c r="A29" s="52" t="s">
        <v>66</v>
      </c>
      <c r="B29" s="52" t="s">
        <v>67</v>
      </c>
      <c r="C29" s="54">
        <v>10.21</v>
      </c>
      <c r="D29" s="54">
        <v>8.739999744E9</v>
      </c>
      <c r="E29" s="54">
        <v>8.13</v>
      </c>
      <c r="F29" s="54">
        <v>4.92261507072E11</v>
      </c>
      <c r="G29" s="54">
        <v>1036.15</v>
      </c>
      <c r="H29" s="54">
        <v>65.04</v>
      </c>
      <c r="I29" s="54">
        <f t="shared" si="1"/>
        <v>-8.684782609</v>
      </c>
      <c r="J29" s="54">
        <f t="shared" si="2"/>
        <v>0.0000000009592448514</v>
      </c>
    </row>
    <row r="30">
      <c r="A30" s="52" t="s">
        <v>64</v>
      </c>
      <c r="B30" s="52" t="s">
        <v>65</v>
      </c>
      <c r="C30" s="54">
        <v>9.98</v>
      </c>
      <c r="D30" s="54">
        <v>9.136400384E9</v>
      </c>
      <c r="E30" s="54">
        <v>34.45</v>
      </c>
      <c r="F30" s="54">
        <v>5.49833408512E11</v>
      </c>
      <c r="G30" s="54">
        <v>2751.5</v>
      </c>
      <c r="H30" s="54">
        <v>23.73</v>
      </c>
      <c r="I30" s="54">
        <f t="shared" si="1"/>
        <v>-114.4347826</v>
      </c>
      <c r="J30" s="54">
        <f t="shared" si="2"/>
        <v>0.000000066397471</v>
      </c>
    </row>
    <row r="31">
      <c r="A31" s="52" t="s">
        <v>142</v>
      </c>
      <c r="B31" s="52" t="s">
        <v>143</v>
      </c>
      <c r="C31" s="54">
        <v>9.9</v>
      </c>
      <c r="D31" s="54">
        <v>3.681999872E9</v>
      </c>
      <c r="E31" s="54">
        <v>4.25</v>
      </c>
      <c r="F31" s="54">
        <v>5.5407030272E10</v>
      </c>
      <c r="G31" s="54">
        <v>84.12</v>
      </c>
      <c r="H31" s="54">
        <v>3.08</v>
      </c>
      <c r="I31" s="54">
        <f t="shared" si="1"/>
        <v>377.5</v>
      </c>
      <c r="J31" s="54">
        <f t="shared" si="2"/>
        <v>0.000000005536813795</v>
      </c>
    </row>
    <row r="32">
      <c r="A32" s="52" t="s">
        <v>144</v>
      </c>
      <c r="B32" s="52" t="s">
        <v>145</v>
      </c>
      <c r="C32" s="54">
        <v>9.73</v>
      </c>
      <c r="D32" s="54">
        <v>5.8113E7</v>
      </c>
      <c r="E32" s="54">
        <v>0.07</v>
      </c>
      <c r="F32" s="54">
        <v>1.040078208E9</v>
      </c>
      <c r="G32" s="54">
        <v>2.9</v>
      </c>
      <c r="H32" s="54">
        <v>13.06</v>
      </c>
      <c r="I32" s="54">
        <f t="shared" si="1"/>
        <v>24.58823529</v>
      </c>
      <c r="J32" s="54">
        <f t="shared" si="2"/>
        <v>0.00000000115345764</v>
      </c>
    </row>
    <row r="33">
      <c r="A33" s="52" t="s">
        <v>146</v>
      </c>
      <c r="B33" s="52" t="s">
        <v>147</v>
      </c>
      <c r="C33" s="54">
        <v>9.4</v>
      </c>
      <c r="D33" s="54">
        <v>5.7367E7</v>
      </c>
      <c r="E33" s="54">
        <v>0.02</v>
      </c>
      <c r="F33" s="54">
        <v>1.4217128E8</v>
      </c>
      <c r="G33" s="54">
        <v>0.42</v>
      </c>
      <c r="H33" s="54">
        <v>6.92</v>
      </c>
      <c r="I33" s="54">
        <f t="shared" si="1"/>
        <v>0.1515151515</v>
      </c>
      <c r="J33" s="54">
        <f t="shared" si="2"/>
        <v>0.00000006702412869</v>
      </c>
    </row>
    <row r="34">
      <c r="A34" s="52" t="s">
        <v>148</v>
      </c>
      <c r="B34" s="52" t="s">
        <v>149</v>
      </c>
      <c r="C34" s="54">
        <v>9.39</v>
      </c>
      <c r="D34" s="54">
        <v>8.4979E7</v>
      </c>
      <c r="E34" s="54">
        <v>1.23</v>
      </c>
      <c r="F34" s="54">
        <v>3.1153024E9</v>
      </c>
      <c r="G34" s="54">
        <v>41.8</v>
      </c>
      <c r="H34" s="54">
        <v>10.14</v>
      </c>
      <c r="I34" s="54">
        <f t="shared" si="1"/>
        <v>-121</v>
      </c>
      <c r="J34" s="54">
        <f t="shared" si="2"/>
        <v>0.00000004382152687</v>
      </c>
    </row>
    <row r="35">
      <c r="A35" s="52" t="s">
        <v>150</v>
      </c>
      <c r="B35" s="52" t="s">
        <v>151</v>
      </c>
      <c r="C35" s="54">
        <v>8.92</v>
      </c>
      <c r="D35" s="54">
        <v>5.136E9</v>
      </c>
      <c r="E35" s="54">
        <v>30.18</v>
      </c>
      <c r="F35" s="54">
        <v>9.4294646784E10</v>
      </c>
      <c r="G35" s="54">
        <v>438.0</v>
      </c>
      <c r="H35" s="54">
        <v>5.67</v>
      </c>
      <c r="I35" s="54">
        <f t="shared" si="1"/>
        <v>-61.59574468</v>
      </c>
      <c r="J35" s="54">
        <f t="shared" si="2"/>
        <v>0.00000000573151448</v>
      </c>
    </row>
    <row r="36">
      <c r="A36" s="52" t="s">
        <v>62</v>
      </c>
      <c r="B36" s="52" t="s">
        <v>63</v>
      </c>
      <c r="C36" s="54">
        <v>8.55</v>
      </c>
      <c r="D36" s="54">
        <v>5.3845000192E10</v>
      </c>
      <c r="E36" s="54">
        <v>29.69</v>
      </c>
      <c r="F36" s="54">
        <v>8.7330553856E11</v>
      </c>
      <c r="G36" s="54">
        <v>586.0</v>
      </c>
      <c r="H36" s="54">
        <v>6.48</v>
      </c>
      <c r="I36" s="54">
        <f t="shared" si="1"/>
        <v>1.324324324</v>
      </c>
      <c r="J36" s="54">
        <f t="shared" si="2"/>
        <v>0</v>
      </c>
    </row>
    <row r="37">
      <c r="A37" s="52" t="s">
        <v>152</v>
      </c>
      <c r="B37" s="52" t="s">
        <v>153</v>
      </c>
      <c r="C37" s="54">
        <v>8.52</v>
      </c>
      <c r="D37" s="54">
        <v>4.268704E9</v>
      </c>
      <c r="E37" s="54">
        <v>10.88</v>
      </c>
      <c r="F37" s="54">
        <v>1.50470213632E11</v>
      </c>
      <c r="G37" s="54">
        <v>428.8</v>
      </c>
      <c r="H37" s="54">
        <v>10.44</v>
      </c>
      <c r="I37" s="54">
        <f t="shared" si="1"/>
        <v>627</v>
      </c>
      <c r="J37" s="54">
        <f t="shared" si="2"/>
        <v>0.0000000003794151932</v>
      </c>
    </row>
    <row r="38">
      <c r="A38" s="52" t="s">
        <v>154</v>
      </c>
      <c r="B38" s="52" t="s">
        <v>155</v>
      </c>
      <c r="C38" s="54">
        <v>8.1</v>
      </c>
      <c r="D38" s="54">
        <v>3.392E9</v>
      </c>
      <c r="E38" s="54">
        <v>2.26</v>
      </c>
      <c r="F38" s="54">
        <v>5.438427136E10</v>
      </c>
      <c r="G38" s="54">
        <v>38.28</v>
      </c>
      <c r="H38" s="54">
        <v>6.17</v>
      </c>
      <c r="I38" s="54">
        <f t="shared" si="1"/>
        <v>20.52380952</v>
      </c>
      <c r="J38" s="54">
        <f t="shared" si="2"/>
        <v>0.000000009832280907</v>
      </c>
    </row>
    <row r="39">
      <c r="A39" s="52" t="s">
        <v>156</v>
      </c>
      <c r="B39" s="52" t="s">
        <v>157</v>
      </c>
      <c r="C39" s="54">
        <v>8.0</v>
      </c>
      <c r="D39" s="54">
        <v>7.333900288E10</v>
      </c>
      <c r="E39" s="54">
        <v>66.04</v>
      </c>
      <c r="F39" s="54">
        <v>1.714877628416E12</v>
      </c>
      <c r="G39" s="54">
        <v>2229.5</v>
      </c>
      <c r="H39" s="54">
        <v>16.61</v>
      </c>
      <c r="I39" s="54">
        <f t="shared" si="1"/>
        <v>-637.8</v>
      </c>
      <c r="J39" s="54">
        <f t="shared" si="2"/>
        <v>0.0000000009118332076</v>
      </c>
    </row>
    <row r="40">
      <c r="A40" s="52" t="s">
        <v>158</v>
      </c>
      <c r="B40" s="52" t="s">
        <v>159</v>
      </c>
      <c r="C40" s="54">
        <v>7.97</v>
      </c>
      <c r="D40" s="54">
        <v>2.75E7</v>
      </c>
      <c r="E40" s="54">
        <v>0.87</v>
      </c>
      <c r="F40" s="54">
        <v>2.286791424E9</v>
      </c>
      <c r="G40" s="54">
        <v>115.05</v>
      </c>
      <c r="H40" s="54">
        <v>158.15</v>
      </c>
      <c r="I40" s="54">
        <f t="shared" si="1"/>
        <v>2172.333333</v>
      </c>
      <c r="J40" s="54">
        <f t="shared" si="2"/>
        <v>0.0000000008889464469</v>
      </c>
    </row>
    <row r="41">
      <c r="A41" s="52" t="s">
        <v>160</v>
      </c>
      <c r="B41" s="52" t="s">
        <v>161</v>
      </c>
      <c r="C41" s="54">
        <v>7.78</v>
      </c>
      <c r="D41" s="54">
        <v>8.9828999168E10</v>
      </c>
      <c r="E41" s="54">
        <v>117.01</v>
      </c>
      <c r="F41" s="54">
        <v>2.289725341696E12</v>
      </c>
      <c r="G41" s="54">
        <v>4662.0</v>
      </c>
      <c r="H41" s="54">
        <v>12.92</v>
      </c>
      <c r="I41" s="54">
        <f t="shared" si="1"/>
        <v>-611.2631579</v>
      </c>
      <c r="J41" s="54">
        <f t="shared" si="2"/>
        <v>0.000000001293296895</v>
      </c>
    </row>
    <row r="42">
      <c r="A42" s="52" t="s">
        <v>162</v>
      </c>
      <c r="B42" s="52" t="s">
        <v>163</v>
      </c>
      <c r="C42" s="54">
        <v>7.63</v>
      </c>
      <c r="D42" s="54">
        <v>1.44690992E8</v>
      </c>
      <c r="E42" s="54">
        <v>0.46</v>
      </c>
      <c r="F42" s="54">
        <v>9.355173888E9</v>
      </c>
      <c r="G42" s="54">
        <v>19.95</v>
      </c>
      <c r="H42" s="54">
        <v>24.01</v>
      </c>
      <c r="I42" s="54">
        <f t="shared" si="1"/>
        <v>777</v>
      </c>
      <c r="J42" s="54">
        <f t="shared" si="2"/>
        <v>0.000000001299558444</v>
      </c>
    </row>
    <row r="43">
      <c r="A43" s="52" t="s">
        <v>164</v>
      </c>
      <c r="B43" s="52" t="s">
        <v>165</v>
      </c>
      <c r="C43" s="54">
        <v>7.49</v>
      </c>
      <c r="D43" s="54">
        <v>1.089275008E9</v>
      </c>
      <c r="E43" s="54">
        <v>1.17</v>
      </c>
      <c r="F43" s="54">
        <v>3.0071013376E10</v>
      </c>
      <c r="G43" s="54">
        <v>37.7</v>
      </c>
      <c r="H43" s="54">
        <v>9.94</v>
      </c>
      <c r="I43" s="54">
        <f t="shared" si="1"/>
        <v>-5.071428571</v>
      </c>
      <c r="J43" s="54">
        <f t="shared" si="2"/>
        <v>0.0000000007516536253</v>
      </c>
    </row>
    <row r="44">
      <c r="A44" s="52" t="s">
        <v>166</v>
      </c>
      <c r="B44" s="52" t="s">
        <v>167</v>
      </c>
      <c r="C44" s="54">
        <v>7.42</v>
      </c>
      <c r="D44" s="54">
        <v>1.2428838E7</v>
      </c>
      <c r="E44" s="54">
        <v>0.03</v>
      </c>
      <c r="F44" s="54">
        <v>6.137348096E9</v>
      </c>
      <c r="G44" s="54">
        <v>12.24</v>
      </c>
      <c r="H44" s="54">
        <v>37.57</v>
      </c>
      <c r="I44" s="54">
        <f t="shared" si="1"/>
        <v>16.28571429</v>
      </c>
      <c r="J44" s="54">
        <f t="shared" si="2"/>
        <v>0.00000000105864703</v>
      </c>
    </row>
    <row r="45">
      <c r="A45" s="52" t="s">
        <v>168</v>
      </c>
      <c r="B45" s="52" t="s">
        <v>169</v>
      </c>
      <c r="C45" s="54">
        <v>7.4</v>
      </c>
      <c r="D45" s="54">
        <v>2.761876224E9</v>
      </c>
      <c r="E45" s="54">
        <v>0.28</v>
      </c>
      <c r="F45" s="54">
        <v>2.49864126464E11</v>
      </c>
      <c r="G45" s="54">
        <v>10.76</v>
      </c>
      <c r="H45" s="54">
        <v>8.67</v>
      </c>
      <c r="I45" s="54">
        <f t="shared" si="1"/>
        <v>-12.5</v>
      </c>
      <c r="J45" s="54">
        <f t="shared" si="2"/>
        <v>0</v>
      </c>
    </row>
    <row r="46">
      <c r="A46" s="52" t="s">
        <v>170</v>
      </c>
      <c r="B46" s="52" t="s">
        <v>171</v>
      </c>
      <c r="C46" s="54">
        <v>7.29</v>
      </c>
      <c r="D46" s="54">
        <v>7.47689984E10</v>
      </c>
      <c r="E46" s="54">
        <v>112.49</v>
      </c>
      <c r="F46" s="54">
        <v>6.70975852544E11</v>
      </c>
      <c r="G46" s="54">
        <v>1062.0</v>
      </c>
      <c r="H46" s="54">
        <v>4.67</v>
      </c>
      <c r="I46" s="54">
        <f t="shared" si="1"/>
        <v>-1020.090909</v>
      </c>
      <c r="J46" s="54">
        <f t="shared" si="2"/>
        <v>0.000000001558318075</v>
      </c>
    </row>
    <row r="47">
      <c r="A47" s="52" t="s">
        <v>48</v>
      </c>
      <c r="B47" s="52" t="s">
        <v>49</v>
      </c>
      <c r="C47" s="54">
        <v>7.17</v>
      </c>
      <c r="D47" s="54">
        <v>2.0476000256E10</v>
      </c>
      <c r="E47" s="54">
        <v>69.93</v>
      </c>
      <c r="F47" s="54">
        <v>2.601921282048E12</v>
      </c>
      <c r="G47" s="54">
        <v>8613.35</v>
      </c>
      <c r="H47" s="54">
        <v>67.07</v>
      </c>
      <c r="I47" s="54">
        <f t="shared" si="1"/>
        <v>354.6666667</v>
      </c>
      <c r="J47" s="54">
        <f t="shared" si="2"/>
        <v>0.0000000007838948199</v>
      </c>
    </row>
    <row r="48">
      <c r="A48" s="52" t="s">
        <v>172</v>
      </c>
      <c r="B48" s="52" t="s">
        <v>173</v>
      </c>
      <c r="C48" s="54">
        <v>7.03</v>
      </c>
      <c r="D48" s="54">
        <v>3469000.0</v>
      </c>
      <c r="E48" s="54">
        <v>0.42</v>
      </c>
      <c r="F48" s="52"/>
      <c r="G48" s="52"/>
      <c r="H48" s="52"/>
      <c r="I48" s="54">
        <f t="shared" si="1"/>
        <v>496.5</v>
      </c>
      <c r="J48" s="54">
        <f t="shared" si="2"/>
        <v>0.000000003395281176</v>
      </c>
    </row>
    <row r="49">
      <c r="A49" s="52" t="s">
        <v>174</v>
      </c>
      <c r="B49" s="52" t="s">
        <v>175</v>
      </c>
      <c r="C49" s="54">
        <v>7.03</v>
      </c>
      <c r="D49" s="54">
        <v>5.23580992E8</v>
      </c>
      <c r="E49" s="54">
        <v>-0.99</v>
      </c>
      <c r="F49" s="54">
        <v>2.9674049536E10</v>
      </c>
      <c r="G49" s="54">
        <v>53.6</v>
      </c>
      <c r="H49" s="52"/>
      <c r="I49" s="54">
        <v>0.0</v>
      </c>
      <c r="J49" s="54">
        <f t="shared" si="2"/>
        <v>-0.000000002710954605</v>
      </c>
    </row>
    <row r="50">
      <c r="A50" s="52" t="s">
        <v>176</v>
      </c>
      <c r="B50" s="52" t="s">
        <v>177</v>
      </c>
      <c r="C50" s="54">
        <v>6.68</v>
      </c>
      <c r="D50" s="54">
        <v>1.24921976E8</v>
      </c>
      <c r="E50" s="54">
        <v>1.03</v>
      </c>
      <c r="F50" s="54">
        <v>4.247355136E9</v>
      </c>
      <c r="G50" s="54">
        <v>56.9</v>
      </c>
      <c r="H50" s="54">
        <v>33.33</v>
      </c>
      <c r="I50" s="54">
        <f t="shared" ref="I50:I59" si="3">(E50-E49)/(C50-C49)</f>
        <v>-5.771428571</v>
      </c>
      <c r="J50" s="54">
        <f t="shared" si="2"/>
        <v>-0.000000005066986871</v>
      </c>
    </row>
    <row r="51">
      <c r="A51" s="52" t="s">
        <v>178</v>
      </c>
      <c r="B51" s="52" t="s">
        <v>179</v>
      </c>
      <c r="C51" s="54">
        <v>6.56</v>
      </c>
      <c r="D51" s="54">
        <v>1002000.0</v>
      </c>
      <c r="E51" s="54">
        <v>0.01</v>
      </c>
      <c r="F51" s="54">
        <v>6.639806E7</v>
      </c>
      <c r="G51" s="54">
        <v>0.5</v>
      </c>
      <c r="H51" s="52"/>
      <c r="I51" s="54">
        <f t="shared" si="3"/>
        <v>8.5</v>
      </c>
      <c r="J51" s="54">
        <f t="shared" si="2"/>
        <v>0.000000008231118444</v>
      </c>
    </row>
    <row r="52">
      <c r="A52" s="52" t="s">
        <v>180</v>
      </c>
      <c r="B52" s="52" t="s">
        <v>181</v>
      </c>
      <c r="C52" s="54">
        <v>6.41</v>
      </c>
      <c r="D52" s="54">
        <v>3.3848E7</v>
      </c>
      <c r="E52" s="54">
        <v>10.02</v>
      </c>
      <c r="F52" s="54">
        <v>5.32994048E9</v>
      </c>
      <c r="G52" s="54">
        <v>125.09</v>
      </c>
      <c r="H52" s="54">
        <v>694.94</v>
      </c>
      <c r="I52" s="54">
        <f t="shared" si="3"/>
        <v>-66.73333333</v>
      </c>
      <c r="J52" s="54">
        <f t="shared" si="2"/>
        <v>0.0000003047555258</v>
      </c>
    </row>
    <row r="53">
      <c r="A53" s="52" t="s">
        <v>42</v>
      </c>
      <c r="B53" s="52" t="s">
        <v>43</v>
      </c>
      <c r="C53" s="54">
        <v>6.11</v>
      </c>
      <c r="D53" s="54">
        <v>5.62789023744E11</v>
      </c>
      <c r="E53" s="54">
        <v>31.73</v>
      </c>
      <c r="F53" s="54">
        <v>3.1879484932096E13</v>
      </c>
      <c r="G53" s="54">
        <v>1954.0</v>
      </c>
      <c r="H53" s="54">
        <v>10.83</v>
      </c>
      <c r="I53" s="54">
        <f t="shared" si="3"/>
        <v>-72.36666667</v>
      </c>
      <c r="J53" s="54">
        <f t="shared" si="2"/>
        <v>0</v>
      </c>
    </row>
    <row r="54">
      <c r="A54" s="52" t="s">
        <v>182</v>
      </c>
      <c r="B54" s="52" t="s">
        <v>183</v>
      </c>
      <c r="C54" s="54">
        <v>6.05</v>
      </c>
      <c r="D54" s="54">
        <v>2.74684E8</v>
      </c>
      <c r="E54" s="54">
        <v>0.07</v>
      </c>
      <c r="F54" s="54">
        <v>2.822526208E9</v>
      </c>
      <c r="G54" s="54">
        <v>1.46</v>
      </c>
      <c r="H54" s="54">
        <v>6.96</v>
      </c>
      <c r="I54" s="54">
        <f t="shared" si="3"/>
        <v>527.6666667</v>
      </c>
      <c r="J54" s="54">
        <f t="shared" si="2"/>
        <v>0</v>
      </c>
    </row>
    <row r="55">
      <c r="A55" s="52" t="s">
        <v>184</v>
      </c>
      <c r="B55" s="52" t="s">
        <v>185</v>
      </c>
      <c r="C55" s="54">
        <v>6.04</v>
      </c>
      <c r="D55" s="54">
        <v>4.268999936E9</v>
      </c>
      <c r="E55" s="54">
        <v>3.9</v>
      </c>
      <c r="F55" s="54">
        <v>8.0640319488E10</v>
      </c>
      <c r="G55" s="54">
        <v>177.4</v>
      </c>
      <c r="H55" s="54">
        <v>5.48</v>
      </c>
      <c r="I55" s="54">
        <f t="shared" si="3"/>
        <v>-383</v>
      </c>
      <c r="J55" s="54">
        <f t="shared" si="2"/>
        <v>0.000000000958862559</v>
      </c>
    </row>
    <row r="56">
      <c r="A56" s="52" t="s">
        <v>186</v>
      </c>
      <c r="B56" s="52" t="s">
        <v>187</v>
      </c>
      <c r="C56" s="54">
        <v>5.97</v>
      </c>
      <c r="D56" s="54">
        <v>6.984406016E9</v>
      </c>
      <c r="E56" s="54">
        <v>1.97</v>
      </c>
      <c r="F56" s="54">
        <v>7.93213927424E11</v>
      </c>
      <c r="G56" s="54">
        <v>215.0</v>
      </c>
      <c r="H56" s="54">
        <v>56.36</v>
      </c>
      <c r="I56" s="54">
        <f t="shared" si="3"/>
        <v>27.57142857</v>
      </c>
      <c r="J56" s="54">
        <f t="shared" si="2"/>
        <v>-0.0000000007107592541</v>
      </c>
    </row>
    <row r="57">
      <c r="A57" s="52" t="s">
        <v>46</v>
      </c>
      <c r="B57" s="52" t="s">
        <v>47</v>
      </c>
      <c r="C57" s="54">
        <v>5.43</v>
      </c>
      <c r="D57" s="54">
        <v>2.312359936E11</v>
      </c>
      <c r="E57" s="54">
        <v>110.85</v>
      </c>
      <c r="F57" s="54">
        <v>5.899822301184E12</v>
      </c>
      <c r="G57" s="54">
        <v>3257.0</v>
      </c>
      <c r="H57" s="54">
        <v>8.49</v>
      </c>
      <c r="I57" s="54">
        <f t="shared" si="3"/>
        <v>-201.6296296</v>
      </c>
      <c r="J57" s="54">
        <f t="shared" si="2"/>
        <v>0.0000000004855261056</v>
      </c>
    </row>
    <row r="58">
      <c r="A58" s="52" t="s">
        <v>188</v>
      </c>
      <c r="B58" s="52" t="s">
        <v>189</v>
      </c>
      <c r="C58" s="54">
        <v>5.13</v>
      </c>
      <c r="D58" s="54">
        <v>1.373036032E9</v>
      </c>
      <c r="E58" s="54">
        <v>-3.75</v>
      </c>
      <c r="F58" s="54">
        <v>1.982870528E10</v>
      </c>
      <c r="G58" s="54">
        <v>260.2</v>
      </c>
      <c r="H58" s="52"/>
      <c r="I58" s="54">
        <f t="shared" si="3"/>
        <v>382</v>
      </c>
      <c r="J58" s="54">
        <f t="shared" si="2"/>
        <v>0.0000000004985579287</v>
      </c>
    </row>
    <row r="59">
      <c r="A59" s="52" t="s">
        <v>190</v>
      </c>
      <c r="B59" s="52" t="s">
        <v>191</v>
      </c>
      <c r="C59" s="54">
        <v>4.97</v>
      </c>
      <c r="D59" s="54">
        <v>8.5606208E7</v>
      </c>
      <c r="E59" s="54">
        <v>0.42</v>
      </c>
      <c r="F59" s="54">
        <v>3.984120064E9</v>
      </c>
      <c r="G59" s="54">
        <v>19.53</v>
      </c>
      <c r="H59" s="54">
        <v>29.96</v>
      </c>
      <c r="I59" s="54">
        <f t="shared" si="3"/>
        <v>-26.0625</v>
      </c>
      <c r="J59" s="54">
        <f t="shared" si="2"/>
        <v>-0.000000003239011496</v>
      </c>
    </row>
    <row r="60">
      <c r="A60" s="52" t="s">
        <v>192</v>
      </c>
      <c r="B60" s="52" t="s">
        <v>193</v>
      </c>
      <c r="C60" s="54">
        <v>4.97</v>
      </c>
      <c r="D60" s="54">
        <v>505.0</v>
      </c>
      <c r="E60" s="54">
        <v>0.0</v>
      </c>
      <c r="F60" s="54">
        <v>1015115.38</v>
      </c>
      <c r="G60" s="54">
        <v>0.13</v>
      </c>
      <c r="H60" s="52"/>
      <c r="I60" s="54">
        <v>0.0</v>
      </c>
      <c r="J60" s="54">
        <f t="shared" si="2"/>
        <v>0.000000004906215185</v>
      </c>
    </row>
    <row r="61">
      <c r="A61" s="52" t="s">
        <v>194</v>
      </c>
      <c r="B61" s="52" t="s">
        <v>195</v>
      </c>
      <c r="C61" s="54">
        <v>4.89</v>
      </c>
      <c r="D61" s="54">
        <v>1.41932368E8</v>
      </c>
      <c r="E61" s="54">
        <v>0.11</v>
      </c>
      <c r="F61" s="54">
        <v>1.0329315328E10</v>
      </c>
      <c r="G61" s="54">
        <v>5.03</v>
      </c>
      <c r="H61" s="54">
        <v>22.44</v>
      </c>
      <c r="I61" s="54">
        <f t="shared" ref="I61:I130" si="4">(E61-E60)/(C61-C60)</f>
        <v>-1.375</v>
      </c>
      <c r="J61" s="54">
        <f t="shared" si="2"/>
        <v>0.0000000007750197713</v>
      </c>
    </row>
    <row r="62">
      <c r="A62" s="52" t="s">
        <v>196</v>
      </c>
      <c r="B62" s="52" t="s">
        <v>197</v>
      </c>
      <c r="C62" s="54">
        <v>4.83</v>
      </c>
      <c r="D62" s="54">
        <v>1.427698944E9</v>
      </c>
      <c r="E62" s="54">
        <v>6.26</v>
      </c>
      <c r="F62" s="54">
        <v>4.0390623232E10</v>
      </c>
      <c r="G62" s="54">
        <v>325.5</v>
      </c>
      <c r="H62" s="54">
        <v>7.51</v>
      </c>
      <c r="I62" s="54">
        <f t="shared" si="4"/>
        <v>-102.5</v>
      </c>
      <c r="J62" s="54">
        <f t="shared" si="2"/>
        <v>0.000000004783138802</v>
      </c>
    </row>
    <row r="63">
      <c r="A63" s="52" t="s">
        <v>198</v>
      </c>
      <c r="B63" s="52" t="s">
        <v>199</v>
      </c>
      <c r="C63" s="54">
        <v>4.43</v>
      </c>
      <c r="D63" s="54">
        <v>3.512999936E9</v>
      </c>
      <c r="E63" s="54">
        <v>0.11</v>
      </c>
      <c r="F63" s="54">
        <v>1.50197813248E11</v>
      </c>
      <c r="G63" s="54">
        <v>50.41</v>
      </c>
      <c r="H63" s="52"/>
      <c r="I63" s="54">
        <f t="shared" si="4"/>
        <v>15.375</v>
      </c>
      <c r="J63" s="54">
        <f t="shared" si="2"/>
        <v>-0.000000002949214537</v>
      </c>
    </row>
    <row r="64">
      <c r="A64" s="52" t="s">
        <v>200</v>
      </c>
      <c r="B64" s="52" t="s">
        <v>201</v>
      </c>
      <c r="C64" s="54">
        <v>4.42</v>
      </c>
      <c r="D64" s="54">
        <v>1.64657232E8</v>
      </c>
      <c r="E64" s="54">
        <v>1.76</v>
      </c>
      <c r="F64" s="54">
        <v>1.747340288E10</v>
      </c>
      <c r="G64" s="54">
        <v>116.62</v>
      </c>
      <c r="H64" s="54">
        <v>26.2</v>
      </c>
      <c r="I64" s="54">
        <f t="shared" si="4"/>
        <v>-165</v>
      </c>
      <c r="J64" s="54">
        <f t="shared" si="2"/>
        <v>-0.0000000004927810997</v>
      </c>
    </row>
    <row r="65">
      <c r="A65" s="52" t="s">
        <v>40</v>
      </c>
      <c r="B65" s="52" t="s">
        <v>41</v>
      </c>
      <c r="C65" s="54">
        <v>4.12</v>
      </c>
      <c r="D65" s="54">
        <v>1.551818948608E12</v>
      </c>
      <c r="E65" s="54">
        <v>4927.0</v>
      </c>
      <c r="F65" s="54">
        <v>3.4721079754752E13</v>
      </c>
      <c r="G65" s="54">
        <v>162500.0</v>
      </c>
      <c r="H65" s="54">
        <v>6.78</v>
      </c>
      <c r="I65" s="54">
        <f t="shared" si="4"/>
        <v>-16417.46667</v>
      </c>
      <c r="J65" s="54">
        <f t="shared" si="2"/>
        <v>0.000000003174186433</v>
      </c>
    </row>
    <row r="66">
      <c r="A66" s="52" t="s">
        <v>202</v>
      </c>
      <c r="B66" s="52" t="s">
        <v>203</v>
      </c>
      <c r="C66" s="54">
        <v>4.01</v>
      </c>
      <c r="D66" s="54">
        <v>1.62836992E8</v>
      </c>
      <c r="E66" s="54">
        <v>0.09</v>
      </c>
      <c r="F66" s="54">
        <v>3.925467648E9</v>
      </c>
      <c r="G66" s="54">
        <v>3.36</v>
      </c>
      <c r="H66" s="54">
        <v>7.09</v>
      </c>
      <c r="I66" s="54">
        <f t="shared" si="4"/>
        <v>44790.09091</v>
      </c>
      <c r="J66" s="54">
        <f t="shared" si="2"/>
        <v>0.000000003175258979</v>
      </c>
    </row>
    <row r="67">
      <c r="A67" s="52" t="s">
        <v>50</v>
      </c>
      <c r="B67" s="52" t="s">
        <v>51</v>
      </c>
      <c r="C67" s="54">
        <v>3.63</v>
      </c>
      <c r="D67" s="54">
        <v>9.1703001088E10</v>
      </c>
      <c r="E67" s="54">
        <v>4.44</v>
      </c>
      <c r="F67" s="54">
        <v>1.937308254208E12</v>
      </c>
      <c r="G67" s="54">
        <v>459.0</v>
      </c>
      <c r="H67" s="54">
        <v>16.21</v>
      </c>
      <c r="I67" s="54">
        <f t="shared" si="4"/>
        <v>-11.44736842</v>
      </c>
      <c r="J67" s="54">
        <f t="shared" si="2"/>
        <v>0</v>
      </c>
    </row>
    <row r="68">
      <c r="A68" s="52" t="s">
        <v>204</v>
      </c>
      <c r="B68" s="52" t="s">
        <v>205</v>
      </c>
      <c r="C68" s="54">
        <v>3.6</v>
      </c>
      <c r="D68" s="54">
        <v>1.035162048E9</v>
      </c>
      <c r="E68" s="54">
        <v>0.11</v>
      </c>
      <c r="F68" s="54">
        <v>1.34999891968E11</v>
      </c>
      <c r="G68" s="54">
        <v>3.81</v>
      </c>
      <c r="H68" s="54">
        <v>4.63</v>
      </c>
      <c r="I68" s="54">
        <f t="shared" si="4"/>
        <v>144.3333333</v>
      </c>
      <c r="J68" s="54">
        <f t="shared" si="2"/>
        <v>0</v>
      </c>
    </row>
    <row r="69">
      <c r="A69" s="52" t="s">
        <v>44</v>
      </c>
      <c r="B69" s="52" t="s">
        <v>45</v>
      </c>
      <c r="C69" s="54">
        <v>3.32</v>
      </c>
      <c r="D69" s="54">
        <v>7.68254017536E11</v>
      </c>
      <c r="E69" s="54">
        <v>1144.0</v>
      </c>
      <c r="F69" s="54">
        <v>2.6429689430016E13</v>
      </c>
      <c r="G69" s="54">
        <v>65200.0</v>
      </c>
      <c r="H69" s="54">
        <v>5.68</v>
      </c>
      <c r="I69" s="54">
        <f t="shared" si="4"/>
        <v>-4085.321429</v>
      </c>
      <c r="J69" s="54">
        <f t="shared" si="2"/>
        <v>0.000000001490956579</v>
      </c>
    </row>
    <row r="70">
      <c r="A70" s="52" t="s">
        <v>206</v>
      </c>
      <c r="B70" s="52" t="s">
        <v>207</v>
      </c>
      <c r="C70" s="54">
        <v>3.02</v>
      </c>
      <c r="D70" s="54">
        <v>3.821E8</v>
      </c>
      <c r="E70" s="54">
        <v>14.63</v>
      </c>
      <c r="F70" s="54">
        <v>1.9722887168E10</v>
      </c>
      <c r="G70" s="54">
        <v>1496.85</v>
      </c>
      <c r="H70" s="52"/>
      <c r="I70" s="54">
        <f t="shared" si="4"/>
        <v>3764.566667</v>
      </c>
      <c r="J70" s="54">
        <f t="shared" si="2"/>
        <v>0.000000001470779142</v>
      </c>
    </row>
    <row r="71">
      <c r="A71" s="52" t="s">
        <v>208</v>
      </c>
      <c r="B71" s="52" t="s">
        <v>209</v>
      </c>
      <c r="C71" s="54">
        <v>2.85</v>
      </c>
      <c r="D71" s="54">
        <v>2.00768E8</v>
      </c>
      <c r="E71" s="54">
        <v>0.77</v>
      </c>
      <c r="F71" s="54">
        <v>7.557978624E9</v>
      </c>
      <c r="G71" s="54">
        <v>63.8</v>
      </c>
      <c r="H71" s="54">
        <v>37.02</v>
      </c>
      <c r="I71" s="54">
        <f t="shared" si="4"/>
        <v>81.52941176</v>
      </c>
      <c r="J71" s="54">
        <f t="shared" si="2"/>
        <v>0.00000007643438555</v>
      </c>
    </row>
    <row r="72">
      <c r="A72" s="52" t="s">
        <v>210</v>
      </c>
      <c r="B72" s="52" t="s">
        <v>211</v>
      </c>
      <c r="C72" s="54">
        <v>2.83</v>
      </c>
      <c r="D72" s="54">
        <v>6.595188224E9</v>
      </c>
      <c r="E72" s="54">
        <v>807.0</v>
      </c>
      <c r="F72" s="54">
        <v>2.04000002048E11</v>
      </c>
      <c r="G72" s="54">
        <v>17000.0</v>
      </c>
      <c r="H72" s="54">
        <v>4.64</v>
      </c>
      <c r="I72" s="54">
        <f t="shared" si="4"/>
        <v>-40311.5</v>
      </c>
      <c r="J72" s="54">
        <f t="shared" si="2"/>
        <v>0.000000126083362</v>
      </c>
    </row>
    <row r="73">
      <c r="A73" s="52" t="s">
        <v>212</v>
      </c>
      <c r="B73" s="52" t="s">
        <v>213</v>
      </c>
      <c r="C73" s="54">
        <v>2.71</v>
      </c>
      <c r="D73" s="54">
        <v>3.34E7</v>
      </c>
      <c r="E73" s="54">
        <v>-0.05</v>
      </c>
      <c r="F73" s="54">
        <v>6.544559616E9</v>
      </c>
      <c r="G73" s="54">
        <v>298.25</v>
      </c>
      <c r="H73" s="52"/>
      <c r="I73" s="54">
        <f t="shared" si="4"/>
        <v>6725.416667</v>
      </c>
      <c r="J73" s="54">
        <f t="shared" si="2"/>
        <v>0.0000001229923875</v>
      </c>
    </row>
    <row r="74">
      <c r="A74" s="52" t="s">
        <v>214</v>
      </c>
      <c r="B74" s="52" t="s">
        <v>215</v>
      </c>
      <c r="C74" s="54">
        <v>2.52</v>
      </c>
      <c r="D74" s="54">
        <v>97782.0</v>
      </c>
      <c r="E74" s="54">
        <v>0.01</v>
      </c>
      <c r="F74" s="54">
        <v>4.2434572E7</v>
      </c>
      <c r="G74" s="54">
        <v>2.83</v>
      </c>
      <c r="H74" s="52"/>
      <c r="I74" s="54">
        <f t="shared" si="4"/>
        <v>-0.3157894737</v>
      </c>
      <c r="J74" s="54">
        <f t="shared" si="2"/>
        <v>-0.000000001801681798</v>
      </c>
    </row>
    <row r="75">
      <c r="A75" s="52" t="s">
        <v>216</v>
      </c>
      <c r="B75" s="52" t="s">
        <v>217</v>
      </c>
      <c r="C75" s="54">
        <v>2.11</v>
      </c>
      <c r="D75" s="54">
        <v>4.45638144E9</v>
      </c>
      <c r="E75" s="54">
        <v>0.49</v>
      </c>
      <c r="F75" s="54">
        <v>1.78055954432E11</v>
      </c>
      <c r="G75" s="54">
        <v>15.24</v>
      </c>
      <c r="H75" s="54">
        <v>10.45</v>
      </c>
      <c r="I75" s="54">
        <f t="shared" si="4"/>
        <v>-1.170731707</v>
      </c>
      <c r="J75" s="54">
        <f t="shared" si="2"/>
        <v>0.0000000001077130714</v>
      </c>
    </row>
    <row r="76">
      <c r="A76" s="52" t="s">
        <v>218</v>
      </c>
      <c r="B76" s="52" t="s">
        <v>219</v>
      </c>
      <c r="C76" s="54">
        <v>1.44</v>
      </c>
      <c r="D76" s="54">
        <v>9539000.0</v>
      </c>
      <c r="E76" s="54">
        <v>0.0</v>
      </c>
      <c r="F76" s="54">
        <v>1.2359810048E10</v>
      </c>
      <c r="G76" s="54">
        <v>13.24</v>
      </c>
      <c r="H76" s="54">
        <v>90.9</v>
      </c>
      <c r="I76" s="54">
        <f t="shared" si="4"/>
        <v>0.7313432836</v>
      </c>
      <c r="J76" s="54">
        <f t="shared" si="2"/>
        <v>0.0000000001101905468</v>
      </c>
    </row>
    <row r="77">
      <c r="A77" s="52" t="s">
        <v>220</v>
      </c>
      <c r="B77" s="52" t="s">
        <v>221</v>
      </c>
      <c r="C77" s="54">
        <v>1.28</v>
      </c>
      <c r="D77" s="54">
        <v>5.04E8</v>
      </c>
      <c r="E77" s="54">
        <v>-0.21</v>
      </c>
      <c r="F77" s="54">
        <v>5.2990111744E10</v>
      </c>
      <c r="G77" s="54">
        <v>13.18</v>
      </c>
      <c r="H77" s="54">
        <v>8.11</v>
      </c>
      <c r="I77" s="54">
        <f t="shared" si="4"/>
        <v>1.3125</v>
      </c>
      <c r="J77" s="54">
        <f t="shared" si="2"/>
        <v>-0.0000000004247048807</v>
      </c>
    </row>
    <row r="78">
      <c r="A78" s="52" t="s">
        <v>222</v>
      </c>
      <c r="B78" s="52" t="s">
        <v>223</v>
      </c>
      <c r="C78" s="54">
        <v>1.02</v>
      </c>
      <c r="D78" s="54">
        <v>2.00299008E8</v>
      </c>
      <c r="E78" s="54">
        <v>-2.7</v>
      </c>
      <c r="F78" s="54">
        <v>2.205688832E10</v>
      </c>
      <c r="G78" s="54">
        <v>154.46</v>
      </c>
      <c r="H78" s="54">
        <v>24.11</v>
      </c>
      <c r="I78" s="54">
        <f t="shared" si="4"/>
        <v>9.576923077</v>
      </c>
      <c r="J78" s="54">
        <f t="shared" si="2"/>
        <v>0.000000008198853694</v>
      </c>
    </row>
    <row r="79">
      <c r="A79" s="52" t="s">
        <v>68</v>
      </c>
      <c r="B79" s="52" t="s">
        <v>69</v>
      </c>
      <c r="C79" s="54">
        <v>0.95</v>
      </c>
      <c r="D79" s="54">
        <v>7.2E8</v>
      </c>
      <c r="E79" s="54">
        <v>4.19</v>
      </c>
      <c r="F79" s="54">
        <v>1.27049670656E11</v>
      </c>
      <c r="G79" s="54">
        <v>808.0</v>
      </c>
      <c r="H79" s="52"/>
      <c r="I79" s="54">
        <f t="shared" si="4"/>
        <v>-98.42857143</v>
      </c>
      <c r="J79" s="54">
        <f t="shared" si="2"/>
        <v>0.00000001325762334</v>
      </c>
    </row>
    <row r="80">
      <c r="A80" s="52" t="s">
        <v>224</v>
      </c>
      <c r="B80" s="52" t="s">
        <v>225</v>
      </c>
      <c r="C80" s="54">
        <v>0.78</v>
      </c>
      <c r="D80" s="54">
        <v>4.0275E7</v>
      </c>
      <c r="E80" s="54">
        <v>3.11</v>
      </c>
      <c r="F80" s="54">
        <v>5.8199998464E10</v>
      </c>
      <c r="G80" s="54">
        <v>194.0</v>
      </c>
      <c r="H80" s="54">
        <v>20.94</v>
      </c>
      <c r="I80" s="54">
        <f t="shared" si="4"/>
        <v>6.352941176</v>
      </c>
      <c r="J80" s="54">
        <f t="shared" si="2"/>
        <v>0.000000001588877855</v>
      </c>
    </row>
    <row r="81">
      <c r="A81" s="52" t="s">
        <v>226</v>
      </c>
      <c r="B81" s="52" t="s">
        <v>227</v>
      </c>
      <c r="C81" s="54">
        <v>0.72</v>
      </c>
      <c r="D81" s="54">
        <v>245311.48</v>
      </c>
      <c r="E81" s="54">
        <v>0.0</v>
      </c>
      <c r="F81" s="54">
        <v>1.428641792E9</v>
      </c>
      <c r="G81" s="54">
        <v>10.49</v>
      </c>
      <c r="H81" s="54">
        <v>418.5</v>
      </c>
      <c r="I81" s="54">
        <f t="shared" si="4"/>
        <v>51.83333333</v>
      </c>
      <c r="J81" s="54">
        <f t="shared" si="2"/>
        <v>0.00000007769233574</v>
      </c>
    </row>
    <row r="82">
      <c r="A82" s="52" t="s">
        <v>54</v>
      </c>
      <c r="B82" s="52" t="s">
        <v>55</v>
      </c>
      <c r="C82" s="54">
        <v>0.38</v>
      </c>
      <c r="D82" s="54">
        <v>2.988999936E9</v>
      </c>
      <c r="E82" s="54">
        <v>-2.47</v>
      </c>
      <c r="F82" s="54">
        <v>1.485449723904E12</v>
      </c>
      <c r="G82" s="54">
        <v>413.3</v>
      </c>
      <c r="H82" s="52"/>
      <c r="I82" s="54">
        <f t="shared" si="4"/>
        <v>7.264705882</v>
      </c>
      <c r="J82" s="54">
        <f t="shared" si="2"/>
        <v>-0.0000000008264311763</v>
      </c>
    </row>
    <row r="83">
      <c r="A83" s="52" t="s">
        <v>228</v>
      </c>
      <c r="B83" s="52" t="s">
        <v>229</v>
      </c>
      <c r="C83" s="54">
        <v>0.1</v>
      </c>
      <c r="D83" s="54">
        <v>20000.0</v>
      </c>
      <c r="E83" s="54">
        <v>0.01</v>
      </c>
      <c r="F83" s="54">
        <v>7.17328704E8</v>
      </c>
      <c r="G83" s="54">
        <v>1.1</v>
      </c>
      <c r="H83" s="54">
        <v>19.43</v>
      </c>
      <c r="I83" s="54">
        <f t="shared" si="4"/>
        <v>-8.857142857</v>
      </c>
      <c r="J83" s="54">
        <f t="shared" si="2"/>
        <v>-0.0000000008297145023</v>
      </c>
    </row>
    <row r="84">
      <c r="A84" s="52" t="s">
        <v>230</v>
      </c>
      <c r="B84" s="52" t="s">
        <v>231</v>
      </c>
      <c r="C84" s="54">
        <v>-0.01</v>
      </c>
      <c r="D84" s="54">
        <v>-18693.43</v>
      </c>
      <c r="E84" s="54">
        <v>0.0</v>
      </c>
      <c r="F84" s="54">
        <v>2.291995136E9</v>
      </c>
      <c r="G84" s="54">
        <v>10.46</v>
      </c>
      <c r="H84" s="54">
        <v>194.36</v>
      </c>
      <c r="I84" s="54">
        <f t="shared" si="4"/>
        <v>0.09090909091</v>
      </c>
      <c r="J84" s="54">
        <f t="shared" si="2"/>
        <v>0.0000002584418078</v>
      </c>
    </row>
    <row r="85">
      <c r="A85" s="52" t="s">
        <v>232</v>
      </c>
      <c r="B85" s="52" t="s">
        <v>233</v>
      </c>
      <c r="C85" s="54">
        <v>-0.56</v>
      </c>
      <c r="D85" s="54">
        <v>-189649.0</v>
      </c>
      <c r="E85" s="54">
        <v>0.0</v>
      </c>
      <c r="F85" s="54">
        <v>2.2692E8</v>
      </c>
      <c r="G85" s="54">
        <v>0.25</v>
      </c>
      <c r="H85" s="52"/>
      <c r="I85" s="54">
        <f t="shared" si="4"/>
        <v>0</v>
      </c>
      <c r="J85" s="54">
        <f t="shared" si="2"/>
        <v>0</v>
      </c>
    </row>
    <row r="86">
      <c r="A86" s="52" t="s">
        <v>234</v>
      </c>
      <c r="B86" s="52" t="s">
        <v>235</v>
      </c>
      <c r="C86" s="54">
        <v>-0.7</v>
      </c>
      <c r="D86" s="54">
        <v>-8085910.0</v>
      </c>
      <c r="E86" s="54">
        <v>0.02</v>
      </c>
      <c r="F86" s="54">
        <v>4.46926912E8</v>
      </c>
      <c r="G86" s="54">
        <v>5.81</v>
      </c>
      <c r="H86" s="54">
        <v>183.76</v>
      </c>
      <c r="I86" s="54">
        <f t="shared" si="4"/>
        <v>-0.1428571429</v>
      </c>
      <c r="J86" s="54">
        <f t="shared" si="2"/>
        <v>-0.000000002532844342</v>
      </c>
    </row>
    <row r="87">
      <c r="A87" s="52" t="s">
        <v>236</v>
      </c>
      <c r="B87" s="52" t="s">
        <v>237</v>
      </c>
      <c r="C87" s="54">
        <v>-0.72</v>
      </c>
      <c r="D87" s="54">
        <v>-69952.0</v>
      </c>
      <c r="E87" s="54">
        <v>-0.01</v>
      </c>
      <c r="F87" s="54">
        <v>6.17175E7</v>
      </c>
      <c r="G87" s="54">
        <v>2.11</v>
      </c>
      <c r="H87" s="54">
        <v>8.01</v>
      </c>
      <c r="I87" s="54">
        <f t="shared" si="4"/>
        <v>1.5</v>
      </c>
      <c r="J87" s="54">
        <f t="shared" si="2"/>
        <v>-0.000000003742534579</v>
      </c>
    </row>
    <row r="88">
      <c r="A88" s="52" t="s">
        <v>238</v>
      </c>
      <c r="B88" s="52" t="s">
        <v>239</v>
      </c>
      <c r="C88" s="54">
        <v>-0.78</v>
      </c>
      <c r="D88" s="54">
        <v>-1139000.0</v>
      </c>
      <c r="E88" s="54">
        <v>-0.09</v>
      </c>
      <c r="F88" s="54">
        <v>1.11871224E8</v>
      </c>
      <c r="G88" s="54">
        <v>5.01</v>
      </c>
      <c r="H88" s="54">
        <v>72.97</v>
      </c>
      <c r="I88" s="54">
        <f t="shared" si="4"/>
        <v>1.333333333</v>
      </c>
      <c r="J88" s="54">
        <f t="shared" si="2"/>
        <v>0.00000007483293547</v>
      </c>
    </row>
    <row r="89">
      <c r="A89" s="52" t="s">
        <v>240</v>
      </c>
      <c r="B89" s="52" t="s">
        <v>241</v>
      </c>
      <c r="C89" s="54">
        <v>-3.33</v>
      </c>
      <c r="D89" s="54">
        <v>-9.3847552E7</v>
      </c>
      <c r="E89" s="54">
        <v>0.0</v>
      </c>
      <c r="F89" s="54">
        <v>1.2499999744E10</v>
      </c>
      <c r="G89" s="54">
        <v>6.25</v>
      </c>
      <c r="H89" s="52"/>
      <c r="I89" s="54">
        <f t="shared" si="4"/>
        <v>-0.03529411765</v>
      </c>
      <c r="J89" s="54">
        <f t="shared" si="2"/>
        <v>-0.0000000009707842271</v>
      </c>
    </row>
    <row r="90">
      <c r="A90" s="52" t="s">
        <v>242</v>
      </c>
      <c r="B90" s="52" t="s">
        <v>243</v>
      </c>
      <c r="C90" s="54">
        <v>-3.71</v>
      </c>
      <c r="D90" s="54">
        <v>-8.0776216E7</v>
      </c>
      <c r="E90" s="54">
        <v>0.01</v>
      </c>
      <c r="F90" s="54">
        <v>1.9291826176E10</v>
      </c>
      <c r="G90" s="54">
        <v>4.22</v>
      </c>
      <c r="H90" s="54">
        <v>117.69</v>
      </c>
      <c r="I90" s="54">
        <f t="shared" si="4"/>
        <v>-0.02631578947</v>
      </c>
      <c r="J90" s="54">
        <f t="shared" si="2"/>
        <v>0.0000000007650327403</v>
      </c>
    </row>
    <row r="91">
      <c r="A91" s="52" t="s">
        <v>244</v>
      </c>
      <c r="B91" s="52" t="s">
        <v>245</v>
      </c>
      <c r="C91" s="54">
        <v>-3.88</v>
      </c>
      <c r="D91" s="54">
        <v>-2693000.0</v>
      </c>
      <c r="E91" s="54">
        <v>0.01</v>
      </c>
      <c r="F91" s="54">
        <v>1.069062272E9</v>
      </c>
      <c r="G91" s="54">
        <v>14.75</v>
      </c>
      <c r="H91" s="54">
        <v>170.4</v>
      </c>
      <c r="I91" s="54">
        <f t="shared" si="4"/>
        <v>0</v>
      </c>
      <c r="J91" s="54">
        <f t="shared" si="2"/>
        <v>0</v>
      </c>
    </row>
    <row r="92">
      <c r="A92" s="52" t="s">
        <v>246</v>
      </c>
      <c r="B92" s="52" t="s">
        <v>247</v>
      </c>
      <c r="C92" s="54">
        <v>-4.32</v>
      </c>
      <c r="D92" s="54">
        <v>-1.33662592E9</v>
      </c>
      <c r="E92" s="54">
        <v>-35.0</v>
      </c>
      <c r="F92" s="54">
        <v>5.4414372864E10</v>
      </c>
      <c r="G92" s="54">
        <v>566.0</v>
      </c>
      <c r="H92" s="52"/>
      <c r="I92" s="54">
        <f t="shared" si="4"/>
        <v>79.56818182</v>
      </c>
      <c r="J92" s="54">
        <f t="shared" si="2"/>
        <v>0.00000002624569757</v>
      </c>
    </row>
    <row r="93">
      <c r="A93" s="52" t="s">
        <v>248</v>
      </c>
      <c r="B93" s="52" t="s">
        <v>249</v>
      </c>
      <c r="C93" s="54">
        <v>-5.21</v>
      </c>
      <c r="D93" s="54">
        <v>-5.1167924224E10</v>
      </c>
      <c r="E93" s="54">
        <v>-211.08</v>
      </c>
      <c r="F93" s="52"/>
      <c r="G93" s="52"/>
      <c r="H93" s="52"/>
      <c r="I93" s="54">
        <f t="shared" si="4"/>
        <v>197.8426966</v>
      </c>
      <c r="J93" s="54">
        <f t="shared" si="2"/>
        <v>0.000000003533522224</v>
      </c>
    </row>
    <row r="94">
      <c r="A94" s="52" t="s">
        <v>250</v>
      </c>
      <c r="B94" s="52" t="s">
        <v>251</v>
      </c>
      <c r="C94" s="54">
        <v>-5.38</v>
      </c>
      <c r="D94" s="54">
        <v>-1.703649536E9</v>
      </c>
      <c r="E94" s="54">
        <v>0.22</v>
      </c>
      <c r="F94" s="54">
        <v>1.16950032384E11</v>
      </c>
      <c r="G94" s="54">
        <v>5.57</v>
      </c>
      <c r="H94" s="54">
        <v>5.06</v>
      </c>
      <c r="I94" s="54">
        <f t="shared" si="4"/>
        <v>-1242.941176</v>
      </c>
      <c r="J94" s="54">
        <f t="shared" si="2"/>
        <v>0.000000004271769905</v>
      </c>
    </row>
    <row r="95">
      <c r="A95" s="52" t="s">
        <v>252</v>
      </c>
      <c r="B95" s="52" t="s">
        <v>253</v>
      </c>
      <c r="C95" s="54">
        <v>-6.51</v>
      </c>
      <c r="D95" s="54">
        <v>-2191714.0</v>
      </c>
      <c r="E95" s="54">
        <v>0.01</v>
      </c>
      <c r="F95" s="54">
        <v>1.81870192E8</v>
      </c>
      <c r="G95" s="54">
        <v>2.45</v>
      </c>
      <c r="H95" s="52"/>
      <c r="I95" s="54">
        <f t="shared" si="4"/>
        <v>0.185840708</v>
      </c>
      <c r="J95" s="54">
        <f t="shared" si="2"/>
        <v>-0.0000000001234235708</v>
      </c>
    </row>
    <row r="96">
      <c r="A96" s="52" t="s">
        <v>254</v>
      </c>
      <c r="B96" s="52" t="s">
        <v>255</v>
      </c>
      <c r="C96" s="54">
        <v>-6.55</v>
      </c>
      <c r="D96" s="54">
        <v>-2324000.0</v>
      </c>
      <c r="E96" s="54">
        <v>-0.57</v>
      </c>
      <c r="F96" s="54">
        <v>2.0861306E7</v>
      </c>
      <c r="G96" s="54">
        <v>4.45</v>
      </c>
      <c r="H96" s="52"/>
      <c r="I96" s="54">
        <f t="shared" si="4"/>
        <v>14.5</v>
      </c>
      <c r="J96" s="54">
        <f t="shared" si="2"/>
        <v>0.000004384439774</v>
      </c>
    </row>
    <row r="97">
      <c r="A97" s="52" t="s">
        <v>256</v>
      </c>
      <c r="B97" s="52" t="s">
        <v>257</v>
      </c>
      <c r="C97" s="54">
        <v>-6.93</v>
      </c>
      <c r="D97" s="54">
        <v>-2.8790022E7</v>
      </c>
      <c r="E97" s="54">
        <v>-0.08</v>
      </c>
      <c r="F97" s="54">
        <v>2.65408E9</v>
      </c>
      <c r="G97" s="54">
        <v>9.28</v>
      </c>
      <c r="H97" s="54">
        <v>93.9</v>
      </c>
      <c r="I97" s="54">
        <f t="shared" si="4"/>
        <v>-1.289473684</v>
      </c>
      <c r="J97" s="54">
        <f t="shared" si="2"/>
        <v>-0.00000001851430487</v>
      </c>
    </row>
    <row r="98">
      <c r="A98" s="52" t="s">
        <v>258</v>
      </c>
      <c r="B98" s="52" t="s">
        <v>259</v>
      </c>
      <c r="C98" s="54">
        <v>-8.16</v>
      </c>
      <c r="D98" s="54">
        <v>-358586.0</v>
      </c>
      <c r="E98" s="54">
        <v>-0.05</v>
      </c>
      <c r="F98" s="54">
        <v>892.09</v>
      </c>
      <c r="G98" s="54">
        <v>0.0</v>
      </c>
      <c r="H98" s="52"/>
      <c r="I98" s="54">
        <f t="shared" si="4"/>
        <v>-0.0243902439</v>
      </c>
      <c r="J98" s="54">
        <f t="shared" si="2"/>
        <v>0.000000001055170059</v>
      </c>
    </row>
    <row r="99">
      <c r="A99" s="52" t="s">
        <v>260</v>
      </c>
      <c r="B99" s="52" t="s">
        <v>261</v>
      </c>
      <c r="C99" s="54">
        <v>-11.76</v>
      </c>
      <c r="D99" s="54">
        <v>-1.258927616E9</v>
      </c>
      <c r="E99" s="54">
        <v>-0.66</v>
      </c>
      <c r="F99" s="54">
        <v>7.14051584E10</v>
      </c>
      <c r="G99" s="54">
        <v>47.69</v>
      </c>
      <c r="H99" s="52"/>
      <c r="I99" s="54">
        <f t="shared" si="4"/>
        <v>0.1694444444</v>
      </c>
      <c r="J99" s="54">
        <f t="shared" si="2"/>
        <v>0.0000000004846774277</v>
      </c>
    </row>
    <row r="100">
      <c r="A100" s="52" t="s">
        <v>262</v>
      </c>
      <c r="B100" s="52" t="s">
        <v>263</v>
      </c>
      <c r="C100" s="54">
        <v>-12.62</v>
      </c>
      <c r="D100" s="54">
        <v>-7600000.0</v>
      </c>
      <c r="E100" s="54">
        <v>166.28</v>
      </c>
      <c r="F100" s="54">
        <v>5.45931264E10</v>
      </c>
      <c r="G100" s="54">
        <v>4776.9</v>
      </c>
      <c r="H100" s="54">
        <v>38.25</v>
      </c>
      <c r="I100" s="54">
        <f t="shared" si="4"/>
        <v>-194.1162791</v>
      </c>
      <c r="J100" s="54">
        <f t="shared" si="2"/>
        <v>0.0000001334103059</v>
      </c>
    </row>
    <row r="101">
      <c r="A101" s="52" t="s">
        <v>264</v>
      </c>
      <c r="B101" s="52" t="s">
        <v>265</v>
      </c>
      <c r="C101" s="54">
        <v>-13.6</v>
      </c>
      <c r="D101" s="54">
        <v>-1.0924388E8</v>
      </c>
      <c r="E101" s="54">
        <v>0.18</v>
      </c>
      <c r="F101" s="54">
        <v>4.007713024E9</v>
      </c>
      <c r="G101" s="54">
        <v>4.71</v>
      </c>
      <c r="H101" s="54">
        <v>1214.02</v>
      </c>
      <c r="I101" s="54">
        <f t="shared" si="4"/>
        <v>169.4897959</v>
      </c>
      <c r="J101" s="54">
        <f t="shared" si="2"/>
        <v>0.000001634136753</v>
      </c>
    </row>
    <row r="102">
      <c r="A102" s="52" t="s">
        <v>266</v>
      </c>
      <c r="B102" s="52" t="s">
        <v>267</v>
      </c>
      <c r="C102" s="54">
        <v>-15.75</v>
      </c>
      <c r="D102" s="54">
        <v>-1.19474112E9</v>
      </c>
      <c r="E102" s="54">
        <v>-0.18</v>
      </c>
      <c r="F102" s="54">
        <v>4.0204726272E10</v>
      </c>
      <c r="G102" s="54">
        <v>8.64</v>
      </c>
      <c r="H102" s="52"/>
      <c r="I102" s="54">
        <f t="shared" si="4"/>
        <v>0.1674418605</v>
      </c>
      <c r="J102" s="54">
        <f t="shared" si="2"/>
        <v>0.0000000003316452467</v>
      </c>
    </row>
    <row r="103">
      <c r="A103" s="52" t="s">
        <v>268</v>
      </c>
      <c r="B103" s="52" t="s">
        <v>269</v>
      </c>
      <c r="C103" s="54">
        <v>-16.9</v>
      </c>
      <c r="D103" s="54">
        <v>-1.9169904E7</v>
      </c>
      <c r="E103" s="54">
        <v>-0.17</v>
      </c>
      <c r="F103" s="54">
        <v>6.04037504E8</v>
      </c>
      <c r="G103" s="54">
        <v>5.06</v>
      </c>
      <c r="H103" s="52"/>
      <c r="I103" s="54">
        <f t="shared" si="4"/>
        <v>-0.008695652174</v>
      </c>
      <c r="J103" s="54">
        <f t="shared" si="2"/>
        <v>0</v>
      </c>
    </row>
    <row r="104">
      <c r="A104" s="52" t="s">
        <v>270</v>
      </c>
      <c r="B104" s="52" t="s">
        <v>271</v>
      </c>
      <c r="C104" s="54">
        <v>-18.54</v>
      </c>
      <c r="D104" s="54">
        <v>-5.85E7</v>
      </c>
      <c r="E104" s="52"/>
      <c r="F104" s="54">
        <v>1.121155712E9</v>
      </c>
      <c r="G104" s="54">
        <v>160.45</v>
      </c>
      <c r="H104" s="52"/>
      <c r="I104" s="54">
        <f t="shared" si="4"/>
        <v>-0.1036585366</v>
      </c>
      <c r="J104" s="54">
        <f t="shared" si="2"/>
        <v>-0.000000004322389653</v>
      </c>
    </row>
    <row r="105">
      <c r="A105" s="52" t="s">
        <v>272</v>
      </c>
      <c r="B105" s="52" t="s">
        <v>273</v>
      </c>
      <c r="C105" s="54">
        <v>-22.8</v>
      </c>
      <c r="D105" s="54">
        <v>-2.129726976E9</v>
      </c>
      <c r="E105" s="54">
        <v>-1.68</v>
      </c>
      <c r="F105" s="54">
        <v>2.201314304E10</v>
      </c>
      <c r="G105" s="54">
        <v>21.12</v>
      </c>
      <c r="H105" s="52"/>
      <c r="I105" s="54">
        <f t="shared" si="4"/>
        <v>0.3943661972</v>
      </c>
      <c r="J105" s="54">
        <f t="shared" si="2"/>
        <v>0.0000000008111134219</v>
      </c>
    </row>
    <row r="106">
      <c r="A106" s="52" t="s">
        <v>274</v>
      </c>
      <c r="B106" s="52" t="s">
        <v>275</v>
      </c>
      <c r="C106" s="54">
        <v>-24.76</v>
      </c>
      <c r="D106" s="54">
        <v>-1.17193696E8</v>
      </c>
      <c r="E106" s="54">
        <v>-0.06</v>
      </c>
      <c r="F106" s="54">
        <v>8.601448448E9</v>
      </c>
      <c r="G106" s="54">
        <v>5.23</v>
      </c>
      <c r="H106" s="54">
        <v>120.77</v>
      </c>
      <c r="I106" s="54">
        <f t="shared" si="4"/>
        <v>-0.8265306122</v>
      </c>
      <c r="J106" s="54">
        <f t="shared" si="2"/>
        <v>0.0000000008049556328</v>
      </c>
    </row>
    <row r="107">
      <c r="A107" s="52" t="s">
        <v>276</v>
      </c>
      <c r="B107" s="52" t="s">
        <v>277</v>
      </c>
      <c r="C107" s="54">
        <v>-26.31</v>
      </c>
      <c r="D107" s="54">
        <v>-2.6879E7</v>
      </c>
      <c r="E107" s="54">
        <v>0.24</v>
      </c>
      <c r="F107" s="54">
        <v>8.81655424E8</v>
      </c>
      <c r="G107" s="54">
        <v>3.61</v>
      </c>
      <c r="H107" s="52"/>
      <c r="I107" s="54">
        <f t="shared" si="4"/>
        <v>-0.1935483871</v>
      </c>
      <c r="J107" s="54">
        <f t="shared" si="2"/>
        <v>0.000000003321718538</v>
      </c>
    </row>
    <row r="108">
      <c r="A108" s="52" t="s">
        <v>278</v>
      </c>
      <c r="B108" s="52" t="s">
        <v>279</v>
      </c>
      <c r="C108" s="54">
        <v>-29.77</v>
      </c>
      <c r="D108" s="54">
        <v>-3.870299904E9</v>
      </c>
      <c r="E108" s="54">
        <v>-2.53</v>
      </c>
      <c r="F108" s="54">
        <v>2.1098840064E10</v>
      </c>
      <c r="G108" s="54">
        <v>12.63</v>
      </c>
      <c r="H108" s="52"/>
      <c r="I108" s="54">
        <f t="shared" si="4"/>
        <v>0.8005780347</v>
      </c>
      <c r="J108" s="54">
        <f t="shared" si="2"/>
        <v>0.0000000007207121128</v>
      </c>
    </row>
    <row r="109">
      <c r="A109" s="52" t="s">
        <v>280</v>
      </c>
      <c r="B109" s="52" t="s">
        <v>281</v>
      </c>
      <c r="C109" s="54">
        <v>-30.43</v>
      </c>
      <c r="D109" s="54">
        <v>-118000.0</v>
      </c>
      <c r="E109" s="54">
        <v>-0.07</v>
      </c>
      <c r="F109" s="52"/>
      <c r="G109" s="52"/>
      <c r="H109" s="52"/>
      <c r="I109" s="54">
        <f t="shared" si="4"/>
        <v>-3.727272727</v>
      </c>
      <c r="J109" s="54">
        <f t="shared" si="2"/>
        <v>0.0000000006356290379</v>
      </c>
    </row>
    <row r="110">
      <c r="A110" s="52" t="s">
        <v>282</v>
      </c>
      <c r="B110" s="52" t="s">
        <v>283</v>
      </c>
      <c r="C110" s="54">
        <v>-31.9</v>
      </c>
      <c r="D110" s="54">
        <v>-2.176830976E9</v>
      </c>
      <c r="E110" s="54">
        <v>-1.38</v>
      </c>
      <c r="F110" s="54">
        <v>9.42982656E9</v>
      </c>
      <c r="G110" s="54">
        <v>10.94</v>
      </c>
      <c r="H110" s="52"/>
      <c r="I110" s="54">
        <f t="shared" si="4"/>
        <v>0.8911564626</v>
      </c>
      <c r="J110" s="54">
        <f t="shared" si="2"/>
        <v>0.0000000006018248683</v>
      </c>
    </row>
    <row r="111">
      <c r="A111" s="52" t="s">
        <v>284</v>
      </c>
      <c r="B111" s="52" t="s">
        <v>285</v>
      </c>
      <c r="C111" s="54">
        <v>-43.71</v>
      </c>
      <c r="D111" s="54">
        <v>-731937.0</v>
      </c>
      <c r="E111" s="54">
        <v>-0.05</v>
      </c>
      <c r="F111" s="52"/>
      <c r="G111" s="52"/>
      <c r="H111" s="52"/>
      <c r="I111" s="54">
        <f t="shared" si="4"/>
        <v>-0.1126164268</v>
      </c>
      <c r="J111" s="54">
        <f t="shared" si="2"/>
        <v>0.0000000006111854177</v>
      </c>
    </row>
    <row r="112">
      <c r="A112" s="52" t="s">
        <v>286</v>
      </c>
      <c r="B112" s="52" t="s">
        <v>287</v>
      </c>
      <c r="C112" s="54">
        <v>-47.17</v>
      </c>
      <c r="D112" s="54">
        <v>-7.104594944E9</v>
      </c>
      <c r="E112" s="54">
        <v>-5957.52</v>
      </c>
      <c r="F112" s="54">
        <v>1.146155008E11</v>
      </c>
      <c r="G112" s="54">
        <v>3900.0</v>
      </c>
      <c r="H112" s="52"/>
      <c r="I112" s="54">
        <f t="shared" si="4"/>
        <v>1721.812139</v>
      </c>
      <c r="J112" s="54">
        <f t="shared" si="2"/>
        <v>0.0000008386239985</v>
      </c>
    </row>
    <row r="113">
      <c r="A113" s="52" t="s">
        <v>288</v>
      </c>
      <c r="B113" s="52" t="s">
        <v>289</v>
      </c>
      <c r="C113" s="54">
        <v>-55.0</v>
      </c>
      <c r="D113" s="54">
        <v>-1.22513728E9</v>
      </c>
      <c r="E113" s="54">
        <v>-0.31</v>
      </c>
      <c r="F113" s="54">
        <v>2.7310166016E10</v>
      </c>
      <c r="G113" s="54">
        <v>6.37</v>
      </c>
      <c r="H113" s="52"/>
      <c r="I113" s="54">
        <f t="shared" si="4"/>
        <v>-760.8186462</v>
      </c>
      <c r="J113" s="54">
        <f t="shared" si="2"/>
        <v>0.000001013224406</v>
      </c>
    </row>
    <row r="114">
      <c r="A114" s="52" t="s">
        <v>290</v>
      </c>
      <c r="B114" s="52" t="s">
        <v>291</v>
      </c>
      <c r="C114" s="54">
        <v>-65.65</v>
      </c>
      <c r="D114" s="54">
        <v>-1.23391104E8</v>
      </c>
      <c r="E114" s="54">
        <v>-0.03</v>
      </c>
      <c r="F114" s="54">
        <v>2.965469184E10</v>
      </c>
      <c r="G114" s="54">
        <v>5.85</v>
      </c>
      <c r="H114" s="54">
        <v>251.26</v>
      </c>
      <c r="I114" s="54">
        <f t="shared" si="4"/>
        <v>-0.02629107981</v>
      </c>
      <c r="J114" s="54">
        <f t="shared" si="2"/>
        <v>0.0000000002541420212</v>
      </c>
    </row>
    <row r="115">
      <c r="A115" s="52" t="s">
        <v>292</v>
      </c>
      <c r="B115" s="52" t="s">
        <v>293</v>
      </c>
      <c r="C115" s="54">
        <v>-87.35</v>
      </c>
      <c r="D115" s="54">
        <v>-1385703.0</v>
      </c>
      <c r="E115" s="54">
        <v>0.0</v>
      </c>
      <c r="F115" s="52"/>
      <c r="G115" s="54">
        <v>0.0</v>
      </c>
      <c r="H115" s="52"/>
      <c r="I115" s="54">
        <f t="shared" si="4"/>
        <v>-0.001382488479</v>
      </c>
      <c r="J115" s="54">
        <f t="shared" si="2"/>
        <v>0.0000000002458907536</v>
      </c>
    </row>
    <row r="116">
      <c r="A116" s="52" t="s">
        <v>294</v>
      </c>
      <c r="B116" s="52" t="s">
        <v>295</v>
      </c>
      <c r="C116" s="54">
        <v>-192.52</v>
      </c>
      <c r="D116" s="54">
        <v>-2420000.0</v>
      </c>
      <c r="E116" s="54">
        <v>-0.49</v>
      </c>
      <c r="F116" s="54">
        <v>1.94219E7</v>
      </c>
      <c r="G116" s="54">
        <v>3.91</v>
      </c>
      <c r="H116" s="52"/>
      <c r="I116" s="54">
        <f t="shared" si="4"/>
        <v>0.004659123324</v>
      </c>
      <c r="J116" s="54">
        <f t="shared" si="2"/>
        <v>0.0000004737517367</v>
      </c>
    </row>
    <row r="117">
      <c r="A117" s="52" t="s">
        <v>296</v>
      </c>
      <c r="B117" s="52" t="s">
        <v>297</v>
      </c>
      <c r="C117" s="54">
        <v>-230.87</v>
      </c>
      <c r="D117" s="54">
        <v>-631473.0</v>
      </c>
      <c r="E117" s="54">
        <v>0.0</v>
      </c>
      <c r="F117" s="54">
        <v>681583.0</v>
      </c>
      <c r="G117" s="54">
        <v>0.0</v>
      </c>
      <c r="H117" s="52"/>
      <c r="I117" s="54">
        <f t="shared" si="4"/>
        <v>-0.01277705346</v>
      </c>
      <c r="J117" s="54">
        <f t="shared" si="2"/>
        <v>0.0000002739684668</v>
      </c>
    </row>
    <row r="118">
      <c r="A118" s="52" t="s">
        <v>298</v>
      </c>
      <c r="B118" s="52" t="s">
        <v>299</v>
      </c>
      <c r="C118" s="54">
        <v>-330.97</v>
      </c>
      <c r="D118" s="54">
        <v>-1.774E9</v>
      </c>
      <c r="E118" s="54">
        <v>-1.88</v>
      </c>
      <c r="F118" s="54">
        <v>2.5132883968E10</v>
      </c>
      <c r="G118" s="54">
        <v>27.29</v>
      </c>
      <c r="H118" s="52"/>
      <c r="I118" s="54">
        <f t="shared" si="4"/>
        <v>0.01878121878</v>
      </c>
      <c r="J118" s="54">
        <f t="shared" si="2"/>
        <v>0.000000001060129337</v>
      </c>
    </row>
    <row r="119">
      <c r="A119" s="52" t="s">
        <v>300</v>
      </c>
      <c r="B119" s="52" t="s">
        <v>301</v>
      </c>
      <c r="C119" s="54">
        <v>-351.75</v>
      </c>
      <c r="D119" s="54">
        <v>-6.87523008E8</v>
      </c>
      <c r="E119" s="54">
        <v>-0.32</v>
      </c>
      <c r="F119" s="54">
        <v>1.4586141696E10</v>
      </c>
      <c r="G119" s="54">
        <v>8.68</v>
      </c>
      <c r="H119" s="52"/>
      <c r="I119" s="54">
        <f t="shared" si="4"/>
        <v>-0.07507218479</v>
      </c>
      <c r="J119" s="54">
        <f t="shared" si="2"/>
        <v>0.000000001435833443</v>
      </c>
    </row>
    <row r="120">
      <c r="A120" s="52" t="s">
        <v>302</v>
      </c>
      <c r="B120" s="52" t="s">
        <v>303</v>
      </c>
      <c r="C120" s="54">
        <v>-620.15</v>
      </c>
      <c r="D120" s="54">
        <v>-2.3868902E7</v>
      </c>
      <c r="E120" s="54">
        <v>-0.65</v>
      </c>
      <c r="F120" s="54">
        <v>3.451844608E9</v>
      </c>
      <c r="G120" s="54">
        <v>104.2</v>
      </c>
      <c r="H120" s="52"/>
      <c r="I120" s="54">
        <f t="shared" si="4"/>
        <v>0.001229508197</v>
      </c>
      <c r="J120" s="54">
        <f t="shared" si="2"/>
        <v>-0.00000000049724698</v>
      </c>
    </row>
    <row r="121">
      <c r="A121" s="52" t="s">
        <v>304</v>
      </c>
      <c r="B121" s="52" t="s">
        <v>305</v>
      </c>
      <c r="C121" s="54">
        <v>-796.86</v>
      </c>
      <c r="D121" s="54">
        <v>-119529.0</v>
      </c>
      <c r="E121" s="54">
        <v>0.0</v>
      </c>
      <c r="F121" s="54">
        <v>116724.3</v>
      </c>
      <c r="G121" s="54">
        <v>0.0</v>
      </c>
      <c r="H121" s="52"/>
      <c r="I121" s="54">
        <f t="shared" si="4"/>
        <v>-0.003678343048</v>
      </c>
      <c r="J121" s="54">
        <f t="shared" si="2"/>
        <v>0.0000000273691436</v>
      </c>
    </row>
    <row r="122">
      <c r="A122" s="52" t="s">
        <v>306</v>
      </c>
      <c r="B122" s="52" t="s">
        <v>307</v>
      </c>
      <c r="C122" s="54">
        <v>-911.0</v>
      </c>
      <c r="D122" s="54">
        <v>-3726000.0</v>
      </c>
      <c r="E122" s="54">
        <v>-0.2</v>
      </c>
      <c r="F122" s="54">
        <v>3.3003496E7</v>
      </c>
      <c r="G122" s="54">
        <v>1.63</v>
      </c>
      <c r="H122" s="52"/>
      <c r="I122" s="54">
        <f t="shared" si="4"/>
        <v>0.001752234098</v>
      </c>
      <c r="J122" s="54">
        <f t="shared" si="2"/>
        <v>0.00000005545587362</v>
      </c>
    </row>
    <row r="123">
      <c r="A123" s="52" t="s">
        <v>308</v>
      </c>
      <c r="B123" s="52" t="s">
        <v>309</v>
      </c>
      <c r="C123" s="54">
        <v>-934.58</v>
      </c>
      <c r="D123" s="54">
        <v>-1.8917832E7</v>
      </c>
      <c r="E123" s="54">
        <v>-7.6</v>
      </c>
      <c r="F123" s="54">
        <v>1.0775819E7</v>
      </c>
      <c r="G123" s="54">
        <v>4.21</v>
      </c>
      <c r="H123" s="52"/>
      <c r="I123" s="54">
        <f t="shared" si="4"/>
        <v>0.3138252757</v>
      </c>
      <c r="J123" s="54">
        <f t="shared" si="2"/>
        <v>0.0000004871038595</v>
      </c>
    </row>
    <row r="124">
      <c r="A124" s="52" t="s">
        <v>310</v>
      </c>
      <c r="B124" s="52" t="s">
        <v>311</v>
      </c>
      <c r="C124" s="54">
        <v>-1523.68</v>
      </c>
      <c r="D124" s="54">
        <v>-2.1943304E7</v>
      </c>
      <c r="E124" s="54">
        <v>-0.18</v>
      </c>
      <c r="F124" s="54">
        <v>1.20076992E8</v>
      </c>
      <c r="G124" s="54">
        <v>1.01</v>
      </c>
      <c r="H124" s="52"/>
      <c r="I124" s="54">
        <f t="shared" si="4"/>
        <v>-0.01259548464</v>
      </c>
      <c r="J124" s="54">
        <f t="shared" si="2"/>
        <v>-0.000002452509889</v>
      </c>
    </row>
    <row r="125">
      <c r="A125" s="52" t="s">
        <v>312</v>
      </c>
      <c r="B125" s="52" t="s">
        <v>313</v>
      </c>
      <c r="C125" s="54">
        <v>-1555.32</v>
      </c>
      <c r="D125" s="54">
        <v>-5804231.0</v>
      </c>
      <c r="E125" s="54">
        <v>-0.15</v>
      </c>
      <c r="F125" s="54">
        <v>2.1172034E7</v>
      </c>
      <c r="G125" s="54">
        <v>0.57</v>
      </c>
      <c r="H125" s="52"/>
      <c r="I125" s="54">
        <f t="shared" si="4"/>
        <v>-0.0009481668774</v>
      </c>
      <c r="J125" s="54">
        <f t="shared" si="2"/>
        <v>0.000000001858842822</v>
      </c>
    </row>
    <row r="126">
      <c r="A126" s="52" t="s">
        <v>314</v>
      </c>
      <c r="B126" s="52" t="s">
        <v>315</v>
      </c>
      <c r="C126" s="54">
        <v>-3013.76</v>
      </c>
      <c r="D126" s="54">
        <v>-7314691.0</v>
      </c>
      <c r="E126" s="54">
        <v>-0.32</v>
      </c>
      <c r="F126" s="54">
        <v>2.7301412E7</v>
      </c>
      <c r="G126" s="54">
        <v>1.12</v>
      </c>
      <c r="H126" s="52"/>
      <c r="I126" s="54">
        <f t="shared" si="4"/>
        <v>0.0001165629028</v>
      </c>
      <c r="J126" s="54">
        <f t="shared" si="2"/>
        <v>0.0000001125484952</v>
      </c>
    </row>
    <row r="127">
      <c r="A127" s="52" t="s">
        <v>316</v>
      </c>
      <c r="B127" s="52" t="s">
        <v>317</v>
      </c>
      <c r="C127" s="54">
        <v>-3566.78</v>
      </c>
      <c r="D127" s="54">
        <v>-2.0295E7</v>
      </c>
      <c r="E127" s="54">
        <v>-0.17</v>
      </c>
      <c r="F127" s="54">
        <v>2.160107776E9</v>
      </c>
      <c r="G127" s="54">
        <v>15.57</v>
      </c>
      <c r="H127" s="52"/>
      <c r="I127" s="54">
        <f t="shared" si="4"/>
        <v>-0.0002712379299</v>
      </c>
      <c r="J127" s="54">
        <f t="shared" si="2"/>
        <v>-0.00000001155596527</v>
      </c>
    </row>
    <row r="128">
      <c r="A128" s="52" t="s">
        <v>318</v>
      </c>
      <c r="B128" s="52" t="s">
        <v>319</v>
      </c>
      <c r="C128" s="54">
        <v>-16425.73</v>
      </c>
      <c r="D128" s="54">
        <v>-2.2339E7</v>
      </c>
      <c r="E128" s="54">
        <v>-0.15</v>
      </c>
      <c r="F128" s="54">
        <v>1042220.88</v>
      </c>
      <c r="G128" s="54">
        <v>0.01</v>
      </c>
      <c r="H128" s="54">
        <v>0.26</v>
      </c>
      <c r="I128" s="54">
        <f t="shared" si="4"/>
        <v>-0.000001555336944</v>
      </c>
      <c r="J128" s="54">
        <f t="shared" si="2"/>
        <v>-0.000000009784735812</v>
      </c>
    </row>
    <row r="129">
      <c r="A129" s="52" t="s">
        <v>320</v>
      </c>
      <c r="B129" s="52" t="s">
        <v>321</v>
      </c>
      <c r="C129" s="54">
        <v>-25771.43</v>
      </c>
      <c r="D129" s="54">
        <v>-1804000.0</v>
      </c>
      <c r="E129" s="54">
        <v>-0.04</v>
      </c>
      <c r="F129" s="54">
        <v>7.4334696E7</v>
      </c>
      <c r="G129" s="54">
        <v>1.47</v>
      </c>
      <c r="H129" s="52"/>
      <c r="I129" s="54">
        <f t="shared" si="4"/>
        <v>-0.00001177011888</v>
      </c>
      <c r="J129" s="54">
        <f t="shared" si="2"/>
        <v>0.000000005356708059</v>
      </c>
    </row>
    <row r="130">
      <c r="A130" s="52" t="s">
        <v>322</v>
      </c>
      <c r="B130" s="52" t="s">
        <v>323</v>
      </c>
      <c r="C130" s="54">
        <v>-150552.17</v>
      </c>
      <c r="D130" s="54">
        <v>-3.4627E7</v>
      </c>
      <c r="E130" s="54">
        <v>-0.5</v>
      </c>
      <c r="F130" s="54">
        <v>7.749368E7</v>
      </c>
      <c r="G130" s="54">
        <v>0.91</v>
      </c>
      <c r="H130" s="52"/>
      <c r="I130" s="54">
        <f t="shared" si="4"/>
        <v>0.000003686466357</v>
      </c>
      <c r="J130" s="54">
        <f t="shared" si="2"/>
        <v>0.00000001401456296</v>
      </c>
    </row>
    <row r="131">
      <c r="A131" s="52"/>
      <c r="B131" s="52"/>
      <c r="C131" s="54"/>
      <c r="D131" s="54"/>
      <c r="E131" s="54"/>
      <c r="F131" s="54"/>
      <c r="G131" s="54"/>
      <c r="H131" s="52"/>
      <c r="I131" s="52"/>
      <c r="J131" s="52"/>
    </row>
    <row r="132">
      <c r="A132" s="52"/>
      <c r="B132" s="52"/>
      <c r="C132" s="52"/>
      <c r="D132" s="54"/>
      <c r="E132" s="54"/>
      <c r="F132" s="54"/>
      <c r="G132" s="54"/>
      <c r="H132" s="54"/>
      <c r="I132" s="52"/>
      <c r="J132" s="52"/>
    </row>
    <row r="133">
      <c r="A133" s="52"/>
      <c r="B133" s="52"/>
      <c r="C133" s="52"/>
      <c r="D133" s="52"/>
      <c r="E133" s="52"/>
      <c r="F133" s="54"/>
      <c r="G133" s="54"/>
      <c r="H133" s="52"/>
      <c r="I133" s="52"/>
      <c r="J133" s="52"/>
    </row>
    <row r="134">
      <c r="A134" s="52"/>
      <c r="B134" s="52"/>
      <c r="C134" s="52"/>
      <c r="D134" s="52"/>
      <c r="E134" s="52"/>
      <c r="F134" s="54"/>
      <c r="G134" s="54"/>
      <c r="H134" s="18" t="s">
        <v>324</v>
      </c>
      <c r="I134" s="54">
        <f t="shared" ref="I134:J134" si="5">AVERAGE(I6:I130)</f>
        <v>-9.459328416</v>
      </c>
      <c r="J134" s="54">
        <f t="shared" si="5"/>
        <v>-0.0000001246340973</v>
      </c>
    </row>
    <row r="135">
      <c r="A135" s="52"/>
      <c r="B135" s="52"/>
      <c r="C135" s="52"/>
      <c r="D135" s="52"/>
      <c r="E135" s="52"/>
      <c r="F135" s="54"/>
      <c r="G135" s="54"/>
      <c r="H135" s="52"/>
      <c r="I135" s="52"/>
      <c r="J135" s="5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8.63"/>
    <col customWidth="1" min="5" max="5" width="8.88"/>
    <col customWidth="1" min="8" max="8" width="8.13"/>
    <col customWidth="1" min="9" max="9" width="24.13"/>
  </cols>
  <sheetData>
    <row r="1">
      <c r="A1" s="55" t="s">
        <v>325</v>
      </c>
      <c r="B1" s="55" t="s">
        <v>91</v>
      </c>
      <c r="C1" s="55" t="s">
        <v>326</v>
      </c>
      <c r="D1" s="55" t="s">
        <v>327</v>
      </c>
      <c r="E1" s="55" t="s">
        <v>328</v>
      </c>
      <c r="F1" s="55" t="s">
        <v>329</v>
      </c>
      <c r="G1" s="55" t="s">
        <v>330</v>
      </c>
      <c r="H1" s="55" t="s">
        <v>331</v>
      </c>
      <c r="I1" s="56" t="s">
        <v>332</v>
      </c>
      <c r="J1" s="52"/>
    </row>
    <row r="2">
      <c r="A2" s="52" t="s">
        <v>333</v>
      </c>
      <c r="B2" s="54">
        <v>369.2</v>
      </c>
      <c r="C2" s="57">
        <v>24872.6</v>
      </c>
      <c r="D2" s="54">
        <f t="shared" ref="D2:D4" si="1">B2/C2</f>
        <v>0.01484364321</v>
      </c>
      <c r="E2" s="58">
        <v>0.1434</v>
      </c>
      <c r="F2" s="58">
        <v>0.0648</v>
      </c>
      <c r="G2" s="58">
        <f t="shared" ref="G2:G4" si="2">E2+F2</f>
        <v>0.2082</v>
      </c>
      <c r="H2" s="58">
        <v>0.6015</v>
      </c>
      <c r="I2" s="58">
        <f t="shared" ref="I2:I4" si="3">G2*(1-H2)</f>
        <v>0.0829677</v>
      </c>
      <c r="J2" s="52"/>
    </row>
    <row r="3">
      <c r="A3" s="52" t="s">
        <v>334</v>
      </c>
      <c r="B3" s="54">
        <v>111753.5</v>
      </c>
      <c r="C3" s="59">
        <v>13817.0</v>
      </c>
      <c r="D3" s="54">
        <f t="shared" si="1"/>
        <v>8.088116089</v>
      </c>
      <c r="E3" s="58">
        <v>0.0103</v>
      </c>
      <c r="F3" s="58">
        <v>0.0648</v>
      </c>
      <c r="G3" s="58">
        <f t="shared" si="2"/>
        <v>0.0751</v>
      </c>
      <c r="H3" s="58">
        <v>0.20852</v>
      </c>
      <c r="I3" s="58">
        <f t="shared" si="3"/>
        <v>0.059440148</v>
      </c>
      <c r="J3" s="52"/>
    </row>
    <row r="4">
      <c r="A4" s="52" t="s">
        <v>335</v>
      </c>
      <c r="B4" s="54">
        <v>29172.0</v>
      </c>
      <c r="C4" s="54">
        <v>275.0</v>
      </c>
      <c r="D4" s="54">
        <f t="shared" si="1"/>
        <v>106.08</v>
      </c>
      <c r="E4" s="58">
        <v>0.0067</v>
      </c>
      <c r="F4" s="58">
        <v>0.0648</v>
      </c>
      <c r="G4" s="58">
        <f t="shared" si="2"/>
        <v>0.0715</v>
      </c>
      <c r="H4" s="58">
        <v>0.2308</v>
      </c>
      <c r="I4" s="58">
        <f t="shared" si="3"/>
        <v>0.0549978</v>
      </c>
      <c r="J4" s="52"/>
    </row>
    <row r="5">
      <c r="A5" s="52"/>
      <c r="B5" s="52"/>
      <c r="C5" s="52"/>
      <c r="D5" s="52"/>
      <c r="E5" s="52"/>
      <c r="F5" s="60"/>
      <c r="G5" s="52"/>
      <c r="H5" s="52"/>
      <c r="I5" s="52"/>
      <c r="J5" s="52"/>
    </row>
    <row r="6">
      <c r="A6" s="52"/>
      <c r="B6" s="52"/>
      <c r="C6" s="52"/>
      <c r="D6" s="52"/>
      <c r="E6" s="52"/>
      <c r="F6" s="52"/>
      <c r="G6" s="52"/>
      <c r="H6" s="52"/>
      <c r="I6" s="52"/>
      <c r="J6" s="52"/>
    </row>
    <row r="7">
      <c r="A7" s="52"/>
      <c r="B7" s="52"/>
      <c r="C7" s="52"/>
      <c r="D7" s="52"/>
      <c r="E7" s="52"/>
      <c r="F7" s="52"/>
      <c r="G7" s="52"/>
      <c r="H7" s="52"/>
      <c r="I7" s="52"/>
      <c r="J7" s="52"/>
    </row>
    <row r="8">
      <c r="A8" s="52"/>
      <c r="B8" s="52"/>
      <c r="C8" s="52"/>
      <c r="D8" s="52"/>
      <c r="E8" s="52"/>
      <c r="F8" s="52"/>
      <c r="G8" s="52"/>
      <c r="H8" s="52"/>
      <c r="I8" s="52"/>
    </row>
    <row r="9">
      <c r="A9" s="52"/>
      <c r="B9" s="52"/>
      <c r="C9" s="52"/>
      <c r="D9" s="52"/>
      <c r="E9" s="52"/>
      <c r="F9" s="52"/>
      <c r="G9" s="52"/>
      <c r="H9" s="52"/>
      <c r="I9" s="52"/>
      <c r="J9" s="52"/>
    </row>
    <row r="10">
      <c r="A10" s="52"/>
      <c r="B10" s="52"/>
      <c r="C10" s="52"/>
      <c r="D10" s="52"/>
      <c r="E10" s="52"/>
      <c r="F10" s="52"/>
      <c r="G10" s="52"/>
      <c r="H10" s="52"/>
      <c r="I10" s="52"/>
      <c r="J10" s="52"/>
    </row>
    <row r="11">
      <c r="A11" s="52"/>
      <c r="B11" s="52"/>
      <c r="C11" s="52"/>
      <c r="D11" s="52"/>
      <c r="E11" s="52"/>
      <c r="F11" s="52"/>
      <c r="G11" s="52"/>
      <c r="H11" s="52"/>
      <c r="I11" s="52"/>
      <c r="J11" s="52"/>
    </row>
    <row r="12">
      <c r="A12" s="52"/>
      <c r="B12" s="52"/>
      <c r="C12" s="52"/>
      <c r="D12" s="52"/>
      <c r="E12" s="52"/>
      <c r="F12" s="52"/>
      <c r="G12" s="52"/>
      <c r="H12" s="52"/>
      <c r="I12" s="52"/>
      <c r="J12" s="52"/>
    </row>
    <row r="13">
      <c r="A13" s="52"/>
      <c r="B13" s="52"/>
      <c r="C13" s="52"/>
      <c r="D13" s="52"/>
      <c r="E13" s="52"/>
      <c r="F13" s="52"/>
      <c r="G13" s="52"/>
      <c r="H13" s="52"/>
      <c r="I13" s="52"/>
      <c r="J13" s="52"/>
    </row>
    <row r="14">
      <c r="A14" s="52"/>
      <c r="B14" s="52"/>
      <c r="C14" s="52"/>
      <c r="D14" s="52"/>
      <c r="E14" s="52"/>
      <c r="F14" s="52"/>
      <c r="G14" s="52"/>
      <c r="H14" s="52"/>
      <c r="I14" s="52"/>
      <c r="J14" s="52"/>
    </row>
    <row r="15">
      <c r="A15" s="52"/>
      <c r="B15" s="52"/>
      <c r="C15" s="52"/>
      <c r="D15" s="52"/>
      <c r="E15" s="52"/>
      <c r="F15" s="52"/>
      <c r="G15" s="52"/>
      <c r="H15" s="52"/>
      <c r="I15" s="52"/>
      <c r="J15" s="52"/>
    </row>
    <row r="16">
      <c r="A16" s="52"/>
      <c r="B16" s="52"/>
      <c r="C16" s="52"/>
      <c r="D16" s="52"/>
      <c r="E16" s="52"/>
      <c r="F16" s="52"/>
      <c r="G16" s="52"/>
      <c r="H16" s="52"/>
      <c r="I16" s="52"/>
      <c r="J16" s="52"/>
    </row>
    <row r="17">
      <c r="A17" s="52"/>
      <c r="B17" s="52"/>
      <c r="C17" s="52"/>
      <c r="D17" s="52"/>
      <c r="E17" s="52"/>
      <c r="F17" s="52"/>
      <c r="G17" s="52"/>
      <c r="H17" s="52"/>
      <c r="I17" s="52"/>
      <c r="J17" s="52"/>
    </row>
    <row r="18">
      <c r="A18" s="52"/>
      <c r="B18" s="52"/>
      <c r="C18" s="52"/>
      <c r="D18" s="52"/>
      <c r="E18" s="52"/>
      <c r="F18" s="52"/>
      <c r="G18" s="52"/>
      <c r="H18" s="52"/>
      <c r="I18" s="52"/>
      <c r="J18" s="52"/>
    </row>
    <row r="19">
      <c r="A19" s="52"/>
      <c r="B19" s="52"/>
      <c r="C19" s="52"/>
      <c r="D19" s="52"/>
      <c r="E19" s="52"/>
      <c r="F19" s="52"/>
      <c r="G19" s="52"/>
      <c r="H19" s="52"/>
      <c r="I19" s="52"/>
      <c r="J19" s="52"/>
    </row>
    <row r="20">
      <c r="A20" s="52"/>
      <c r="B20" s="52"/>
      <c r="C20" s="52"/>
      <c r="D20" s="52"/>
      <c r="E20" s="52"/>
      <c r="F20" s="52"/>
      <c r="G20" s="52"/>
      <c r="H20" s="52"/>
      <c r="I20" s="52"/>
      <c r="J20" s="52"/>
    </row>
    <row r="21">
      <c r="A21" s="52"/>
      <c r="B21" s="52"/>
      <c r="C21" s="52"/>
      <c r="D21" s="52"/>
      <c r="E21" s="52"/>
      <c r="F21" s="52"/>
      <c r="G21" s="52"/>
      <c r="H21" s="52"/>
      <c r="I21" s="52"/>
      <c r="J21" s="52"/>
    </row>
    <row r="22">
      <c r="A22" s="52"/>
      <c r="B22" s="52"/>
      <c r="C22" s="52"/>
      <c r="D22" s="52"/>
      <c r="E22" s="52"/>
      <c r="F22" s="52"/>
      <c r="G22" s="52"/>
      <c r="H22" s="52"/>
      <c r="I22" s="52"/>
      <c r="J22" s="52"/>
    </row>
    <row r="23">
      <c r="A23" s="52"/>
      <c r="B23" s="52"/>
      <c r="C23" s="52"/>
      <c r="D23" s="52"/>
      <c r="E23" s="52"/>
      <c r="F23" s="52"/>
      <c r="G23" s="52"/>
      <c r="H23" s="52"/>
      <c r="I23" s="52"/>
      <c r="J23" s="52"/>
    </row>
    <row r="24">
      <c r="A24" s="52"/>
      <c r="B24" s="52"/>
      <c r="C24" s="52"/>
      <c r="D24" s="52"/>
      <c r="E24" s="52"/>
      <c r="F24" s="52"/>
      <c r="G24" s="52"/>
      <c r="H24" s="52"/>
      <c r="I24" s="52"/>
      <c r="J2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1" t="s">
        <v>336</v>
      </c>
      <c r="B1" s="62"/>
      <c r="C1" s="62"/>
      <c r="D1" s="62"/>
      <c r="E1" s="62"/>
      <c r="F1" s="62"/>
      <c r="G1" s="62"/>
      <c r="H1" s="62"/>
      <c r="I1" s="62"/>
      <c r="J1" s="62"/>
    </row>
    <row r="2">
      <c r="A2" s="62"/>
      <c r="B2" s="62"/>
      <c r="C2" s="62"/>
      <c r="D2" s="62"/>
      <c r="E2" s="62"/>
      <c r="F2" s="62"/>
      <c r="G2" s="62"/>
      <c r="H2" s="62"/>
      <c r="I2" s="62"/>
      <c r="J2" s="62"/>
    </row>
    <row r="3">
      <c r="A3" s="63" t="s">
        <v>337</v>
      </c>
      <c r="B3" s="64"/>
      <c r="C3" s="62"/>
      <c r="D3" s="62"/>
      <c r="E3" s="62"/>
      <c r="F3" s="62"/>
      <c r="G3" s="62"/>
      <c r="H3" s="62"/>
      <c r="I3" s="62"/>
      <c r="J3" s="62"/>
    </row>
    <row r="4">
      <c r="A4" s="61" t="s">
        <v>338</v>
      </c>
      <c r="B4" s="65">
        <v>0.728007</v>
      </c>
      <c r="C4" s="62"/>
      <c r="D4" s="62"/>
      <c r="E4" s="62"/>
      <c r="F4" s="62"/>
      <c r="G4" s="62"/>
      <c r="H4" s="62"/>
      <c r="I4" s="62"/>
      <c r="J4" s="62"/>
    </row>
    <row r="5">
      <c r="A5" s="61" t="s">
        <v>339</v>
      </c>
      <c r="B5" s="65">
        <v>0.529995</v>
      </c>
      <c r="C5" s="62"/>
      <c r="D5" s="62"/>
      <c r="E5" s="62"/>
      <c r="F5" s="62"/>
      <c r="G5" s="62"/>
      <c r="H5" s="62"/>
      <c r="I5" s="62"/>
      <c r="J5" s="62"/>
    </row>
    <row r="6">
      <c r="A6" s="61" t="s">
        <v>340</v>
      </c>
      <c r="B6" s="65">
        <v>0.508631</v>
      </c>
      <c r="C6" s="62"/>
      <c r="D6" s="62"/>
      <c r="E6" s="62"/>
      <c r="F6" s="62"/>
      <c r="G6" s="62"/>
      <c r="H6" s="62"/>
      <c r="I6" s="62"/>
      <c r="J6" s="62"/>
    </row>
    <row r="7">
      <c r="A7" s="61" t="s">
        <v>341</v>
      </c>
      <c r="B7" s="65">
        <v>0.208688</v>
      </c>
      <c r="C7" s="62"/>
      <c r="D7" s="62"/>
      <c r="E7" s="62"/>
      <c r="F7" s="62"/>
      <c r="G7" s="62"/>
      <c r="H7" s="62"/>
      <c r="I7" s="62"/>
      <c r="J7" s="62"/>
    </row>
    <row r="8">
      <c r="A8" s="66" t="s">
        <v>342</v>
      </c>
      <c r="B8" s="50">
        <v>24.0</v>
      </c>
      <c r="C8" s="62"/>
      <c r="D8" s="62"/>
      <c r="E8" s="62"/>
      <c r="F8" s="62"/>
      <c r="G8" s="62"/>
      <c r="H8" s="62"/>
      <c r="I8" s="62"/>
      <c r="J8" s="62"/>
    </row>
    <row r="9">
      <c r="A9" s="62"/>
      <c r="B9" s="62"/>
      <c r="C9" s="62"/>
      <c r="D9" s="62"/>
      <c r="E9" s="62"/>
      <c r="F9" s="62"/>
      <c r="G9" s="62"/>
      <c r="H9" s="62"/>
      <c r="I9" s="62"/>
      <c r="J9" s="62"/>
    </row>
    <row r="10">
      <c r="A10" s="61" t="s">
        <v>343</v>
      </c>
      <c r="B10" s="62"/>
      <c r="C10" s="62"/>
      <c r="D10" s="62"/>
      <c r="E10" s="62"/>
      <c r="F10" s="62"/>
      <c r="G10" s="62"/>
      <c r="H10" s="62"/>
      <c r="I10" s="62"/>
      <c r="J10" s="62"/>
    </row>
    <row r="11">
      <c r="A11" s="67"/>
      <c r="B11" s="63" t="s">
        <v>344</v>
      </c>
      <c r="C11" s="63" t="s">
        <v>345</v>
      </c>
      <c r="D11" s="63" t="s">
        <v>346</v>
      </c>
      <c r="E11" s="63" t="s">
        <v>347</v>
      </c>
      <c r="F11" s="63" t="s">
        <v>348</v>
      </c>
      <c r="G11" s="62"/>
      <c r="H11" s="62"/>
      <c r="I11" s="62"/>
      <c r="J11" s="62"/>
    </row>
    <row r="12">
      <c r="A12" s="61" t="s">
        <v>349</v>
      </c>
      <c r="B12" s="65">
        <v>1.0</v>
      </c>
      <c r="C12" s="65">
        <v>1.080405</v>
      </c>
      <c r="D12" s="65">
        <v>1.080405</v>
      </c>
      <c r="E12" s="65">
        <v>24.80799</v>
      </c>
      <c r="F12" s="68">
        <v>5.5197E-5</v>
      </c>
      <c r="G12" s="62"/>
      <c r="H12" s="62"/>
      <c r="I12" s="62"/>
      <c r="J12" s="62"/>
    </row>
    <row r="13">
      <c r="A13" s="61" t="s">
        <v>350</v>
      </c>
      <c r="B13" s="65">
        <v>22.0</v>
      </c>
      <c r="C13" s="65">
        <v>0.958115</v>
      </c>
      <c r="D13" s="65">
        <v>0.043551</v>
      </c>
      <c r="E13" s="62"/>
      <c r="F13" s="62"/>
      <c r="G13" s="62"/>
      <c r="H13" s="62"/>
      <c r="I13" s="62"/>
      <c r="J13" s="62"/>
    </row>
    <row r="14">
      <c r="A14" s="66" t="s">
        <v>351</v>
      </c>
      <c r="B14" s="50">
        <v>23.0</v>
      </c>
      <c r="C14" s="50">
        <v>2.038519</v>
      </c>
      <c r="D14" s="69"/>
      <c r="E14" s="69"/>
      <c r="F14" s="69"/>
      <c r="G14" s="62"/>
      <c r="H14" s="62"/>
      <c r="I14" s="62"/>
      <c r="J14" s="62"/>
    </row>
    <row r="15">
      <c r="A15" s="62"/>
      <c r="B15" s="62"/>
      <c r="C15" s="62"/>
      <c r="D15" s="62"/>
      <c r="E15" s="62"/>
      <c r="F15" s="62"/>
      <c r="G15" s="62"/>
      <c r="H15" s="62"/>
      <c r="I15" s="62"/>
      <c r="J15" s="62"/>
    </row>
    <row r="16">
      <c r="A16" s="67"/>
      <c r="B16" s="63" t="s">
        <v>352</v>
      </c>
      <c r="C16" s="63" t="s">
        <v>341</v>
      </c>
      <c r="D16" s="63" t="s">
        <v>353</v>
      </c>
      <c r="E16" s="63" t="s">
        <v>354</v>
      </c>
      <c r="F16" s="63" t="s">
        <v>355</v>
      </c>
      <c r="G16" s="63" t="s">
        <v>356</v>
      </c>
      <c r="H16" s="63" t="s">
        <v>357</v>
      </c>
      <c r="I16" s="63" t="s">
        <v>358</v>
      </c>
      <c r="J16" s="62"/>
    </row>
    <row r="17">
      <c r="A17" s="61" t="s">
        <v>359</v>
      </c>
      <c r="B17" s="65">
        <v>0.03194</v>
      </c>
      <c r="C17" s="65">
        <v>0.042653</v>
      </c>
      <c r="D17" s="65">
        <v>0.748826</v>
      </c>
      <c r="E17" s="65">
        <v>0.461894</v>
      </c>
      <c r="F17" s="65">
        <v>-0.056517615</v>
      </c>
      <c r="G17" s="65">
        <v>0.120397</v>
      </c>
      <c r="H17" s="65">
        <v>-0.05652</v>
      </c>
      <c r="I17" s="65">
        <v>0.120397</v>
      </c>
      <c r="J17" s="62"/>
    </row>
    <row r="18">
      <c r="A18" s="66" t="s">
        <v>360</v>
      </c>
      <c r="B18" s="50">
        <v>2.210418</v>
      </c>
      <c r="C18" s="50">
        <v>0.443791</v>
      </c>
      <c r="D18" s="50">
        <v>4.980762</v>
      </c>
      <c r="E18" s="70">
        <v>5.52E-5</v>
      </c>
      <c r="F18" s="50">
        <v>1.290051274</v>
      </c>
      <c r="G18" s="50">
        <v>3.130784</v>
      </c>
      <c r="H18" s="50">
        <v>1.290051</v>
      </c>
      <c r="I18" s="50">
        <v>3.130784</v>
      </c>
      <c r="J18" s="62"/>
    </row>
    <row r="19">
      <c r="A19" s="62"/>
      <c r="B19" s="62"/>
      <c r="C19" s="62"/>
      <c r="D19" s="62"/>
      <c r="E19" s="62"/>
      <c r="F19" s="62"/>
      <c r="G19" s="62"/>
      <c r="H19" s="62"/>
      <c r="I19" s="62"/>
      <c r="J19" s="62"/>
    </row>
    <row r="20">
      <c r="A20" s="62"/>
      <c r="B20" s="62"/>
      <c r="C20" s="62"/>
      <c r="D20" s="62"/>
      <c r="E20" s="62"/>
      <c r="F20" s="62"/>
      <c r="G20" s="62"/>
      <c r="H20" s="62"/>
      <c r="I20" s="62"/>
      <c r="J20" s="62"/>
    </row>
    <row r="21">
      <c r="A21" s="62"/>
      <c r="B21" s="62"/>
      <c r="C21" s="62"/>
      <c r="D21" s="62"/>
      <c r="E21" s="62"/>
      <c r="F21" s="62"/>
      <c r="G21" s="62"/>
      <c r="H21" s="62"/>
      <c r="I21" s="62"/>
      <c r="J21" s="62"/>
    </row>
    <row r="22">
      <c r="A22" s="61" t="s">
        <v>361</v>
      </c>
      <c r="B22" s="62"/>
      <c r="C22" s="62"/>
      <c r="D22" s="62"/>
      <c r="E22" s="62"/>
      <c r="F22" s="62"/>
      <c r="G22" s="62"/>
      <c r="H22" s="62"/>
      <c r="I22" s="62"/>
      <c r="J22" s="62"/>
    </row>
    <row r="23">
      <c r="A23" s="62"/>
      <c r="B23" s="62"/>
      <c r="C23" s="62"/>
      <c r="D23" s="62"/>
      <c r="E23" s="62"/>
      <c r="F23" s="62"/>
      <c r="G23" s="62"/>
      <c r="H23" s="62"/>
      <c r="I23" s="62"/>
      <c r="J23" s="62"/>
    </row>
    <row r="24">
      <c r="A24" s="63" t="s">
        <v>362</v>
      </c>
      <c r="B24" s="63" t="s">
        <v>363</v>
      </c>
      <c r="C24" s="63" t="s">
        <v>364</v>
      </c>
      <c r="D24" s="62"/>
      <c r="E24" s="62"/>
      <c r="F24" s="62"/>
      <c r="G24" s="62"/>
      <c r="H24" s="62"/>
      <c r="I24" s="62"/>
      <c r="J24" s="62"/>
    </row>
    <row r="25">
      <c r="A25" s="65">
        <v>1.0</v>
      </c>
      <c r="B25" s="65">
        <v>0.049422</v>
      </c>
      <c r="C25" s="65">
        <v>-0.02925</v>
      </c>
      <c r="D25" s="62"/>
      <c r="E25" s="62"/>
      <c r="F25" s="62"/>
      <c r="G25" s="62"/>
      <c r="H25" s="62"/>
      <c r="I25" s="62"/>
      <c r="J25" s="62"/>
    </row>
    <row r="26">
      <c r="A26" s="65">
        <v>2.0</v>
      </c>
      <c r="B26" s="65">
        <v>-0.05202</v>
      </c>
      <c r="C26" s="65">
        <v>0.034535</v>
      </c>
      <c r="D26" s="62"/>
      <c r="E26" s="62"/>
      <c r="F26" s="62"/>
      <c r="G26" s="62"/>
      <c r="H26" s="62"/>
      <c r="I26" s="62"/>
      <c r="J26" s="62"/>
    </row>
    <row r="27">
      <c r="A27" s="65">
        <v>3.0</v>
      </c>
      <c r="B27" s="65">
        <v>0.019611</v>
      </c>
      <c r="C27" s="65">
        <v>-0.07022</v>
      </c>
      <c r="D27" s="62"/>
      <c r="E27" s="62"/>
      <c r="F27" s="62"/>
      <c r="G27" s="62"/>
      <c r="H27" s="62"/>
      <c r="I27" s="62"/>
      <c r="J27" s="62"/>
    </row>
    <row r="28">
      <c r="A28" s="65">
        <v>4.0</v>
      </c>
      <c r="B28" s="65">
        <v>-0.01058</v>
      </c>
      <c r="C28" s="65">
        <v>-0.09027</v>
      </c>
      <c r="D28" s="62"/>
      <c r="E28" s="62"/>
      <c r="F28" s="62"/>
      <c r="G28" s="62"/>
      <c r="H28" s="62"/>
      <c r="I28" s="62"/>
      <c r="J28" s="62"/>
    </row>
    <row r="29">
      <c r="A29" s="65">
        <v>5.0</v>
      </c>
      <c r="B29" s="65">
        <v>-0.03605</v>
      </c>
      <c r="C29" s="65">
        <v>0.483181</v>
      </c>
      <c r="D29" s="62"/>
      <c r="E29" s="62"/>
      <c r="F29" s="62"/>
      <c r="G29" s="62"/>
      <c r="H29" s="62"/>
      <c r="I29" s="62"/>
      <c r="J29" s="62"/>
    </row>
    <row r="30">
      <c r="A30" s="65">
        <v>6.0</v>
      </c>
      <c r="B30" s="65">
        <v>-0.07531</v>
      </c>
      <c r="C30" s="65">
        <v>0.109559</v>
      </c>
      <c r="D30" s="62"/>
      <c r="E30" s="62"/>
      <c r="F30" s="62"/>
      <c r="G30" s="62"/>
      <c r="H30" s="62"/>
      <c r="I30" s="62"/>
      <c r="J30" s="62"/>
    </row>
    <row r="31">
      <c r="A31" s="65">
        <v>7.0</v>
      </c>
      <c r="B31" s="65">
        <v>0.172522</v>
      </c>
      <c r="C31" s="65">
        <v>-0.04105</v>
      </c>
      <c r="D31" s="62"/>
      <c r="E31" s="62"/>
      <c r="F31" s="62"/>
      <c r="G31" s="62"/>
      <c r="H31" s="62"/>
      <c r="I31" s="62"/>
      <c r="J31" s="62"/>
    </row>
    <row r="32">
      <c r="A32" s="65">
        <v>8.0</v>
      </c>
      <c r="B32" s="65">
        <v>0.212909</v>
      </c>
      <c r="C32" s="65">
        <v>0.428646</v>
      </c>
      <c r="D32" s="62"/>
      <c r="E32" s="62"/>
      <c r="F32" s="62"/>
      <c r="G32" s="62"/>
      <c r="H32" s="62"/>
      <c r="I32" s="62"/>
      <c r="J32" s="62"/>
    </row>
    <row r="33">
      <c r="A33" s="65">
        <v>9.0</v>
      </c>
      <c r="B33" s="65">
        <v>0.489299</v>
      </c>
      <c r="C33" s="65">
        <v>-0.10241</v>
      </c>
      <c r="D33" s="62"/>
      <c r="E33" s="62"/>
      <c r="F33" s="62"/>
      <c r="G33" s="62"/>
      <c r="H33" s="62"/>
      <c r="I33" s="62"/>
      <c r="J33" s="62"/>
    </row>
    <row r="34">
      <c r="A34" s="65">
        <v>10.0</v>
      </c>
      <c r="B34" s="65">
        <v>0.224876</v>
      </c>
      <c r="C34" s="65">
        <v>0.184804</v>
      </c>
      <c r="D34" s="62"/>
      <c r="E34" s="62"/>
      <c r="F34" s="62"/>
      <c r="G34" s="62"/>
      <c r="H34" s="62"/>
      <c r="I34" s="62"/>
      <c r="J34" s="62"/>
    </row>
    <row r="35">
      <c r="A35" s="65">
        <v>11.0</v>
      </c>
      <c r="B35" s="65">
        <v>0.490382</v>
      </c>
      <c r="C35" s="65">
        <v>-0.11352</v>
      </c>
      <c r="D35" s="62"/>
      <c r="E35" s="62"/>
      <c r="F35" s="62"/>
      <c r="G35" s="62"/>
      <c r="H35" s="62"/>
      <c r="I35" s="62"/>
      <c r="J35" s="62"/>
    </row>
    <row r="36">
      <c r="A36" s="65">
        <v>12.0</v>
      </c>
      <c r="B36" s="65">
        <v>-0.61546</v>
      </c>
      <c r="C36" s="65">
        <v>0.009986</v>
      </c>
      <c r="D36" s="62"/>
      <c r="E36" s="62"/>
      <c r="F36" s="62"/>
      <c r="G36" s="62"/>
      <c r="H36" s="62"/>
      <c r="I36" s="62"/>
      <c r="J36" s="62"/>
    </row>
    <row r="37">
      <c r="A37" s="65">
        <v>13.0</v>
      </c>
      <c r="B37" s="65">
        <v>0.127783</v>
      </c>
      <c r="C37" s="65">
        <v>0.441667</v>
      </c>
      <c r="D37" s="62"/>
      <c r="E37" s="62"/>
      <c r="F37" s="62"/>
      <c r="G37" s="62"/>
      <c r="H37" s="62"/>
      <c r="I37" s="62"/>
      <c r="J37" s="62"/>
    </row>
    <row r="38">
      <c r="A38" s="65">
        <v>14.0</v>
      </c>
      <c r="B38" s="65">
        <v>-0.01194</v>
      </c>
      <c r="C38" s="65">
        <v>-0.26552</v>
      </c>
      <c r="D38" s="62"/>
      <c r="E38" s="62"/>
      <c r="F38" s="62"/>
      <c r="G38" s="62"/>
      <c r="H38" s="62"/>
      <c r="I38" s="62"/>
      <c r="J38" s="62"/>
    </row>
    <row r="39">
      <c r="A39" s="65">
        <v>15.0</v>
      </c>
      <c r="B39" s="65">
        <v>-0.03556</v>
      </c>
      <c r="C39" s="65">
        <v>-0.03158</v>
      </c>
      <c r="D39" s="62"/>
      <c r="E39" s="62"/>
      <c r="F39" s="62"/>
      <c r="G39" s="62"/>
      <c r="H39" s="62"/>
      <c r="I39" s="62"/>
      <c r="J39" s="62"/>
    </row>
    <row r="40">
      <c r="A40" s="65">
        <v>16.0</v>
      </c>
      <c r="B40" s="65">
        <v>-0.02352</v>
      </c>
      <c r="C40" s="65">
        <v>0.031009</v>
      </c>
      <c r="D40" s="62"/>
      <c r="E40" s="62"/>
      <c r="F40" s="62"/>
      <c r="G40" s="62"/>
      <c r="H40" s="62"/>
      <c r="I40" s="62"/>
      <c r="J40" s="62"/>
    </row>
    <row r="41">
      <c r="A41" s="65">
        <v>17.0</v>
      </c>
      <c r="B41" s="65">
        <v>-0.24668</v>
      </c>
      <c r="C41" s="65">
        <v>0.01983</v>
      </c>
      <c r="D41" s="62"/>
      <c r="E41" s="62"/>
      <c r="F41" s="62"/>
      <c r="G41" s="62"/>
      <c r="H41" s="62"/>
      <c r="I41" s="62"/>
      <c r="J41" s="62"/>
    </row>
    <row r="42">
      <c r="A42" s="65">
        <v>18.0</v>
      </c>
      <c r="B42" s="65">
        <v>0.044187</v>
      </c>
      <c r="C42" s="65">
        <v>-0.21838</v>
      </c>
      <c r="D42" s="62"/>
      <c r="E42" s="62"/>
      <c r="F42" s="62"/>
      <c r="G42" s="62"/>
      <c r="H42" s="62"/>
      <c r="I42" s="62"/>
      <c r="J42" s="62"/>
    </row>
    <row r="43">
      <c r="A43" s="65">
        <v>19.0</v>
      </c>
      <c r="B43" s="65">
        <v>-0.03866</v>
      </c>
      <c r="C43" s="65">
        <v>-0.162</v>
      </c>
      <c r="D43" s="62"/>
      <c r="E43" s="62"/>
      <c r="F43" s="62"/>
      <c r="G43" s="62"/>
      <c r="H43" s="62"/>
      <c r="I43" s="62"/>
      <c r="J43" s="62"/>
    </row>
    <row r="44">
      <c r="A44" s="65">
        <v>20.0</v>
      </c>
      <c r="B44" s="65">
        <v>-0.03265</v>
      </c>
      <c r="C44" s="65">
        <v>-0.21157</v>
      </c>
      <c r="D44" s="62"/>
      <c r="E44" s="62"/>
      <c r="F44" s="62"/>
      <c r="G44" s="62"/>
      <c r="H44" s="62"/>
      <c r="I44" s="62"/>
      <c r="J44" s="62"/>
    </row>
    <row r="45">
      <c r="A45" s="65">
        <v>21.0</v>
      </c>
      <c r="B45" s="65">
        <v>0.129262</v>
      </c>
      <c r="C45" s="65">
        <v>-0.00753</v>
      </c>
      <c r="D45" s="62"/>
      <c r="E45" s="62"/>
      <c r="F45" s="62"/>
      <c r="G45" s="62"/>
      <c r="H45" s="62"/>
      <c r="I45" s="62"/>
      <c r="J45" s="62"/>
    </row>
    <row r="46">
      <c r="A46" s="65">
        <v>22.0</v>
      </c>
      <c r="B46" s="65">
        <v>0.14932</v>
      </c>
      <c r="C46" s="65">
        <v>-0.2211</v>
      </c>
      <c r="D46" s="62"/>
      <c r="E46" s="62"/>
      <c r="F46" s="62"/>
      <c r="G46" s="62"/>
      <c r="H46" s="62"/>
      <c r="I46" s="62"/>
      <c r="J46" s="62"/>
    </row>
    <row r="47">
      <c r="A47" s="65">
        <v>23.0</v>
      </c>
      <c r="B47" s="65">
        <v>0.056161</v>
      </c>
      <c r="C47" s="65">
        <v>-0.12764</v>
      </c>
      <c r="D47" s="62"/>
      <c r="E47" s="62"/>
      <c r="F47" s="62"/>
      <c r="G47" s="62"/>
      <c r="H47" s="62"/>
      <c r="I47" s="62"/>
      <c r="J47" s="62"/>
    </row>
    <row r="48">
      <c r="A48" s="50">
        <v>24.0</v>
      </c>
      <c r="B48" s="50">
        <v>0.038154</v>
      </c>
      <c r="C48" s="50">
        <v>-0.05118</v>
      </c>
      <c r="D48" s="62"/>
      <c r="E48" s="62"/>
      <c r="F48" s="62"/>
      <c r="G48" s="62"/>
      <c r="H48" s="62"/>
      <c r="I48" s="62"/>
      <c r="J48" s="62"/>
    </row>
    <row r="49">
      <c r="A49" s="62"/>
      <c r="B49" s="62"/>
      <c r="C49" s="62"/>
      <c r="D49" s="62"/>
      <c r="E49" s="62"/>
      <c r="F49" s="62"/>
      <c r="G49" s="62"/>
      <c r="H49" s="62"/>
      <c r="I49" s="62"/>
      <c r="J49" s="62"/>
    </row>
  </sheetData>
  <mergeCells count="1">
    <mergeCell ref="A3:B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1" t="s">
        <v>336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</row>
    <row r="3">
      <c r="A3" s="63" t="s">
        <v>337</v>
      </c>
      <c r="B3" s="64"/>
      <c r="C3" s="62"/>
      <c r="D3" s="62"/>
      <c r="E3" s="62"/>
      <c r="F3" s="62"/>
      <c r="G3" s="62"/>
      <c r="H3" s="62"/>
      <c r="I3" s="62"/>
      <c r="J3" s="62"/>
      <c r="K3" s="62"/>
    </row>
    <row r="4">
      <c r="A4" s="61" t="s">
        <v>338</v>
      </c>
      <c r="B4" s="65">
        <v>0.742040336</v>
      </c>
      <c r="C4" s="62"/>
      <c r="D4" s="62"/>
      <c r="E4" s="62"/>
      <c r="F4" s="62"/>
      <c r="G4" s="62"/>
      <c r="H4" s="62"/>
      <c r="I4" s="62"/>
      <c r="J4" s="62"/>
      <c r="K4" s="62"/>
    </row>
    <row r="5">
      <c r="A5" s="61" t="s">
        <v>339</v>
      </c>
      <c r="B5" s="65">
        <v>0.55062386</v>
      </c>
      <c r="C5" s="62"/>
      <c r="D5" s="62"/>
      <c r="E5" s="62"/>
      <c r="F5" s="62"/>
      <c r="G5" s="62"/>
      <c r="H5" s="62"/>
      <c r="I5" s="62"/>
      <c r="J5" s="62"/>
      <c r="K5" s="62"/>
    </row>
    <row r="6">
      <c r="A6" s="61" t="s">
        <v>340</v>
      </c>
      <c r="B6" s="65">
        <v>0.530197671</v>
      </c>
      <c r="C6" s="62"/>
      <c r="D6" s="62"/>
      <c r="E6" s="62"/>
      <c r="F6" s="62"/>
      <c r="G6" s="62"/>
      <c r="H6" s="62"/>
      <c r="I6" s="62"/>
      <c r="J6" s="62"/>
      <c r="K6" s="62"/>
    </row>
    <row r="7">
      <c r="A7" s="61" t="s">
        <v>341</v>
      </c>
      <c r="B7" s="65">
        <v>0.104484644</v>
      </c>
      <c r="C7" s="62"/>
      <c r="D7" s="62"/>
      <c r="E7" s="62"/>
      <c r="F7" s="62"/>
      <c r="G7" s="62"/>
      <c r="H7" s="62"/>
      <c r="I7" s="62"/>
      <c r="J7" s="62"/>
      <c r="K7" s="62"/>
    </row>
    <row r="8">
      <c r="A8" s="66" t="s">
        <v>342</v>
      </c>
      <c r="B8" s="50">
        <v>24.0</v>
      </c>
      <c r="C8" s="62"/>
      <c r="D8" s="62"/>
      <c r="E8" s="62"/>
      <c r="F8" s="62"/>
      <c r="G8" s="62"/>
      <c r="H8" s="62"/>
      <c r="I8" s="62"/>
      <c r="J8" s="62"/>
      <c r="K8" s="62"/>
    </row>
    <row r="9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</row>
    <row r="10">
      <c r="A10" s="61" t="s">
        <v>343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</row>
    <row r="11">
      <c r="A11" s="67"/>
      <c r="B11" s="63" t="s">
        <v>344</v>
      </c>
      <c r="C11" s="63" t="s">
        <v>345</v>
      </c>
      <c r="D11" s="63" t="s">
        <v>346</v>
      </c>
      <c r="E11" s="63" t="s">
        <v>347</v>
      </c>
      <c r="F11" s="63" t="s">
        <v>348</v>
      </c>
      <c r="G11" s="62"/>
      <c r="H11" s="62"/>
      <c r="I11" s="62"/>
      <c r="J11" s="62"/>
      <c r="K11" s="62"/>
    </row>
    <row r="12">
      <c r="A12" s="61" t="s">
        <v>349</v>
      </c>
      <c r="B12" s="65">
        <v>1.0</v>
      </c>
      <c r="C12" s="65">
        <v>0.294288</v>
      </c>
      <c r="D12" s="65">
        <v>0.294288</v>
      </c>
      <c r="E12" s="65">
        <v>26.95676</v>
      </c>
      <c r="F12" s="68">
        <v>3.3137E-5</v>
      </c>
      <c r="G12" s="62"/>
      <c r="H12" s="62"/>
      <c r="I12" s="62"/>
      <c r="J12" s="62"/>
      <c r="K12" s="62"/>
    </row>
    <row r="13">
      <c r="A13" s="61" t="s">
        <v>350</v>
      </c>
      <c r="B13" s="65">
        <v>22.0</v>
      </c>
      <c r="C13" s="65">
        <v>0.240175</v>
      </c>
      <c r="D13" s="65">
        <v>0.010917</v>
      </c>
      <c r="E13" s="62"/>
      <c r="F13" s="62"/>
      <c r="G13" s="62"/>
      <c r="H13" s="62"/>
      <c r="I13" s="62"/>
      <c r="J13" s="62"/>
      <c r="K13" s="62"/>
    </row>
    <row r="14">
      <c r="A14" s="66" t="s">
        <v>351</v>
      </c>
      <c r="B14" s="50">
        <v>23.0</v>
      </c>
      <c r="C14" s="50">
        <v>0.534463</v>
      </c>
      <c r="D14" s="69"/>
      <c r="E14" s="69"/>
      <c r="F14" s="69"/>
      <c r="G14" s="62"/>
      <c r="H14" s="62"/>
      <c r="I14" s="62"/>
      <c r="J14" s="62"/>
      <c r="K14" s="62"/>
    </row>
    <row r="1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</row>
    <row r="16">
      <c r="A16" s="67"/>
      <c r="B16" s="63" t="s">
        <v>352</v>
      </c>
      <c r="C16" s="63" t="s">
        <v>341</v>
      </c>
      <c r="D16" s="63" t="s">
        <v>353</v>
      </c>
      <c r="E16" s="63" t="s">
        <v>354</v>
      </c>
      <c r="F16" s="63" t="s">
        <v>355</v>
      </c>
      <c r="G16" s="63" t="s">
        <v>356</v>
      </c>
      <c r="H16" s="63" t="s">
        <v>357</v>
      </c>
      <c r="I16" s="63" t="s">
        <v>358</v>
      </c>
      <c r="J16" s="62"/>
      <c r="K16" s="62"/>
    </row>
    <row r="17">
      <c r="A17" s="61" t="s">
        <v>359</v>
      </c>
      <c r="B17" s="65">
        <v>0.026820695</v>
      </c>
      <c r="C17" s="65">
        <v>0.021355</v>
      </c>
      <c r="D17" s="65">
        <v>1.255921</v>
      </c>
      <c r="E17" s="65">
        <v>0.222319</v>
      </c>
      <c r="F17" s="65">
        <v>-0.017467677</v>
      </c>
      <c r="G17" s="65">
        <v>0.071109067</v>
      </c>
      <c r="H17" s="65">
        <v>-0.017467677</v>
      </c>
      <c r="I17" s="65">
        <v>0.071109067</v>
      </c>
      <c r="J17" s="62"/>
      <c r="K17" s="62"/>
    </row>
    <row r="18">
      <c r="A18" s="66" t="s">
        <v>360</v>
      </c>
      <c r="B18" s="50">
        <v>1.153632398</v>
      </c>
      <c r="C18" s="50">
        <v>0.222195</v>
      </c>
      <c r="D18" s="50">
        <v>5.19199</v>
      </c>
      <c r="E18" s="70">
        <v>3.31E-5</v>
      </c>
      <c r="F18" s="50">
        <v>0.6928289</v>
      </c>
      <c r="G18" s="50">
        <v>1.614435897</v>
      </c>
      <c r="H18" s="50">
        <v>0.6928289</v>
      </c>
      <c r="I18" s="50">
        <v>1.614435897</v>
      </c>
      <c r="J18" s="62"/>
      <c r="K18" s="62"/>
    </row>
    <row r="19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</row>
    <row r="20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</row>
    <row r="21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</row>
    <row r="22">
      <c r="A22" s="61" t="s">
        <v>361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</row>
    <row r="23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</row>
    <row r="24">
      <c r="A24" s="63" t="s">
        <v>362</v>
      </c>
      <c r="B24" s="63" t="s">
        <v>363</v>
      </c>
      <c r="C24" s="63" t="s">
        <v>364</v>
      </c>
      <c r="D24" s="62"/>
      <c r="E24" s="62"/>
      <c r="F24" s="62"/>
      <c r="G24" s="62"/>
      <c r="H24" s="62"/>
      <c r="I24" s="62"/>
      <c r="J24" s="62"/>
      <c r="K24" s="62"/>
    </row>
    <row r="25">
      <c r="A25" s="65">
        <v>1.0</v>
      </c>
      <c r="B25" s="65">
        <v>0.035944812</v>
      </c>
      <c r="C25" s="65">
        <v>-0.06028</v>
      </c>
      <c r="D25" s="62"/>
      <c r="E25" s="62"/>
      <c r="F25" s="62"/>
      <c r="G25" s="62"/>
      <c r="H25" s="62"/>
      <c r="I25" s="62"/>
      <c r="J25" s="62"/>
      <c r="K25" s="62"/>
    </row>
    <row r="26">
      <c r="A26" s="65">
        <v>2.0</v>
      </c>
      <c r="B26" s="65">
        <v>-0.016998286</v>
      </c>
      <c r="C26" s="65">
        <v>0.059191</v>
      </c>
      <c r="D26" s="62"/>
      <c r="E26" s="62"/>
      <c r="F26" s="62"/>
      <c r="G26" s="62"/>
      <c r="H26" s="62"/>
      <c r="I26" s="62"/>
      <c r="J26" s="62"/>
      <c r="K26" s="62"/>
    </row>
    <row r="27">
      <c r="A27" s="65">
        <v>3.0</v>
      </c>
      <c r="B27" s="65">
        <v>0.020385997</v>
      </c>
      <c r="C27" s="65">
        <v>0.099891</v>
      </c>
      <c r="D27" s="62"/>
      <c r="E27" s="62"/>
      <c r="F27" s="62"/>
      <c r="G27" s="62"/>
      <c r="H27" s="62"/>
      <c r="I27" s="62"/>
      <c r="J27" s="62"/>
      <c r="K27" s="62"/>
    </row>
    <row r="28">
      <c r="A28" s="65">
        <v>4.0</v>
      </c>
      <c r="B28" s="65">
        <v>0.004627766</v>
      </c>
      <c r="C28" s="65">
        <v>0.01353</v>
      </c>
      <c r="D28" s="62"/>
      <c r="E28" s="62"/>
      <c r="F28" s="62"/>
      <c r="G28" s="62"/>
      <c r="H28" s="62"/>
      <c r="I28" s="62"/>
      <c r="J28" s="62"/>
      <c r="K28" s="62"/>
    </row>
    <row r="29">
      <c r="A29" s="65">
        <v>5.0</v>
      </c>
      <c r="B29" s="65">
        <v>-0.008665345</v>
      </c>
      <c r="C29" s="65">
        <v>0.020712</v>
      </c>
      <c r="D29" s="62"/>
      <c r="E29" s="62"/>
      <c r="F29" s="62"/>
      <c r="G29" s="62"/>
      <c r="H29" s="62"/>
      <c r="I29" s="62"/>
      <c r="J29" s="62"/>
      <c r="K29" s="62"/>
    </row>
    <row r="30">
      <c r="A30" s="65">
        <v>6.0</v>
      </c>
      <c r="B30" s="65">
        <v>-0.02915151</v>
      </c>
      <c r="C30" s="65">
        <v>0.005488</v>
      </c>
      <c r="D30" s="62"/>
      <c r="E30" s="62"/>
      <c r="F30" s="62"/>
      <c r="G30" s="62"/>
      <c r="H30" s="62"/>
      <c r="I30" s="62"/>
      <c r="J30" s="62"/>
      <c r="K30" s="62"/>
    </row>
    <row r="31">
      <c r="A31" s="65">
        <v>7.0</v>
      </c>
      <c r="B31" s="65">
        <v>0.100191309</v>
      </c>
      <c r="C31" s="65">
        <v>-0.00445</v>
      </c>
      <c r="D31" s="62"/>
      <c r="E31" s="62"/>
      <c r="F31" s="62"/>
      <c r="G31" s="62"/>
      <c r="H31" s="62"/>
      <c r="I31" s="62"/>
      <c r="J31" s="62"/>
      <c r="K31" s="62"/>
    </row>
    <row r="32">
      <c r="A32" s="65">
        <v>8.0</v>
      </c>
      <c r="B32" s="65">
        <v>0.121269924</v>
      </c>
      <c r="C32" s="65">
        <v>-0.2246</v>
      </c>
      <c r="D32" s="62"/>
      <c r="E32" s="62"/>
      <c r="F32" s="62"/>
      <c r="G32" s="62"/>
      <c r="H32" s="62"/>
      <c r="I32" s="62"/>
      <c r="J32" s="62"/>
      <c r="K32" s="62"/>
    </row>
    <row r="33">
      <c r="A33" s="65">
        <v>9.0</v>
      </c>
      <c r="B33" s="65">
        <v>0.265519481</v>
      </c>
      <c r="C33" s="65">
        <v>-0.13114</v>
      </c>
      <c r="D33" s="62"/>
      <c r="E33" s="62"/>
      <c r="F33" s="62"/>
      <c r="G33" s="62"/>
      <c r="H33" s="62"/>
      <c r="I33" s="62"/>
      <c r="J33" s="62"/>
      <c r="K33" s="62"/>
    </row>
    <row r="34">
      <c r="A34" s="65">
        <v>10.0</v>
      </c>
      <c r="B34" s="65">
        <v>0.127515177</v>
      </c>
      <c r="C34" s="65">
        <v>0.027521</v>
      </c>
      <c r="D34" s="62"/>
      <c r="E34" s="62"/>
      <c r="F34" s="62"/>
      <c r="G34" s="62"/>
      <c r="H34" s="62"/>
      <c r="I34" s="62"/>
      <c r="J34" s="62"/>
      <c r="K34" s="62"/>
    </row>
    <row r="35">
      <c r="A35" s="65">
        <v>11.0</v>
      </c>
      <c r="B35" s="65">
        <v>0.266085098</v>
      </c>
      <c r="C35" s="65">
        <v>0.095363</v>
      </c>
      <c r="D35" s="62"/>
      <c r="E35" s="62"/>
      <c r="F35" s="62"/>
      <c r="G35" s="62"/>
      <c r="H35" s="62"/>
      <c r="I35" s="62"/>
      <c r="J35" s="62"/>
      <c r="K35" s="62"/>
    </row>
    <row r="36">
      <c r="A36" s="65">
        <v>12.0</v>
      </c>
      <c r="B36" s="65">
        <v>-0.311060732</v>
      </c>
      <c r="C36" s="65">
        <v>-0.10697</v>
      </c>
      <c r="D36" s="62"/>
      <c r="E36" s="62"/>
      <c r="F36" s="62"/>
      <c r="G36" s="62"/>
      <c r="H36" s="62"/>
      <c r="I36" s="62"/>
      <c r="J36" s="62"/>
      <c r="K36" s="62"/>
    </row>
    <row r="37">
      <c r="A37" s="65">
        <v>13.0</v>
      </c>
      <c r="B37" s="65">
        <v>0.07684194</v>
      </c>
      <c r="C37" s="65">
        <v>0.020362</v>
      </c>
      <c r="D37" s="62"/>
      <c r="E37" s="62"/>
      <c r="F37" s="62"/>
      <c r="G37" s="62"/>
      <c r="H37" s="62"/>
      <c r="I37" s="62"/>
      <c r="J37" s="62"/>
      <c r="K37" s="62"/>
    </row>
    <row r="38">
      <c r="A38" s="65">
        <v>14.0</v>
      </c>
      <c r="B38" s="65">
        <v>0.003921655</v>
      </c>
      <c r="C38" s="65">
        <v>0.0238</v>
      </c>
      <c r="D38" s="62"/>
      <c r="E38" s="62"/>
      <c r="F38" s="62"/>
      <c r="G38" s="62"/>
      <c r="H38" s="62"/>
      <c r="I38" s="62"/>
      <c r="J38" s="62"/>
      <c r="K38" s="62"/>
    </row>
    <row r="39">
      <c r="A39" s="65">
        <v>15.0</v>
      </c>
      <c r="B39" s="65">
        <v>-0.008408174</v>
      </c>
      <c r="C39" s="65">
        <v>-0.01226</v>
      </c>
      <c r="D39" s="62"/>
      <c r="E39" s="62"/>
      <c r="F39" s="62"/>
      <c r="G39" s="62"/>
      <c r="H39" s="62"/>
      <c r="I39" s="62"/>
      <c r="J39" s="62"/>
      <c r="K39" s="62"/>
    </row>
    <row r="40">
      <c r="A40" s="65">
        <v>16.0</v>
      </c>
      <c r="B40" s="65">
        <v>-0.002122789</v>
      </c>
      <c r="C40" s="65">
        <v>-0.10409</v>
      </c>
      <c r="D40" s="62"/>
      <c r="E40" s="62"/>
      <c r="F40" s="62"/>
      <c r="G40" s="62"/>
      <c r="H40" s="62"/>
      <c r="I40" s="62"/>
      <c r="J40" s="62"/>
      <c r="K40" s="62"/>
    </row>
    <row r="41">
      <c r="A41" s="65">
        <v>17.0</v>
      </c>
      <c r="B41" s="65">
        <v>-0.11859141</v>
      </c>
      <c r="C41" s="65">
        <v>0.134589</v>
      </c>
      <c r="D41" s="62"/>
      <c r="E41" s="62"/>
      <c r="F41" s="62"/>
      <c r="G41" s="62"/>
      <c r="H41" s="62"/>
      <c r="I41" s="62"/>
      <c r="J41" s="62"/>
      <c r="K41" s="62"/>
    </row>
    <row r="42">
      <c r="A42" s="65">
        <v>18.0</v>
      </c>
      <c r="B42" s="65">
        <v>0.033212445</v>
      </c>
      <c r="C42" s="65">
        <v>-0.20064</v>
      </c>
      <c r="D42" s="62"/>
      <c r="E42" s="62"/>
      <c r="F42" s="62"/>
      <c r="G42" s="62"/>
      <c r="H42" s="62"/>
      <c r="I42" s="62"/>
      <c r="J42" s="62"/>
      <c r="K42" s="62"/>
    </row>
    <row r="43">
      <c r="A43" s="65">
        <v>19.0</v>
      </c>
      <c r="B43" s="65">
        <v>-0.010023463</v>
      </c>
      <c r="C43" s="65">
        <v>0.006017</v>
      </c>
      <c r="D43" s="62"/>
      <c r="E43" s="62"/>
      <c r="F43" s="62"/>
      <c r="G43" s="62"/>
      <c r="H43" s="62"/>
      <c r="I43" s="62"/>
      <c r="J43" s="62"/>
      <c r="K43" s="62"/>
    </row>
    <row r="44">
      <c r="A44" s="65">
        <v>20.0</v>
      </c>
      <c r="B44" s="65">
        <v>-0.006886775</v>
      </c>
      <c r="C44" s="65">
        <v>-0.08237</v>
      </c>
      <c r="D44" s="62"/>
      <c r="E44" s="62"/>
      <c r="F44" s="62"/>
      <c r="G44" s="62"/>
      <c r="H44" s="62"/>
      <c r="I44" s="62"/>
      <c r="J44" s="62"/>
      <c r="K44" s="62"/>
    </row>
    <row r="45">
      <c r="A45" s="65">
        <v>21.0</v>
      </c>
      <c r="B45" s="65">
        <v>0.077614009</v>
      </c>
      <c r="C45" s="65">
        <v>0.141903</v>
      </c>
      <c r="D45" s="62"/>
      <c r="E45" s="62"/>
      <c r="F45" s="62"/>
      <c r="G45" s="62"/>
      <c r="H45" s="62"/>
      <c r="I45" s="62"/>
      <c r="J45" s="62"/>
      <c r="K45" s="62"/>
    </row>
    <row r="46">
      <c r="A46" s="65">
        <v>22.0</v>
      </c>
      <c r="B46" s="65">
        <v>0.088082366</v>
      </c>
      <c r="C46" s="65">
        <v>0.017299</v>
      </c>
      <c r="D46" s="62"/>
      <c r="E46" s="62"/>
      <c r="F46" s="62"/>
      <c r="G46" s="62"/>
      <c r="H46" s="62"/>
      <c r="I46" s="62"/>
      <c r="J46" s="62"/>
      <c r="K46" s="62"/>
    </row>
    <row r="47">
      <c r="A47" s="65">
        <v>23.0</v>
      </c>
      <c r="B47" s="65">
        <v>0.039462073</v>
      </c>
      <c r="C47" s="65">
        <v>0.160332</v>
      </c>
      <c r="D47" s="62"/>
      <c r="E47" s="62"/>
      <c r="F47" s="62"/>
      <c r="G47" s="62"/>
      <c r="H47" s="62"/>
      <c r="I47" s="62"/>
      <c r="J47" s="62"/>
      <c r="K47" s="62"/>
    </row>
    <row r="48">
      <c r="A48" s="50">
        <v>24.0</v>
      </c>
      <c r="B48" s="50">
        <v>0.030064</v>
      </c>
      <c r="C48" s="50">
        <v>0.100802</v>
      </c>
      <c r="D48" s="62"/>
      <c r="E48" s="62"/>
      <c r="F48" s="62"/>
      <c r="G48" s="62"/>
      <c r="H48" s="62"/>
      <c r="I48" s="62"/>
      <c r="J48" s="62"/>
      <c r="K48" s="62"/>
    </row>
    <row r="49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</row>
  </sheetData>
  <mergeCells count="1">
    <mergeCell ref="A3:B3"/>
  </mergeCells>
  <drawing r:id="rId1"/>
</worksheet>
</file>