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8_{2DC5D69E-6B45-4131-BE5A-7D276679369E}" xr6:coauthVersionLast="47" xr6:coauthVersionMax="47" xr10:uidLastSave="{00000000-0000-0000-0000-000000000000}"/>
  <bookViews>
    <workbookView xWindow="-120" yWindow="-120" windowWidth="16440" windowHeight="28440" tabRatio="458" xr2:uid="{00000000-000D-0000-FFFF-FFFF00000000}"/>
  </bookViews>
  <sheets>
    <sheet name="Email" sheetId="73" r:id="rId1"/>
    <sheet name="EXT0070122021 OG" sheetId="75" state="hidden" r:id="rId2"/>
    <sheet name="Sheet1" sheetId="77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76" l="1"/>
  <c r="J135" i="76"/>
  <c r="J134" i="76"/>
  <c r="J133" i="76"/>
  <c r="I135" i="76"/>
  <c r="I134" i="76"/>
  <c r="I133" i="76"/>
  <c r="I136" i="76" s="1"/>
  <c r="J132" i="76"/>
  <c r="I132" i="76"/>
  <c r="D132" i="76"/>
  <c r="D136" i="76" s="1"/>
  <c r="D135" i="76"/>
  <c r="D134" i="76"/>
  <c r="D133" i="76"/>
  <c r="L56" i="76"/>
  <c r="L55" i="76"/>
  <c r="L54" i="76"/>
  <c r="L77" i="76"/>
  <c r="L76" i="76"/>
  <c r="L75" i="76"/>
  <c r="L87" i="76"/>
  <c r="L86" i="76"/>
  <c r="L85" i="76"/>
  <c r="L84" i="76"/>
  <c r="L102" i="76"/>
  <c r="L101" i="76"/>
  <c r="L100" i="76"/>
  <c r="L99" i="76"/>
  <c r="I129" i="76"/>
  <c r="I128" i="76"/>
  <c r="I127" i="76"/>
  <c r="I126" i="76"/>
  <c r="I125" i="76"/>
  <c r="H126" i="76"/>
  <c r="H127" i="76"/>
  <c r="H128" i="76"/>
  <c r="H129" i="76"/>
  <c r="H125" i="76"/>
  <c r="C129" i="76"/>
  <c r="D129" i="76"/>
  <c r="E129" i="76"/>
  <c r="F129" i="76"/>
  <c r="F128" i="76"/>
  <c r="E128" i="76"/>
  <c r="D128" i="76"/>
  <c r="C128" i="76"/>
  <c r="F127" i="76"/>
  <c r="E127" i="76"/>
  <c r="D127" i="76"/>
  <c r="C127" i="76"/>
  <c r="F126" i="76"/>
  <c r="E126" i="76"/>
  <c r="D126" i="76"/>
  <c r="C126" i="76"/>
  <c r="F125" i="76"/>
  <c r="E125" i="76"/>
  <c r="D125" i="76"/>
  <c r="C125" i="76"/>
  <c r="C117" i="76"/>
  <c r="C121" i="76" s="1"/>
  <c r="K121" i="76"/>
  <c r="K120" i="76"/>
  <c r="K119" i="76"/>
  <c r="K118" i="76"/>
  <c r="K117" i="76"/>
  <c r="I121" i="76"/>
  <c r="H121" i="76"/>
  <c r="F121" i="76"/>
  <c r="E121" i="76"/>
  <c r="D121" i="76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O38" i="76"/>
  <c r="P38" i="76" s="1"/>
  <c r="L37" i="76"/>
  <c r="M37" i="76"/>
  <c r="L38" i="76"/>
  <c r="M38" i="76"/>
  <c r="L39" i="76"/>
  <c r="M39" i="76"/>
  <c r="L40" i="76"/>
  <c r="M40" i="76"/>
  <c r="M36" i="76"/>
  <c r="L36" i="76"/>
  <c r="J40" i="76"/>
  <c r="O40" i="76" s="1"/>
  <c r="I40" i="76"/>
  <c r="J39" i="76"/>
  <c r="O39" i="76" s="1"/>
  <c r="I39" i="76"/>
  <c r="J38" i="76"/>
  <c r="I38" i="76"/>
  <c r="J37" i="76"/>
  <c r="O37" i="76" s="1"/>
  <c r="I37" i="76"/>
  <c r="I36" i="76"/>
  <c r="J36" i="76"/>
  <c r="O36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Q39" i="76" l="1"/>
  <c r="P39" i="76"/>
  <c r="Q40" i="76"/>
  <c r="R40" i="76" s="1"/>
  <c r="P40" i="76"/>
  <c r="P36" i="76"/>
  <c r="Q36" i="76"/>
  <c r="R36" i="76" s="1"/>
  <c r="P37" i="76"/>
  <c r="Q37" i="76"/>
  <c r="R37" i="76" s="1"/>
  <c r="Q38" i="76"/>
  <c r="H626" i="72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R38" i="76" l="1"/>
  <c r="R39" i="76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<sst xmlns="http://schemas.openxmlformats.org/spreadsheetml/2006/main" count="3375" uniqueCount="950">
  <si>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</si>
  <si>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</si>
  <si>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</si>
  <si>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</si>
  <si>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</si>
  <si>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</si>
  <si>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</si>
  <si>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</si>
  <si>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</si>
  <si>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</si>
  <si>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</si>
  <si>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</si>
  <si>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</si>
  <si>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</si>
  <si>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</si>
  <si>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</si>
  <si>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</si>
  <si>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</si>
  <si>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</si>
  <si>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</si>
  <si>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</si>
  <si>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</si>
  <si>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</si>
  <si>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</si>
  <si>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</si>
  <si>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</si>
  <si>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</si>
  <si>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</si>
  <si>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</si>
  <si>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</si>
  <si>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</si>
  <si>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</si>
  <si>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</si>
  <si>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</si>
  <si>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</si>
  <si>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</si>
  <si>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</si>
  <si>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</si>
  <si>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</si>
  <si>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</si>
  <si>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</si>
  <si>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</si>
  <si>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</si>
  <si>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</si>
  <si>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</si>
  <si>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</si>
  <si>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</si>
  <si>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</si>
  <si>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</si>
  <si>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</si>
  <si>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</si>
  <si>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</si>
  <si>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</si>
  <si>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</si>
  <si>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</si>
  <si>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</si>
  <si>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</si>
  <si>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</si>
  <si>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</si>
  <si>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</si>
  <si>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</si>
  <si>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</si>
  <si>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</si>
  <si>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</si>
  <si>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</si>
  <si>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</si>
  <si>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</si>
  <si>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</si>
  <si>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</si>
  <si>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</si>
  <si>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</si>
  <si>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</si>
  <si>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</si>
  <si>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</si>
  <si>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</si>
  <si>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</si>
  <si>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</si>
  <si>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</si>
  <si>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</si>
  <si>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</si>
  <si>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</si>
  <si>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</si>
  <si>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</si>
  <si>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</si>
  <si>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</si>
  <si>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</si>
  <si>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</si>
  <si>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</si>
  <si>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</si>
  <si>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</si>
  <si>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</si>
  <si>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</si>
  <si>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</si>
  <si>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</si>
  <si>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</si>
  <si>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</si>
  <si>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</si>
  <si>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</si>
  <si>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</si>
  <si>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</si>
  <si>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</si>
  <si>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</si>
  <si>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</si>
  <si>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</si>
  <si>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</si>
  <si>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</si>
  <si>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</si>
  <si>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</si>
  <si>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</si>
  <si>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</si>
  <si>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</si>
  <si>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</si>
  <si>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</si>
  <si>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</si>
  <si>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</si>
  <si>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</si>
  <si>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</si>
  <si>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</si>
  <si>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</si>
  <si>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</si>
  <si>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</si>
  <si>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</si>
  <si>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</si>
  <si>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</si>
  <si>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</si>
  <si>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</si>
  <si>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</si>
  <si>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</si>
  <si>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</si>
  <si>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</si>
  <si>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</si>
  <si>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</si>
  <si>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</si>
  <si>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</si>
  <si>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</si>
  <si>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</si>
  <si>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</si>
  <si>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</si>
  <si>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</si>
  <si>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</si>
  <si>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</si>
  <si>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</si>
  <si>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</si>
  <si>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</si>
  <si>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</si>
  <si>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</si>
  <si>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</si>
  <si>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</si>
  <si>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</si>
  <si>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</si>
  <si>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</si>
  <si>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</si>
  <si>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</si>
  <si>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</si>
  <si>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</si>
  <si>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</si>
  <si>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</si>
  <si>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</si>
  <si>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</si>
  <si>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</si>
  <si>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</si>
  <si>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</si>
  <si>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</si>
  <si>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</si>
  <si>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</si>
  <si>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</si>
  <si>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</si>
  <si>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</si>
  <si>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</si>
  <si>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</si>
  <si>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</si>
  <si>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</si>
  <si>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</si>
  <si>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</si>
  <si>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</si>
  <si>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</si>
  <si>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</si>
  <si>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</si>
  <si>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</si>
  <si>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</si>
  <si>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</si>
  <si>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</si>
  <si>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</si>
  <si>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</si>
  <si>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</si>
  <si>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</si>
  <si>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</si>
  <si>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</si>
  <si>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</si>
  <si>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</si>
  <si>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</si>
  <si>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</si>
  <si>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</si>
  <si>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</si>
  <si>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</si>
  <si>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</si>
  <si>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</si>
  <si>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</si>
  <si>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</si>
  <si>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</si>
  <si>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</si>
  <si>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</si>
  <si>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</si>
  <si>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</si>
  <si>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</si>
  <si>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</si>
  <si>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</si>
  <si>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</si>
  <si>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</si>
  <si>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</si>
  <si>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</si>
  <si>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</si>
  <si>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</si>
  <si>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</si>
  <si>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</si>
  <si>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</si>
  <si>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</si>
  <si>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</si>
  <si>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</si>
  <si>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</si>
  <si>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</si>
  <si>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</si>
  <si>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</si>
  <si>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</si>
  <si>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</si>
  <si>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</si>
  <si>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</si>
  <si>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</si>
  <si>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</si>
  <si>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</si>
  <si>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</si>
  <si>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</si>
  <si>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</si>
  <si>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</si>
  <si>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</si>
  <si>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</si>
  <si>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</si>
  <si>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</si>
  <si>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</si>
  <si>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</si>
  <si>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</si>
  <si>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</si>
  <si>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</si>
  <si>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</si>
  <si>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</si>
  <si>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</si>
  <si>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</si>
  <si>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</si>
  <si>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</si>
  <si>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</si>
  <si>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</si>
  <si>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</si>
  <si>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</si>
  <si>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</si>
  <si>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</si>
  <si>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</si>
  <si>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</si>
  <si>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</si>
  <si>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</si>
  <si>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</si>
  <si>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</si>
  <si>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</si>
  <si>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</si>
  <si>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</si>
  <si>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</si>
  <si>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</si>
  <si>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</si>
  <si>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</si>
  <si>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</si>
  <si>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</si>
  <si>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</si>
  <si>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</si>
  <si>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</si>
  <si>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</si>
  <si>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</si>
  <si>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</si>
  <si>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</si>
  <si>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</si>
  <si>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</si>
  <si>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</si>
  <si>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</si>
  <si>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</si>
  <si>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</si>
  <si>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</si>
  <si>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</si>
  <si>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</si>
  <si>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</si>
  <si>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</si>
  <si>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</si>
  <si>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</si>
  <si>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</si>
  <si>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</si>
  <si>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</si>
  <si>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</si>
  <si>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</si>
  <si>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</si>
  <si>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</si>
  <si>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</si>
  <si>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</si>
  <si>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</si>
  <si>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</si>
  <si>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</si>
  <si>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</si>
  <si>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</si>
  <si>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</si>
  <si>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</si>
  <si>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</si>
  <si>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</si>
  <si>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</si>
  <si>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</si>
  <si>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</si>
  <si>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</si>
  <si>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</si>
  <si>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</si>
  <si>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</si>
  <si>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</si>
  <si>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</si>
  <si>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</si>
  <si>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</si>
  <si>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</si>
  <si>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</si>
  <si>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</si>
  <si>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</si>
  <si>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</si>
  <si>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</si>
  <si>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</si>
  <si>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</si>
  <si>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</si>
  <si>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</si>
  <si>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</si>
  <si>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</si>
  <si>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</si>
  <si>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</si>
  <si>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</si>
  <si>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</si>
  <si>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</si>
  <si>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</si>
  <si>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</si>
  <si>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</si>
  <si>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</si>
  <si>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</si>
  <si>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</si>
  <si>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</si>
  <si>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</si>
  <si>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</si>
  <si>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</si>
  <si>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</si>
  <si>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</si>
  <si>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</si>
  <si>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</si>
  <si>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</si>
  <si>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</si>
  <si>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</si>
  <si>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</si>
  <si>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</si>
  <si>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</si>
  <si>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</si>
  <si>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</si>
  <si>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</si>
  <si>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</si>
  <si>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</si>
  <si>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</si>
  <si>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</si>
  <si>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</si>
  <si>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</si>
  <si>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</si>
  <si>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</si>
  <si>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</si>
  <si>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</si>
  <si>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</si>
  <si>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</si>
  <si>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</si>
  <si>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</si>
  <si>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</si>
  <si>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</si>
  <si>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</si>
  <si>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</si>
  <si>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</si>
  <si>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</si>
  <si>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</si>
  <si>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</si>
  <si>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</si>
  <si>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</si>
  <si>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</si>
  <si>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</si>
  <si>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</si>
  <si>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</si>
  <si>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</si>
  <si>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</si>
  <si>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</si>
  <si>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</si>
  <si>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</si>
  <si>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</si>
  <si>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</si>
  <si>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</si>
  <si>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</si>
  <si>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</si>
  <si>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</si>
  <si>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</si>
  <si>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</si>
  <si>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</si>
  <si>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</si>
  <si>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</si>
  <si>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</si>
  <si>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</si>
  <si>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</si>
  <si>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</si>
  <si>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</si>
  <si>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</si>
  <si>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</si>
  <si>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</si>
  <si>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</si>
  <si>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</si>
  <si>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</si>
  <si>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</si>
  <si>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</si>
  <si>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</si>
  <si>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</si>
  <si>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</si>
  <si>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</si>
  <si>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</si>
  <si>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</si>
  <si>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</si>
  <si>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</si>
  <si>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</si>
  <si>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</si>
  <si>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</si>
  <si>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</si>
  <si>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</si>
  <si>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</si>
  <si>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</si>
  <si>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</si>
  <si>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</si>
  <si>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</si>
  <si>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</si>
  <si>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</si>
  <si>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</si>
  <si>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</si>
  <si>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</si>
  <si>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</si>
  <si>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</si>
  <si>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</si>
  <si>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</si>
  <si>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</si>
  <si>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</si>
  <si>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</si>
  <si>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</si>
  <si>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</si>
  <si>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</si>
  <si>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</si>
  <si>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</si>
  <si>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</si>
  <si>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</si>
  <si>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</si>
  <si>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</si>
  <si>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</si>
  <si>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</si>
  <si>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</si>
  <si>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</si>
  <si>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</si>
  <si>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</si>
  <si>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</si>
  <si>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</si>
  <si>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</si>
  <si>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</si>
  <si>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</si>
  <si>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</si>
  <si>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</si>
  <si>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</si>
  <si>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</si>
  <si>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</si>
  <si>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</si>
  <si>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</si>
  <si>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</si>
  <si>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</si>
  <si>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</si>
  <si>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</si>
  <si>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</si>
  <si>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</si>
  <si>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</si>
  <si>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</si>
  <si>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</si>
  <si>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</si>
  <si>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</si>
  <si>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</si>
  <si>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</si>
  <si>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</si>
  <si>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</si>
  <si>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</si>
  <si>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</si>
  <si>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</si>
  <si>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</si>
  <si>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</si>
  <si>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</si>
  <si>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</si>
  <si>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</si>
  <si>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</si>
  <si>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</si>
  <si>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</si>
  <si>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</si>
  <si>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</si>
  <si>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</si>
  <si>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</si>
  <si>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</si>
  <si>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</si>
  <si>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</si>
  <si>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</si>
  <si>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</si>
  <si>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</si>
  <si>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</si>
  <si>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</si>
  <si>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</si>
  <si>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</si>
  <si>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</si>
  <si>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</si>
  <si>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</si>
  <si>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</si>
  <si>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</si>
  <si>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</si>
  <si>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</si>
  <si>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</si>
  <si>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</si>
  <si>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</si>
  <si>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</si>
  <si>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</si>
  <si>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</si>
  <si>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</si>
  <si>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</si>
  <si>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</si>
  <si>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</si>
  <si>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</si>
  <si>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</si>
  <si>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</si>
  <si>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</si>
  <si>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</si>
  <si>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</si>
  <si>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</si>
  <si>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</si>
  <si>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</si>
  <si>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</si>
  <si>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</si>
  <si>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</si>
  <si>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</si>
  <si>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</si>
  <si>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</si>
  <si>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</si>
  <si>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</si>
  <si>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</si>
  <si>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</si>
  <si>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</si>
  <si>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</si>
  <si>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</si>
  <si>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</si>
  <si>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</si>
  <si>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</si>
  <si>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</si>
  <si>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</si>
  <si>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</si>
  <si>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</si>
  <si>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</si>
  <si>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</si>
  <si>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</si>
  <si>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</si>
  <si>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</si>
  <si>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</si>
  <si>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</si>
  <si>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</si>
  <si>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</si>
  <si>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</si>
  <si>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</si>
  <si>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</si>
  <si>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</si>
  <si>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</si>
  <si>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</si>
  <si>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</si>
  <si>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</si>
  <si>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</si>
  <si>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</si>
  <si>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</si>
  <si>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</si>
  <si>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</si>
  <si>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</si>
  <si>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</si>
  <si>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</si>
  <si>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</si>
  <si>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</si>
  <si>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</si>
  <si>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</si>
  <si>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</si>
  <si>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</si>
  <si>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</si>
  <si>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</si>
  <si>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</si>
  <si>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</si>
  <si>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</si>
  <si>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</si>
  <si>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</si>
  <si>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</si>
  <si>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</si>
  <si>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</si>
  <si>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</si>
  <si>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</si>
  <si>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</si>
  <si>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</si>
  <si>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</si>
  <si>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</si>
  <si>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</si>
  <si>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</si>
  <si>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</si>
  <si>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</si>
  <si>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</si>
  <si>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</si>
  <si>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</si>
  <si>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</si>
  <si>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</si>
  <si>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</si>
  <si>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</si>
  <si>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</si>
  <si>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</si>
  <si>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</si>
  <si>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</si>
  <si>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</si>
  <si>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</si>
  <si>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</si>
  <si>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</si>
  <si>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</si>
  <si>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</si>
  <si>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</si>
  <si>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</si>
  <si>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</si>
  <si>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</si>
  <si>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</si>
  <si>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</si>
  <si>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</si>
  <si>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</si>
  <si>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</si>
  <si>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</si>
  <si>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</si>
  <si>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</si>
  <si>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</si>
  <si>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</si>
  <si>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</si>
  <si>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</si>
  <si>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</si>
  <si>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</si>
  <si>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</si>
  <si>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</si>
  <si>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</si>
  <si>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</si>
  <si>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</si>
  <si>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</si>
  <si>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</si>
  <si>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</si>
  <si>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</si>
  <si>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</si>
  <si>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</si>
  <si>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</si>
  <si>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</si>
  <si>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</si>
  <si>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</si>
  <si>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</si>
  <si>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</si>
  <si>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</si>
  <si>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</si>
  <si>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</si>
  <si>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</si>
  <si>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</si>
  <si>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</si>
  <si>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</si>
  <si>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</si>
  <si>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</si>
  <si>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</si>
  <si>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</si>
  <si>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</si>
  <si>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</si>
  <si>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</si>
  <si>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</si>
  <si>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</si>
  <si>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</si>
  <si>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</si>
  <si>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</si>
  <si>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</si>
  <si>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</si>
  <si>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</si>
  <si>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</si>
  <si>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</si>
  <si>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</si>
  <si>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</si>
  <si>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</si>
  <si>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</si>
  <si>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</si>
  <si>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</si>
  <si>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</si>
  <si>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</si>
  <si>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</si>
  <si>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</si>
  <si>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</si>
  <si>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</si>
  <si>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</si>
  <si>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</si>
  <si>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</si>
  <si>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</si>
  <si>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</si>
  <si>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</si>
  <si>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</si>
  <si>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</si>
  <si>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</si>
  <si>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</si>
  <si>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</si>
  <si>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</si>
  <si>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</si>
  <si>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</si>
  <si>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</si>
  <si>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</si>
  <si>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</si>
  <si>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</si>
  <si>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</si>
  <si>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</si>
  <si>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</si>
  <si>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</si>
  <si>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</si>
  <si>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</si>
  <si>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</si>
  <si>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</si>
  <si>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</si>
  <si>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</si>
  <si>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</si>
  <si>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</si>
  <si>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</si>
  <si>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</si>
  <si>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</si>
  <si>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</si>
  <si>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</si>
  <si>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</si>
  <si>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</si>
  <si>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</si>
  <si>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</si>
  <si>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</si>
  <si>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</si>
  <si>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</si>
  <si>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</si>
  <si>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</si>
  <si>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</si>
  <si>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</si>
  <si>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</si>
  <si>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</si>
  <si>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</si>
  <si>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</si>
  <si>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</si>
  <si>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</si>
  <si>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</si>
  <si>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</si>
  <si>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</si>
  <si>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</si>
  <si>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</si>
  <si>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</si>
  <si>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</si>
  <si>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</si>
  <si>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</si>
  <si>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</si>
  <si>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</si>
  <si>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</si>
  <si>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</si>
  <si>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</si>
  <si>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</si>
  <si>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</si>
  <si>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</si>
  <si>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</si>
  <si>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</si>
  <si>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</si>
  <si>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</si>
  <si>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</si>
  <si>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</si>
  <si>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</si>
  <si>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</si>
  <si>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</si>
  <si>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</si>
  <si>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</si>
  <si>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</si>
  <si>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</si>
  <si>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</si>
  <si>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</si>
  <si>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</si>
  <si>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</si>
  <si>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</si>
  <si>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</si>
  <si>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</si>
  <si>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</si>
  <si>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</si>
  <si>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</si>
  <si>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</si>
  <si>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</si>
  <si>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</si>
  <si>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</si>
  <si>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</si>
  <si>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</si>
  <si>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</si>
  <si>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</si>
  <si>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</si>
  <si>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</si>
  <si>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</si>
  <si>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</si>
  <si>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</si>
  <si>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</si>
  <si>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</si>
  <si>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</si>
  <si>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</si>
  <si>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</si>
  <si>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</si>
  <si>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</si>
  <si>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</si>
  <si>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</si>
  <si>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</si>
  <si>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</si>
  <si>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</si>
  <si>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</si>
  <si>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</si>
  <si>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</si>
  <si>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</si>
  <si>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</si>
  <si>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</si>
  <si>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</si>
  <si>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</si>
  <si>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</si>
  <si>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</si>
  <si>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</si>
  <si>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</si>
  <si>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</si>
  <si>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</si>
  <si>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</si>
  <si>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</si>
  <si>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</si>
  <si>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</si>
  <si>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</si>
  <si>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</si>
  <si>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</si>
  <si>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</si>
  <si>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</si>
  <si>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</si>
  <si>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</si>
  <si>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</si>
  <si>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</si>
  <si>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</si>
  <si>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</si>
  <si>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</si>
  <si>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</si>
  <si>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</si>
  <si>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</si>
  <si>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</si>
  <si>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</si>
  <si>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</si>
  <si>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</si>
  <si>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</si>
  <si>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</si>
  <si>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</si>
  <si>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</si>
  <si>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</si>
  <si>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</si>
  <si>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</si>
  <si>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</si>
  <si>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</si>
  <si>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</si>
  <si>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</si>
  <si>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</si>
  <si>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</si>
  <si>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</si>
  <si>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</si>
  <si>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</si>
  <si>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</si>
  <si>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</si>
  <si>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</si>
  <si>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</si>
  <si>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</si>
  <si>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</si>
  <si>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</si>
  <si>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</si>
  <si>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</si>
  <si>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</si>
  <si>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</si>
  <si>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</si>
  <si>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</si>
  <si>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</si>
  <si>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</si>
  <si>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</si>
  <si>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</si>
  <si>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</si>
  <si>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</si>
  <si>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</si>
  <si>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</si>
  <si>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</si>
  <si>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</si>
  <si>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</si>
  <si>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</si>
  <si>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</si>
  <si>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</si>
  <si>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</si>
  <si>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</si>
  <si>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</si>
  <si>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</si>
  <si>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</si>
  <si>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</si>
  <si>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</si>
  <si>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</si>
  <si>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</si>
  <si>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</si>
  <si>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</si>
  <si>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</si>
  <si>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</si>
  <si>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</si>
  <si>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</si>
  <si>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</si>
  <si>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</si>
  <si>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</si>
  <si>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</si>
  <si>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</si>
  <si>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</si>
  <si>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</si>
  <si>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</si>
  <si>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</si>
  <si>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</si>
  <si>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</si>
  <si>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</si>
  <si>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</si>
  <si>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</si>
  <si>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</si>
  <si>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</si>
  <si>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</si>
  <si>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</si>
  <si>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</si>
  <si>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</si>
  <si>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</si>
  <si>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</si>
  <si>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</si>
  <si>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</si>
  <si>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</si>
  <si>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</si>
  <si>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</si>
  <si>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</si>
  <si>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</si>
  <si>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</si>
  <si>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</si>
  <si>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</si>
  <si>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</si>
  <si>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</si>
  <si>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</si>
  <si>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</si>
  <si>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</si>
  <si>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</si>
  <si>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</si>
  <si>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 xml:space="preserve">same store sales slower than expected in Q2 vs Q1 in YOY, comprising of majority of remaining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</si>
</sst>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0" fillId="0" borderId="0" xfId="0" quotePrefix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8" type="button" dataOnly="0" labelOnly="1" outline="0" axis="axisCol" fieldPosition="1"/>
    </format>
    <format dxfId="36">
      <pivotArea field="1" type="button" dataOnly="0" labelOnly="1" outline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Row" fieldPosition="0"/>
    </format>
    <format dxfId="49">
      <pivotArea field="8" type="button" dataOnly="0" labelOnly="1" outline="0" axis="axisRow" fieldPosition="1"/>
    </format>
    <format dxfId="48">
      <pivotArea field="1" type="button" dataOnly="0" labelOnly="1" outline="0" axis="axisRow" fieldPosition="2"/>
    </format>
    <format dxfId="47">
      <pivotArea field="5" type="button" dataOnly="0" labelOnly="1" outline="0" axis="axisCol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8" type="button" dataOnly="0" labelOnly="1" outline="0" axis="axisCol" fieldPosition="1"/>
    </format>
    <format dxfId="60">
      <pivotArea field="1" type="button" dataOnly="0" labelOnly="1" outline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28AE4-E774-4CE8-97EC-404D39F1F4CC}" name="Table5" displayName="Table5" ref="A1:H29" totalsRowShown="0">
  <autoFilter ref="A1:H29" xr:uid="{8B428AE4-E774-4CE8-97EC-404D39F1F4CC}"/>
  <tableColumns count="8">
    <tableColumn id="1" xr3:uid="{1CDCD11C-7559-4D60-926A-FEA8FCEA1711}" name="CLID"/>
    <tableColumn id="2" xr3:uid="{1FB599A4-0D12-43C4-95E3-48CBC7B8F1B9}" name="Date" dataDxfId="66"/>
    <tableColumn id="3" xr3:uid="{BBF891A3-B9BB-4CB2-AB23-59B0152575E2}" name="Vol"/>
    <tableColumn id="4" xr3:uid="{89AEAA78-E28E-45BE-BCCA-49E576CC1B74}" name="LEN"/>
    <tableColumn id="5" xr3:uid="{9B6D4E26-0525-4A95-9621-2E256C9C3D2C}" name="Index Math Region ID"/>
    <tableColumn id="6" xr3:uid="{F8CB2830-AC13-49FF-9830-4E20AFB79C73}" name="Region Name"/>
    <tableColumn id="7" xr3:uid="{10307EC2-C0FA-4652-B17F-342200520760}" name="Quarter"/>
    <tableColumn id="8" xr3:uid="{FFCCD3DA-3B82-4EF7-B02F-C4A64DCC9AC3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abSelected="1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23" t="s">
        <v>897</v>
      </c>
      <c r="B1" s="23"/>
      <c r="C1" s="23"/>
      <c r="D1" s="23"/>
      <c r="E1" s="23"/>
      <c r="F1" s="23"/>
      <c r="G1" s="23"/>
    </row>
    <row r="2" spans="1:7" ht="13.15" customHeight="1" x14ac:dyDescent="0.2">
      <c r="A2" s="23"/>
      <c r="B2" s="23"/>
      <c r="C2" s="23"/>
      <c r="D2" s="23"/>
      <c r="E2" s="23"/>
      <c r="F2" s="23"/>
      <c r="G2" s="23"/>
    </row>
    <row r="3" spans="1:7" ht="13.15" customHeight="1" x14ac:dyDescent="0.2">
      <c r="A3" s="23"/>
      <c r="B3" s="23"/>
      <c r="C3" s="23"/>
      <c r="D3" s="23"/>
      <c r="E3" s="23"/>
      <c r="F3" s="23"/>
      <c r="G3" s="23"/>
    </row>
    <row r="4" spans="1:7" ht="13.15" customHeight="1" x14ac:dyDescent="0.2">
      <c r="A4" s="23"/>
      <c r="B4" s="23"/>
      <c r="C4" s="23"/>
      <c r="D4" s="23"/>
      <c r="E4" s="23"/>
      <c r="F4" s="23"/>
      <c r="G4" s="23"/>
    </row>
    <row r="5" spans="1:7" ht="13.15" customHeight="1" x14ac:dyDescent="0.2">
      <c r="A5" s="23"/>
      <c r="B5" s="23"/>
      <c r="C5" s="23"/>
      <c r="D5" s="23"/>
      <c r="E5" s="23"/>
      <c r="F5" s="23"/>
      <c r="G5" s="23"/>
    </row>
    <row r="6" spans="1:7" ht="13.15" customHeight="1" x14ac:dyDescent="0.2">
      <c r="A6" s="23"/>
      <c r="B6" s="23"/>
      <c r="C6" s="23"/>
      <c r="D6" s="23"/>
      <c r="E6" s="23"/>
      <c r="F6" s="23"/>
      <c r="G6" s="23"/>
    </row>
    <row r="7" spans="1:7" ht="13.15" customHeight="1" x14ac:dyDescent="0.2">
      <c r="A7" s="23"/>
      <c r="B7" s="23"/>
      <c r="C7" s="23"/>
      <c r="D7" s="23"/>
      <c r="E7" s="23"/>
      <c r="F7" s="23"/>
      <c r="G7" s="23"/>
    </row>
    <row r="8" spans="1:7" ht="13.15" customHeight="1" x14ac:dyDescent="0.2">
      <c r="A8" s="23"/>
      <c r="B8" s="23"/>
      <c r="C8" s="23"/>
      <c r="D8" s="23"/>
      <c r="E8" s="23"/>
      <c r="F8" s="23"/>
      <c r="G8" s="23"/>
    </row>
    <row r="9" spans="1:7" ht="13.15" customHeight="1" x14ac:dyDescent="0.2">
      <c r="A9" s="23"/>
      <c r="B9" s="23"/>
      <c r="C9" s="23"/>
      <c r="D9" s="23"/>
      <c r="E9" s="23"/>
      <c r="F9" s="23"/>
      <c r="G9" s="23"/>
    </row>
    <row r="10" spans="1:7" ht="13.15" customHeight="1" x14ac:dyDescent="0.2">
      <c r="A10" s="23"/>
      <c r="B10" s="23"/>
      <c r="C10" s="23"/>
      <c r="D10" s="23"/>
      <c r="E10" s="23"/>
      <c r="F10" s="23"/>
      <c r="G10" s="23"/>
    </row>
    <row r="11" spans="1:7" ht="13.15" customHeight="1" x14ac:dyDescent="0.2">
      <c r="A11" s="23"/>
      <c r="B11" s="23"/>
      <c r="C11" s="23"/>
      <c r="D11" s="23"/>
      <c r="E11" s="23"/>
      <c r="F11" s="23"/>
      <c r="G11" s="23"/>
    </row>
    <row r="12" spans="1:7" ht="13.15" customHeight="1" x14ac:dyDescent="0.2">
      <c r="A12" s="23"/>
      <c r="B12" s="23"/>
      <c r="C12" s="23"/>
      <c r="D12" s="23"/>
      <c r="E12" s="23"/>
      <c r="F12" s="23"/>
      <c r="G12" s="23"/>
    </row>
    <row r="13" spans="1:7" ht="13.15" customHeight="1" x14ac:dyDescent="0.2">
      <c r="A13" s="23"/>
      <c r="B13" s="23"/>
      <c r="C13" s="23"/>
      <c r="D13" s="23"/>
      <c r="E13" s="23"/>
      <c r="F13" s="23"/>
      <c r="G13" s="23"/>
    </row>
    <row r="14" spans="1:7" ht="13.15" customHeight="1" x14ac:dyDescent="0.2">
      <c r="A14" s="23"/>
      <c r="B14" s="23"/>
      <c r="C14" s="23"/>
      <c r="D14" s="23"/>
      <c r="E14" s="23"/>
      <c r="F14" s="23"/>
      <c r="G14" s="23"/>
    </row>
    <row r="15" spans="1:7" ht="13.15" customHeight="1" x14ac:dyDescent="0.2">
      <c r="A15" s="23"/>
      <c r="B15" s="23"/>
      <c r="C15" s="23"/>
      <c r="D15" s="23"/>
      <c r="E15" s="23"/>
      <c r="F15" s="23"/>
      <c r="G15" s="23"/>
    </row>
    <row r="16" spans="1:7" ht="12.75" x14ac:dyDescent="0.2">
      <c r="A16" s="23"/>
      <c r="B16" s="23"/>
      <c r="C16" s="23"/>
      <c r="D16" s="23"/>
      <c r="E16" s="23"/>
      <c r="F16" s="23"/>
      <c r="G16" s="2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6FFD-9089-40D8-A4F8-7A01C3F13154}">
  <dimension ref="A1:H29"/>
  <sheetViews>
    <sheetView workbookViewId="0">
      <selection sqref="A1:H29"/>
    </sheetView>
  </sheetViews>
  <sheetFormatPr defaultRowHeight="12.75" x14ac:dyDescent="0.2"/>
  <cols>
    <col min="5" max="5" width="22.7109375" customWidth="1"/>
    <col min="6" max="6" width="15.42578125" customWidth="1"/>
    <col min="7" max="7" width="10" customWidth="1"/>
    <col min="8" max="8" width="20.7109375" customWidth="1"/>
  </cols>
  <sheetData>
    <row r="1" spans="1:8" x14ac:dyDescent="0.2">
      <c r="A1" t="s">
        <v>0</v>
      </c>
      <c r="B1" t="s">
        <v>61</v>
      </c>
      <c r="C1" t="s">
        <v>133</v>
      </c>
      <c r="D1" t="s">
        <v>901</v>
      </c>
      <c r="E1" t="s">
        <v>905</v>
      </c>
      <c r="F1" t="s">
        <v>909</v>
      </c>
      <c r="G1" t="s">
        <v>910</v>
      </c>
      <c r="H1" t="s">
        <v>920</v>
      </c>
    </row>
    <row r="2" spans="1:8" x14ac:dyDescent="0.2">
      <c r="A2" t="s">
        <v>23</v>
      </c>
      <c r="B2" s="1">
        <v>43921</v>
      </c>
      <c r="C2">
        <v>884</v>
      </c>
      <c r="D2">
        <v>7</v>
      </c>
      <c r="E2" t="s">
        <v>55</v>
      </c>
      <c r="F2" t="s">
        <v>907</v>
      </c>
      <c r="G2" t="s">
        <v>914</v>
      </c>
      <c r="H2" t="s">
        <v>914</v>
      </c>
    </row>
    <row r="3" spans="1:8" x14ac:dyDescent="0.2">
      <c r="A3" t="s">
        <v>50</v>
      </c>
      <c r="B3" s="1">
        <v>43921</v>
      </c>
      <c r="C3">
        <v>4248</v>
      </c>
      <c r="D3">
        <v>7</v>
      </c>
      <c r="E3" t="s">
        <v>55</v>
      </c>
      <c r="F3" t="s">
        <v>907</v>
      </c>
      <c r="G3" t="s">
        <v>914</v>
      </c>
      <c r="H3" t="s">
        <v>914</v>
      </c>
    </row>
    <row r="4" spans="1:8" x14ac:dyDescent="0.2">
      <c r="A4" t="s">
        <v>50</v>
      </c>
      <c r="B4" s="1">
        <v>43890</v>
      </c>
      <c r="C4">
        <v>3827</v>
      </c>
      <c r="D4">
        <v>7</v>
      </c>
      <c r="E4" t="s">
        <v>55</v>
      </c>
      <c r="F4" t="s">
        <v>907</v>
      </c>
      <c r="G4" t="s">
        <v>914</v>
      </c>
      <c r="H4" t="s">
        <v>914</v>
      </c>
    </row>
    <row r="5" spans="1:8" x14ac:dyDescent="0.2">
      <c r="A5" t="s">
        <v>50</v>
      </c>
      <c r="B5" s="1">
        <v>43861</v>
      </c>
      <c r="C5">
        <v>3405</v>
      </c>
      <c r="D5">
        <v>7</v>
      </c>
      <c r="E5" t="s">
        <v>55</v>
      </c>
      <c r="F5" t="s">
        <v>907</v>
      </c>
      <c r="G5" t="s">
        <v>914</v>
      </c>
      <c r="H5" t="s">
        <v>914</v>
      </c>
    </row>
    <row r="6" spans="1:8" x14ac:dyDescent="0.2">
      <c r="A6" t="s">
        <v>40</v>
      </c>
      <c r="B6" s="1">
        <v>43921</v>
      </c>
      <c r="C6">
        <v>1507</v>
      </c>
      <c r="D6">
        <v>7</v>
      </c>
      <c r="E6" t="s">
        <v>55</v>
      </c>
      <c r="F6" t="s">
        <v>907</v>
      </c>
      <c r="G6" t="s">
        <v>914</v>
      </c>
      <c r="H6" t="s">
        <v>914</v>
      </c>
    </row>
    <row r="7" spans="1:8" x14ac:dyDescent="0.2">
      <c r="A7" t="s">
        <v>40</v>
      </c>
      <c r="B7" s="1">
        <v>43890</v>
      </c>
      <c r="C7">
        <v>1358</v>
      </c>
      <c r="D7">
        <v>7</v>
      </c>
      <c r="E7" t="s">
        <v>55</v>
      </c>
      <c r="F7" t="s">
        <v>907</v>
      </c>
      <c r="G7" t="s">
        <v>914</v>
      </c>
      <c r="H7" t="s">
        <v>914</v>
      </c>
    </row>
    <row r="8" spans="1:8" x14ac:dyDescent="0.2">
      <c r="A8" t="s">
        <v>40</v>
      </c>
      <c r="B8" s="1">
        <v>43861</v>
      </c>
      <c r="C8">
        <v>1211</v>
      </c>
      <c r="D8">
        <v>7</v>
      </c>
      <c r="E8" t="s">
        <v>55</v>
      </c>
      <c r="F8" t="s">
        <v>907</v>
      </c>
      <c r="G8" t="s">
        <v>914</v>
      </c>
      <c r="H8" t="s">
        <v>914</v>
      </c>
    </row>
    <row r="9" spans="1:8" x14ac:dyDescent="0.2">
      <c r="A9" t="s">
        <v>11</v>
      </c>
      <c r="B9" s="1">
        <v>43921</v>
      </c>
      <c r="C9">
        <v>375</v>
      </c>
      <c r="D9">
        <v>7</v>
      </c>
      <c r="E9" t="s">
        <v>55</v>
      </c>
      <c r="F9" t="s">
        <v>907</v>
      </c>
      <c r="G9" t="s">
        <v>914</v>
      </c>
      <c r="H9" t="s">
        <v>914</v>
      </c>
    </row>
    <row r="10" spans="1:8" x14ac:dyDescent="0.2">
      <c r="A10" t="s">
        <v>11</v>
      </c>
      <c r="B10" s="1">
        <v>43890</v>
      </c>
      <c r="C10">
        <v>304</v>
      </c>
      <c r="D10">
        <v>7</v>
      </c>
      <c r="E10" t="s">
        <v>55</v>
      </c>
      <c r="F10" t="s">
        <v>907</v>
      </c>
      <c r="G10" t="s">
        <v>914</v>
      </c>
      <c r="H10" t="s">
        <v>914</v>
      </c>
    </row>
    <row r="11" spans="1:8" x14ac:dyDescent="0.2">
      <c r="A11" t="s">
        <v>11</v>
      </c>
      <c r="B11" s="1">
        <v>43861</v>
      </c>
      <c r="C11">
        <v>303</v>
      </c>
      <c r="D11">
        <v>7</v>
      </c>
      <c r="E11" t="s">
        <v>55</v>
      </c>
      <c r="F11" t="s">
        <v>907</v>
      </c>
      <c r="G11" t="s">
        <v>914</v>
      </c>
      <c r="H11" t="s">
        <v>914</v>
      </c>
    </row>
    <row r="12" spans="1:8" x14ac:dyDescent="0.2">
      <c r="A12" t="s">
        <v>28</v>
      </c>
      <c r="B12" s="1">
        <v>43861</v>
      </c>
      <c r="C12">
        <v>756</v>
      </c>
      <c r="D12">
        <v>7</v>
      </c>
      <c r="E12" t="s">
        <v>55</v>
      </c>
      <c r="F12" t="s">
        <v>907</v>
      </c>
      <c r="G12" t="s">
        <v>914</v>
      </c>
      <c r="H12" t="s">
        <v>914</v>
      </c>
    </row>
    <row r="13" spans="1:8" x14ac:dyDescent="0.2">
      <c r="A13" t="s">
        <v>28</v>
      </c>
      <c r="B13" s="1">
        <v>43890</v>
      </c>
      <c r="C13">
        <v>954</v>
      </c>
      <c r="D13">
        <v>7</v>
      </c>
      <c r="E13" t="s">
        <v>55</v>
      </c>
      <c r="F13" t="s">
        <v>907</v>
      </c>
      <c r="G13" t="s">
        <v>914</v>
      </c>
      <c r="H13" t="s">
        <v>914</v>
      </c>
    </row>
    <row r="14" spans="1:8" x14ac:dyDescent="0.2">
      <c r="A14" t="s">
        <v>28</v>
      </c>
      <c r="B14" s="1">
        <v>43921</v>
      </c>
      <c r="C14">
        <v>955</v>
      </c>
      <c r="D14">
        <v>7</v>
      </c>
      <c r="E14" t="s">
        <v>55</v>
      </c>
      <c r="F14" t="s">
        <v>907</v>
      </c>
      <c r="G14" t="s">
        <v>914</v>
      </c>
      <c r="H14" t="s">
        <v>914</v>
      </c>
    </row>
    <row r="15" spans="1:8" x14ac:dyDescent="0.2">
      <c r="A15" t="s">
        <v>16</v>
      </c>
      <c r="B15" s="1">
        <v>43921</v>
      </c>
      <c r="C15">
        <v>609</v>
      </c>
      <c r="D15">
        <v>7</v>
      </c>
      <c r="E15" t="s">
        <v>55</v>
      </c>
      <c r="F15" t="s">
        <v>907</v>
      </c>
      <c r="G15" t="s">
        <v>914</v>
      </c>
      <c r="H15" t="s">
        <v>914</v>
      </c>
    </row>
    <row r="16" spans="1:8" x14ac:dyDescent="0.2">
      <c r="A16" t="s">
        <v>16</v>
      </c>
      <c r="B16" s="1">
        <v>43890</v>
      </c>
      <c r="C16">
        <v>546</v>
      </c>
      <c r="D16">
        <v>7</v>
      </c>
      <c r="E16" t="s">
        <v>55</v>
      </c>
      <c r="F16" t="s">
        <v>907</v>
      </c>
      <c r="G16" t="s">
        <v>914</v>
      </c>
      <c r="H16" t="s">
        <v>914</v>
      </c>
    </row>
    <row r="17" spans="1:8" x14ac:dyDescent="0.2">
      <c r="A17" t="s">
        <v>16</v>
      </c>
      <c r="B17" s="1">
        <v>43861</v>
      </c>
      <c r="C17">
        <v>484</v>
      </c>
      <c r="D17">
        <v>7</v>
      </c>
      <c r="E17" t="s">
        <v>55</v>
      </c>
      <c r="F17" t="s">
        <v>907</v>
      </c>
      <c r="G17" t="s">
        <v>914</v>
      </c>
      <c r="H17" t="s">
        <v>914</v>
      </c>
    </row>
    <row r="18" spans="1:8" x14ac:dyDescent="0.2">
      <c r="A18" t="s">
        <v>6</v>
      </c>
      <c r="B18" s="1">
        <v>43861</v>
      </c>
      <c r="C18">
        <v>188</v>
      </c>
      <c r="D18">
        <v>7</v>
      </c>
      <c r="E18" t="s">
        <v>55</v>
      </c>
      <c r="F18" t="s">
        <v>907</v>
      </c>
      <c r="G18" t="s">
        <v>914</v>
      </c>
      <c r="H18" t="s">
        <v>914</v>
      </c>
    </row>
    <row r="19" spans="1:8" x14ac:dyDescent="0.2">
      <c r="A19" t="s">
        <v>6</v>
      </c>
      <c r="B19" s="1">
        <v>43890</v>
      </c>
      <c r="C19">
        <v>168</v>
      </c>
      <c r="D19">
        <v>7</v>
      </c>
      <c r="E19" t="s">
        <v>55</v>
      </c>
      <c r="F19" t="s">
        <v>907</v>
      </c>
      <c r="G19" t="s">
        <v>914</v>
      </c>
      <c r="H19" t="s">
        <v>914</v>
      </c>
    </row>
    <row r="20" spans="1:8" x14ac:dyDescent="0.2">
      <c r="A20" t="s">
        <v>6</v>
      </c>
      <c r="B20" s="1">
        <v>43921</v>
      </c>
      <c r="C20">
        <v>226</v>
      </c>
      <c r="D20">
        <v>7</v>
      </c>
      <c r="E20" t="s">
        <v>55</v>
      </c>
      <c r="F20" t="s">
        <v>907</v>
      </c>
      <c r="G20" t="s">
        <v>914</v>
      </c>
      <c r="H20" t="s">
        <v>914</v>
      </c>
    </row>
    <row r="21" spans="1:8" x14ac:dyDescent="0.2">
      <c r="A21" t="s">
        <v>8</v>
      </c>
      <c r="B21" s="1">
        <v>43921</v>
      </c>
      <c r="C21">
        <v>14798</v>
      </c>
      <c r="D21">
        <v>7</v>
      </c>
      <c r="E21" t="s">
        <v>55</v>
      </c>
      <c r="F21" t="s">
        <v>907</v>
      </c>
      <c r="G21" t="s">
        <v>914</v>
      </c>
      <c r="H21" t="s">
        <v>914</v>
      </c>
    </row>
    <row r="22" spans="1:8" x14ac:dyDescent="0.2">
      <c r="A22" t="s">
        <v>8</v>
      </c>
      <c r="B22" s="1">
        <v>43890</v>
      </c>
      <c r="C22">
        <v>14802</v>
      </c>
      <c r="D22">
        <v>7</v>
      </c>
      <c r="E22" t="s">
        <v>55</v>
      </c>
      <c r="F22" t="s">
        <v>907</v>
      </c>
      <c r="G22" t="s">
        <v>914</v>
      </c>
      <c r="H22" t="s">
        <v>914</v>
      </c>
    </row>
    <row r="23" spans="1:8" x14ac:dyDescent="0.2">
      <c r="A23" t="s">
        <v>8</v>
      </c>
      <c r="B23" s="1">
        <v>43861</v>
      </c>
      <c r="C23">
        <v>11682</v>
      </c>
      <c r="D23">
        <v>7</v>
      </c>
      <c r="E23" t="s">
        <v>55</v>
      </c>
      <c r="F23" t="s">
        <v>907</v>
      </c>
      <c r="G23" t="s">
        <v>914</v>
      </c>
      <c r="H23" t="s">
        <v>914</v>
      </c>
    </row>
    <row r="24" spans="1:8" x14ac:dyDescent="0.2">
      <c r="A24" t="s">
        <v>14</v>
      </c>
      <c r="B24" s="1">
        <v>43921</v>
      </c>
      <c r="C24">
        <v>458</v>
      </c>
      <c r="D24">
        <v>7</v>
      </c>
      <c r="E24" t="s">
        <v>55</v>
      </c>
      <c r="F24" t="s">
        <v>907</v>
      </c>
      <c r="G24" t="s">
        <v>914</v>
      </c>
      <c r="H24" t="s">
        <v>914</v>
      </c>
    </row>
    <row r="25" spans="1:8" x14ac:dyDescent="0.2">
      <c r="A25" t="s">
        <v>14</v>
      </c>
      <c r="B25" s="1">
        <v>43890</v>
      </c>
      <c r="C25">
        <v>508</v>
      </c>
      <c r="D25">
        <v>7</v>
      </c>
      <c r="E25" t="s">
        <v>55</v>
      </c>
      <c r="F25" t="s">
        <v>907</v>
      </c>
      <c r="G25" t="s">
        <v>914</v>
      </c>
      <c r="H25" t="s">
        <v>914</v>
      </c>
    </row>
    <row r="26" spans="1:8" x14ac:dyDescent="0.2">
      <c r="A26" t="s">
        <v>14</v>
      </c>
      <c r="B26" s="1">
        <v>43861</v>
      </c>
      <c r="C26">
        <v>358</v>
      </c>
      <c r="D26">
        <v>7</v>
      </c>
      <c r="E26" t="s">
        <v>55</v>
      </c>
      <c r="F26" t="s">
        <v>907</v>
      </c>
      <c r="G26" t="s">
        <v>914</v>
      </c>
      <c r="H26" t="s">
        <v>914</v>
      </c>
    </row>
    <row r="27" spans="1:8" x14ac:dyDescent="0.2">
      <c r="A27" t="s">
        <v>41</v>
      </c>
      <c r="B27" s="1">
        <v>43921</v>
      </c>
      <c r="C27">
        <v>1484</v>
      </c>
      <c r="D27">
        <v>7</v>
      </c>
      <c r="E27" t="s">
        <v>55</v>
      </c>
      <c r="F27" t="s">
        <v>907</v>
      </c>
      <c r="G27" t="s">
        <v>914</v>
      </c>
      <c r="H27" t="s">
        <v>914</v>
      </c>
    </row>
    <row r="28" spans="1:8" x14ac:dyDescent="0.2">
      <c r="A28" t="s">
        <v>41</v>
      </c>
      <c r="B28" s="1">
        <v>43890</v>
      </c>
      <c r="C28">
        <v>1483</v>
      </c>
      <c r="D28">
        <v>7</v>
      </c>
      <c r="E28" t="s">
        <v>55</v>
      </c>
      <c r="F28" t="s">
        <v>907</v>
      </c>
      <c r="G28" t="s">
        <v>914</v>
      </c>
      <c r="H28" t="s">
        <v>914</v>
      </c>
    </row>
    <row r="29" spans="1:8" x14ac:dyDescent="0.2">
      <c r="A29" t="s">
        <v>41</v>
      </c>
      <c r="B29" s="1">
        <v>43861</v>
      </c>
      <c r="C29">
        <v>1172</v>
      </c>
      <c r="D29">
        <v>7</v>
      </c>
      <c r="E29" t="s">
        <v>55</v>
      </c>
      <c r="F29" t="s">
        <v>907</v>
      </c>
      <c r="G29" t="s">
        <v>914</v>
      </c>
      <c r="H29" t="s">
        <v>914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36"/>
  <sheetViews>
    <sheetView topLeftCell="A49" workbookViewId="0">
      <selection activeCell="N72" sqref="N72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6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3">
        <f>C36/(1-J36)</f>
        <v>600918.05953123746</v>
      </c>
      <c r="P36" s="14">
        <f>O36/$O$40</f>
        <v>0.61336055121642019</v>
      </c>
      <c r="Q36" s="13">
        <f>O36-G36</f>
        <v>4416.0595312374644</v>
      </c>
      <c r="R36" s="15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3">
        <f t="shared" ref="O37:O40" si="4">C37/(1-J37)</f>
        <v>176371.68544329898</v>
      </c>
      <c r="P37" s="14">
        <f>O37/$O$40</f>
        <v>0.18002360302976958</v>
      </c>
      <c r="Q37" s="13">
        <f>O37-G37</f>
        <v>33.685443298978498</v>
      </c>
      <c r="R37" s="14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3">
        <f t="shared" si="4"/>
        <v>112069.60944009421</v>
      </c>
      <c r="P38" s="14">
        <f>O38/$O$40</f>
        <v>0.11439010083073041</v>
      </c>
      <c r="Q38" s="13">
        <f>O38-G38</f>
        <v>2258.6094400942093</v>
      </c>
      <c r="R38" s="14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3">
        <f t="shared" si="4"/>
        <v>90785.009054598122</v>
      </c>
      <c r="P39" s="14">
        <f>O39/$O$40</f>
        <v>9.2664785677025227E-2</v>
      </c>
      <c r="Q39" s="13">
        <f>O39-G39</f>
        <v>8154.009054598122</v>
      </c>
      <c r="R39" s="14">
        <f>Q39/$Q$40</f>
        <v>0.56498611941039234</v>
      </c>
      <c r="S39" s="3" t="s">
        <v>946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3">
        <f t="shared" si="4"/>
        <v>979714.22899547953</v>
      </c>
      <c r="P40" s="14">
        <f>O40/$O$40</f>
        <v>1</v>
      </c>
      <c r="Q40" s="13">
        <f>O40-G40</f>
        <v>14432.228995479527</v>
      </c>
      <c r="R40" s="14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3" t="s">
        <v>947</v>
      </c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2" t="s">
        <v>948</v>
      </c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3" t="s">
        <v>949</v>
      </c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L54" s="3">
        <f>I54/D54-1</f>
        <v>3.2046377493967437E-2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  <c r="L55" s="3">
        <f t="shared" ref="L55:L56" si="5">I55/D55-1</f>
        <v>1.5301154541660811E-2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  <c r="L56" s="3">
        <f t="shared" si="5"/>
        <v>3.5687619433300899E-2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2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2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2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2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2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2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2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2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2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2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2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  <c r="L75" s="3">
        <f>I75/D75-1</f>
        <v>1.3716013418079154E-2</v>
      </c>
    </row>
    <row r="76" spans="1:12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  <c r="L76" s="3">
        <f t="shared" ref="L76:L77" si="6">I76/D76-1</f>
        <v>2.9999131718329464E-2</v>
      </c>
    </row>
    <row r="77" spans="1:12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  <c r="L77" s="3">
        <f t="shared" si="6"/>
        <v>-5.3475935828872778E-4</v>
      </c>
    </row>
    <row r="78" spans="1:12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2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2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2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2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2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2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  <c r="L84" s="3">
        <f>I84/D84-1</f>
        <v>9.1865011578027289E-3</v>
      </c>
    </row>
    <row r="85" spans="1:12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  <c r="L85" s="3">
        <f t="shared" ref="L85:L87" si="7">I85/D85-1</f>
        <v>2.2120414373141051E-2</v>
      </c>
    </row>
    <row r="86" spans="1:12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  <c r="L86" s="3">
        <f t="shared" si="7"/>
        <v>3.4714003944773086E-2</v>
      </c>
    </row>
    <row r="87" spans="1:12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  <c r="L87" s="3">
        <f t="shared" si="7"/>
        <v>1.6408181613845718E-2</v>
      </c>
    </row>
    <row r="88" spans="1:12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2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2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2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2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2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2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2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2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2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2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2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  <c r="L99" s="3">
        <f>I99/D99-1</f>
        <v>2.7674186382996124E-2</v>
      </c>
    </row>
    <row r="100" spans="1:12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  <c r="L100" s="3">
        <f t="shared" ref="L100:L102" si="8">I100/D100-1</f>
        <v>2.6335761991499673E-2</v>
      </c>
    </row>
    <row r="101" spans="1:12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  <c r="L101" s="3">
        <f t="shared" si="8"/>
        <v>1.0386965376782076E-2</v>
      </c>
    </row>
    <row r="102" spans="1:12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  <c r="L102" s="3">
        <f t="shared" si="8"/>
        <v>-4.2735042735042583E-4</v>
      </c>
    </row>
    <row r="103" spans="1:12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2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2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2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2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2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2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2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2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18" t="s">
        <v>925</v>
      </c>
      <c r="D115" s="18" t="s">
        <v>925</v>
      </c>
      <c r="E115" s="18" t="s">
        <v>925</v>
      </c>
      <c r="F115" s="18" t="s">
        <v>925</v>
      </c>
      <c r="G115" s="18"/>
      <c r="H115" s="18" t="s">
        <v>926</v>
      </c>
      <c r="I115" s="18" t="s">
        <v>926</v>
      </c>
    </row>
    <row r="116" spans="2:11" x14ac:dyDescent="0.2">
      <c r="C116" s="18" t="s">
        <v>927</v>
      </c>
      <c r="D116" s="18" t="s">
        <v>928</v>
      </c>
      <c r="E116" s="18" t="s">
        <v>929</v>
      </c>
      <c r="F116" s="18" t="s">
        <v>930</v>
      </c>
      <c r="G116" s="18"/>
      <c r="H116" s="18" t="s">
        <v>927</v>
      </c>
      <c r="I116" s="18" t="s">
        <v>928</v>
      </c>
    </row>
    <row r="117" spans="2:11" x14ac:dyDescent="0.2">
      <c r="B117" s="20" t="s">
        <v>898</v>
      </c>
      <c r="C117" s="3">
        <f>COUNTIFS(C$54:C$109,"&gt;0",$A$54:$A$109,$B117)</f>
        <v>18</v>
      </c>
      <c r="D117" s="3">
        <f t="shared" ref="D117:F120" si="9">COUNTIFS(D$54:D$109,"&gt;0",$A$54:$A$109,$B117)</f>
        <v>19</v>
      </c>
      <c r="E117" s="3">
        <f t="shared" si="9"/>
        <v>19</v>
      </c>
      <c r="F117" s="3">
        <f t="shared" si="9"/>
        <v>20</v>
      </c>
      <c r="H117" s="3">
        <f t="shared" ref="H117:I120" si="10">COUNTIFS(H$54:H$109,"&gt;0",$A$54:$A$109,$B117)</f>
        <v>20</v>
      </c>
      <c r="I117" s="3">
        <f t="shared" si="10"/>
        <v>20</v>
      </c>
      <c r="K117" s="3">
        <f>I117-D117</f>
        <v>1</v>
      </c>
    </row>
    <row r="118" spans="2:11" x14ac:dyDescent="0.2">
      <c r="B118" s="20" t="s">
        <v>899</v>
      </c>
      <c r="C118" s="3">
        <f t="shared" ref="C118:C120" si="11">COUNTIFS(C$54:C$109,"&gt;0",$A$54:$A$109,$B118)</f>
        <v>8</v>
      </c>
      <c r="D118" s="3">
        <f t="shared" si="9"/>
        <v>8</v>
      </c>
      <c r="E118" s="3">
        <f t="shared" si="9"/>
        <v>8</v>
      </c>
      <c r="F118" s="3">
        <f t="shared" si="9"/>
        <v>8</v>
      </c>
      <c r="H118" s="3">
        <f t="shared" si="10"/>
        <v>8</v>
      </c>
      <c r="I118" s="3">
        <f t="shared" si="10"/>
        <v>8</v>
      </c>
      <c r="K118" s="3">
        <f t="shared" ref="K118:K121" si="12">I118-D118</f>
        <v>0</v>
      </c>
    </row>
    <row r="119" spans="2:11" x14ac:dyDescent="0.2">
      <c r="B119" s="20" t="s">
        <v>908</v>
      </c>
      <c r="C119" s="3">
        <f t="shared" si="11"/>
        <v>13</v>
      </c>
      <c r="D119" s="3">
        <f t="shared" si="9"/>
        <v>13</v>
      </c>
      <c r="E119" s="3">
        <f t="shared" si="9"/>
        <v>14</v>
      </c>
      <c r="F119" s="3">
        <f t="shared" si="9"/>
        <v>14</v>
      </c>
      <c r="H119" s="3">
        <f t="shared" si="10"/>
        <v>14</v>
      </c>
      <c r="I119" s="3">
        <f t="shared" si="10"/>
        <v>13</v>
      </c>
      <c r="K119" s="3">
        <f t="shared" si="12"/>
        <v>0</v>
      </c>
    </row>
    <row r="120" spans="2:11" x14ac:dyDescent="0.2">
      <c r="B120" s="20" t="s">
        <v>907</v>
      </c>
      <c r="C120" s="3">
        <f t="shared" si="11"/>
        <v>10</v>
      </c>
      <c r="D120" s="3">
        <f t="shared" si="9"/>
        <v>10</v>
      </c>
      <c r="E120" s="3">
        <f t="shared" si="9"/>
        <v>11</v>
      </c>
      <c r="F120" s="3">
        <f t="shared" si="9"/>
        <v>11</v>
      </c>
      <c r="H120" s="3">
        <f t="shared" si="10"/>
        <v>11</v>
      </c>
      <c r="I120" s="3">
        <f t="shared" si="10"/>
        <v>9</v>
      </c>
      <c r="K120" s="3">
        <f t="shared" si="12"/>
        <v>-1</v>
      </c>
    </row>
    <row r="121" spans="2:11" x14ac:dyDescent="0.2">
      <c r="B121" s="19" t="s">
        <v>945</v>
      </c>
      <c r="C121" s="19">
        <f>SUM(C117:C120)</f>
        <v>49</v>
      </c>
      <c r="D121" s="19">
        <f t="shared" ref="D121:I121" si="13">SUM(D117:D120)</f>
        <v>50</v>
      </c>
      <c r="E121" s="19">
        <f t="shared" si="13"/>
        <v>52</v>
      </c>
      <c r="F121" s="19">
        <f t="shared" si="13"/>
        <v>53</v>
      </c>
      <c r="G121" s="17"/>
      <c r="H121" s="19">
        <f t="shared" si="13"/>
        <v>53</v>
      </c>
      <c r="I121" s="19">
        <f t="shared" si="13"/>
        <v>50</v>
      </c>
      <c r="K121" s="3">
        <f t="shared" si="12"/>
        <v>0</v>
      </c>
    </row>
    <row r="125" spans="2:11" x14ac:dyDescent="0.2">
      <c r="B125" s="20" t="s">
        <v>898</v>
      </c>
      <c r="C125" s="5">
        <f>B36/C117</f>
        <v>28301.055555555555</v>
      </c>
      <c r="D125" s="5">
        <f t="shared" ref="D125:F125" si="14">C36/D117</f>
        <v>30348.315789473683</v>
      </c>
      <c r="E125" s="5">
        <f t="shared" si="14"/>
        <v>19141.78947368421</v>
      </c>
      <c r="F125" s="5">
        <f t="shared" si="14"/>
        <v>21601.7</v>
      </c>
      <c r="H125" s="5">
        <f t="shared" ref="H125:I129" si="15">F36/H117</f>
        <v>26500.95</v>
      </c>
      <c r="I125" s="5">
        <f t="shared" si="15"/>
        <v>29825.1</v>
      </c>
      <c r="K125" s="21"/>
    </row>
    <row r="126" spans="2:11" x14ac:dyDescent="0.2">
      <c r="B126" s="20" t="s">
        <v>899</v>
      </c>
      <c r="C126" s="5">
        <f t="shared" ref="C126:F126" si="16">B37/C118</f>
        <v>18481.5</v>
      </c>
      <c r="D126" s="5">
        <f t="shared" si="16"/>
        <v>21695.75</v>
      </c>
      <c r="E126" s="5">
        <f t="shared" si="16"/>
        <v>12942</v>
      </c>
      <c r="F126" s="5">
        <f t="shared" si="16"/>
        <v>16158</v>
      </c>
      <c r="H126" s="5">
        <f t="shared" si="15"/>
        <v>18775.5</v>
      </c>
      <c r="I126" s="5">
        <f t="shared" si="15"/>
        <v>22042.25</v>
      </c>
      <c r="K126" s="21"/>
    </row>
    <row r="127" spans="2:11" x14ac:dyDescent="0.2">
      <c r="B127" s="20" t="s">
        <v>908</v>
      </c>
      <c r="C127" s="5">
        <f t="shared" ref="C127:F127" si="17">B38/C119</f>
        <v>7364.3076923076924</v>
      </c>
      <c r="D127" s="5">
        <f t="shared" si="17"/>
        <v>8256.7692307692305</v>
      </c>
      <c r="E127" s="5">
        <f t="shared" si="17"/>
        <v>4942.7142857142853</v>
      </c>
      <c r="F127" s="5">
        <f t="shared" si="17"/>
        <v>5724.5714285714284</v>
      </c>
      <c r="H127" s="5">
        <f t="shared" si="15"/>
        <v>7127</v>
      </c>
      <c r="I127" s="5">
        <f t="shared" si="15"/>
        <v>8447</v>
      </c>
      <c r="K127" s="21"/>
    </row>
    <row r="128" spans="2:11" x14ac:dyDescent="0.2">
      <c r="B128" s="20" t="s">
        <v>907</v>
      </c>
      <c r="C128" s="5">
        <f t="shared" ref="C128:F129" si="18">B39/C120</f>
        <v>6905.3</v>
      </c>
      <c r="D128" s="5">
        <f t="shared" si="18"/>
        <v>8261.7999999999993</v>
      </c>
      <c r="E128" s="5">
        <f t="shared" si="18"/>
        <v>4597.636363636364</v>
      </c>
      <c r="F128" s="5">
        <f t="shared" si="18"/>
        <v>5920.090909090909</v>
      </c>
      <c r="H128" s="5">
        <f t="shared" si="15"/>
        <v>6842.272727272727</v>
      </c>
      <c r="I128" s="5">
        <f t="shared" si="15"/>
        <v>9181.2222222222226</v>
      </c>
      <c r="K128" s="21"/>
    </row>
    <row r="129" spans="2:11" x14ac:dyDescent="0.2">
      <c r="B129" s="19" t="s">
        <v>945</v>
      </c>
      <c r="C129" s="5">
        <f>B40/C121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H129" s="5">
        <f t="shared" si="15"/>
        <v>16137.094339622641</v>
      </c>
      <c r="I129" s="5">
        <f t="shared" si="15"/>
        <v>19305.64</v>
      </c>
      <c r="K129" s="21"/>
    </row>
    <row r="132" spans="2:11" x14ac:dyDescent="0.2">
      <c r="B132" s="20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">
        <f>I132/D132-1</f>
        <v>2.6990139052197382E-2</v>
      </c>
    </row>
    <row r="133" spans="2:11" x14ac:dyDescent="0.2">
      <c r="B133" s="20" t="s">
        <v>899</v>
      </c>
      <c r="D133" s="3">
        <f>SUMIFS(D$54:D$109,$A$54:$A$109,$B133,$I$54:$I$109,"&gt;0")</f>
        <v>173566</v>
      </c>
      <c r="I133" s="3">
        <f t="shared" ref="I133:I135" si="19">SUMIFS(I$54:I$109,$A$54:$A$109,$B133,$D$54:$D$109,"&gt;0")</f>
        <v>176338</v>
      </c>
      <c r="J133" s="3">
        <f t="shared" ref="J133:J136" si="20">I133/D133-1</f>
        <v>1.5970869870827187E-2</v>
      </c>
    </row>
    <row r="134" spans="2:11" x14ac:dyDescent="0.2">
      <c r="B134" s="20" t="s">
        <v>908</v>
      </c>
      <c r="D134" s="3">
        <f>SUMIFS(D$54:D$109,$A$54:$A$109,$B134,$I$54:$I$109,"&gt;0")</f>
        <v>106878</v>
      </c>
      <c r="I134" s="3">
        <f t="shared" si="19"/>
        <v>108557</v>
      </c>
      <c r="J134" s="3">
        <f t="shared" si="20"/>
        <v>1.5709500552031352E-2</v>
      </c>
    </row>
    <row r="135" spans="2:11" x14ac:dyDescent="0.2">
      <c r="B135" s="20" t="s">
        <v>907</v>
      </c>
      <c r="D135" s="3">
        <f>SUMIFS(D$54:D$109,$A$54:$A$109,$B135,$I$54:$I$109,"&gt;0")</f>
        <v>80739</v>
      </c>
      <c r="I135" s="3">
        <f t="shared" si="19"/>
        <v>82631</v>
      </c>
      <c r="J135" s="3">
        <f t="shared" si="20"/>
        <v>2.3433532741302221E-2</v>
      </c>
    </row>
    <row r="136" spans="2:11" x14ac:dyDescent="0.2">
      <c r="B136" s="19" t="s">
        <v>945</v>
      </c>
      <c r="D136" s="3">
        <f>SUM(D132:D135)</f>
        <v>937801</v>
      </c>
      <c r="I136" s="3">
        <f>SUM(I132:I135)</f>
        <v>959707</v>
      </c>
      <c r="J136" s="3">
        <f t="shared" si="20"/>
        <v>2.3358900235764368E-2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Sheet1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2022-02-14T23:08:27Z</dcterms:modified>
</cp:coreProperties>
</file>