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1A4E646-A7B2-4C3F-9D1C-67D25A235F20}" xr6:coauthVersionLast="47" xr6:coauthVersionMax="47" xr10:uidLastSave="{00000000-0000-0000-0000-000000000000}"/>
  <bookViews>
    <workbookView xWindow="-120" yWindow="-120" windowWidth="20730" windowHeight="11160" activeTab="3" xr2:uid="{40C56E5D-799F-4B5F-A01F-364811413C01}"/>
  </bookViews>
  <sheets>
    <sheet name="QUESTION 1" sheetId="5" r:id="rId1"/>
    <sheet name="QUESTION 2" sheetId="6" r:id="rId2"/>
    <sheet name="QUESTION 5" sheetId="7" r:id="rId3"/>
    <sheet name="QUESTION 6" sheetId="8" r:id="rId4"/>
  </sheets>
  <definedNames>
    <definedName name="_xlchart.v1.0" hidden="1">'QUESTION 1'!$A$7:$A$22</definedName>
    <definedName name="_xlchart.v1.1" hidden="1">'QUESTION 1'!$B$7:$B$22</definedName>
    <definedName name="_xlchart.v1.10" hidden="1">'QUESTION 5'!$C$5:$C$10</definedName>
    <definedName name="_xlchart.v1.11" hidden="1">'QUESTION 5'!$D$5:$D$10</definedName>
    <definedName name="_xlchart.v1.12" hidden="1">'QUESTION 6'!$B$7:$B$12</definedName>
    <definedName name="_xlchart.v1.13" hidden="1">'QUESTION 6'!$C$7:$C$12</definedName>
    <definedName name="_xlchart.v1.14" hidden="1">'QUESTION 6'!$B$7:$B$12</definedName>
    <definedName name="_xlchart.v1.15" hidden="1">'QUESTION 6'!$C$7:$C$12</definedName>
    <definedName name="_xlchart.v1.2" hidden="1">'QUESTION 1'!$A$7:$A$22</definedName>
    <definedName name="_xlchart.v1.3" hidden="1">'QUESTION 1'!$B$7:$B$22</definedName>
    <definedName name="_xlchart.v1.4" hidden="1">'QUESTION 2'!$A$7:$A$18</definedName>
    <definedName name="_xlchart.v1.5" hidden="1">'QUESTION 2'!$A$7:$A$18</definedName>
    <definedName name="_xlchart.v1.6" hidden="1">'QUESTION 5'!$B$5:$B$10</definedName>
    <definedName name="_xlchart.v1.7" hidden="1">'QUESTION 5'!$C$5:$C$10</definedName>
    <definedName name="_xlchart.v1.8" hidden="1">'QUESTION 5'!$D$5:$D$10</definedName>
    <definedName name="_xlchart.v1.9" hidden="1">'QUESTION 5'!$B$5:$B$10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6" i="8" l="1"/>
  <c r="F19" i="8"/>
  <c r="B22" i="7"/>
  <c r="F17" i="8"/>
  <c r="B13" i="8"/>
  <c r="F22" i="8"/>
  <c r="G18" i="8"/>
  <c r="F18" i="8"/>
  <c r="G17" i="8"/>
  <c r="G16" i="8"/>
  <c r="C16" i="8"/>
  <c r="C13" i="8"/>
  <c r="E12" i="8"/>
  <c r="G12" i="8" s="1"/>
  <c r="D12" i="8"/>
  <c r="F12" i="8" s="1"/>
  <c r="E11" i="8"/>
  <c r="G11" i="8" s="1"/>
  <c r="D11" i="8"/>
  <c r="F11" i="8" s="1"/>
  <c r="E10" i="8"/>
  <c r="G10" i="8" s="1"/>
  <c r="D10" i="8"/>
  <c r="F10" i="8" s="1"/>
  <c r="E9" i="8"/>
  <c r="G9" i="8" s="1"/>
  <c r="D9" i="8"/>
  <c r="F9" i="8" s="1"/>
  <c r="E8" i="8"/>
  <c r="G8" i="8" s="1"/>
  <c r="D8" i="8"/>
  <c r="F8" i="8" s="1"/>
  <c r="E7" i="8"/>
  <c r="G7" i="8" s="1"/>
  <c r="D7" i="8"/>
  <c r="F7" i="8" s="1"/>
  <c r="B18" i="7"/>
  <c r="B16" i="7"/>
  <c r="H10" i="7" s="1"/>
  <c r="K10" i="7" s="1"/>
  <c r="B15" i="7"/>
  <c r="F16" i="7" s="1"/>
  <c r="G14" i="7"/>
  <c r="F14" i="7"/>
  <c r="E14" i="7"/>
  <c r="B14" i="7"/>
  <c r="E16" i="7" s="1"/>
  <c r="D11" i="7"/>
  <c r="C11" i="7"/>
  <c r="B11" i="7"/>
  <c r="G10" i="7"/>
  <c r="J10" i="7" s="1"/>
  <c r="E10" i="7"/>
  <c r="H9" i="7"/>
  <c r="K9" i="7" s="1"/>
  <c r="G9" i="7"/>
  <c r="J9" i="7" s="1"/>
  <c r="E9" i="7"/>
  <c r="J8" i="7"/>
  <c r="H8" i="7"/>
  <c r="K8" i="7" s="1"/>
  <c r="G8" i="7"/>
  <c r="E8" i="7"/>
  <c r="H7" i="7"/>
  <c r="K7" i="7" s="1"/>
  <c r="G7" i="7"/>
  <c r="J7" i="7" s="1"/>
  <c r="E7" i="7"/>
  <c r="H6" i="7"/>
  <c r="K6" i="7" s="1"/>
  <c r="G6" i="7"/>
  <c r="J6" i="7" s="1"/>
  <c r="E6" i="7"/>
  <c r="G5" i="7"/>
  <c r="J5" i="7" s="1"/>
  <c r="E5" i="7"/>
  <c r="H10" i="6"/>
  <c r="H7" i="6"/>
  <c r="E16" i="6"/>
  <c r="E17" i="6"/>
  <c r="E18" i="6"/>
  <c r="E19" i="6"/>
  <c r="E29" i="6" s="1"/>
  <c r="E20" i="6"/>
  <c r="E21" i="6"/>
  <c r="E22" i="6"/>
  <c r="E23" i="6"/>
  <c r="E24" i="6"/>
  <c r="E25" i="6"/>
  <c r="E26" i="6"/>
  <c r="E27" i="6"/>
  <c r="E28" i="6"/>
  <c r="E15" i="6"/>
  <c r="E11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B34" i="6"/>
  <c r="B27" i="6" a="1"/>
  <c r="B27" i="6" s="1"/>
  <c r="B25" i="6"/>
  <c r="B23" i="6"/>
  <c r="B21" i="6"/>
  <c r="B7" i="6" a="1"/>
  <c r="C19" i="8" l="1"/>
  <c r="B16" i="8"/>
  <c r="C17" i="8" s="1"/>
  <c r="C20" i="8" s="1"/>
  <c r="G13" i="8"/>
  <c r="F13" i="8"/>
  <c r="G16" i="7"/>
  <c r="F8" i="7"/>
  <c r="I8" i="7" s="1"/>
  <c r="F6" i="7"/>
  <c r="I6" i="7" s="1"/>
  <c r="F7" i="7"/>
  <c r="I7" i="7" s="1"/>
  <c r="F5" i="7"/>
  <c r="I5" i="7" s="1"/>
  <c r="H5" i="7"/>
  <c r="K5" i="7" s="1"/>
  <c r="K11" i="7" s="1"/>
  <c r="B19" i="7"/>
  <c r="B20" i="7" s="1"/>
  <c r="F9" i="7"/>
  <c r="I9" i="7" s="1"/>
  <c r="F10" i="7"/>
  <c r="I10" i="7" s="1"/>
  <c r="E11" i="7"/>
  <c r="E17" i="7"/>
  <c r="E20" i="7" s="1"/>
  <c r="E24" i="7" s="1"/>
  <c r="J11" i="7"/>
  <c r="E15" i="7"/>
  <c r="E8" i="6"/>
  <c r="B7" i="6"/>
  <c r="C21" i="8" l="1"/>
  <c r="C22" i="8" s="1"/>
  <c r="C23" i="8" s="1"/>
  <c r="B25" i="8" s="1"/>
  <c r="I11" i="7"/>
  <c r="C27" i="7" s="1"/>
  <c r="E19" i="7"/>
  <c r="D24" i="7" s="1"/>
  <c r="E21" i="7"/>
  <c r="F24" i="7" s="1"/>
  <c r="G24" i="7" l="1"/>
  <c r="C28" i="7" s="1"/>
  <c r="C29" i="7" s="1"/>
  <c r="A23" i="5" l="1"/>
  <c r="B32" i="5"/>
  <c r="B33" i="5"/>
  <c r="E28" i="5"/>
  <c r="E27" i="5"/>
  <c r="B23" i="5"/>
  <c r="B27" i="5"/>
  <c r="C19" i="5" s="1"/>
  <c r="E19" i="5" s="1"/>
  <c r="B28" i="5"/>
  <c r="D20" i="5" s="1"/>
  <c r="F20" i="5" s="1"/>
  <c r="D21" i="5"/>
  <c r="F21" i="5" s="1"/>
  <c r="D17" i="5"/>
  <c r="F17" i="5" s="1"/>
  <c r="D14" i="5"/>
  <c r="F14" i="5" s="1"/>
  <c r="D12" i="5"/>
  <c r="F12" i="5" s="1"/>
  <c r="D9" i="5"/>
  <c r="F9" i="5" s="1"/>
  <c r="D7" i="5"/>
  <c r="F7" i="5" s="1"/>
  <c r="D10" i="5" l="1"/>
  <c r="F10" i="5" s="1"/>
  <c r="D18" i="5"/>
  <c r="F18" i="5" s="1"/>
  <c r="D11" i="5"/>
  <c r="F11" i="5" s="1"/>
  <c r="D13" i="5"/>
  <c r="F13" i="5" s="1"/>
  <c r="D19" i="5"/>
  <c r="F19" i="5" s="1"/>
  <c r="D8" i="5"/>
  <c r="F8" i="5" s="1"/>
  <c r="D15" i="5"/>
  <c r="F15" i="5" s="1"/>
  <c r="D22" i="5"/>
  <c r="F22" i="5" s="1"/>
  <c r="C8" i="5"/>
  <c r="E8" i="5" s="1"/>
  <c r="C11" i="5"/>
  <c r="E11" i="5" s="1"/>
  <c r="C14" i="5"/>
  <c r="E14" i="5" s="1"/>
  <c r="C13" i="5"/>
  <c r="E13" i="5" s="1"/>
  <c r="C16" i="5"/>
  <c r="E16" i="5" s="1"/>
  <c r="C20" i="5"/>
  <c r="E20" i="5" s="1"/>
  <c r="C9" i="5"/>
  <c r="E9" i="5" s="1"/>
  <c r="C12" i="5"/>
  <c r="E12" i="5" s="1"/>
  <c r="C15" i="5"/>
  <c r="E15" i="5" s="1"/>
  <c r="C17" i="5"/>
  <c r="E17" i="5" s="1"/>
  <c r="C21" i="5"/>
  <c r="E21" i="5" s="1"/>
  <c r="C7" i="5"/>
  <c r="E7" i="5" s="1"/>
  <c r="E23" i="5" s="1"/>
  <c r="C10" i="5"/>
  <c r="E10" i="5" s="1"/>
  <c r="C18" i="5"/>
  <c r="E18" i="5" s="1"/>
  <c r="C22" i="5"/>
  <c r="E22" i="5" s="1"/>
  <c r="D16" i="5"/>
  <c r="F16" i="5" s="1"/>
  <c r="F23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Harsh Modasiya</author>
  </authors>
  <commentList>
    <comment ref="C6" authorId="0" shapeId="0" xr:uid="{6E242AE6-317D-4564-99B0-E933BA4A4E69}">
      <text>
        <r>
          <rPr>
            <b/>
            <sz val="9"/>
            <color indexed="81"/>
            <rFont val="Tahoma"/>
            <family val="2"/>
          </rPr>
          <t xml:space="preserve">sahil shaikh
Find ( x -x̅ ) with the help of formul ( X - mean of X )
</t>
        </r>
      </text>
    </comment>
    <comment ref="D6" authorId="0" shapeId="0" xr:uid="{9A156BFA-966B-4F46-BDCD-BCD5D0D0F0E2}">
      <text>
        <r>
          <rPr>
            <b/>
            <sz val="9"/>
            <color indexed="81"/>
            <rFont val="Tahoma"/>
            <family val="2"/>
          </rPr>
          <t>SAHIL SHAIKH:</t>
        </r>
        <r>
          <rPr>
            <sz val="9"/>
            <color indexed="81"/>
            <rFont val="Tahoma"/>
            <family val="2"/>
          </rPr>
          <t xml:space="preserve">
find ( y - y̅) with the help of formul ( y - mean of y )
</t>
        </r>
      </text>
    </comment>
    <comment ref="E6" authorId="0" shapeId="0" xr:uid="{27B77976-F38B-49F4-8212-13948E046852}">
      <text>
        <r>
          <rPr>
            <b/>
            <sz val="9"/>
            <color indexed="81"/>
            <rFont val="Tahoma"/>
            <family val="2"/>
          </rPr>
          <t>SAHIL SHAIKH:</t>
        </r>
        <r>
          <rPr>
            <sz val="9"/>
            <color indexed="81"/>
            <rFont val="Tahoma"/>
            <family val="2"/>
          </rPr>
          <t xml:space="preserve">
for find ( x - x̅)² = multiply the value of ( x - x̅)
</t>
        </r>
      </text>
    </comment>
    <comment ref="F6" authorId="0" shapeId="0" xr:uid="{2E8B634D-7303-42E1-88E1-B6994557F5AC}">
      <text>
        <r>
          <rPr>
            <b/>
            <sz val="9"/>
            <color indexed="81"/>
            <rFont val="Tahoma"/>
            <family val="2"/>
          </rPr>
          <t>SAHIL SHAIKH:</t>
        </r>
        <r>
          <rPr>
            <sz val="9"/>
            <color indexed="81"/>
            <rFont val="Tahoma"/>
            <family val="2"/>
          </rPr>
          <t xml:space="preserve">
For find value of ( y - y̅ )² = multiply the value of ( y - y̅ )</t>
        </r>
      </text>
    </comment>
    <comment ref="A23" authorId="0" shapeId="0" xr:uid="{FCD9A2C0-8B84-4C08-A4B5-00EAD9F923BD}">
      <text>
        <r>
          <rPr>
            <sz val="9"/>
            <color indexed="81"/>
            <rFont val="Tahoma"/>
            <family val="2"/>
          </rPr>
          <t>SAHIL SHAIKH:
Find Total with the help of Sum Function</t>
        </r>
      </text>
    </comment>
    <comment ref="B23" authorId="0" shapeId="0" xr:uid="{04B71C0B-4AF2-49F1-85B0-7B180385D11B}">
      <text>
        <r>
          <rPr>
            <b/>
            <sz val="9"/>
            <color indexed="81"/>
            <rFont val="Tahoma"/>
            <family val="2"/>
          </rPr>
          <t>SAHIL SHAIKH:</t>
        </r>
        <r>
          <rPr>
            <sz val="9"/>
            <color indexed="81"/>
            <rFont val="Tahoma"/>
            <family val="2"/>
          </rPr>
          <t xml:space="preserve">
Find total with the help of Sum function 
</t>
        </r>
      </text>
    </comment>
    <comment ref="A26" authorId="0" shapeId="0" xr:uid="{515B1D8F-0FE5-45F5-9D82-A55371FD823D}">
      <text>
        <r>
          <rPr>
            <b/>
            <sz val="9"/>
            <color indexed="81"/>
            <rFont val="Tahoma"/>
            <family val="2"/>
          </rPr>
          <t>SAHIL SHAIKH:</t>
        </r>
        <r>
          <rPr>
            <sz val="9"/>
            <color indexed="81"/>
            <rFont val="Tahoma"/>
            <family val="2"/>
          </rPr>
          <t xml:space="preserve">
Find Mean with the help of Average function 
</t>
        </r>
      </text>
    </comment>
    <comment ref="D26" authorId="0" shapeId="0" xr:uid="{3EB70FD7-672F-4942-BF83-B2499BE0D0B3}">
      <text>
        <r>
          <rPr>
            <b/>
            <sz val="9"/>
            <color indexed="81"/>
            <rFont val="Tahoma"/>
            <family val="2"/>
          </rPr>
          <t>SAHIL SHAIKH:</t>
        </r>
        <r>
          <rPr>
            <sz val="9"/>
            <color indexed="81"/>
            <rFont val="Tahoma"/>
            <family val="2"/>
          </rPr>
          <t xml:space="preserve">
Find Variance with the Help of Var Function 
</t>
        </r>
      </text>
    </comment>
    <comment ref="A31" authorId="0" shapeId="0" xr:uid="{D31C76AC-9182-4868-832A-8EBBEF1CC960}">
      <text>
        <r>
          <rPr>
            <b/>
            <sz val="9"/>
            <color indexed="81"/>
            <rFont val="Tahoma"/>
            <family val="2"/>
          </rPr>
          <t>SAHIL SHAIKH:</t>
        </r>
        <r>
          <rPr>
            <sz val="9"/>
            <color indexed="81"/>
            <rFont val="Tahoma"/>
            <family val="2"/>
          </rPr>
          <t xml:space="preserve">
Find Standard Deviation with the help of Stdev Function 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Harsh Modasiya</author>
  </authors>
  <commentList>
    <comment ref="D7" authorId="0" shapeId="0" xr:uid="{6F07CF08-2C59-45DB-B4FE-02164FD2D6C8}">
      <text>
        <r>
          <rPr>
            <b/>
            <sz val="9"/>
            <color indexed="81"/>
            <rFont val="Tahoma"/>
            <family val="2"/>
          </rPr>
          <t>SAHIL SHAIKH:</t>
        </r>
        <r>
          <rPr>
            <sz val="9"/>
            <color indexed="81"/>
            <rFont val="Tahoma"/>
            <family val="2"/>
          </rPr>
          <t xml:space="preserve">
 FIND CENTRAL LIMIT FOR STARING POINT</t>
        </r>
      </text>
    </comment>
    <comment ref="G7" authorId="0" shapeId="0" xr:uid="{1A3BC762-859B-4690-9C14-36A9FEFF2E03}">
      <text>
        <r>
          <rPr>
            <b/>
            <sz val="9"/>
            <color indexed="81"/>
            <rFont val="Tahoma"/>
            <family val="2"/>
          </rPr>
          <t>SAHIL SHAIKH:</t>
        </r>
        <r>
          <rPr>
            <sz val="9"/>
            <color indexed="81"/>
            <rFont val="Tahoma"/>
            <family val="2"/>
          </rPr>
          <t xml:space="preserve">
FIND VARIENCE WITH THE HELP OF VAR FUNCTION 
</t>
        </r>
      </text>
    </comment>
    <comment ref="D10" authorId="0" shapeId="0" xr:uid="{40418B5F-1A60-46AB-92BD-E91DE1CF1090}">
      <text>
        <r>
          <rPr>
            <b/>
            <sz val="9"/>
            <color indexed="81"/>
            <rFont val="Tahoma"/>
            <family val="2"/>
          </rPr>
          <t>SAHIL SHAIKH:</t>
        </r>
        <r>
          <rPr>
            <sz val="9"/>
            <color indexed="81"/>
            <rFont val="Tahoma"/>
            <family val="2"/>
          </rPr>
          <t xml:space="preserve">
 FIND CENTRAL LIMIT FOR END
</t>
        </r>
      </text>
    </comment>
    <comment ref="G10" authorId="0" shapeId="0" xr:uid="{077E8822-FF33-4187-AF52-59EDA28B5997}">
      <text>
        <r>
          <rPr>
            <b/>
            <sz val="9"/>
            <color indexed="81"/>
            <rFont val="Tahoma"/>
            <family val="2"/>
          </rPr>
          <t>SAHIL SHAIKH:</t>
        </r>
        <r>
          <rPr>
            <sz val="9"/>
            <color indexed="81"/>
            <rFont val="Tahoma"/>
            <family val="2"/>
          </rPr>
          <t xml:space="preserve">
FIND STANDARD DEVIATION WITH THE HELP OF STDEV FUNCTION </t>
        </r>
      </text>
    </comment>
    <comment ref="D14" authorId="0" shapeId="0" xr:uid="{7C611EAD-6A68-4FD6-A589-48F7DEC932C1}">
      <text>
        <r>
          <rPr>
            <b/>
            <sz val="9"/>
            <color indexed="81"/>
            <rFont val="Tahoma"/>
            <family val="2"/>
          </rPr>
          <t>SAHIL SHAIKH:</t>
        </r>
        <r>
          <rPr>
            <sz val="9"/>
            <color indexed="81"/>
            <rFont val="Tahoma"/>
            <family val="2"/>
          </rPr>
          <t xml:space="preserve">
Find ( x - x̅) with the help of formula ( x - mean of x )</t>
        </r>
      </text>
    </comment>
    <comment ref="E14" authorId="0" shapeId="0" xr:uid="{06218ADB-23D8-4C1E-A01E-9A72309B3C4E}">
      <text>
        <r>
          <rPr>
            <b/>
            <sz val="9"/>
            <color indexed="81"/>
            <rFont val="Tahoma"/>
            <family val="2"/>
          </rPr>
          <t>SAHIL SHAIKH:</t>
        </r>
        <r>
          <rPr>
            <sz val="9"/>
            <color indexed="81"/>
            <rFont val="Tahoma"/>
            <family val="2"/>
          </rPr>
          <t xml:space="preserve">
find ( y - y̅) with the help of formula ( y - mean of y )</t>
        </r>
      </text>
    </comment>
    <comment ref="A21" authorId="0" shapeId="0" xr:uid="{F5C95166-01D4-4F26-8D20-D36ABD85AEDD}">
      <text>
        <r>
          <rPr>
            <b/>
            <sz val="9"/>
            <color indexed="81"/>
            <rFont val="Tahoma"/>
            <family val="2"/>
          </rPr>
          <t>SAHIL SHAIKH:</t>
        </r>
        <r>
          <rPr>
            <sz val="9"/>
            <color indexed="81"/>
            <rFont val="Tahoma"/>
            <family val="2"/>
          </rPr>
          <t xml:space="preserve">
TOTAL NUMBER OF SAMPLE
</t>
        </r>
      </text>
    </comment>
    <comment ref="A23" authorId="0" shapeId="0" xr:uid="{30BEFE08-F128-4930-9D91-4A22B7818B61}">
      <text>
        <r>
          <rPr>
            <b/>
            <sz val="9"/>
            <color indexed="81"/>
            <rFont val="Tahoma"/>
            <family val="2"/>
          </rPr>
          <t>SAHIL SHAIKH:</t>
        </r>
        <r>
          <rPr>
            <sz val="9"/>
            <color indexed="81"/>
            <rFont val="Tahoma"/>
            <family val="2"/>
          </rPr>
          <t xml:space="preserve">
FIND MEAN USE OF AVERAGE  FUNCTION
</t>
        </r>
      </text>
    </comment>
    <comment ref="A25" authorId="0" shapeId="0" xr:uid="{6A6B7D5F-1733-4279-8C18-707A53690189}">
      <text>
        <r>
          <rPr>
            <b/>
            <sz val="9"/>
            <color indexed="81"/>
            <rFont val="Tahoma"/>
            <family val="2"/>
          </rPr>
          <t>SAHIL SHAIKH:</t>
        </r>
        <r>
          <rPr>
            <sz val="9"/>
            <color indexed="81"/>
            <rFont val="Tahoma"/>
            <family val="2"/>
          </rPr>
          <t xml:space="preserve">
FIND MEDIAN USE OF MEDIAN FUNCTION
</t>
        </r>
      </text>
    </comment>
    <comment ref="A27" authorId="0" shapeId="0" xr:uid="{C0135926-E387-41AB-8EF8-1D621D985127}">
      <text>
        <r>
          <rPr>
            <b/>
            <sz val="9"/>
            <color indexed="81"/>
            <rFont val="Tahoma"/>
            <family val="2"/>
          </rPr>
          <t>SAHIL SHAIKH:</t>
        </r>
        <r>
          <rPr>
            <sz val="9"/>
            <color indexed="81"/>
            <rFont val="Tahoma"/>
            <family val="2"/>
          </rPr>
          <t xml:space="preserve">
FIND MODE USE OF MOD.MULTI FUNCTION</t>
        </r>
      </text>
    </comment>
    <comment ref="A33" authorId="0" shapeId="0" xr:uid="{FCD8DC96-A024-4F5F-A64A-491553B76088}">
      <text>
        <r>
          <rPr>
            <b/>
            <sz val="9"/>
            <color indexed="81"/>
            <rFont val="Tahoma"/>
            <family val="2"/>
          </rPr>
          <t>SAHIL SHAIKH:</t>
        </r>
        <r>
          <rPr>
            <sz val="9"/>
            <color indexed="81"/>
            <rFont val="Tahoma"/>
            <family val="2"/>
          </rPr>
          <t xml:space="preserve">
IQR(INTERQUARTILE RANGE)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Harsh Modasiya</author>
  </authors>
  <commentList>
    <comment ref="A13" authorId="0" shapeId="0" xr:uid="{392065D4-8D06-4C3A-BA94-B17D676FCA69}">
      <text>
        <r>
          <rPr>
            <b/>
            <sz val="9"/>
            <color indexed="81"/>
            <rFont val="Tahoma"/>
            <family val="2"/>
          </rPr>
          <t>SAHIL SHAIKH:</t>
        </r>
        <r>
          <rPr>
            <sz val="9"/>
            <color indexed="81"/>
            <rFont val="Tahoma"/>
            <family val="2"/>
          </rPr>
          <t xml:space="preserve">
FIND MEAN USE OF AVERAGE  FUNCTION
</t>
        </r>
      </text>
    </comment>
    <comment ref="A22" authorId="0" shapeId="0" xr:uid="{45480EC3-AE2A-49BC-B80A-5F3EDEB615AF}">
      <text>
        <r>
          <rPr>
            <b/>
            <sz val="9"/>
            <color indexed="81"/>
            <rFont val="Tahoma"/>
            <family val="2"/>
          </rPr>
          <t>SAHIL SHAIKH:</t>
        </r>
        <r>
          <rPr>
            <sz val="9"/>
            <color indexed="81"/>
            <rFont val="Tahoma"/>
            <family val="2"/>
          </rPr>
          <t xml:space="preserve">
( X - X̅)² + ( Y - Y̅)² + ( Z - Z̅)²</t>
        </r>
      </text>
    </comment>
    <comment ref="B27" authorId="0" shapeId="0" xr:uid="{C96827EE-49F8-475C-8D46-8AAF8044F0C8}">
      <text>
        <r>
          <rPr>
            <b/>
            <sz val="9"/>
            <color indexed="81"/>
            <rFont val="Tahoma"/>
            <family val="2"/>
          </rPr>
          <t>SAHIL SHAIKH:</t>
        </r>
        <r>
          <rPr>
            <sz val="9"/>
            <color indexed="81"/>
            <rFont val="Tahoma"/>
            <family val="2"/>
          </rPr>
          <t xml:space="preserve">
MSSW = Ssa / N - K
</t>
        </r>
      </text>
    </comment>
    <comment ref="B28" authorId="0" shapeId="0" xr:uid="{8174B5C2-9B1A-4332-AE4A-00D69A017AF4}">
      <text>
        <r>
          <rPr>
            <b/>
            <sz val="9"/>
            <color indexed="81"/>
            <rFont val="Tahoma"/>
            <family val="2"/>
          </rPr>
          <t>SAHIL SHAIKH:</t>
        </r>
        <r>
          <rPr>
            <sz val="9"/>
            <color indexed="81"/>
            <rFont val="Tahoma"/>
            <family val="2"/>
          </rPr>
          <t xml:space="preserve">
MSSB = SUM OF SSB DIVIDED BY ( K - 1)</t>
        </r>
      </text>
    </comment>
    <comment ref="B29" authorId="0" shapeId="0" xr:uid="{E3997FEE-5D5E-4AD4-8596-6178D6081452}">
      <text>
        <r>
          <rPr>
            <b/>
            <sz val="9"/>
            <color indexed="81"/>
            <rFont val="Tahoma"/>
            <family val="2"/>
          </rPr>
          <t>SAHL SHAIKH:</t>
        </r>
        <r>
          <rPr>
            <sz val="9"/>
            <color indexed="81"/>
            <rFont val="Tahoma"/>
            <family val="2"/>
          </rPr>
          <t xml:space="preserve">
F TEST = ANOVA = ( MSSB ) DIVIDED ( MSSW)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Harsh Modasiya</author>
  </authors>
  <commentList>
    <comment ref="A16" authorId="0" shapeId="0" xr:uid="{406C625C-AC87-49C7-8862-E1F1D31E08C2}">
      <text>
        <r>
          <rPr>
            <b/>
            <sz val="9"/>
            <color indexed="81"/>
            <rFont val="Tahoma"/>
            <family val="2"/>
          </rPr>
          <t>SAHIL SHAIKH:</t>
        </r>
        <r>
          <rPr>
            <sz val="9"/>
            <color indexed="81"/>
            <rFont val="Tahoma"/>
            <family val="2"/>
          </rPr>
          <t xml:space="preserve">
(N1 - 1)S²X + (N2 - 1) S²Y / N1 + N2 - 2 </t>
        </r>
      </text>
    </comment>
    <comment ref="A19" authorId="0" shapeId="0" xr:uid="{6189922F-E075-4E5D-B08A-78C3B9D9313D}">
      <text>
        <r>
          <rPr>
            <b/>
            <sz val="9"/>
            <color indexed="81"/>
            <rFont val="Tahoma"/>
            <family val="2"/>
          </rPr>
          <t>SAHIL SHAIKH:</t>
        </r>
        <r>
          <rPr>
            <sz val="9"/>
            <color indexed="81"/>
            <rFont val="Tahoma"/>
            <family val="2"/>
          </rPr>
          <t xml:space="preserve">
( X̅ - Y̅ ) / (√S²P/N1) + (√S²P/N2)
</t>
        </r>
      </text>
    </comment>
    <comment ref="E22" authorId="0" shapeId="0" xr:uid="{B7BC8945-0F41-49B1-9571-FD0C553AF4FF}">
      <text>
        <r>
          <rPr>
            <b/>
            <sz val="9"/>
            <color indexed="81"/>
            <rFont val="Tahoma"/>
            <family val="2"/>
          </rPr>
          <t>SAHIL SHAIKH:</t>
        </r>
        <r>
          <rPr>
            <sz val="9"/>
            <color indexed="81"/>
            <rFont val="Tahoma"/>
            <family val="2"/>
          </rPr>
          <t xml:space="preserve">
DF = N - 1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<sst xmlns="http://schemas.openxmlformats.org/spreadsheetml/2006/main" count="191" uniqueCount="126">
  <si>
    <t>Question 1  For the given data find mean, standard deviation and variance.</t>
  </si>
  <si>
    <t>Dataset:</t>
  </si>
  <si>
    <t>x</t>
  </si>
  <si>
    <t>y</t>
  </si>
  <si>
    <r>
      <t>( x - x</t>
    </r>
    <r>
      <rPr>
        <sz val="11"/>
        <color theme="1"/>
        <rFont val="Calibri"/>
        <family val="2"/>
        <scheme val="minor"/>
      </rPr>
      <t>̅)²</t>
    </r>
  </si>
  <si>
    <r>
      <t>( y - y</t>
    </r>
    <r>
      <rPr>
        <sz val="11"/>
        <color theme="1"/>
        <rFont val="Calibri"/>
        <family val="2"/>
        <scheme val="minor"/>
      </rPr>
      <t>̅ )²</t>
    </r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</si>
  <si>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</si>
  <si>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</si>
  <si>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</si>
  <si>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</si>
  <si>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</si>
  <si>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</si>
  <si>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</si>
  <si>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</si>
  <si>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</si>
  <si>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</si>
  <si>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</si>
  <si>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</si>
  <si>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</si>
  <si>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Largest(1)</t>
  </si>
  <si>
    <t>Smallest(1)</t>
  </si>
  <si>
    <t>Confidence Level(95.0%)</t>
  </si>
  <si>
    <t xml:space="preserve">Mean </t>
  </si>
  <si>
    <t xml:space="preserve">variance </t>
  </si>
  <si>
    <t xml:space="preserve">Standard Deviation </t>
  </si>
  <si>
    <t>( x - x̅)</t>
  </si>
  <si>
    <t>( y - y̅)</t>
  </si>
  <si>
    <t xml:space="preserve">Question 2 From the given data, take a sample and find mean, standard deviation and variance for population in excel. Also, validate Central Limit </t>
  </si>
  <si>
    <t xml:space="preserve">DATA SET </t>
  </si>
  <si>
    <t>SORT</t>
  </si>
  <si>
    <t xml:space="preserve">STARTING POINT </t>
  </si>
  <si>
    <t>Q1 - 1.5(IQR)</t>
  </si>
  <si>
    <t xml:space="preserve">VARIENCE </t>
  </si>
  <si>
    <t xml:space="preserve">ENDING POINT </t>
  </si>
  <si>
    <t>Q3 + 1.5(IQR)</t>
  </si>
  <si>
    <t>STANDARD DEVIATION</t>
  </si>
  <si>
    <r>
      <t>(X-X</t>
    </r>
    <r>
      <rPr>
        <b/>
        <sz val="11"/>
        <color theme="1"/>
        <rFont val="Calibri"/>
        <family val="2"/>
      </rPr>
      <t>̅)</t>
    </r>
  </si>
  <si>
    <r>
      <t>(X-X</t>
    </r>
    <r>
      <rPr>
        <b/>
        <sz val="11"/>
        <color theme="1"/>
        <rFont val="Calibri"/>
        <family val="2"/>
      </rPr>
      <t>̅)²</t>
    </r>
  </si>
  <si>
    <t>N</t>
  </si>
  <si>
    <t>MEAN</t>
  </si>
  <si>
    <t xml:space="preserve">MEDIAN </t>
  </si>
  <si>
    <t xml:space="preserve">MODE </t>
  </si>
  <si>
    <t>Q1</t>
  </si>
  <si>
    <t>Q3</t>
  </si>
  <si>
    <t>IQR</t>
  </si>
  <si>
    <t>Q3 - Q1</t>
  </si>
  <si>
    <t>t-Test: Paired Two Sample for Means</t>
  </si>
  <si>
    <t>Variable 1</t>
  </si>
  <si>
    <t>Variable 2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</si>
  <si>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</si>
  <si>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</si>
  <si>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</si>
  <si>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</si>
  <si>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</si>
  <si>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</si>
  <si>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</si>
  <si>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</si>
  <si>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</si>
  <si>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</si>
  <si>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Data Analysis of x</t>
  </si>
  <si>
    <t>Data Analysis of y</t>
  </si>
  <si>
    <t>DATA ANALYSIS</t>
  </si>
  <si>
    <t>Question 5   Perform One-way and two-way ANOVA on the dataset as discussed in class using formulae as well as ANOVA 
function in excel.</t>
  </si>
  <si>
    <t>X</t>
  </si>
  <si>
    <t>Y</t>
  </si>
  <si>
    <t>Z</t>
  </si>
  <si>
    <t xml:space="preserve">TOTAL </t>
  </si>
  <si>
    <r>
      <t>( X -X</t>
    </r>
    <r>
      <rPr>
        <b/>
        <sz val="11"/>
        <color theme="1"/>
        <rFont val="Calibri"/>
        <family val="2"/>
      </rPr>
      <t>̅ )</t>
    </r>
  </si>
  <si>
    <r>
      <t>( Y - Y</t>
    </r>
    <r>
      <rPr>
        <b/>
        <sz val="11"/>
        <color theme="1"/>
        <rFont val="Calibri"/>
        <family val="2"/>
      </rPr>
      <t>̅ )</t>
    </r>
  </si>
  <si>
    <r>
      <t>( Z - Z</t>
    </r>
    <r>
      <rPr>
        <b/>
        <sz val="11"/>
        <color theme="1"/>
        <rFont val="Calibri"/>
        <family val="2"/>
      </rPr>
      <t>̅ )</t>
    </r>
  </si>
  <si>
    <r>
      <t>( X - X</t>
    </r>
    <r>
      <rPr>
        <b/>
        <sz val="11"/>
        <color theme="1"/>
        <rFont val="Calibri"/>
        <family val="2"/>
      </rPr>
      <t>̅)²</t>
    </r>
  </si>
  <si>
    <r>
      <t>( Y -Y</t>
    </r>
    <r>
      <rPr>
        <b/>
        <sz val="11"/>
        <color theme="1"/>
        <rFont val="Calibri"/>
        <family val="2"/>
      </rPr>
      <t>̅)²</t>
    </r>
  </si>
  <si>
    <r>
      <t>( Z - Z</t>
    </r>
    <r>
      <rPr>
        <b/>
        <sz val="11"/>
        <color theme="1"/>
        <rFont val="Calibri"/>
        <family val="2"/>
      </rPr>
      <t>̅)²</t>
    </r>
  </si>
  <si>
    <t>A</t>
  </si>
  <si>
    <t>B</t>
  </si>
  <si>
    <t>C</t>
  </si>
  <si>
    <t>Xg</t>
  </si>
  <si>
    <t>SUMMARY</t>
  </si>
  <si>
    <r>
      <t>X</t>
    </r>
    <r>
      <rPr>
        <b/>
        <sz val="11"/>
        <color theme="1"/>
        <rFont val="Calibri"/>
        <family val="2"/>
      </rPr>
      <t>̅</t>
    </r>
    <r>
      <rPr>
        <b/>
        <sz val="11"/>
        <color theme="1"/>
        <rFont val="Calibri"/>
        <family val="2"/>
        <scheme val="minor"/>
      </rPr>
      <t>G</t>
    </r>
  </si>
  <si>
    <t>Groups</t>
  </si>
  <si>
    <t>Average</t>
  </si>
  <si>
    <r>
      <t>X</t>
    </r>
    <r>
      <rPr>
        <b/>
        <sz val="11"/>
        <color theme="1"/>
        <rFont val="Calibri"/>
        <family val="2"/>
      </rPr>
      <t>̅g</t>
    </r>
  </si>
  <si>
    <t>Column 1</t>
  </si>
  <si>
    <r>
      <t>X</t>
    </r>
    <r>
      <rPr>
        <b/>
        <sz val="11"/>
        <color theme="1"/>
        <rFont val="Calibri"/>
        <family val="2"/>
      </rPr>
      <t>̅G</t>
    </r>
  </si>
  <si>
    <t>Column 2</t>
  </si>
  <si>
    <t>Column 3</t>
  </si>
  <si>
    <t>K</t>
  </si>
  <si>
    <r>
      <t>( X</t>
    </r>
    <r>
      <rPr>
        <b/>
        <sz val="11"/>
        <color theme="1"/>
        <rFont val="Calibri"/>
        <family val="2"/>
      </rPr>
      <t>̅ - X̅G)</t>
    </r>
  </si>
  <si>
    <t>ANOVA</t>
  </si>
  <si>
    <t>N -K</t>
  </si>
  <si>
    <r>
      <t>(Y</t>
    </r>
    <r>
      <rPr>
        <b/>
        <sz val="11"/>
        <color theme="1"/>
        <rFont val="Calibri"/>
        <family val="2"/>
      </rPr>
      <t>̅ - Y̅G)</t>
    </r>
  </si>
  <si>
    <t>Source of Variation</t>
  </si>
  <si>
    <t>SS</t>
  </si>
  <si>
    <t>MS</t>
  </si>
  <si>
    <t>F</t>
  </si>
  <si>
    <t>P-value</t>
  </si>
  <si>
    <t>F crit</t>
  </si>
  <si>
    <r>
      <t>( Z</t>
    </r>
    <r>
      <rPr>
        <b/>
        <sz val="11"/>
        <color theme="1"/>
        <rFont val="Calibri"/>
        <family val="2"/>
      </rPr>
      <t>̅ - Z̅G)</t>
    </r>
  </si>
  <si>
    <t>Between Groups</t>
  </si>
  <si>
    <t>Within Groups</t>
  </si>
  <si>
    <t>Total</t>
  </si>
  <si>
    <t>SSb</t>
  </si>
  <si>
    <t xml:space="preserve">FORMULA </t>
  </si>
  <si>
    <t xml:space="preserve">MSSW </t>
  </si>
  <si>
    <t xml:space="preserve">MSSB </t>
  </si>
  <si>
    <t xml:space="preserve">F TEST </t>
  </si>
  <si>
    <t>Anova: Single Factor</t>
  </si>
  <si>
    <t>Question 6  Perform t-test on the dataset as discussed in class using t-test function in excel.</t>
  </si>
  <si>
    <t>DATASET</t>
  </si>
  <si>
    <r>
      <t>( X - X</t>
    </r>
    <r>
      <rPr>
        <sz val="11"/>
        <color theme="1"/>
        <rFont val="Calibri"/>
        <family val="2"/>
      </rPr>
      <t>̅ )</t>
    </r>
  </si>
  <si>
    <r>
      <t>( Y - Y</t>
    </r>
    <r>
      <rPr>
        <sz val="11"/>
        <color theme="1"/>
        <rFont val="Calibri"/>
        <family val="2"/>
      </rPr>
      <t xml:space="preserve">̅ ) </t>
    </r>
  </si>
  <si>
    <r>
      <t>( X - X</t>
    </r>
    <r>
      <rPr>
        <sz val="11"/>
        <color theme="1"/>
        <rFont val="Calibri"/>
        <family val="2"/>
      </rPr>
      <t>̅ )</t>
    </r>
    <r>
      <rPr>
        <sz val="11"/>
        <color theme="1"/>
        <rFont val="Calibri"/>
        <family val="2"/>
        <scheme val="minor"/>
      </rPr>
      <t>²</t>
    </r>
  </si>
  <si>
    <r>
      <t>( Y - Y</t>
    </r>
    <r>
      <rPr>
        <sz val="11"/>
        <color theme="1"/>
        <rFont val="Calibri"/>
        <family val="2"/>
      </rPr>
      <t xml:space="preserve">̅ ) </t>
    </r>
    <r>
      <rPr>
        <sz val="11"/>
        <color theme="1"/>
        <rFont val="Calibri"/>
        <family val="2"/>
        <scheme val="minor"/>
      </rPr>
      <t>²</t>
    </r>
  </si>
  <si>
    <r>
      <t>S</t>
    </r>
    <r>
      <rPr>
        <sz val="11"/>
        <color theme="1"/>
        <rFont val="Calibri"/>
        <family val="2"/>
      </rPr>
      <t xml:space="preserve">²P </t>
    </r>
  </si>
  <si>
    <t xml:space="preserve">MEAN </t>
  </si>
  <si>
    <t xml:space="preserve">STANDARD DEVIATION </t>
  </si>
  <si>
    <t>VARIANCE (S)</t>
  </si>
  <si>
    <t xml:space="preserve">T TEST </t>
  </si>
  <si>
    <r>
      <t>(X</t>
    </r>
    <r>
      <rPr>
        <b/>
        <sz val="11"/>
        <color theme="1"/>
        <rFont val="Calibri"/>
        <family val="2"/>
      </rPr>
      <t>̅ - Y̅ )</t>
    </r>
  </si>
  <si>
    <r>
      <t>F DISTIBUTION (S</t>
    </r>
    <r>
      <rPr>
        <sz val="11"/>
        <color theme="1"/>
        <rFont val="Calibri"/>
        <family val="2"/>
      </rPr>
      <t>²)</t>
    </r>
  </si>
  <si>
    <r>
      <t>S</t>
    </r>
    <r>
      <rPr>
        <b/>
        <sz val="11"/>
        <color theme="1"/>
        <rFont val="Calibri"/>
        <family val="2"/>
      </rPr>
      <t>²P / N1</t>
    </r>
  </si>
  <si>
    <r>
      <t>S</t>
    </r>
    <r>
      <rPr>
        <b/>
        <sz val="11"/>
        <color theme="1"/>
        <rFont val="Calibri"/>
        <family val="2"/>
      </rPr>
      <t>²P / N2</t>
    </r>
  </si>
  <si>
    <r>
      <t>S</t>
    </r>
    <r>
      <rPr>
        <b/>
        <sz val="11"/>
        <color theme="1"/>
        <rFont val="Calibri"/>
        <family val="2"/>
      </rPr>
      <t>²P / N1</t>
    </r>
    <r>
      <rPr>
        <b/>
        <sz val="11"/>
        <color theme="1"/>
        <rFont val="Calibri"/>
        <family val="2"/>
        <scheme val="minor"/>
      </rPr>
      <t xml:space="preserve"> + S²P / N2</t>
    </r>
  </si>
  <si>
    <t>DF</t>
  </si>
  <si>
    <t xml:space="preserve">ROOT </t>
  </si>
  <si>
    <t>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</si>
</sst>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40">
    <xf numFmtId="0" fontId="0" fillId="0" borderId="0" xfId="0"/>
    <xf numFmtId="0" fontId="0" fillId="2" borderId="10" xfId="0" applyFill="1" applyBorder="1" applyAlignment="1">
      <alignment horizontal="center" vertical="center"/>
    </xf>
    <xf numFmtId="164" fontId="0" fillId="2" borderId="12" xfId="0" applyNumberForma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2" borderId="15" xfId="0" applyNumberFormat="1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64" fontId="0" fillId="3" borderId="3" xfId="0" applyNumberFormat="1" applyFill="1" applyBorder="1" applyAlignment="1">
      <alignment horizontal="center" vertical="center"/>
    </xf>
    <xf numFmtId="165" fontId="0" fillId="3" borderId="10" xfId="0" applyNumberFormat="1" applyFill="1" applyBorder="1" applyAlignment="1">
      <alignment horizontal="center" vertical="center"/>
    </xf>
    <xf numFmtId="164" fontId="0" fillId="3" borderId="12" xfId="0" applyNumberFormat="1" applyFill="1" applyBorder="1" applyAlignment="1">
      <alignment horizontal="center" vertical="center"/>
    </xf>
    <xf numFmtId="165" fontId="0" fillId="3" borderId="0" xfId="0" applyNumberFormat="1" applyFill="1" applyAlignment="1">
      <alignment horizontal="center" vertical="center"/>
    </xf>
    <xf numFmtId="164" fontId="0" fillId="3" borderId="4" xfId="0" applyNumberForma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1" fillId="4" borderId="25" xfId="0" applyFont="1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36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164" fontId="0" fillId="4" borderId="7" xfId="0" applyNumberFormat="1" applyFill="1" applyBorder="1" applyAlignment="1">
      <alignment horizontal="center" vertical="center"/>
    </xf>
    <xf numFmtId="164" fontId="0" fillId="4" borderId="6" xfId="0" applyNumberForma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/>
    <xf numFmtId="0" fontId="4" fillId="0" borderId="13" xfId="0" applyFont="1" applyFill="1" applyBorder="1" applyAlignment="1">
      <alignment horizontal="center"/>
    </xf>
    <xf numFmtId="0" fontId="0" fillId="3" borderId="30" xfId="0" applyFill="1" applyBorder="1"/>
    <xf numFmtId="0" fontId="0" fillId="3" borderId="31" xfId="0" applyFill="1" applyBorder="1"/>
    <xf numFmtId="0" fontId="0" fillId="3" borderId="8" xfId="0" applyFill="1" applyBorder="1"/>
    <xf numFmtId="0" fontId="0" fillId="3" borderId="13" xfId="0" applyFill="1" applyBorder="1"/>
    <xf numFmtId="0" fontId="0" fillId="3" borderId="9" xfId="0" applyFill="1" applyBorder="1"/>
    <xf numFmtId="0" fontId="4" fillId="3" borderId="8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0" fillId="3" borderId="8" xfId="0" applyFill="1" applyBorder="1" applyAlignment="1"/>
    <xf numFmtId="0" fontId="0" fillId="3" borderId="13" xfId="0" applyFill="1" applyBorder="1" applyAlignment="1"/>
    <xf numFmtId="0" fontId="4" fillId="3" borderId="9" xfId="0" applyFont="1" applyFill="1" applyBorder="1" applyAlignment="1">
      <alignment horizontal="center"/>
    </xf>
    <xf numFmtId="0" fontId="0" fillId="3" borderId="9" xfId="0" applyFill="1" applyBorder="1" applyAlignment="1"/>
    <xf numFmtId="0" fontId="0" fillId="3" borderId="14" xfId="0" applyFill="1" applyBorder="1" applyAlignment="1"/>
    <xf numFmtId="0" fontId="0" fillId="3" borderId="16" xfId="0" applyFill="1" applyBorder="1" applyAlignment="1"/>
    <xf numFmtId="0" fontId="0" fillId="3" borderId="15" xfId="0" applyFill="1" applyBorder="1" applyAlignment="1"/>
    <xf numFmtId="164" fontId="0" fillId="3" borderId="13" xfId="0" applyNumberFormat="1" applyFill="1" applyBorder="1" applyAlignment="1">
      <alignment horizontal="center" vertical="center"/>
    </xf>
    <xf numFmtId="164" fontId="0" fillId="3" borderId="39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164" fontId="0" fillId="3" borderId="30" xfId="0" applyNumberFormat="1" applyFill="1" applyBorder="1" applyAlignment="1">
      <alignment horizontal="center" vertical="center"/>
    </xf>
    <xf numFmtId="164" fontId="0" fillId="3" borderId="31" xfId="0" applyNumberFormat="1" applyFill="1" applyBorder="1" applyAlignment="1">
      <alignment horizontal="center" vertical="center"/>
    </xf>
    <xf numFmtId="164" fontId="0" fillId="3" borderId="16" xfId="0" applyNumberFormat="1" applyFill="1" applyBorder="1" applyAlignment="1">
      <alignment horizontal="center" vertical="center"/>
    </xf>
    <xf numFmtId="164" fontId="0" fillId="3" borderId="15" xfId="0" applyNumberFormat="1" applyFill="1" applyBorder="1" applyAlignment="1">
      <alignment horizontal="center" vertical="center"/>
    </xf>
    <xf numFmtId="164" fontId="0" fillId="3" borderId="11" xfId="0" applyNumberFormat="1" applyFill="1" applyBorder="1" applyAlignment="1">
      <alignment horizontal="center" vertical="center"/>
    </xf>
    <xf numFmtId="164" fontId="0" fillId="3" borderId="36" xfId="0" applyNumberFormat="1" applyFill="1" applyBorder="1" applyAlignment="1">
      <alignment horizontal="center" vertical="center"/>
    </xf>
    <xf numFmtId="164" fontId="0" fillId="3" borderId="37" xfId="0" applyNumberForma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164" fontId="1" fillId="2" borderId="13" xfId="0" applyNumberFormat="1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164" fontId="0" fillId="0" borderId="42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164" fontId="0" fillId="0" borderId="21" xfId="0" applyNumberFormat="1" applyBorder="1" applyAlignment="1">
      <alignment horizontal="center" vertical="center"/>
    </xf>
    <xf numFmtId="0" fontId="0" fillId="6" borderId="0" xfId="0" applyFill="1"/>
    <xf numFmtId="0" fontId="3" fillId="7" borderId="4" xfId="0" applyFont="1" applyFill="1" applyBorder="1" applyAlignment="1">
      <alignment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4" fillId="7" borderId="23" xfId="0" applyFont="1" applyFill="1" applyBorder="1" applyAlignment="1">
      <alignment horizontal="centerContinuous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Continuous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164" fontId="0" fillId="3" borderId="9" xfId="0" applyNumberForma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" fillId="7" borderId="25" xfId="0" applyFont="1" applyFill="1" applyBorder="1" applyAlignment="1">
      <alignment horizontal="center" vertical="center"/>
    </xf>
    <xf numFmtId="0" fontId="1" fillId="7" borderId="28" xfId="0" applyFont="1" applyFill="1" applyBorder="1" applyAlignment="1">
      <alignment horizontal="center" vertical="center"/>
    </xf>
    <xf numFmtId="0" fontId="1" fillId="7" borderId="32" xfId="0" applyFont="1" applyFill="1" applyBorder="1" applyAlignment="1">
      <alignment horizontal="center" vertical="center"/>
    </xf>
    <xf numFmtId="0" fontId="1" fillId="7" borderId="33" xfId="0" applyFont="1" applyFill="1" applyBorder="1" applyAlignment="1">
      <alignment horizontal="center" vertical="center"/>
    </xf>
    <xf numFmtId="0" fontId="1" fillId="7" borderId="34" xfId="0" applyFont="1" applyFill="1" applyBorder="1" applyAlignment="1">
      <alignment horizontal="center" vertical="center"/>
    </xf>
    <xf numFmtId="0" fontId="1" fillId="7" borderId="26" xfId="0" applyFont="1" applyFill="1" applyBorder="1" applyAlignment="1">
      <alignment horizontal="center" vertical="center"/>
    </xf>
    <xf numFmtId="0" fontId="1" fillId="7" borderId="27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38" xfId="0" applyFont="1" applyFill="1" applyBorder="1" applyAlignment="1">
      <alignment horizontal="center" vertical="center"/>
    </xf>
    <xf numFmtId="0" fontId="1" fillId="7" borderId="40" xfId="0" applyFont="1" applyFill="1" applyBorder="1" applyAlignment="1">
      <alignment horizontal="center" vertical="center"/>
    </xf>
    <xf numFmtId="0" fontId="1" fillId="7" borderId="4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horizontal="center" vertical="center"/>
    </xf>
    <xf numFmtId="0" fontId="0" fillId="7" borderId="29" xfId="0" applyFill="1" applyBorder="1"/>
    <xf numFmtId="0" fontId="0" fillId="7" borderId="29" xfId="0" applyFill="1" applyBorder="1" applyAlignment="1">
      <alignment horizontal="center" vertical="center"/>
    </xf>
    <xf numFmtId="0" fontId="0" fillId="7" borderId="30" xfId="0" applyFill="1" applyBorder="1" applyAlignment="1">
      <alignment horizontal="center" vertical="center"/>
    </xf>
    <xf numFmtId="0" fontId="0" fillId="7" borderId="31" xfId="0" applyFill="1" applyBorder="1" applyAlignment="1">
      <alignment horizontal="center" vertical="center"/>
    </xf>
    <xf numFmtId="164" fontId="0" fillId="3" borderId="22" xfId="0" applyNumberFormat="1" applyFill="1" applyBorder="1" applyAlignment="1">
      <alignment horizontal="center" vertical="center"/>
    </xf>
    <xf numFmtId="164" fontId="0" fillId="3" borderId="21" xfId="0" applyNumberFormat="1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2" borderId="13" xfId="0" applyFill="1" applyBorder="1"/>
    <xf numFmtId="0" fontId="0" fillId="2" borderId="13" xfId="0" applyFill="1" applyBorder="1" applyAlignment="1"/>
    <xf numFmtId="0" fontId="4" fillId="2" borderId="13" xfId="0" applyFont="1" applyFill="1" applyBorder="1" applyAlignment="1">
      <alignment horizontal="center"/>
    </xf>
    <xf numFmtId="0" fontId="0" fillId="2" borderId="29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164" fontId="0" fillId="3" borderId="16" xfId="0" applyNumberFormat="1" applyFill="1" applyBorder="1" applyAlignment="1">
      <alignment horizontal="center" vertical="center"/>
    </xf>
    <xf numFmtId="164" fontId="0" fillId="3" borderId="15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</cx:chartData>
  <cx:chart>
    <cx:title pos="t" align="ctr" overlay="0">
      <cx:tx>
        <cx:txData>
          <cx:v>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</a:t>
          </a:r>
        </a:p>
      </cx:txPr>
    </cx:title>
    <cx:plotArea>
      <cx:plotAreaRegion>
        <cx:series layoutId="clusteredColumn" uniqueId="{DA5F4D5D-91AB-4A67-A560-AE47186AC5C8}" formatIdx="0">
          <cx:dataId val="0"/>
          <cx:layoutPr>
            <cx:binning intervalClosed="r"/>
          </cx:layoutPr>
          <cx:axisId val="1"/>
        </cx:series>
        <cx:series layoutId="paretoLine" ownerIdx="0" uniqueId="{D806779B-668B-4161-AE15-0D4C12190C35}" formatIdx="1">
          <cx:axisId val="2"/>
        </cx:series>
        <cx:series layoutId="clusteredColumn" hidden="1" uniqueId="{A93A9DD8-910E-475D-8BAC-2138F3BBAAA7}" formatIdx="2">
          <cx:dataId val="1"/>
          <cx:layoutPr>
            <cx:binning intervalClosed="r"/>
          </cx:layoutPr>
          <cx:axisId val="1"/>
        </cx:series>
        <cx:series layoutId="paretoLine" ownerIdx="2" uniqueId="{8677B030-1843-45D2-8E2F-0AECA865B9BD}" formatIdx="3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Boxplot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Boxplot</a:t>
          </a:r>
        </a:p>
      </cx:txPr>
    </cx:title>
    <cx:plotArea>
      <cx:plotAreaRegion>
        <cx:series layoutId="boxWhisker" uniqueId="{EAEFFEC6-8AAE-40CC-B875-C740D9BC629A}"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5D1A53F7-78C5-4A9B-AD0C-262079EF3D4A}">
          <cx:dataId val="1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  <cx:spPr>
    <a:solidFill>
      <a:schemeClr val="accent2">
        <a:lumMod val="40000"/>
        <a:lumOff val="60000"/>
      </a:schemeClr>
    </a:solidFill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</a:t>
          </a:r>
        </a:p>
      </cx:txPr>
    </cx:title>
    <cx:plotArea>
      <cx:plotAreaRegion>
        <cx:series layoutId="clusteredColumn" uniqueId="{06DBF111-89D7-412D-9194-88DBE3C7FE36}">
          <cx:dataId val="0"/>
          <cx:layoutPr>
            <cx:binning intervalClosed="r"/>
          </cx:layoutPr>
          <cx:axisId val="1"/>
        </cx:series>
        <cx:series layoutId="paretoLine" ownerIdx="0" uniqueId="{4BFCE450-2522-4E9B-856B-C6BFA1EC43C9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BOX 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PLOT</a:t>
          </a:r>
        </a:p>
      </cx:txPr>
    </cx:title>
    <cx:plotArea>
      <cx:plotAreaRegion>
        <cx:series layoutId="boxWhisker" uniqueId="{11E4DE92-F137-4B93-8BF3-375A1703F824}"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_xlchart.v1.10</cx:f>
      </cx:numDim>
    </cx:data>
    <cx:data id="2">
      <cx:numDim type="val">
        <cx:f>_xlchart.v1.11</cx:f>
      </cx:numDim>
    </cx:data>
  </cx:chartData>
  <cx:chart>
    <cx:title pos="t" align="ctr" overlay="0">
      <cx:tx>
        <cx:txData>
          <cx:v>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</a:t>
          </a:r>
        </a:p>
      </cx:txPr>
    </cx:title>
    <cx:plotArea>
      <cx:plotAreaRegion>
        <cx:series layoutId="clusteredColumn" uniqueId="{AE0BF0CD-6F1F-4059-96A4-FA219676CDF2}" formatIdx="0">
          <cx:dataId val="0"/>
          <cx:layoutPr>
            <cx:binning intervalClosed="r"/>
          </cx:layoutPr>
          <cx:axisId val="1"/>
        </cx:series>
        <cx:series layoutId="paretoLine" ownerIdx="0" uniqueId="{A721A8B3-DED3-4DED-9BC9-FE54A236157A}" formatIdx="1">
          <cx:axisId val="2"/>
        </cx:series>
        <cx:series layoutId="clusteredColumn" hidden="1" uniqueId="{E7F2F4D9-F833-4DBB-9FA8-20E76787D5A3}" formatIdx="2">
          <cx:dataId val="1"/>
          <cx:layoutPr>
            <cx:binning intervalClosed="r"/>
          </cx:layoutPr>
          <cx:axisId val="1"/>
        </cx:series>
        <cx:series layoutId="paretoLine" ownerIdx="2" uniqueId="{1FF9A5E7-E996-474F-A8AE-CF835D29F977}" formatIdx="3">
          <cx:axisId val="2"/>
        </cx:series>
        <cx:series layoutId="clusteredColumn" hidden="1" uniqueId="{9606C6B5-FAFF-4368-BA6B-68AF43BB7376}" formatIdx="4">
          <cx:dataId val="2"/>
          <cx:layoutPr>
            <cx:binning intervalClosed="r"/>
          </cx:layoutPr>
          <cx:axisId val="1"/>
        </cx:series>
        <cx:series layoutId="paretoLine" ownerIdx="4" uniqueId="{484D627B-45C1-4EE9-8FF4-B392D22D99ED}" formatIdx="5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/>
    <cx:plotArea>
      <cx:plotAreaRegion/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  <cx:data id="1">
      <cx:numDim type="val">
        <cx:f>_xlchart.v1.7</cx:f>
      </cx:numDim>
    </cx:data>
    <cx:data id="2">
      <cx:numDim type="val">
        <cx:f>_xlchart.v1.8</cx:f>
      </cx:numDim>
    </cx:data>
  </cx:chartData>
  <cx:chart>
    <cx:title pos="t" align="ctr" overlay="0">
      <cx:tx>
        <cx:txData>
          <cx:v>BOX 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PLOT</a:t>
          </a:r>
        </a:p>
      </cx:txPr>
    </cx:title>
    <cx:plotArea>
      <cx:plotAreaRegion>
        <cx:series layoutId="boxWhisker" uniqueId="{87E7AB1D-19B7-46E9-B48F-E432527A80BD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DC8B831-5181-4606-BBD2-6E7EA349279A}"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F2C133C9-E9C9-4C99-9B0A-135C9C0A8BDF}"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  <cx:data id="1">
      <cx:numDim type="val">
        <cx:f>_xlchart.v1.13</cx:f>
      </cx:numDim>
    </cx:data>
  </cx:chartData>
  <cx:chart>
    <cx:title pos="t" align="ctr" overlay="0">
      <cx:tx>
        <cx:txData>
          <cx:v>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</a:t>
          </a:r>
        </a:p>
      </cx:txPr>
    </cx:title>
    <cx:plotArea>
      <cx:plotAreaRegion>
        <cx:series layoutId="clusteredColumn" uniqueId="{4E1A4F0B-A56F-4E1E-AF26-5E89B765F540}" formatIdx="0">
          <cx:dataId val="0"/>
          <cx:layoutPr>
            <cx:binning intervalClosed="r"/>
          </cx:layoutPr>
          <cx:axisId val="1"/>
        </cx:series>
        <cx:series layoutId="paretoLine" ownerIdx="0" uniqueId="{9E250435-5816-4783-BE5D-402F1441129E}" formatIdx="1">
          <cx:axisId val="2"/>
        </cx:series>
        <cx:series layoutId="clusteredColumn" hidden="1" uniqueId="{5EF17653-8EEB-4CDB-A6C3-7363B8D35EF3}" formatIdx="2">
          <cx:dataId val="1"/>
          <cx:layoutPr>
            <cx:binning intervalClosed="r"/>
          </cx:layoutPr>
          <cx:axisId val="1"/>
        </cx:series>
        <cx:series layoutId="paretoLine" ownerIdx="2" uniqueId="{9657D666-D451-4210-8BD6-C24F33057712}" formatIdx="3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_xlchart.v1.14</cx:f>
      </cx:numDim>
    </cx:data>
    <cx:data id="1">
      <cx:numDim type="val">
        <cx:f>_xlchart.v1.15</cx:f>
      </cx:numDim>
    </cx:data>
  </cx:chartData>
  <cx:chart>
    <cx:title pos="t" align="ctr" overlay="0">
      <cx:tx>
        <cx:txData>
          <cx:v>BOX 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PLOT</a:t>
          </a:r>
        </a:p>
      </cx:txPr>
    </cx:title>
    <cx:plotArea>
      <cx:plotAreaRegion>
        <cx:series layoutId="boxWhisker" uniqueId="{A1399B65-D94C-46C0-8FA9-7E227BF4565F}"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B9AC2A62-0C84-4BDA-BB09-4D9AFA5CFDD7}"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7.xml"/><Relationship Id="rId2" Type="http://schemas.microsoft.com/office/2014/relationships/chartEx" Target="../charts/chartEx6.xml"/><Relationship Id="rId1" Type="http://schemas.microsoft.com/office/2014/relationships/chartEx" Target="../charts/chartEx5.xml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14/relationships/chartEx" Target="../charts/chartEx9.xml"/><Relationship Id="rId1" Type="http://schemas.microsoft.com/office/2014/relationships/chartEx" Target="../charts/chartEx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4762</xdr:colOff>
      <xdr:row>6</xdr:row>
      <xdr:rowOff>38100</xdr:rowOff>
    </xdr:from>
    <xdr:to>
      <xdr:col>22</xdr:col>
      <xdr:colOff>0</xdr:colOff>
      <xdr:row>22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012DF3F-E97C-41BC-977F-6744B62159C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58487" y="1314450"/>
              <a:ext cx="4872038" cy="31813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0</xdr:colOff>
      <xdr:row>25</xdr:row>
      <xdr:rowOff>57150</xdr:rowOff>
    </xdr:from>
    <xdr:to>
      <xdr:col>21</xdr:col>
      <xdr:colOff>304800</xdr:colOff>
      <xdr:row>39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C36F0B4-6090-4F41-88F4-A0ABE1CD504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53725" y="49720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4</xdr:row>
      <xdr:rowOff>71437</xdr:rowOff>
    </xdr:from>
    <xdr:to>
      <xdr:col>14</xdr:col>
      <xdr:colOff>352425</xdr:colOff>
      <xdr:row>18</xdr:row>
      <xdr:rowOff>71437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2545A6A-2B66-4CA2-94A3-D43911A0A9A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53225" y="9191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28575</xdr:colOff>
      <xdr:row>18</xdr:row>
      <xdr:rowOff>176212</xdr:rowOff>
    </xdr:from>
    <xdr:to>
      <xdr:col>14</xdr:col>
      <xdr:colOff>371475</xdr:colOff>
      <xdr:row>32</xdr:row>
      <xdr:rowOff>109537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9F37548-6A9E-49D4-9364-51677F47940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72275" y="3767137"/>
              <a:ext cx="4572000" cy="2724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590550</xdr:colOff>
      <xdr:row>0</xdr:row>
      <xdr:rowOff>185737</xdr:rowOff>
    </xdr:from>
    <xdr:to>
      <xdr:col>23</xdr:col>
      <xdr:colOff>285750</xdr:colOff>
      <xdr:row>14</xdr:row>
      <xdr:rowOff>90487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25FA784-4058-408C-882F-9DBADC0C19B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44150" y="1857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266701</xdr:colOff>
      <xdr:row>36</xdr:row>
      <xdr:rowOff>73342</xdr:rowOff>
    </xdr:from>
    <xdr:to>
      <xdr:col>16</xdr:col>
      <xdr:colOff>571501</xdr:colOff>
      <xdr:row>36</xdr:row>
      <xdr:rowOff>119061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12110B6-37FB-4DB8-B817-2E084BED4C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29901" y="7178992"/>
              <a:ext cx="304800" cy="457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9525</xdr:colOff>
      <xdr:row>16</xdr:row>
      <xdr:rowOff>52387</xdr:rowOff>
    </xdr:from>
    <xdr:to>
      <xdr:col>23</xdr:col>
      <xdr:colOff>314325</xdr:colOff>
      <xdr:row>30</xdr:row>
      <xdr:rowOff>42862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CCE1888B-F92B-4ECF-85D6-274FBB30466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372725" y="3281362"/>
              <a:ext cx="4572000" cy="2724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581025</xdr:colOff>
      <xdr:row>4</xdr:row>
      <xdr:rowOff>14287</xdr:rowOff>
    </xdr:from>
    <xdr:to>
      <xdr:col>19</xdr:col>
      <xdr:colOff>276225</xdr:colOff>
      <xdr:row>18</xdr:row>
      <xdr:rowOff>14287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8639C0C-4701-45B7-87AE-B37838CDDF6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82300" y="8715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0</xdr:colOff>
      <xdr:row>19</xdr:row>
      <xdr:rowOff>176212</xdr:rowOff>
    </xdr:from>
    <xdr:to>
      <xdr:col>19</xdr:col>
      <xdr:colOff>304800</xdr:colOff>
      <xdr:row>34</xdr:row>
      <xdr:rowOff>14287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2C9F266-7498-4ED5-A1FC-1DF1BFB0B9F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810875" y="39766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AAEA1-3A1F-40CB-BE7B-7FA5D855833B}">
  <dimension ref="A1:M33"/>
  <sheetViews>
    <sheetView workbookViewId="0">
      <selection activeCell="L7" sqref="L7:M23"/>
    </sheetView>
  </sheetViews>
  <sheetFormatPr defaultRowHeight="15" x14ac:dyDescent="0.25"/>
  <cols>
    <col min="5" max="5" width="10.5703125" bestFit="1" customWidth="1"/>
    <col min="9" max="9" width="23.28515625" bestFit="1" customWidth="1"/>
    <col min="10" max="10" width="12.7109375" bestFit="1" customWidth="1"/>
    <col min="12" max="12" width="23.28515625" bestFit="1" customWidth="1"/>
  </cols>
  <sheetData>
    <row r="1" spans="1:13" ht="21.75" thickBot="1" x14ac:dyDescent="0.3">
      <c r="A1" s="129" t="s">
        <v>0</v>
      </c>
      <c r="B1" s="130"/>
      <c r="C1" s="130"/>
      <c r="D1" s="130"/>
      <c r="E1" s="130"/>
      <c r="F1" s="130"/>
      <c r="G1" s="130"/>
      <c r="H1" s="130"/>
      <c r="I1" s="131"/>
      <c r="J1" s="80"/>
    </row>
    <row r="2" spans="1:13" ht="15.75" thickBot="1" x14ac:dyDescent="0.3"/>
    <row r="3" spans="1:13" ht="16.5" thickBot="1" x14ac:dyDescent="0.3">
      <c r="A3" s="81" t="s">
        <v>1</v>
      </c>
    </row>
    <row r="5" spans="1:13" ht="15.75" thickBot="1" x14ac:dyDescent="0.3"/>
    <row r="6" spans="1:13" ht="15.75" thickBot="1" x14ac:dyDescent="0.3">
      <c r="A6" s="82" t="s">
        <v>2</v>
      </c>
      <c r="B6" s="83" t="s">
        <v>3</v>
      </c>
      <c r="C6" s="83" t="s">
        <v>25</v>
      </c>
      <c r="D6" s="83" t="s">
        <v>26</v>
      </c>
      <c r="E6" s="83" t="s">
        <v>4</v>
      </c>
      <c r="F6" s="84" t="s">
        <v>5</v>
      </c>
      <c r="I6" s="85" t="s">
        <v>59</v>
      </c>
      <c r="J6" s="85"/>
      <c r="L6" s="85" t="s">
        <v>60</v>
      </c>
      <c r="M6" s="85"/>
    </row>
    <row r="7" spans="1:13" x14ac:dyDescent="0.25">
      <c r="A7" s="59">
        <v>20</v>
      </c>
      <c r="B7" s="60">
        <v>40</v>
      </c>
      <c r="C7" s="60">
        <f t="shared" ref="C7:C22" si="0">A7-$B$27</f>
        <v>-23.8125</v>
      </c>
      <c r="D7" s="60">
        <f t="shared" ref="D7:D22" si="1">B7-$B$28</f>
        <v>-9.1875</v>
      </c>
      <c r="E7" s="67">
        <f>C7*C7</f>
        <v>567.03515625</v>
      </c>
      <c r="F7" s="19">
        <f>D7*D7</f>
        <v>84.41015625</v>
      </c>
      <c r="I7" s="46"/>
      <c r="J7" s="46"/>
      <c r="L7" s="46"/>
      <c r="M7" s="46"/>
    </row>
    <row r="8" spans="1:13" x14ac:dyDescent="0.25">
      <c r="A8" s="95">
        <v>48</v>
      </c>
      <c r="B8" s="22">
        <v>90</v>
      </c>
      <c r="C8" s="22">
        <f t="shared" si="0"/>
        <v>4.1875</v>
      </c>
      <c r="D8" s="22">
        <f t="shared" si="1"/>
        <v>40.8125</v>
      </c>
      <c r="E8" s="52">
        <f t="shared" ref="E8:F22" si="2">C8*C8</f>
        <v>17.53515625</v>
      </c>
      <c r="F8" s="96">
        <f t="shared" si="2"/>
        <v>1665.66015625</v>
      </c>
      <c r="I8" s="46" t="s">
        <v>6</v>
      </c>
      <c r="J8" s="46">
        <v>43.8125</v>
      </c>
      <c r="L8" s="46" t="s">
        <v>6</v>
      </c>
      <c r="M8" s="46">
        <v>49.1875</v>
      </c>
    </row>
    <row r="9" spans="1:13" x14ac:dyDescent="0.25">
      <c r="A9" s="95">
        <v>65</v>
      </c>
      <c r="B9" s="22">
        <v>58</v>
      </c>
      <c r="C9" s="22">
        <f t="shared" si="0"/>
        <v>21.1875</v>
      </c>
      <c r="D9" s="22">
        <f t="shared" si="1"/>
        <v>8.8125</v>
      </c>
      <c r="E9" s="52">
        <f t="shared" si="2"/>
        <v>448.91015625</v>
      </c>
      <c r="F9" s="96">
        <f t="shared" si="2"/>
        <v>77.66015625</v>
      </c>
      <c r="I9" s="46" t="s">
        <v>7</v>
      </c>
      <c r="J9" s="46">
        <v>5.1455634207214533</v>
      </c>
      <c r="L9" s="46" t="s">
        <v>7</v>
      </c>
      <c r="M9" s="46">
        <v>5.7200078307055957</v>
      </c>
    </row>
    <row r="10" spans="1:13" x14ac:dyDescent="0.25">
      <c r="A10" s="95">
        <v>45</v>
      </c>
      <c r="B10" s="22">
        <v>60</v>
      </c>
      <c r="C10" s="22">
        <f t="shared" si="0"/>
        <v>1.1875</v>
      </c>
      <c r="D10" s="22">
        <f t="shared" si="1"/>
        <v>10.8125</v>
      </c>
      <c r="E10" s="52">
        <f t="shared" si="2"/>
        <v>1.41015625</v>
      </c>
      <c r="F10" s="96">
        <f t="shared" si="2"/>
        <v>116.91015625</v>
      </c>
      <c r="I10" s="46" t="s">
        <v>8</v>
      </c>
      <c r="J10" s="46">
        <v>45</v>
      </c>
      <c r="L10" s="46" t="s">
        <v>8</v>
      </c>
      <c r="M10" s="46">
        <v>48</v>
      </c>
    </row>
    <row r="11" spans="1:13" x14ac:dyDescent="0.25">
      <c r="A11" s="95">
        <v>40</v>
      </c>
      <c r="B11" s="22">
        <v>54</v>
      </c>
      <c r="C11" s="22">
        <f t="shared" si="0"/>
        <v>-3.8125</v>
      </c>
      <c r="D11" s="22">
        <f t="shared" si="1"/>
        <v>4.8125</v>
      </c>
      <c r="E11" s="52">
        <f t="shared" si="2"/>
        <v>14.53515625</v>
      </c>
      <c r="F11" s="96">
        <f t="shared" si="2"/>
        <v>23.16015625</v>
      </c>
      <c r="I11" s="46" t="s">
        <v>9</v>
      </c>
      <c r="J11" s="46">
        <v>65</v>
      </c>
      <c r="L11" s="46" t="s">
        <v>9</v>
      </c>
      <c r="M11" s="46">
        <v>25</v>
      </c>
    </row>
    <row r="12" spans="1:13" x14ac:dyDescent="0.25">
      <c r="A12" s="95">
        <v>65</v>
      </c>
      <c r="B12" s="22">
        <v>52</v>
      </c>
      <c r="C12" s="22">
        <f t="shared" si="0"/>
        <v>21.1875</v>
      </c>
      <c r="D12" s="22">
        <f t="shared" si="1"/>
        <v>2.8125</v>
      </c>
      <c r="E12" s="52">
        <f t="shared" si="2"/>
        <v>448.91015625</v>
      </c>
      <c r="F12" s="96">
        <f t="shared" si="2"/>
        <v>7.91015625</v>
      </c>
      <c r="I12" s="46" t="s">
        <v>10</v>
      </c>
      <c r="J12" s="46">
        <v>20.582253682885813</v>
      </c>
      <c r="L12" s="46" t="s">
        <v>10</v>
      </c>
      <c r="M12" s="46">
        <v>22.880031322822383</v>
      </c>
    </row>
    <row r="13" spans="1:13" x14ac:dyDescent="0.25">
      <c r="A13" s="95">
        <v>87</v>
      </c>
      <c r="B13" s="22">
        <v>65</v>
      </c>
      <c r="C13" s="22">
        <f t="shared" si="0"/>
        <v>43.1875</v>
      </c>
      <c r="D13" s="22">
        <f t="shared" si="1"/>
        <v>15.8125</v>
      </c>
      <c r="E13" s="52">
        <f t="shared" si="2"/>
        <v>1865.16015625</v>
      </c>
      <c r="F13" s="96">
        <f t="shared" si="2"/>
        <v>250.03515625</v>
      </c>
      <c r="I13" s="46" t="s">
        <v>11</v>
      </c>
      <c r="J13" s="46">
        <v>423.62916666666666</v>
      </c>
      <c r="L13" s="46" t="s">
        <v>11</v>
      </c>
      <c r="M13" s="46">
        <v>523.49583333333328</v>
      </c>
    </row>
    <row r="14" spans="1:13" x14ac:dyDescent="0.25">
      <c r="A14" s="95">
        <v>45</v>
      </c>
      <c r="B14" s="22">
        <v>89</v>
      </c>
      <c r="C14" s="22">
        <f t="shared" si="0"/>
        <v>1.1875</v>
      </c>
      <c r="D14" s="22">
        <f t="shared" si="1"/>
        <v>39.8125</v>
      </c>
      <c r="E14" s="52">
        <f t="shared" si="2"/>
        <v>1.41015625</v>
      </c>
      <c r="F14" s="96">
        <f t="shared" si="2"/>
        <v>1585.03515625</v>
      </c>
      <c r="I14" s="46" t="s">
        <v>12</v>
      </c>
      <c r="J14" s="46">
        <v>-0.55284171119470793</v>
      </c>
      <c r="L14" s="46" t="s">
        <v>12</v>
      </c>
      <c r="M14" s="46">
        <v>-0.67478853813722939</v>
      </c>
    </row>
    <row r="15" spans="1:13" x14ac:dyDescent="0.25">
      <c r="A15" s="95">
        <v>23</v>
      </c>
      <c r="B15" s="22">
        <v>75</v>
      </c>
      <c r="C15" s="22">
        <f t="shared" si="0"/>
        <v>-20.8125</v>
      </c>
      <c r="D15" s="22">
        <f t="shared" si="1"/>
        <v>25.8125</v>
      </c>
      <c r="E15" s="52">
        <f t="shared" si="2"/>
        <v>433.16015625</v>
      </c>
      <c r="F15" s="96">
        <f t="shared" si="2"/>
        <v>666.28515625</v>
      </c>
      <c r="I15" s="46" t="s">
        <v>13</v>
      </c>
      <c r="J15" s="46">
        <v>0.3937036992560275</v>
      </c>
      <c r="L15" s="46" t="s">
        <v>13</v>
      </c>
      <c r="M15" s="46">
        <v>0.40721023848090465</v>
      </c>
    </row>
    <row r="16" spans="1:13" x14ac:dyDescent="0.25">
      <c r="A16" s="95">
        <v>56</v>
      </c>
      <c r="B16" s="22">
        <v>25</v>
      </c>
      <c r="C16" s="22">
        <f t="shared" si="0"/>
        <v>12.1875</v>
      </c>
      <c r="D16" s="22">
        <f t="shared" si="1"/>
        <v>-24.1875</v>
      </c>
      <c r="E16" s="52">
        <f t="shared" si="2"/>
        <v>148.53515625</v>
      </c>
      <c r="F16" s="96">
        <f t="shared" si="2"/>
        <v>585.03515625</v>
      </c>
      <c r="I16" s="46" t="s">
        <v>14</v>
      </c>
      <c r="J16" s="46">
        <v>72</v>
      </c>
      <c r="L16" s="46" t="s">
        <v>14</v>
      </c>
      <c r="M16" s="46">
        <v>75</v>
      </c>
    </row>
    <row r="17" spans="1:13" x14ac:dyDescent="0.25">
      <c r="A17" s="95">
        <v>15</v>
      </c>
      <c r="B17" s="22">
        <v>15</v>
      </c>
      <c r="C17" s="22">
        <f t="shared" si="0"/>
        <v>-28.8125</v>
      </c>
      <c r="D17" s="22">
        <f t="shared" si="1"/>
        <v>-34.1875</v>
      </c>
      <c r="E17" s="52">
        <f t="shared" si="2"/>
        <v>830.16015625</v>
      </c>
      <c r="F17" s="96">
        <f t="shared" si="2"/>
        <v>1168.78515625</v>
      </c>
      <c r="I17" s="46" t="s">
        <v>15</v>
      </c>
      <c r="J17" s="46">
        <v>15</v>
      </c>
      <c r="L17" s="46" t="s">
        <v>15</v>
      </c>
      <c r="M17" s="46">
        <v>15</v>
      </c>
    </row>
    <row r="18" spans="1:13" x14ac:dyDescent="0.25">
      <c r="A18" s="95">
        <v>25</v>
      </c>
      <c r="B18" s="22">
        <v>25</v>
      </c>
      <c r="C18" s="22">
        <f t="shared" si="0"/>
        <v>-18.8125</v>
      </c>
      <c r="D18" s="22">
        <f t="shared" si="1"/>
        <v>-24.1875</v>
      </c>
      <c r="E18" s="52">
        <f t="shared" si="2"/>
        <v>353.91015625</v>
      </c>
      <c r="F18" s="96">
        <f t="shared" si="2"/>
        <v>585.03515625</v>
      </c>
      <c r="I18" s="46" t="s">
        <v>16</v>
      </c>
      <c r="J18" s="46">
        <v>87</v>
      </c>
      <c r="L18" s="46" t="s">
        <v>16</v>
      </c>
      <c r="M18" s="46">
        <v>90</v>
      </c>
    </row>
    <row r="19" spans="1:13" x14ac:dyDescent="0.25">
      <c r="A19" s="95">
        <v>52</v>
      </c>
      <c r="B19" s="22">
        <v>36</v>
      </c>
      <c r="C19" s="22">
        <f t="shared" si="0"/>
        <v>8.1875</v>
      </c>
      <c r="D19" s="22">
        <f t="shared" si="1"/>
        <v>-13.1875</v>
      </c>
      <c r="E19" s="52">
        <f t="shared" si="2"/>
        <v>67.03515625</v>
      </c>
      <c r="F19" s="96">
        <f t="shared" si="2"/>
        <v>173.91015625</v>
      </c>
      <c r="I19" s="46" t="s">
        <v>17</v>
      </c>
      <c r="J19" s="46">
        <v>701</v>
      </c>
      <c r="L19" s="46" t="s">
        <v>17</v>
      </c>
      <c r="M19" s="46">
        <v>787</v>
      </c>
    </row>
    <row r="20" spans="1:13" x14ac:dyDescent="0.25">
      <c r="A20" s="95">
        <v>65</v>
      </c>
      <c r="B20" s="22">
        <v>35</v>
      </c>
      <c r="C20" s="22">
        <f t="shared" si="0"/>
        <v>21.1875</v>
      </c>
      <c r="D20" s="22">
        <f t="shared" si="1"/>
        <v>-14.1875</v>
      </c>
      <c r="E20" s="52">
        <f t="shared" si="2"/>
        <v>448.91015625</v>
      </c>
      <c r="F20" s="96">
        <f t="shared" si="2"/>
        <v>201.28515625</v>
      </c>
      <c r="I20" s="46" t="s">
        <v>18</v>
      </c>
      <c r="J20" s="46">
        <v>16</v>
      </c>
      <c r="L20" s="46" t="s">
        <v>18</v>
      </c>
      <c r="M20" s="46">
        <v>16</v>
      </c>
    </row>
    <row r="21" spans="1:13" x14ac:dyDescent="0.25">
      <c r="A21" s="95">
        <v>25</v>
      </c>
      <c r="B21" s="22">
        <v>24</v>
      </c>
      <c r="C21" s="22">
        <f t="shared" si="0"/>
        <v>-18.8125</v>
      </c>
      <c r="D21" s="22">
        <f t="shared" si="1"/>
        <v>-25.1875</v>
      </c>
      <c r="E21" s="52">
        <f t="shared" si="2"/>
        <v>353.91015625</v>
      </c>
      <c r="F21" s="96">
        <f t="shared" si="2"/>
        <v>634.41015625</v>
      </c>
      <c r="I21" s="46" t="s">
        <v>19</v>
      </c>
      <c r="J21" s="46">
        <v>87</v>
      </c>
      <c r="L21" s="46" t="s">
        <v>19</v>
      </c>
      <c r="M21" s="46">
        <v>90</v>
      </c>
    </row>
    <row r="22" spans="1:13" x14ac:dyDescent="0.25">
      <c r="A22" s="95">
        <v>25</v>
      </c>
      <c r="B22" s="22">
        <v>44</v>
      </c>
      <c r="C22" s="22">
        <f t="shared" si="0"/>
        <v>-18.8125</v>
      </c>
      <c r="D22" s="22">
        <f t="shared" si="1"/>
        <v>-5.1875</v>
      </c>
      <c r="E22" s="52">
        <f t="shared" si="2"/>
        <v>353.91015625</v>
      </c>
      <c r="F22" s="96">
        <f t="shared" si="2"/>
        <v>26.91015625</v>
      </c>
      <c r="I22" s="46" t="s">
        <v>20</v>
      </c>
      <c r="J22" s="46">
        <v>15</v>
      </c>
      <c r="L22" s="46" t="s">
        <v>20</v>
      </c>
      <c r="M22" s="46">
        <v>15</v>
      </c>
    </row>
    <row r="23" spans="1:13" ht="15.75" thickBot="1" x14ac:dyDescent="0.3">
      <c r="A23" s="57">
        <f>SUM(A7:A22)</f>
        <v>701</v>
      </c>
      <c r="B23" s="58">
        <f>SUM(B7:B22)</f>
        <v>787</v>
      </c>
      <c r="C23" s="58"/>
      <c r="D23" s="58"/>
      <c r="E23" s="58">
        <f>SUM(E7:E22)</f>
        <v>6354.4375</v>
      </c>
      <c r="F23" s="97">
        <f>SUM(F7:F22)</f>
        <v>7852.4375</v>
      </c>
      <c r="I23" s="46" t="s">
        <v>21</v>
      </c>
      <c r="J23" s="46">
        <v>10.967508814745738</v>
      </c>
      <c r="L23" s="46" t="s">
        <v>21</v>
      </c>
      <c r="M23" s="46">
        <v>12.191908091355792</v>
      </c>
    </row>
    <row r="25" spans="1:13" ht="15.75" thickBot="1" x14ac:dyDescent="0.3"/>
    <row r="26" spans="1:13" ht="15.75" thickBot="1" x14ac:dyDescent="0.3">
      <c r="A26" s="125" t="s">
        <v>22</v>
      </c>
      <c r="B26" s="126"/>
      <c r="D26" s="125" t="s">
        <v>23</v>
      </c>
      <c r="E26" s="126"/>
    </row>
    <row r="27" spans="1:13" x14ac:dyDescent="0.25">
      <c r="A27" s="1" t="s">
        <v>2</v>
      </c>
      <c r="B27" s="2">
        <f>AVERAGE(A7:A22)</f>
        <v>43.8125</v>
      </c>
      <c r="D27" s="1" t="s">
        <v>2</v>
      </c>
      <c r="E27" s="2">
        <f>_xlfn.VAR.S(D3:D18)</f>
        <v>594.36363636363637</v>
      </c>
    </row>
    <row r="28" spans="1:13" ht="15.75" thickBot="1" x14ac:dyDescent="0.3">
      <c r="A28" s="4" t="s">
        <v>3</v>
      </c>
      <c r="B28" s="6">
        <f>AVERAGE(B7:B22)</f>
        <v>49.1875</v>
      </c>
      <c r="D28" s="4" t="s">
        <v>3</v>
      </c>
      <c r="E28" s="6">
        <f>_xlfn.VAR.S(E3:E18)</f>
        <v>275852.16998106061</v>
      </c>
    </row>
    <row r="30" spans="1:13" ht="15.75" thickBot="1" x14ac:dyDescent="0.3"/>
    <row r="31" spans="1:13" ht="15.75" thickBot="1" x14ac:dyDescent="0.3">
      <c r="A31" s="127" t="s">
        <v>24</v>
      </c>
      <c r="B31" s="128"/>
    </row>
    <row r="32" spans="1:13" x14ac:dyDescent="0.25">
      <c r="A32" s="1" t="s">
        <v>2</v>
      </c>
      <c r="B32" s="2">
        <f>_xlfn.STDEV.S(A4:A19)</f>
        <v>20.770417819828673</v>
      </c>
    </row>
    <row r="33" spans="1:2" ht="15.75" thickBot="1" x14ac:dyDescent="0.3">
      <c r="A33" s="4" t="s">
        <v>3</v>
      </c>
      <c r="B33" s="6">
        <f>_xlfn.STDEV.S(B4:B19)</f>
        <v>23.86957080167991</v>
      </c>
    </row>
  </sheetData>
  <mergeCells count="4">
    <mergeCell ref="A26:B26"/>
    <mergeCell ref="D26:E26"/>
    <mergeCell ref="A31:B31"/>
    <mergeCell ref="A1:I1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A2B27-7ACE-4D81-8B4A-48D5744150F4}">
  <dimension ref="A1:R37"/>
  <sheetViews>
    <sheetView workbookViewId="0">
      <selection activeCell="A35" sqref="A35"/>
    </sheetView>
  </sheetViews>
  <sheetFormatPr defaultRowHeight="15" x14ac:dyDescent="0.25"/>
  <cols>
    <col min="5" max="5" width="10.140625" customWidth="1"/>
    <col min="6" max="6" width="9.28515625" customWidth="1"/>
    <col min="7" max="7" width="23.28515625" bestFit="1" customWidth="1"/>
    <col min="8" max="8" width="12.7109375" bestFit="1" customWidth="1"/>
    <col min="11" max="11" width="23.28515625" bestFit="1" customWidth="1"/>
    <col min="12" max="12" width="12.7109375" bestFit="1" customWidth="1"/>
  </cols>
  <sheetData>
    <row r="1" spans="1:18" ht="21.75" thickBot="1" x14ac:dyDescent="0.4">
      <c r="A1" s="132" t="s">
        <v>27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4"/>
    </row>
    <row r="6" spans="1:18" ht="15.75" thickBot="1" x14ac:dyDescent="0.3">
      <c r="A6" s="3" t="s">
        <v>28</v>
      </c>
      <c r="B6" s="3" t="s">
        <v>29</v>
      </c>
      <c r="C6" s="5"/>
      <c r="D6" s="5"/>
      <c r="E6" s="5"/>
      <c r="F6" s="5"/>
      <c r="G6" s="5"/>
      <c r="H6" s="5"/>
    </row>
    <row r="7" spans="1:18" ht="15.75" thickBot="1" x14ac:dyDescent="0.3">
      <c r="A7" s="22">
        <v>11</v>
      </c>
      <c r="B7" s="22" cm="1">
        <f t="array" ref="B7:B18">_xlfn._xlws.SORT(A7:A18)</f>
        <v>7</v>
      </c>
      <c r="C7" s="5"/>
      <c r="D7" s="86" t="s">
        <v>30</v>
      </c>
      <c r="E7" s="15" t="s">
        <v>31</v>
      </c>
      <c r="F7" s="5"/>
      <c r="G7" s="87" t="s">
        <v>32</v>
      </c>
      <c r="H7" s="17">
        <f>_xlfn.VAR.S(A7:A18)</f>
        <v>440.42424242424238</v>
      </c>
    </row>
    <row r="8" spans="1:18" ht="15.75" thickBot="1" x14ac:dyDescent="0.3">
      <c r="A8" s="22">
        <v>59</v>
      </c>
      <c r="B8" s="22">
        <v>7</v>
      </c>
      <c r="C8" s="5"/>
      <c r="D8" s="8"/>
      <c r="E8" s="16">
        <f>B29-(1.5*B34)</f>
        <v>-43</v>
      </c>
      <c r="F8" s="5"/>
      <c r="G8" s="10"/>
      <c r="H8" s="11"/>
    </row>
    <row r="9" spans="1:18" ht="15.75" thickBot="1" x14ac:dyDescent="0.3">
      <c r="A9" s="22">
        <v>51</v>
      </c>
      <c r="B9" s="22">
        <v>11</v>
      </c>
      <c r="C9" s="5"/>
      <c r="D9" s="5"/>
      <c r="E9" s="5"/>
      <c r="F9" s="5"/>
      <c r="G9" s="10"/>
      <c r="H9" s="11"/>
    </row>
    <row r="10" spans="1:18" ht="15.75" thickBot="1" x14ac:dyDescent="0.3">
      <c r="A10" s="22">
        <v>12</v>
      </c>
      <c r="B10" s="22">
        <v>11</v>
      </c>
      <c r="C10" s="5"/>
      <c r="D10" s="86" t="s">
        <v>33</v>
      </c>
      <c r="E10" s="15" t="s">
        <v>34</v>
      </c>
      <c r="F10" s="5"/>
      <c r="G10" s="87" t="s">
        <v>35</v>
      </c>
      <c r="H10" s="17">
        <f>SQRT(H7)</f>
        <v>20.986287009002865</v>
      </c>
    </row>
    <row r="11" spans="1:18" ht="15.75" thickBot="1" x14ac:dyDescent="0.3">
      <c r="A11" s="22">
        <v>7</v>
      </c>
      <c r="B11" s="22">
        <v>11</v>
      </c>
      <c r="C11" s="5"/>
      <c r="D11" s="8"/>
      <c r="E11" s="16">
        <f>B31+(1.5*B34)</f>
        <v>101</v>
      </c>
      <c r="F11" s="5"/>
      <c r="G11" s="10"/>
      <c r="H11" s="5"/>
    </row>
    <row r="12" spans="1:18" x14ac:dyDescent="0.25">
      <c r="A12" s="22">
        <v>7</v>
      </c>
      <c r="B12" s="22">
        <v>12</v>
      </c>
      <c r="C12" s="5"/>
      <c r="D12" s="5"/>
      <c r="E12" s="5"/>
      <c r="F12" s="5"/>
      <c r="G12" s="10"/>
      <c r="H12" s="5"/>
    </row>
    <row r="13" spans="1:18" ht="15.75" thickBot="1" x14ac:dyDescent="0.3">
      <c r="A13" s="22">
        <v>59</v>
      </c>
      <c r="B13" s="22">
        <v>33</v>
      </c>
      <c r="C13" s="5"/>
      <c r="D13" s="5"/>
      <c r="E13" s="5"/>
      <c r="F13" s="5"/>
      <c r="G13" s="10"/>
      <c r="H13" s="5"/>
    </row>
    <row r="14" spans="1:18" ht="15.75" thickBot="1" x14ac:dyDescent="0.3">
      <c r="A14" s="22">
        <v>43</v>
      </c>
      <c r="B14" s="22">
        <v>40</v>
      </c>
      <c r="C14" s="5"/>
      <c r="D14" s="89" t="s">
        <v>36</v>
      </c>
      <c r="E14" s="90" t="s">
        <v>37</v>
      </c>
      <c r="F14" s="5"/>
      <c r="G14" s="88" t="s">
        <v>61</v>
      </c>
      <c r="H14" s="88"/>
    </row>
    <row r="15" spans="1:18" x14ac:dyDescent="0.25">
      <c r="A15" s="22">
        <v>33</v>
      </c>
      <c r="B15" s="22">
        <v>43</v>
      </c>
      <c r="C15" s="5"/>
      <c r="D15" s="18">
        <f>A7-$B$18</f>
        <v>-48</v>
      </c>
      <c r="E15" s="19">
        <f>D15*D15</f>
        <v>2304</v>
      </c>
      <c r="F15" s="5"/>
      <c r="G15" s="46"/>
      <c r="H15" s="46"/>
    </row>
    <row r="16" spans="1:18" x14ac:dyDescent="0.25">
      <c r="A16" s="22">
        <v>11</v>
      </c>
      <c r="B16" s="22">
        <v>51</v>
      </c>
      <c r="C16" s="5"/>
      <c r="D16" s="18">
        <f t="shared" ref="D16:D28" si="0">A8-$B$18</f>
        <v>0</v>
      </c>
      <c r="E16" s="19">
        <f t="shared" ref="E16:E28" si="1">D16*D16</f>
        <v>0</v>
      </c>
      <c r="F16" s="5"/>
      <c r="G16" s="46" t="s">
        <v>6</v>
      </c>
      <c r="H16" s="46">
        <v>28.666666666666668</v>
      </c>
    </row>
    <row r="17" spans="1:8" x14ac:dyDescent="0.25">
      <c r="A17" s="22">
        <v>40</v>
      </c>
      <c r="B17" s="22">
        <v>59</v>
      </c>
      <c r="C17" s="5"/>
      <c r="D17" s="18">
        <f t="shared" si="0"/>
        <v>-8</v>
      </c>
      <c r="E17" s="19">
        <f t="shared" si="1"/>
        <v>64</v>
      </c>
      <c r="F17" s="5"/>
      <c r="G17" s="46" t="s">
        <v>7</v>
      </c>
      <c r="H17" s="46">
        <v>6.0582192269692756</v>
      </c>
    </row>
    <row r="18" spans="1:8" x14ac:dyDescent="0.25">
      <c r="A18" s="22">
        <v>11</v>
      </c>
      <c r="B18" s="22">
        <v>59</v>
      </c>
      <c r="C18" s="5"/>
      <c r="D18" s="18">
        <f t="shared" si="0"/>
        <v>-47</v>
      </c>
      <c r="E18" s="19">
        <f t="shared" si="1"/>
        <v>2209</v>
      </c>
      <c r="F18" s="5"/>
      <c r="G18" s="46" t="s">
        <v>8</v>
      </c>
      <c r="H18" s="46">
        <v>22.5</v>
      </c>
    </row>
    <row r="19" spans="1:8" x14ac:dyDescent="0.25">
      <c r="A19" s="5"/>
      <c r="B19" s="5"/>
      <c r="C19" s="5"/>
      <c r="D19" s="18">
        <f t="shared" si="0"/>
        <v>-52</v>
      </c>
      <c r="E19" s="19">
        <f t="shared" si="1"/>
        <v>2704</v>
      </c>
      <c r="F19" s="5"/>
      <c r="G19" s="46" t="s">
        <v>9</v>
      </c>
      <c r="H19" s="46">
        <v>11</v>
      </c>
    </row>
    <row r="20" spans="1:8" ht="15.75" thickBot="1" x14ac:dyDescent="0.3">
      <c r="A20" s="5"/>
      <c r="B20" s="5"/>
      <c r="C20" s="5"/>
      <c r="D20" s="18">
        <f t="shared" si="0"/>
        <v>-52</v>
      </c>
      <c r="E20" s="19">
        <f t="shared" si="1"/>
        <v>2704</v>
      </c>
      <c r="F20" s="5"/>
      <c r="G20" s="46" t="s">
        <v>10</v>
      </c>
      <c r="H20" s="46">
        <v>20.986287009002865</v>
      </c>
    </row>
    <row r="21" spans="1:8" ht="15.75" thickBot="1" x14ac:dyDescent="0.3">
      <c r="A21" s="91" t="s">
        <v>38</v>
      </c>
      <c r="B21" s="12">
        <f>COUNT(A7:A18)</f>
        <v>12</v>
      </c>
      <c r="C21" s="5"/>
      <c r="D21" s="18">
        <f t="shared" si="0"/>
        <v>0</v>
      </c>
      <c r="E21" s="19">
        <f t="shared" si="1"/>
        <v>0</v>
      </c>
      <c r="F21" s="5"/>
      <c r="G21" s="46" t="s">
        <v>11</v>
      </c>
      <c r="H21" s="46">
        <v>440.42424242424238</v>
      </c>
    </row>
    <row r="22" spans="1:8" ht="15.75" thickBot="1" x14ac:dyDescent="0.3">
      <c r="A22" s="5"/>
      <c r="B22" s="5"/>
      <c r="C22" s="5"/>
      <c r="D22" s="18">
        <f t="shared" si="0"/>
        <v>-16</v>
      </c>
      <c r="E22" s="19">
        <f t="shared" si="1"/>
        <v>256</v>
      </c>
      <c r="F22" s="5"/>
      <c r="G22" s="46" t="s">
        <v>12</v>
      </c>
      <c r="H22" s="46">
        <v>-1.7496327530560012</v>
      </c>
    </row>
    <row r="23" spans="1:8" ht="15.75" thickBot="1" x14ac:dyDescent="0.3">
      <c r="A23" s="87" t="s">
        <v>39</v>
      </c>
      <c r="B23" s="12">
        <f>AVERAGE(A7:A18)</f>
        <v>28.666666666666668</v>
      </c>
      <c r="C23" s="5"/>
      <c r="D23" s="18">
        <f t="shared" si="0"/>
        <v>-26</v>
      </c>
      <c r="E23" s="19">
        <f t="shared" si="1"/>
        <v>676</v>
      </c>
      <c r="F23" s="5"/>
      <c r="G23" s="46" t="s">
        <v>13</v>
      </c>
      <c r="H23" s="46">
        <v>0.35322101403229361</v>
      </c>
    </row>
    <row r="24" spans="1:8" ht="15.75" thickBot="1" x14ac:dyDescent="0.3">
      <c r="A24" s="10"/>
      <c r="B24" s="5"/>
      <c r="C24" s="5"/>
      <c r="D24" s="18">
        <f t="shared" si="0"/>
        <v>-48</v>
      </c>
      <c r="E24" s="19">
        <f t="shared" si="1"/>
        <v>2304</v>
      </c>
      <c r="F24" s="5"/>
      <c r="G24" s="46" t="s">
        <v>14</v>
      </c>
      <c r="H24" s="46">
        <v>52</v>
      </c>
    </row>
    <row r="25" spans="1:8" ht="15.75" thickBot="1" x14ac:dyDescent="0.3">
      <c r="A25" s="87" t="s">
        <v>40</v>
      </c>
      <c r="B25" s="12">
        <f>MEDIAN(A7:A18)</f>
        <v>22.5</v>
      </c>
      <c r="C25" s="5"/>
      <c r="D25" s="18">
        <f t="shared" si="0"/>
        <v>-19</v>
      </c>
      <c r="E25" s="19">
        <f t="shared" si="1"/>
        <v>361</v>
      </c>
      <c r="F25" s="5"/>
      <c r="G25" s="46" t="s">
        <v>15</v>
      </c>
      <c r="H25" s="46">
        <v>7</v>
      </c>
    </row>
    <row r="26" spans="1:8" ht="15.75" thickBot="1" x14ac:dyDescent="0.3">
      <c r="A26" s="10"/>
      <c r="B26" s="5"/>
      <c r="C26" s="5"/>
      <c r="D26" s="18">
        <f t="shared" si="0"/>
        <v>-48</v>
      </c>
      <c r="E26" s="19">
        <f t="shared" si="1"/>
        <v>2304</v>
      </c>
      <c r="F26" s="5"/>
      <c r="G26" s="46" t="s">
        <v>16</v>
      </c>
      <c r="H26" s="46">
        <v>59</v>
      </c>
    </row>
    <row r="27" spans="1:8" ht="15.75" thickBot="1" x14ac:dyDescent="0.3">
      <c r="A27" s="87" t="s">
        <v>41</v>
      </c>
      <c r="B27" s="12" cm="1">
        <f t="array" ref="B27">_xlfn.MODE.MULT(A7:A18)</f>
        <v>11</v>
      </c>
      <c r="C27" s="5"/>
      <c r="D27" s="18">
        <f t="shared" si="0"/>
        <v>-59</v>
      </c>
      <c r="E27" s="19">
        <f t="shared" si="1"/>
        <v>3481</v>
      </c>
      <c r="F27" s="5"/>
      <c r="G27" s="46" t="s">
        <v>17</v>
      </c>
      <c r="H27" s="46">
        <v>344</v>
      </c>
    </row>
    <row r="28" spans="1:8" ht="15.75" thickBot="1" x14ac:dyDescent="0.3">
      <c r="A28" s="10"/>
      <c r="B28" s="5"/>
      <c r="C28" s="5"/>
      <c r="D28" s="18">
        <f t="shared" si="0"/>
        <v>-59</v>
      </c>
      <c r="E28" s="19">
        <f t="shared" si="1"/>
        <v>3481</v>
      </c>
      <c r="F28" s="5"/>
      <c r="G28" s="46" t="s">
        <v>18</v>
      </c>
      <c r="H28" s="46">
        <v>12</v>
      </c>
    </row>
    <row r="29" spans="1:8" ht="15.75" thickBot="1" x14ac:dyDescent="0.3">
      <c r="A29" s="87" t="s">
        <v>42</v>
      </c>
      <c r="B29" s="12">
        <v>11</v>
      </c>
      <c r="C29" s="5"/>
      <c r="D29" s="20"/>
      <c r="E29" s="21">
        <f>SUM(E15:E28)</f>
        <v>22848</v>
      </c>
      <c r="F29" s="5"/>
      <c r="G29" s="46" t="s">
        <v>19</v>
      </c>
      <c r="H29" s="46">
        <v>59</v>
      </c>
    </row>
    <row r="30" spans="1:8" ht="15.75" thickBot="1" x14ac:dyDescent="0.3">
      <c r="A30" s="5"/>
      <c r="B30" s="5"/>
      <c r="C30" s="5"/>
      <c r="D30" s="5"/>
      <c r="E30" s="5"/>
      <c r="F30" s="5"/>
      <c r="G30" s="46" t="s">
        <v>20</v>
      </c>
      <c r="H30" s="46">
        <v>7</v>
      </c>
    </row>
    <row r="31" spans="1:8" ht="15.75" thickBot="1" x14ac:dyDescent="0.3">
      <c r="A31" s="87" t="s">
        <v>43</v>
      </c>
      <c r="B31" s="12">
        <v>47</v>
      </c>
      <c r="C31" s="5"/>
      <c r="D31" s="5"/>
      <c r="E31" s="5"/>
      <c r="F31" s="5"/>
      <c r="G31" s="46" t="s">
        <v>21</v>
      </c>
      <c r="H31" s="46">
        <v>13.334050615141212</v>
      </c>
    </row>
    <row r="32" spans="1:8" ht="15.75" thickBot="1" x14ac:dyDescent="0.3">
      <c r="A32" s="5"/>
      <c r="B32" s="5"/>
      <c r="C32" s="5"/>
      <c r="D32" s="5"/>
      <c r="E32" s="5"/>
      <c r="F32" s="5"/>
      <c r="G32" s="5"/>
      <c r="H32" s="5"/>
    </row>
    <row r="33" spans="1:8" x14ac:dyDescent="0.25">
      <c r="A33" s="92" t="s">
        <v>44</v>
      </c>
      <c r="B33" s="7" t="s">
        <v>45</v>
      </c>
      <c r="C33" s="5"/>
      <c r="D33" s="5"/>
      <c r="E33" s="5"/>
      <c r="F33" s="5"/>
      <c r="G33" s="5"/>
      <c r="H33" s="5"/>
    </row>
    <row r="34" spans="1:8" ht="15.75" thickBot="1" x14ac:dyDescent="0.3">
      <c r="A34" s="13"/>
      <c r="B34" s="14">
        <f>B31-B29</f>
        <v>36</v>
      </c>
      <c r="C34" s="5"/>
      <c r="D34" s="5"/>
      <c r="E34" s="5"/>
      <c r="F34" s="5"/>
      <c r="G34" s="5"/>
      <c r="H34" s="5"/>
    </row>
    <row r="35" spans="1:8" x14ac:dyDescent="0.25">
      <c r="A35" s="5"/>
      <c r="B35" s="5"/>
      <c r="C35" s="5"/>
      <c r="D35" s="5"/>
      <c r="E35" s="5"/>
      <c r="F35" s="5"/>
      <c r="G35" s="5"/>
      <c r="H35" s="5"/>
    </row>
    <row r="36" spans="1:8" x14ac:dyDescent="0.25">
      <c r="C36" s="5"/>
      <c r="D36" s="5"/>
      <c r="E36" s="5"/>
      <c r="F36" s="5"/>
      <c r="G36" s="5"/>
      <c r="H36" s="5"/>
    </row>
    <row r="37" spans="1:8" x14ac:dyDescent="0.25">
      <c r="C37" s="5"/>
      <c r="D37" s="5"/>
      <c r="E37" s="5"/>
      <c r="F37" s="5"/>
      <c r="G37" s="5"/>
      <c r="H37" s="5"/>
    </row>
  </sheetData>
  <mergeCells count="1">
    <mergeCell ref="A1:R1"/>
  </mergeCell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DD40-2EB4-4801-A586-9E4517DB9094}">
  <dimension ref="A1:O31"/>
  <sheetViews>
    <sheetView topLeftCell="A4" workbookViewId="0">
      <selection activeCell="B23" sqref="B23"/>
    </sheetView>
  </sheetViews>
  <sheetFormatPr defaultRowHeight="15" x14ac:dyDescent="0.25"/>
  <cols>
    <col min="9" max="9" width="18.28515625" customWidth="1"/>
  </cols>
  <sheetData>
    <row r="1" spans="1:15" ht="21.75" thickBot="1" x14ac:dyDescent="0.3">
      <c r="A1" s="135" t="s">
        <v>62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7"/>
    </row>
    <row r="3" spans="1:15" ht="15.75" thickBot="1" x14ac:dyDescent="0.3"/>
    <row r="4" spans="1:15" ht="15.75" thickBot="1" x14ac:dyDescent="0.3">
      <c r="A4" s="5"/>
      <c r="B4" s="98" t="s">
        <v>63</v>
      </c>
      <c r="C4" s="99" t="s">
        <v>64</v>
      </c>
      <c r="D4" s="99" t="s">
        <v>65</v>
      </c>
      <c r="E4" s="23" t="s">
        <v>66</v>
      </c>
      <c r="F4" s="99" t="s">
        <v>67</v>
      </c>
      <c r="G4" s="99" t="s">
        <v>68</v>
      </c>
      <c r="H4" s="99" t="s">
        <v>69</v>
      </c>
      <c r="I4" s="104" t="s">
        <v>70</v>
      </c>
      <c r="J4" s="98" t="s">
        <v>71</v>
      </c>
      <c r="K4" s="105" t="s">
        <v>72</v>
      </c>
      <c r="L4" s="5"/>
      <c r="M4" s="5"/>
      <c r="N4" s="5"/>
      <c r="O4" s="5"/>
    </row>
    <row r="5" spans="1:15" x14ac:dyDescent="0.25">
      <c r="A5" s="100" t="s">
        <v>73</v>
      </c>
      <c r="B5" s="55">
        <v>10</v>
      </c>
      <c r="C5" s="56">
        <v>2</v>
      </c>
      <c r="D5" s="56">
        <v>2</v>
      </c>
      <c r="E5" s="24">
        <f>SUM(B5:D5)</f>
        <v>14</v>
      </c>
      <c r="F5" s="56">
        <f t="shared" ref="F5:F10" si="0">B5-$B$14</f>
        <v>4.166666666666667</v>
      </c>
      <c r="G5" s="63">
        <f t="shared" ref="G5:G10" si="1">C5-$B$15</f>
        <v>-0.66666666666666652</v>
      </c>
      <c r="H5" s="63">
        <f t="shared" ref="H5:H10" si="2">D5-$B$16</f>
        <v>-1.1666666666666665</v>
      </c>
      <c r="I5" s="63">
        <f>F5*F5</f>
        <v>17.361111111111114</v>
      </c>
      <c r="J5" s="63">
        <f>G5*G5</f>
        <v>0.44444444444444425</v>
      </c>
      <c r="K5" s="64">
        <f>H5*H5</f>
        <v>1.3611111111111107</v>
      </c>
      <c r="L5" s="5"/>
      <c r="M5" s="5"/>
      <c r="N5" s="5"/>
      <c r="O5" s="5"/>
    </row>
    <row r="6" spans="1:15" ht="15.75" thickBot="1" x14ac:dyDescent="0.3">
      <c r="A6" s="101"/>
      <c r="B6" s="57">
        <v>6</v>
      </c>
      <c r="C6" s="58">
        <v>1</v>
      </c>
      <c r="D6" s="58">
        <v>1</v>
      </c>
      <c r="E6" s="25">
        <f t="shared" ref="E6:E10" si="3">SUM(B6:D6)</f>
        <v>8</v>
      </c>
      <c r="F6" s="58">
        <f t="shared" si="0"/>
        <v>0.16666666666666696</v>
      </c>
      <c r="G6" s="65">
        <f t="shared" si="1"/>
        <v>-1.6666666666666665</v>
      </c>
      <c r="H6" s="65">
        <f t="shared" si="2"/>
        <v>-2.1666666666666665</v>
      </c>
      <c r="I6" s="65">
        <f t="shared" ref="I6:K10" si="4">F6*F6</f>
        <v>2.7777777777777877E-2</v>
      </c>
      <c r="J6" s="65">
        <f t="shared" si="4"/>
        <v>2.7777777777777772</v>
      </c>
      <c r="K6" s="66">
        <f t="shared" si="4"/>
        <v>4.6944444444444438</v>
      </c>
      <c r="L6" s="5"/>
      <c r="M6" s="5"/>
      <c r="N6" s="5"/>
      <c r="O6" s="5"/>
    </row>
    <row r="7" spans="1:15" x14ac:dyDescent="0.25">
      <c r="A7" s="100" t="s">
        <v>74</v>
      </c>
      <c r="B7" s="55">
        <v>2</v>
      </c>
      <c r="C7" s="56">
        <v>3</v>
      </c>
      <c r="D7" s="56">
        <v>6</v>
      </c>
      <c r="E7" s="24">
        <f t="shared" si="3"/>
        <v>11</v>
      </c>
      <c r="F7" s="56">
        <f t="shared" si="0"/>
        <v>-3.833333333333333</v>
      </c>
      <c r="G7" s="63">
        <f t="shared" si="1"/>
        <v>0.33333333333333348</v>
      </c>
      <c r="H7" s="63">
        <f t="shared" si="2"/>
        <v>2.8333333333333335</v>
      </c>
      <c r="I7" s="63">
        <f t="shared" si="4"/>
        <v>14.694444444444443</v>
      </c>
      <c r="J7" s="63">
        <f t="shared" si="4"/>
        <v>0.11111111111111122</v>
      </c>
      <c r="K7" s="64">
        <f t="shared" si="4"/>
        <v>8.0277777777777786</v>
      </c>
      <c r="L7" s="5"/>
      <c r="M7" s="5"/>
      <c r="N7" s="5"/>
      <c r="O7" s="5"/>
    </row>
    <row r="8" spans="1:15" ht="15.75" thickBot="1" x14ac:dyDescent="0.3">
      <c r="A8" s="101"/>
      <c r="B8" s="57">
        <v>2</v>
      </c>
      <c r="C8" s="58">
        <v>8</v>
      </c>
      <c r="D8" s="58">
        <v>5</v>
      </c>
      <c r="E8" s="25">
        <f t="shared" si="3"/>
        <v>15</v>
      </c>
      <c r="F8" s="58">
        <f t="shared" si="0"/>
        <v>-3.833333333333333</v>
      </c>
      <c r="G8" s="65">
        <f t="shared" si="1"/>
        <v>5.3333333333333339</v>
      </c>
      <c r="H8" s="65">
        <f t="shared" si="2"/>
        <v>1.8333333333333335</v>
      </c>
      <c r="I8" s="65">
        <f t="shared" si="4"/>
        <v>14.694444444444443</v>
      </c>
      <c r="J8" s="65">
        <f t="shared" si="4"/>
        <v>28.44444444444445</v>
      </c>
      <c r="K8" s="66">
        <f t="shared" si="4"/>
        <v>3.3611111111111116</v>
      </c>
      <c r="L8" s="5"/>
      <c r="M8" s="5"/>
      <c r="N8" s="5"/>
      <c r="O8" s="5"/>
    </row>
    <row r="9" spans="1:15" x14ac:dyDescent="0.25">
      <c r="A9" s="102" t="s">
        <v>75</v>
      </c>
      <c r="B9" s="59">
        <v>9</v>
      </c>
      <c r="C9" s="60">
        <v>1</v>
      </c>
      <c r="D9" s="60">
        <v>3</v>
      </c>
      <c r="E9" s="26">
        <f t="shared" si="3"/>
        <v>13</v>
      </c>
      <c r="F9" s="60">
        <f t="shared" si="0"/>
        <v>3.166666666666667</v>
      </c>
      <c r="G9" s="67">
        <f t="shared" si="1"/>
        <v>-1.6666666666666665</v>
      </c>
      <c r="H9" s="67">
        <f t="shared" si="2"/>
        <v>-0.16666666666666652</v>
      </c>
      <c r="I9" s="67">
        <f t="shared" si="4"/>
        <v>10.02777777777778</v>
      </c>
      <c r="J9" s="67">
        <f t="shared" si="4"/>
        <v>2.7777777777777772</v>
      </c>
      <c r="K9" s="19">
        <f t="shared" si="4"/>
        <v>2.7777777777777728E-2</v>
      </c>
      <c r="L9" s="5"/>
      <c r="M9" s="5"/>
      <c r="N9" s="5"/>
      <c r="O9" s="5"/>
    </row>
    <row r="10" spans="1:15" ht="15.75" thickBot="1" x14ac:dyDescent="0.3">
      <c r="A10" s="103"/>
      <c r="B10" s="61">
        <v>6</v>
      </c>
      <c r="C10" s="62">
        <v>1</v>
      </c>
      <c r="D10" s="62">
        <v>2</v>
      </c>
      <c r="E10" s="27">
        <f t="shared" si="3"/>
        <v>9</v>
      </c>
      <c r="F10" s="62">
        <f t="shared" si="0"/>
        <v>0.16666666666666696</v>
      </c>
      <c r="G10" s="68">
        <f t="shared" si="1"/>
        <v>-1.6666666666666665</v>
      </c>
      <c r="H10" s="68">
        <f t="shared" si="2"/>
        <v>-1.1666666666666665</v>
      </c>
      <c r="I10" s="68">
        <f t="shared" si="4"/>
        <v>2.7777777777777877E-2</v>
      </c>
      <c r="J10" s="68">
        <f t="shared" si="4"/>
        <v>2.7777777777777772</v>
      </c>
      <c r="K10" s="69">
        <f t="shared" si="4"/>
        <v>1.3611111111111107</v>
      </c>
      <c r="L10" s="5"/>
      <c r="M10" s="5"/>
      <c r="N10" s="5"/>
      <c r="O10" s="5"/>
    </row>
    <row r="11" spans="1:15" ht="15.75" thickBot="1" x14ac:dyDescent="0.3">
      <c r="A11" s="28" t="s">
        <v>66</v>
      </c>
      <c r="B11" s="29">
        <f>SUM(B5:B10)</f>
        <v>35</v>
      </c>
      <c r="C11" s="30">
        <f t="shared" ref="C11:D11" si="5">SUM(C5:C10)</f>
        <v>16</v>
      </c>
      <c r="D11" s="30">
        <f t="shared" si="5"/>
        <v>19</v>
      </c>
      <c r="E11" s="30">
        <f>SUM(E5:E10)</f>
        <v>70</v>
      </c>
      <c r="F11" s="30"/>
      <c r="G11" s="31"/>
      <c r="H11" s="31"/>
      <c r="I11" s="31">
        <f>SUM(I5:I10)</f>
        <v>56.833333333333336</v>
      </c>
      <c r="J11" s="31">
        <f>SUM(J5:J10)</f>
        <v>37.333333333333336</v>
      </c>
      <c r="K11" s="32">
        <f>SUM(K5:K10)</f>
        <v>18.833333333333332</v>
      </c>
      <c r="L11" s="5"/>
      <c r="M11" s="5"/>
      <c r="N11" s="5"/>
      <c r="O11" s="5"/>
    </row>
    <row r="12" spans="1:15" ht="15.75" thickBot="1" x14ac:dyDescent="0.3">
      <c r="A12" s="10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ht="15.75" thickBot="1" x14ac:dyDescent="0.3">
      <c r="A13" s="106" t="s">
        <v>39</v>
      </c>
      <c r="B13" s="33"/>
      <c r="C13" s="5"/>
      <c r="D13" s="70" t="s">
        <v>38</v>
      </c>
      <c r="E13" s="111" t="s">
        <v>63</v>
      </c>
      <c r="F13" s="111" t="s">
        <v>64</v>
      </c>
      <c r="G13" s="111" t="s">
        <v>65</v>
      </c>
      <c r="H13" s="5"/>
      <c r="I13" s="5"/>
      <c r="J13" s="5"/>
      <c r="K13" s="5"/>
      <c r="L13" s="5"/>
      <c r="M13" s="5"/>
      <c r="N13" s="5"/>
      <c r="O13" s="5"/>
    </row>
    <row r="14" spans="1:15" ht="15.75" thickBot="1" x14ac:dyDescent="0.3">
      <c r="A14" s="107" t="s">
        <v>63</v>
      </c>
      <c r="B14" s="53">
        <f>AVERAGE(B5:B10)</f>
        <v>5.833333333333333</v>
      </c>
      <c r="C14" s="5"/>
      <c r="D14" s="111" t="s">
        <v>76</v>
      </c>
      <c r="E14" s="52">
        <f>COUNT(B5:B10)</f>
        <v>6</v>
      </c>
      <c r="F14" s="52">
        <f>COUNT(C5:C10)</f>
        <v>6</v>
      </c>
      <c r="G14" s="52">
        <f>COUNT(D5:D10)</f>
        <v>6</v>
      </c>
      <c r="H14" s="5"/>
      <c r="I14" s="5"/>
      <c r="J14" s="5"/>
      <c r="K14" s="5"/>
      <c r="L14" s="5"/>
      <c r="M14" s="5"/>
      <c r="N14" s="5"/>
      <c r="O14" s="5"/>
    </row>
    <row r="15" spans="1:15" x14ac:dyDescent="0.25">
      <c r="A15" s="108" t="s">
        <v>64</v>
      </c>
      <c r="B15" s="53">
        <f>AVERAGE(C5:C10)</f>
        <v>2.6666666666666665</v>
      </c>
      <c r="C15" s="5"/>
      <c r="D15" s="111" t="s">
        <v>78</v>
      </c>
      <c r="E15" s="52">
        <f>SUM(E14:G14)</f>
        <v>18</v>
      </c>
      <c r="F15" s="52"/>
      <c r="G15" s="52"/>
      <c r="H15" s="5"/>
      <c r="I15" s="112" t="s">
        <v>106</v>
      </c>
      <c r="J15" s="38"/>
      <c r="K15" s="38"/>
      <c r="L15" s="38"/>
      <c r="M15" s="38"/>
      <c r="N15" s="38"/>
      <c r="O15" s="39"/>
    </row>
    <row r="16" spans="1:15" ht="15.75" thickBot="1" x14ac:dyDescent="0.3">
      <c r="A16" s="109" t="s">
        <v>65</v>
      </c>
      <c r="B16" s="53">
        <f>AVERAGE(D5:D10)</f>
        <v>3.1666666666666665</v>
      </c>
      <c r="C16" s="5"/>
      <c r="D16" s="111" t="s">
        <v>81</v>
      </c>
      <c r="E16" s="52">
        <f>B14</f>
        <v>5.833333333333333</v>
      </c>
      <c r="F16" s="52">
        <f>B15</f>
        <v>2.6666666666666665</v>
      </c>
      <c r="G16" s="52">
        <f>B16</f>
        <v>3.1666666666666665</v>
      </c>
      <c r="H16" s="5"/>
      <c r="I16" s="40"/>
      <c r="J16" s="41"/>
      <c r="K16" s="41"/>
      <c r="L16" s="41"/>
      <c r="M16" s="41"/>
      <c r="N16" s="41"/>
      <c r="O16" s="42"/>
    </row>
    <row r="17" spans="1:15" ht="15.75" thickBot="1" x14ac:dyDescent="0.3">
      <c r="A17" s="5"/>
      <c r="B17" s="5"/>
      <c r="C17" s="5"/>
      <c r="D17" s="111" t="s">
        <v>83</v>
      </c>
      <c r="E17" s="52">
        <f>AVERAGE(E16:G16)</f>
        <v>3.8888888888888888</v>
      </c>
      <c r="F17" s="52"/>
      <c r="G17" s="52"/>
      <c r="I17" s="40" t="s">
        <v>77</v>
      </c>
      <c r="J17" s="41"/>
      <c r="K17" s="41"/>
      <c r="L17" s="41"/>
      <c r="M17" s="41"/>
      <c r="N17" s="41"/>
      <c r="O17" s="42"/>
    </row>
    <row r="18" spans="1:15" ht="15.75" thickBot="1" x14ac:dyDescent="0.3">
      <c r="A18" s="110" t="s">
        <v>38</v>
      </c>
      <c r="B18" s="54">
        <f>COUNT(B5:D10)</f>
        <v>18</v>
      </c>
      <c r="C18" s="5"/>
      <c r="D18" s="5"/>
      <c r="E18" s="5"/>
      <c r="F18" s="5"/>
      <c r="G18" s="5"/>
      <c r="I18" s="43" t="s">
        <v>79</v>
      </c>
      <c r="J18" s="44" t="s">
        <v>18</v>
      </c>
      <c r="K18" s="44" t="s">
        <v>17</v>
      </c>
      <c r="L18" s="44" t="s">
        <v>80</v>
      </c>
      <c r="M18" s="44" t="s">
        <v>49</v>
      </c>
      <c r="N18" s="41"/>
      <c r="O18" s="42"/>
    </row>
    <row r="19" spans="1:15" ht="15.75" thickBot="1" x14ac:dyDescent="0.3">
      <c r="A19" s="110" t="s">
        <v>86</v>
      </c>
      <c r="B19" s="54">
        <f>COUNT(E14:G14)</f>
        <v>3</v>
      </c>
      <c r="C19" s="5"/>
      <c r="D19" s="111" t="s">
        <v>87</v>
      </c>
      <c r="E19" s="52">
        <f>E16-E17</f>
        <v>1.9444444444444442</v>
      </c>
      <c r="F19" s="5"/>
      <c r="G19" s="5"/>
      <c r="I19" s="45" t="s">
        <v>82</v>
      </c>
      <c r="J19" s="46">
        <v>6</v>
      </c>
      <c r="K19" s="46">
        <v>35</v>
      </c>
      <c r="L19" s="46">
        <v>5.833333333333333</v>
      </c>
      <c r="M19" s="46">
        <v>11.366666666666669</v>
      </c>
      <c r="N19" s="41"/>
      <c r="O19" s="42"/>
    </row>
    <row r="20" spans="1:15" ht="15.75" thickBot="1" x14ac:dyDescent="0.3">
      <c r="A20" s="110" t="s">
        <v>89</v>
      </c>
      <c r="B20" s="54">
        <f>B18-B19</f>
        <v>15</v>
      </c>
      <c r="C20" s="5"/>
      <c r="D20" s="111" t="s">
        <v>90</v>
      </c>
      <c r="E20" s="52">
        <f>F16-E17</f>
        <v>-1.2222222222222223</v>
      </c>
      <c r="F20" s="5"/>
      <c r="G20" s="5"/>
      <c r="I20" s="45" t="s">
        <v>84</v>
      </c>
      <c r="J20" s="46">
        <v>6</v>
      </c>
      <c r="K20" s="46">
        <v>16</v>
      </c>
      <c r="L20" s="46">
        <v>2.6666666666666665</v>
      </c>
      <c r="M20" s="46">
        <v>7.4666666666666668</v>
      </c>
      <c r="N20" s="41"/>
      <c r="O20" s="42"/>
    </row>
    <row r="21" spans="1:15" ht="15.75" thickBot="1" x14ac:dyDescent="0.3">
      <c r="A21" s="5"/>
      <c r="B21" s="5"/>
      <c r="C21" s="5"/>
      <c r="D21" s="111" t="s">
        <v>97</v>
      </c>
      <c r="E21" s="52">
        <f>G16-E17</f>
        <v>-0.72222222222222232</v>
      </c>
      <c r="F21" s="5"/>
      <c r="G21" s="5"/>
      <c r="I21" s="45" t="s">
        <v>85</v>
      </c>
      <c r="J21" s="46">
        <v>6</v>
      </c>
      <c r="K21" s="46">
        <v>19</v>
      </c>
      <c r="L21" s="46">
        <v>3.1666666666666665</v>
      </c>
      <c r="M21" s="46">
        <v>3.7666666666666671</v>
      </c>
      <c r="N21" s="41"/>
      <c r="O21" s="42"/>
    </row>
    <row r="22" spans="1:15" ht="15.75" thickBot="1" x14ac:dyDescent="0.3">
      <c r="A22" s="94" t="s">
        <v>125</v>
      </c>
      <c r="B22" s="17">
        <f>I11+J11+K11</f>
        <v>113</v>
      </c>
      <c r="C22" s="5"/>
      <c r="D22" s="5"/>
      <c r="E22" s="5"/>
      <c r="F22" s="5"/>
      <c r="G22" s="5"/>
      <c r="I22" s="40"/>
      <c r="J22" s="41"/>
      <c r="K22" s="41"/>
      <c r="L22" s="41"/>
      <c r="M22" s="41"/>
      <c r="N22" s="41"/>
      <c r="O22" s="42"/>
    </row>
    <row r="23" spans="1:15" x14ac:dyDescent="0.25">
      <c r="A23" s="5"/>
      <c r="B23" s="5"/>
      <c r="C23" s="35"/>
      <c r="D23" s="93" t="s">
        <v>63</v>
      </c>
      <c r="E23" s="93" t="s">
        <v>64</v>
      </c>
      <c r="F23" s="93" t="s">
        <v>65</v>
      </c>
      <c r="G23" s="93" t="s">
        <v>66</v>
      </c>
      <c r="I23" s="40"/>
      <c r="J23" s="41"/>
      <c r="K23" s="41"/>
      <c r="L23" s="41"/>
      <c r="M23" s="41"/>
      <c r="N23" s="41"/>
      <c r="O23" s="42"/>
    </row>
    <row r="24" spans="1:15" x14ac:dyDescent="0.25">
      <c r="A24" s="5"/>
      <c r="B24" s="5"/>
      <c r="C24" s="111" t="s">
        <v>101</v>
      </c>
      <c r="D24" s="52">
        <f>E14*(E19*E19)</f>
        <v>22.68518518518518</v>
      </c>
      <c r="E24" s="52">
        <f>F14*(E20*E20)</f>
        <v>8.9629629629629637</v>
      </c>
      <c r="F24" s="52">
        <f>G14*E21*E21</f>
        <v>3.1296296296296306</v>
      </c>
      <c r="G24" s="52">
        <f>SUM(D24:F24)</f>
        <v>34.777777777777779</v>
      </c>
      <c r="I24" s="40" t="s">
        <v>88</v>
      </c>
      <c r="J24" s="41"/>
      <c r="K24" s="41"/>
      <c r="L24" s="41"/>
      <c r="M24" s="41"/>
      <c r="N24" s="41"/>
      <c r="O24" s="42"/>
    </row>
    <row r="25" spans="1:15" x14ac:dyDescent="0.25">
      <c r="A25" s="5"/>
      <c r="B25" s="5"/>
      <c r="C25" s="5"/>
      <c r="D25" s="5"/>
      <c r="E25" s="5"/>
      <c r="F25" s="5"/>
      <c r="G25" s="5"/>
      <c r="I25" s="43" t="s">
        <v>91</v>
      </c>
      <c r="J25" s="44" t="s">
        <v>92</v>
      </c>
      <c r="K25" s="44" t="s">
        <v>53</v>
      </c>
      <c r="L25" s="44" t="s">
        <v>93</v>
      </c>
      <c r="M25" s="44" t="s">
        <v>94</v>
      </c>
      <c r="N25" s="44" t="s">
        <v>95</v>
      </c>
      <c r="O25" s="47" t="s">
        <v>96</v>
      </c>
    </row>
    <row r="26" spans="1:15" x14ac:dyDescent="0.25">
      <c r="A26" s="93" t="s">
        <v>102</v>
      </c>
      <c r="B26" s="35"/>
      <c r="C26" s="35"/>
      <c r="D26" s="35"/>
      <c r="E26" s="5"/>
      <c r="F26" s="5"/>
      <c r="G26" s="5"/>
      <c r="I26" s="45" t="s">
        <v>98</v>
      </c>
      <c r="J26" s="46">
        <v>34.777777777777743</v>
      </c>
      <c r="K26" s="46">
        <v>2</v>
      </c>
      <c r="L26" s="46">
        <v>17.388888888888872</v>
      </c>
      <c r="M26" s="46">
        <v>2.3082595870206468</v>
      </c>
      <c r="N26" s="46">
        <v>0.13366565769958894</v>
      </c>
      <c r="O26" s="48">
        <v>3.6823203436732408</v>
      </c>
    </row>
    <row r="27" spans="1:15" x14ac:dyDescent="0.25">
      <c r="A27" s="35"/>
      <c r="B27" s="111" t="s">
        <v>103</v>
      </c>
      <c r="C27" s="22">
        <f>B22/B20</f>
        <v>7.5333333333333332</v>
      </c>
      <c r="D27" s="35"/>
      <c r="E27" s="5"/>
      <c r="F27" s="5"/>
      <c r="G27" s="5"/>
      <c r="I27" s="45" t="s">
        <v>99</v>
      </c>
      <c r="J27" s="46">
        <v>113</v>
      </c>
      <c r="K27" s="46">
        <v>15</v>
      </c>
      <c r="L27" s="46">
        <v>7.5333333333333332</v>
      </c>
      <c r="M27" s="46"/>
      <c r="N27" s="46"/>
      <c r="O27" s="48"/>
    </row>
    <row r="28" spans="1:15" x14ac:dyDescent="0.25">
      <c r="A28" s="35"/>
      <c r="B28" s="111" t="s">
        <v>104</v>
      </c>
      <c r="C28" s="22">
        <f>G24/(B19-1)</f>
        <v>17.388888888888889</v>
      </c>
      <c r="D28" s="35"/>
      <c r="E28" s="5"/>
      <c r="F28" s="5"/>
      <c r="G28" s="5"/>
      <c r="I28" s="45"/>
      <c r="J28" s="46"/>
      <c r="K28" s="46"/>
      <c r="L28" s="46"/>
      <c r="M28" s="46"/>
      <c r="N28" s="46"/>
      <c r="O28" s="48"/>
    </row>
    <row r="29" spans="1:15" ht="15.75" thickBot="1" x14ac:dyDescent="0.3">
      <c r="A29" s="35"/>
      <c r="B29" s="111" t="s">
        <v>105</v>
      </c>
      <c r="C29" s="22">
        <f>C28/C27</f>
        <v>2.308259587020649</v>
      </c>
      <c r="D29" s="35"/>
      <c r="E29" s="5"/>
      <c r="F29" s="5"/>
      <c r="G29" s="5"/>
      <c r="I29" s="49" t="s">
        <v>100</v>
      </c>
      <c r="J29" s="50">
        <v>147.77777777777774</v>
      </c>
      <c r="K29" s="50">
        <v>17</v>
      </c>
      <c r="L29" s="50"/>
      <c r="M29" s="50"/>
      <c r="N29" s="50"/>
      <c r="O29" s="51"/>
    </row>
    <row r="30" spans="1:15" x14ac:dyDescent="0.25">
      <c r="A30" s="35"/>
      <c r="B30" s="35"/>
      <c r="C30" s="35"/>
      <c r="D30" s="35"/>
      <c r="E30" s="5"/>
      <c r="F30" s="5"/>
      <c r="G30" s="5"/>
    </row>
    <row r="31" spans="1:15" x14ac:dyDescent="0.25">
      <c r="A31" s="5"/>
      <c r="B31" s="5"/>
      <c r="C31" s="5"/>
      <c r="D31" s="5"/>
      <c r="E31" s="5"/>
      <c r="F31" s="5"/>
      <c r="G31" s="5"/>
    </row>
  </sheetData>
  <mergeCells count="1">
    <mergeCell ref="A1:M1"/>
  </mergeCell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79BDF-356A-42BA-B49C-CD19DF5C8F77}">
  <dimension ref="A1:R26"/>
  <sheetViews>
    <sheetView tabSelected="1" topLeftCell="G4" workbookViewId="0">
      <selection activeCell="G23" sqref="G23"/>
    </sheetView>
  </sheetViews>
  <sheetFormatPr defaultRowHeight="15" x14ac:dyDescent="0.25"/>
  <cols>
    <col min="2" max="2" width="17" bestFit="1" customWidth="1"/>
    <col min="5" max="5" width="21.85546875" bestFit="1" customWidth="1"/>
    <col min="7" max="7" width="9.5703125" bestFit="1" customWidth="1"/>
    <col min="9" max="9" width="34.140625" bestFit="1" customWidth="1"/>
    <col min="10" max="10" width="12.7109375" bestFit="1" customWidth="1"/>
    <col min="11" max="11" width="12" bestFit="1" customWidth="1"/>
  </cols>
  <sheetData>
    <row r="1" spans="1:18" ht="21.75" thickBot="1" x14ac:dyDescent="0.3">
      <c r="A1" s="135" t="s">
        <v>107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36"/>
      <c r="N1" s="136"/>
      <c r="O1" s="136"/>
      <c r="P1" s="136"/>
      <c r="Q1" s="136"/>
      <c r="R1" s="137"/>
    </row>
    <row r="4" spans="1:18" ht="15.75" thickBot="1" x14ac:dyDescent="0.3"/>
    <row r="5" spans="1:18" ht="15.75" thickBot="1" x14ac:dyDescent="0.3">
      <c r="A5" s="71" t="s">
        <v>108</v>
      </c>
      <c r="B5" s="5"/>
      <c r="C5" s="5"/>
      <c r="D5" s="5"/>
      <c r="E5" s="5"/>
      <c r="F5" s="5"/>
      <c r="G5" s="5"/>
    </row>
    <row r="6" spans="1:18" x14ac:dyDescent="0.25">
      <c r="A6" s="5"/>
      <c r="B6" s="113" t="s">
        <v>63</v>
      </c>
      <c r="C6" s="114" t="s">
        <v>64</v>
      </c>
      <c r="D6" s="114" t="s">
        <v>109</v>
      </c>
      <c r="E6" s="114" t="s">
        <v>110</v>
      </c>
      <c r="F6" s="114" t="s">
        <v>111</v>
      </c>
      <c r="G6" s="115" t="s">
        <v>112</v>
      </c>
      <c r="I6" s="119" t="s">
        <v>46</v>
      </c>
      <c r="J6" s="119"/>
      <c r="K6" s="119"/>
    </row>
    <row r="7" spans="1:18" x14ac:dyDescent="0.25">
      <c r="A7" s="5"/>
      <c r="B7" s="95">
        <v>11</v>
      </c>
      <c r="C7" s="22">
        <v>89</v>
      </c>
      <c r="D7" s="52">
        <f t="shared" ref="D7:D12" si="0">B7-$F$14</f>
        <v>11</v>
      </c>
      <c r="E7" s="52">
        <f t="shared" ref="E7:E12" si="1">C7-$G$14</f>
        <v>89</v>
      </c>
      <c r="F7" s="52">
        <f>D7*D7</f>
        <v>121</v>
      </c>
      <c r="G7" s="96">
        <f>E7*E7</f>
        <v>7921</v>
      </c>
      <c r="I7" s="36"/>
      <c r="J7" s="36"/>
      <c r="K7" s="36"/>
    </row>
    <row r="8" spans="1:18" x14ac:dyDescent="0.25">
      <c r="A8" s="5"/>
      <c r="B8" s="95">
        <v>11</v>
      </c>
      <c r="C8" s="22">
        <v>150</v>
      </c>
      <c r="D8" s="52">
        <f t="shared" si="0"/>
        <v>11</v>
      </c>
      <c r="E8" s="52">
        <f t="shared" si="1"/>
        <v>150</v>
      </c>
      <c r="F8" s="52">
        <f t="shared" ref="F8:G12" si="2">D8*D8</f>
        <v>121</v>
      </c>
      <c r="G8" s="96">
        <f t="shared" si="2"/>
        <v>22500</v>
      </c>
      <c r="I8" s="37"/>
      <c r="J8" s="121" t="s">
        <v>47</v>
      </c>
      <c r="K8" s="121" t="s">
        <v>48</v>
      </c>
    </row>
    <row r="9" spans="1:18" x14ac:dyDescent="0.25">
      <c r="A9" s="5"/>
      <c r="B9" s="95">
        <v>3</v>
      </c>
      <c r="C9" s="22">
        <v>52</v>
      </c>
      <c r="D9" s="52">
        <f t="shared" si="0"/>
        <v>3</v>
      </c>
      <c r="E9" s="52">
        <f t="shared" si="1"/>
        <v>52</v>
      </c>
      <c r="F9" s="52">
        <f t="shared" si="2"/>
        <v>9</v>
      </c>
      <c r="G9" s="96">
        <f t="shared" si="2"/>
        <v>2704</v>
      </c>
      <c r="I9" s="120" t="s">
        <v>6</v>
      </c>
      <c r="J9" s="46">
        <v>14</v>
      </c>
      <c r="K9" s="46">
        <v>64.833333333333329</v>
      </c>
    </row>
    <row r="10" spans="1:18" x14ac:dyDescent="0.25">
      <c r="A10" s="5"/>
      <c r="B10" s="95">
        <v>6</v>
      </c>
      <c r="C10" s="22">
        <v>65</v>
      </c>
      <c r="D10" s="52">
        <f t="shared" si="0"/>
        <v>6</v>
      </c>
      <c r="E10" s="52">
        <f t="shared" si="1"/>
        <v>65</v>
      </c>
      <c r="F10" s="52">
        <f t="shared" si="2"/>
        <v>36</v>
      </c>
      <c r="G10" s="96">
        <f t="shared" si="2"/>
        <v>4225</v>
      </c>
      <c r="I10" s="120" t="s">
        <v>49</v>
      </c>
      <c r="J10" s="46">
        <v>105.6</v>
      </c>
      <c r="K10" s="46">
        <v>2630.9666666666662</v>
      </c>
    </row>
    <row r="11" spans="1:18" x14ac:dyDescent="0.25">
      <c r="A11" s="5"/>
      <c r="B11" s="95">
        <v>24</v>
      </c>
      <c r="C11" s="22">
        <v>32</v>
      </c>
      <c r="D11" s="52">
        <f t="shared" si="0"/>
        <v>24</v>
      </c>
      <c r="E11" s="52">
        <f t="shared" si="1"/>
        <v>32</v>
      </c>
      <c r="F11" s="52">
        <f t="shared" si="2"/>
        <v>576</v>
      </c>
      <c r="G11" s="96">
        <f t="shared" si="2"/>
        <v>1024</v>
      </c>
      <c r="I11" s="120" t="s">
        <v>50</v>
      </c>
      <c r="J11" s="46">
        <v>6</v>
      </c>
      <c r="K11" s="46">
        <v>6</v>
      </c>
    </row>
    <row r="12" spans="1:18" ht="15.75" thickBot="1" x14ac:dyDescent="0.3">
      <c r="A12" s="5"/>
      <c r="B12" s="95">
        <v>29</v>
      </c>
      <c r="C12" s="22">
        <v>1</v>
      </c>
      <c r="D12" s="52">
        <f t="shared" si="0"/>
        <v>29</v>
      </c>
      <c r="E12" s="52">
        <f t="shared" si="1"/>
        <v>1</v>
      </c>
      <c r="F12" s="52">
        <f t="shared" si="2"/>
        <v>841</v>
      </c>
      <c r="G12" s="96">
        <f t="shared" si="2"/>
        <v>1</v>
      </c>
      <c r="I12" s="120" t="s">
        <v>51</v>
      </c>
      <c r="J12" s="46">
        <v>-0.55929102111498186</v>
      </c>
      <c r="K12" s="46"/>
    </row>
    <row r="13" spans="1:18" ht="15.75" thickBot="1" x14ac:dyDescent="0.3">
      <c r="A13" s="9" t="s">
        <v>66</v>
      </c>
      <c r="B13" s="57">
        <f>SUM(B7:B12)</f>
        <v>84</v>
      </c>
      <c r="C13" s="58">
        <f>SUM(C7:C12)</f>
        <v>389</v>
      </c>
      <c r="D13" s="65"/>
      <c r="E13" s="65"/>
      <c r="F13" s="65">
        <f>SUM(F7:F12)</f>
        <v>1704</v>
      </c>
      <c r="G13" s="66">
        <f>SUM(G7:G12)</f>
        <v>38375</v>
      </c>
      <c r="I13" s="120" t="s">
        <v>52</v>
      </c>
      <c r="J13" s="46">
        <v>0</v>
      </c>
      <c r="K13" s="46"/>
    </row>
    <row r="14" spans="1:18" ht="15.75" thickBot="1" x14ac:dyDescent="0.3">
      <c r="A14" s="5"/>
      <c r="B14" s="5"/>
      <c r="C14" s="5"/>
      <c r="D14" s="5"/>
      <c r="E14" s="5"/>
      <c r="F14" s="5"/>
      <c r="G14" s="5"/>
      <c r="I14" s="120" t="s">
        <v>53</v>
      </c>
      <c r="J14" s="46">
        <v>5</v>
      </c>
      <c r="K14" s="46"/>
    </row>
    <row r="15" spans="1:18" ht="15.75" thickBot="1" x14ac:dyDescent="0.3">
      <c r="B15" s="123" t="s">
        <v>102</v>
      </c>
      <c r="C15" s="5"/>
      <c r="D15" s="5"/>
      <c r="E15" s="73"/>
      <c r="F15" s="124" t="s">
        <v>63</v>
      </c>
      <c r="G15" s="75" t="s">
        <v>64</v>
      </c>
      <c r="I15" s="120" t="s">
        <v>54</v>
      </c>
      <c r="J15" s="46">
        <v>-2.1589978541509924</v>
      </c>
      <c r="K15" s="46"/>
    </row>
    <row r="16" spans="1:18" ht="15.75" thickBot="1" x14ac:dyDescent="0.3">
      <c r="A16" s="91" t="s">
        <v>113</v>
      </c>
      <c r="B16" s="63">
        <f>(6-1)*(F18) + ( 6-1) * (G18)</f>
        <v>13682.833333333332</v>
      </c>
      <c r="C16" s="64">
        <f>6+6-2</f>
        <v>10</v>
      </c>
      <c r="D16" s="5"/>
      <c r="E16" s="72" t="s">
        <v>114</v>
      </c>
      <c r="F16" s="52">
        <f>AVERAGE(B7:B12)</f>
        <v>14</v>
      </c>
      <c r="G16" s="96">
        <f>AVERAGE(C7:C12)</f>
        <v>64.833333333333329</v>
      </c>
      <c r="I16" s="120" t="s">
        <v>55</v>
      </c>
      <c r="J16" s="46">
        <v>4.1646188715263349E-2</v>
      </c>
      <c r="K16" s="46"/>
    </row>
    <row r="17" spans="1:11" ht="15.75" thickBot="1" x14ac:dyDescent="0.3">
      <c r="A17" s="8"/>
      <c r="B17" s="116"/>
      <c r="C17" s="117">
        <f>B16/C16</f>
        <v>1368.2833333333333</v>
      </c>
      <c r="D17" s="5"/>
      <c r="E17" s="72" t="s">
        <v>115</v>
      </c>
      <c r="F17" s="52">
        <f>_xlfn.STDEV.S(B7:B12)</f>
        <v>10.276186062932103</v>
      </c>
      <c r="G17" s="96">
        <f>_xlfn.STDEV.S(C7:C12)</f>
        <v>51.292949483010489</v>
      </c>
      <c r="I17" s="120" t="s">
        <v>56</v>
      </c>
      <c r="J17" s="46">
        <v>2.0150483733330233</v>
      </c>
      <c r="K17" s="46"/>
    </row>
    <row r="18" spans="1:11" ht="15.75" thickBot="1" x14ac:dyDescent="0.3">
      <c r="A18" s="5"/>
      <c r="B18" s="11"/>
      <c r="C18" s="11"/>
      <c r="D18" s="5"/>
      <c r="E18" s="72" t="s">
        <v>116</v>
      </c>
      <c r="F18" s="52">
        <f>_xlfn.VAR.S(B7:B12)</f>
        <v>105.6</v>
      </c>
      <c r="G18" s="96">
        <f>_xlfn.VAR.S(C7:C12)</f>
        <v>2630.9666666666662</v>
      </c>
      <c r="I18" s="120" t="s">
        <v>57</v>
      </c>
      <c r="J18" s="46">
        <v>8.3292377430526698E-2</v>
      </c>
      <c r="K18" s="46"/>
    </row>
    <row r="19" spans="1:11" ht="15.75" thickBot="1" x14ac:dyDescent="0.3">
      <c r="A19" s="87" t="s">
        <v>117</v>
      </c>
      <c r="B19" s="74" t="s">
        <v>118</v>
      </c>
      <c r="C19" s="52">
        <f>F16-G16</f>
        <v>-50.833333333333329</v>
      </c>
      <c r="D19" s="5"/>
      <c r="E19" s="4" t="s">
        <v>119</v>
      </c>
      <c r="F19" s="138">
        <f>G18/F18</f>
        <v>24.914457070707069</v>
      </c>
      <c r="G19" s="139"/>
      <c r="I19" s="120" t="s">
        <v>58</v>
      </c>
      <c r="J19" s="46">
        <v>2.570581835636315</v>
      </c>
      <c r="K19" s="46"/>
    </row>
    <row r="20" spans="1:11" ht="15.75" thickBot="1" x14ac:dyDescent="0.3">
      <c r="A20" s="34"/>
      <c r="B20" s="74" t="s">
        <v>120</v>
      </c>
      <c r="C20" s="52">
        <f>C17/F21</f>
        <v>228.04722222222222</v>
      </c>
      <c r="D20" s="5"/>
      <c r="E20" s="5"/>
      <c r="F20" s="5"/>
      <c r="G20" s="5"/>
    </row>
    <row r="21" spans="1:11" x14ac:dyDescent="0.25">
      <c r="A21" s="34"/>
      <c r="B21" s="74" t="s">
        <v>121</v>
      </c>
      <c r="C21" s="52">
        <f>C17/F21</f>
        <v>228.04722222222222</v>
      </c>
      <c r="D21" s="5"/>
      <c r="E21" s="122" t="s">
        <v>38</v>
      </c>
      <c r="F21" s="118">
        <v>6</v>
      </c>
      <c r="G21" s="5"/>
    </row>
    <row r="22" spans="1:11" ht="15.75" thickBot="1" x14ac:dyDescent="0.3">
      <c r="A22" s="34"/>
      <c r="B22" s="74" t="s">
        <v>122</v>
      </c>
      <c r="C22" s="52">
        <f>SUM(C20:C21)</f>
        <v>456.09444444444443</v>
      </c>
      <c r="D22" s="5"/>
      <c r="E22" s="4" t="s">
        <v>123</v>
      </c>
      <c r="F22" s="97">
        <f xml:space="preserve"> F21-1</f>
        <v>5</v>
      </c>
      <c r="G22" s="5"/>
    </row>
    <row r="23" spans="1:11" x14ac:dyDescent="0.25">
      <c r="A23" s="34"/>
      <c r="B23" s="74" t="s">
        <v>124</v>
      </c>
      <c r="C23" s="52">
        <f>SQRT(C22)</f>
        <v>21.35636777273805</v>
      </c>
      <c r="D23" s="5"/>
      <c r="E23" s="5"/>
      <c r="F23" s="5"/>
      <c r="G23" s="5"/>
    </row>
    <row r="24" spans="1:11" ht="15.75" thickBot="1" x14ac:dyDescent="0.3">
      <c r="A24" s="34"/>
      <c r="B24" s="11"/>
      <c r="C24" s="76"/>
      <c r="D24" s="5"/>
      <c r="E24" s="5"/>
      <c r="F24" s="5"/>
      <c r="G24" s="5"/>
    </row>
    <row r="25" spans="1:11" ht="15.75" thickBot="1" x14ac:dyDescent="0.3">
      <c r="A25" s="77" t="s">
        <v>102</v>
      </c>
      <c r="B25" s="52">
        <f>C19/C23</f>
        <v>-2.3802424585618618</v>
      </c>
      <c r="C25" s="76"/>
      <c r="D25" s="5"/>
      <c r="E25" s="5"/>
      <c r="F25" s="5"/>
      <c r="G25" s="5"/>
    </row>
    <row r="26" spans="1:11" ht="15.75" thickBot="1" x14ac:dyDescent="0.3">
      <c r="A26" s="8"/>
      <c r="B26" s="78"/>
      <c r="C26" s="79"/>
      <c r="D26" s="5"/>
      <c r="E26" s="5"/>
      <c r="F26" s="5"/>
      <c r="G26" s="5"/>
    </row>
  </sheetData>
  <mergeCells count="2">
    <mergeCell ref="A1:R1"/>
    <mergeCell ref="F19:G19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 1</vt:lpstr>
      <vt:lpstr>QUESTION 2</vt:lpstr>
      <vt:lpstr>QUESTION 5</vt:lpstr>
      <vt:lpstr>QUESTION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2023-04-15T07:37:17Z</dcterms:created>
  <dcterms:modified xsi:type="dcterms:W3CDTF">2023-04-28T08:58:13Z</dcterms:modified>
</cp:coreProperties>
</file>