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fmvadmins\Desktop\udacity\PS1\"/>
    </mc:Choice>
  </mc:AlternateContent>
  <bookViews>
    <workbookView xWindow="0" yWindow="0" windowWidth="20490" windowHeight="7455" tabRatio="883" firstSheet="1" activeTab="4"/>
  </bookViews>
  <sheets>
    <sheet name="chart2" sheetId="2" r:id="rId1"/>
    <sheet name="chart1" sheetId="3" r:id="rId2"/>
    <sheet name="chart3" sheetId="4" r:id="rId3"/>
    <sheet name="chart4" sheetId="5" r:id="rId4"/>
    <sheet name="stroopdata.csv" sheetId="1" r:id="rId5"/>
    <sheet name="Sheet1" sheetId="6" r:id="rId6"/>
  </sheets>
  <calcPr calcId="152511"/>
  <pivotCaches>
    <pivotCache cacheId="248" r:id="rId7"/>
    <pivotCache cacheId="249" r:id="rId8"/>
    <pivotCache cacheId="250" r:id="rId9"/>
    <pivotCache cacheId="251" r:id="rId10"/>
  </pivotCaches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4" i="1"/>
  <c r="J3" i="1"/>
  <c r="J2" i="1"/>
  <c r="E22" i="1" s="1"/>
  <c r="F22" i="1" s="1"/>
  <c r="J1" i="1"/>
  <c r="B22" i="1" s="1"/>
  <c r="C22" i="1" s="1"/>
  <c r="B7" i="1" l="1"/>
  <c r="C7" i="1" s="1"/>
  <c r="B11" i="1"/>
  <c r="C11" i="1" s="1"/>
  <c r="B12" i="1"/>
  <c r="C12" i="1" s="1"/>
  <c r="B17" i="1"/>
  <c r="C17" i="1" s="1"/>
  <c r="B5" i="1"/>
  <c r="C5" i="1" s="1"/>
  <c r="B16" i="1"/>
  <c r="C16" i="1" s="1"/>
  <c r="J10" i="1"/>
  <c r="H23" i="1" s="1"/>
  <c r="B21" i="1"/>
  <c r="C21" i="1" s="1"/>
  <c r="B23" i="1"/>
  <c r="C23" i="1" s="1"/>
  <c r="B3" i="1"/>
  <c r="C3" i="1" s="1"/>
  <c r="B8" i="1"/>
  <c r="C8" i="1" s="1"/>
  <c r="B13" i="1"/>
  <c r="C13" i="1" s="1"/>
  <c r="B19" i="1"/>
  <c r="C19" i="1" s="1"/>
  <c r="B24" i="1"/>
  <c r="C24" i="1" s="1"/>
  <c r="B4" i="1"/>
  <c r="C4" i="1" s="1"/>
  <c r="B9" i="1"/>
  <c r="C9" i="1" s="1"/>
  <c r="B15" i="1"/>
  <c r="C15" i="1" s="1"/>
  <c r="B20" i="1"/>
  <c r="C20" i="1" s="1"/>
  <c r="B25" i="1"/>
  <c r="C25" i="1" s="1"/>
  <c r="E3" i="1"/>
  <c r="F3" i="1" s="1"/>
  <c r="E11" i="1"/>
  <c r="F11" i="1" s="1"/>
  <c r="E19" i="1"/>
  <c r="F19" i="1" s="1"/>
  <c r="E5" i="1"/>
  <c r="F5" i="1" s="1"/>
  <c r="E17" i="1"/>
  <c r="F17" i="1" s="1"/>
  <c r="E7" i="1"/>
  <c r="F7" i="1" s="1"/>
  <c r="E15" i="1"/>
  <c r="F15" i="1" s="1"/>
  <c r="E23" i="1"/>
  <c r="F23" i="1" s="1"/>
  <c r="E4" i="1"/>
  <c r="F4" i="1" s="1"/>
  <c r="E8" i="1"/>
  <c r="F8" i="1" s="1"/>
  <c r="E12" i="1"/>
  <c r="F12" i="1" s="1"/>
  <c r="E16" i="1"/>
  <c r="F16" i="1" s="1"/>
  <c r="E20" i="1"/>
  <c r="F20" i="1" s="1"/>
  <c r="E24" i="1"/>
  <c r="F24" i="1" s="1"/>
  <c r="E9" i="1"/>
  <c r="F9" i="1" s="1"/>
  <c r="E13" i="1"/>
  <c r="F13" i="1" s="1"/>
  <c r="E21" i="1"/>
  <c r="F21" i="1" s="1"/>
  <c r="E25" i="1"/>
  <c r="F25" i="1" s="1"/>
  <c r="B2" i="1"/>
  <c r="C2" i="1" s="1"/>
  <c r="B6" i="1"/>
  <c r="C6" i="1" s="1"/>
  <c r="B10" i="1"/>
  <c r="C10" i="1" s="1"/>
  <c r="B14" i="1"/>
  <c r="C14" i="1" s="1"/>
  <c r="B18" i="1"/>
  <c r="C18" i="1" s="1"/>
  <c r="E2" i="1"/>
  <c r="F2" i="1" s="1"/>
  <c r="E6" i="1"/>
  <c r="F6" i="1" s="1"/>
  <c r="E10" i="1"/>
  <c r="F10" i="1" s="1"/>
  <c r="E14" i="1"/>
  <c r="F14" i="1" s="1"/>
  <c r="E18" i="1"/>
  <c r="F18" i="1" s="1"/>
  <c r="H2" i="1" l="1"/>
  <c r="H13" i="1"/>
  <c r="H19" i="1"/>
  <c r="H9" i="1"/>
  <c r="H4" i="1"/>
  <c r="H21" i="1"/>
  <c r="H12" i="1"/>
  <c r="H6" i="1"/>
  <c r="H10" i="1"/>
  <c r="H7" i="1"/>
  <c r="H11" i="1"/>
  <c r="H3" i="1"/>
  <c r="H5" i="1"/>
  <c r="H8" i="1"/>
  <c r="H17" i="1"/>
  <c r="H18" i="1"/>
  <c r="H20" i="1"/>
  <c r="H24" i="1"/>
  <c r="H22" i="1"/>
  <c r="H16" i="1"/>
  <c r="H25" i="1"/>
  <c r="H15" i="1"/>
  <c r="H14" i="1"/>
  <c r="J5" i="1"/>
  <c r="J7" i="1" s="1"/>
  <c r="J6" i="1"/>
  <c r="J8" i="1" s="1"/>
  <c r="J9" i="1" l="1"/>
  <c r="J15" i="1" s="1"/>
  <c r="J11" i="1" l="1"/>
  <c r="J12" i="1" s="1"/>
  <c r="J16" i="1"/>
</calcChain>
</file>

<file path=xl/sharedStrings.xml><?xml version="1.0" encoding="utf-8"?>
<sst xmlns="http://schemas.openxmlformats.org/spreadsheetml/2006/main" count="58" uniqueCount="44">
  <si>
    <t>Congruent</t>
  </si>
  <si>
    <t>Incongruent</t>
  </si>
  <si>
    <t>Bin size</t>
  </si>
  <si>
    <t>15 - 17</t>
  </si>
  <si>
    <t>18 - 20</t>
  </si>
  <si>
    <t>14 - 16</t>
  </si>
  <si>
    <t>21 - 23</t>
  </si>
  <si>
    <t>24 - 26</t>
  </si>
  <si>
    <t>17 - 19</t>
  </si>
  <si>
    <t>19 - more</t>
  </si>
  <si>
    <t>26 - more</t>
  </si>
  <si>
    <t>11 - 13</t>
  </si>
  <si>
    <t>8 - 10</t>
  </si>
  <si>
    <t>Sum of Congruent</t>
  </si>
  <si>
    <t>Count of Congruent</t>
  </si>
  <si>
    <t>Bin size2</t>
  </si>
  <si>
    <t>Sum of Incongruent</t>
  </si>
  <si>
    <t>Count of Incongruent</t>
  </si>
  <si>
    <t>Mean for Congurent =&gt;</t>
  </si>
  <si>
    <t>Mean for Incongurent =&gt;</t>
  </si>
  <si>
    <t>Median for Congurent =&gt;</t>
  </si>
  <si>
    <t>Median for Incongurent =&gt;</t>
  </si>
  <si>
    <t>Deviation from Mean</t>
  </si>
  <si>
    <t>Squared Deviations</t>
  </si>
  <si>
    <t>Average Squared Deviation(Variance) for Congurent =&gt;</t>
  </si>
  <si>
    <t>Average Squared Deviation(Variance) for Incongurent =&gt;</t>
  </si>
  <si>
    <t>Standard Deviation for Congurent =&gt;</t>
  </si>
  <si>
    <t>Standard Deviation for Incongurent =&gt;</t>
  </si>
  <si>
    <t>Difference</t>
  </si>
  <si>
    <t>t</t>
  </si>
  <si>
    <t>Confidence Interval lower bound</t>
  </si>
  <si>
    <r>
      <t xml:space="preserve">t- critical values at df=23 and </t>
    </r>
    <r>
      <rPr>
        <sz val="10"/>
        <color rgb="FF000000"/>
        <rFont val="Calibri"/>
        <family val="2"/>
        <charset val="162"/>
      </rPr>
      <t>α</t>
    </r>
    <r>
      <rPr>
        <sz val="10"/>
        <color rgb="FF000000"/>
        <rFont val="Arial"/>
        <family val="2"/>
        <charset val="162"/>
      </rPr>
      <t>=0.05 with two-tailed</t>
    </r>
  </si>
  <si>
    <t>Confidence Interval upper bound</t>
  </si>
  <si>
    <t>Point of Estimate/Average of Difference =&gt;</t>
  </si>
  <si>
    <t>(Standard Error) =&gt;</t>
  </si>
  <si>
    <t>SD of Differences</t>
  </si>
  <si>
    <t>8.63</t>
  </si>
  <si>
    <t>12.13</t>
  </si>
  <si>
    <t>14.48</t>
  </si>
  <si>
    <t>18.2</t>
  </si>
  <si>
    <t>19.71</t>
  </si>
  <si>
    <t>17.51</t>
  </si>
  <si>
    <t>17.96</t>
  </si>
  <si>
    <t>20.33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</si>
</sst>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0"/>
  </numFmts>
  <fonts count="4" x14ac:knownFonts="1">
    <font>
      <sz val="10"/>
      <color rgb="FF000000"/>
      <name val="Arial"/>
    </font>
    <font>
      <sz val="10"/>
      <color rgb="FF000000"/>
      <name val="Calibri"/>
      <family val="2"/>
      <charset val="162"/>
    </font>
    <font>
      <sz val="10"/>
      <color rgb="FF000000"/>
      <name val="Arial"/>
      <family val="2"/>
      <charset val="162"/>
    </font>
    <font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3" fontId="0" fillId="0" borderId="1" xfId="0" applyNumberFormat="1" applyFont="1" applyBorder="1" applyAlignment="1"/>
    <xf numFmtId="168" fontId="0" fillId="0" borderId="1" xfId="0" applyNumberFormat="1" applyFont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[Stroopdata1.xlsx]chart2!PivotTable13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Percentage of Time that Spent Under Condition of Congruent Word by 3 Bin Size</a:t>
            </a:r>
            <a:endParaRPr lang="tr-TR">
              <a:effectLst/>
            </a:endParaRPr>
          </a:p>
        </c:rich>
      </c:tx>
      <c:layout>
        <c:manualLayout>
          <c:xMode val="edge"/>
          <c:yMode val="edge"/>
          <c:x val="0.11127777777777779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chart2!$A$4:$A$8</c:f>
              <c:strCache>
                <c:ptCount val="5"/>
                <c:pt idx="0">
                  <c:v>8 - 10</c:v>
                </c:pt>
                <c:pt idx="1">
                  <c:v>11 - 13</c:v>
                </c:pt>
                <c:pt idx="2">
                  <c:v>14 - 16</c:v>
                </c:pt>
                <c:pt idx="3">
                  <c:v>17 - 19</c:v>
                </c:pt>
                <c:pt idx="4">
                  <c:v>19 - more</c:v>
                </c:pt>
              </c:strCache>
            </c:strRef>
          </c:cat>
          <c:val>
            <c:numRef>
              <c:f>chart2!$B$4:$B$8</c:f>
              <c:numCache>
                <c:formatCode>General</c:formatCode>
                <c:ptCount val="5"/>
                <c:pt idx="0">
                  <c:v>47.221000000000004</c:v>
                </c:pt>
                <c:pt idx="1">
                  <c:v>73.103999999999999</c:v>
                </c:pt>
                <c:pt idx="2">
                  <c:v>138.16900000000001</c:v>
                </c:pt>
                <c:pt idx="3">
                  <c:v>18.2</c:v>
                </c:pt>
                <c:pt idx="4">
                  <c:v>60.533000000000001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75918635170595"/>
          <c:y val="0.37723242927967338"/>
          <c:w val="0.30801859142607174"/>
          <c:h val="0.51807925051035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[Stroopdata1.xlsx]chart1!PivotTable3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Count of People with Time that Spent Under Condition of Congruent Word by Bin Size</a:t>
            </a:r>
            <a:endParaRPr lang="tr-T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chart1!$A$4:$A$8</c:f>
              <c:strCache>
                <c:ptCount val="5"/>
                <c:pt idx="0">
                  <c:v>8 - 10</c:v>
                </c:pt>
                <c:pt idx="1">
                  <c:v>11 - 13</c:v>
                </c:pt>
                <c:pt idx="2">
                  <c:v>14 - 16</c:v>
                </c:pt>
                <c:pt idx="3">
                  <c:v>17 - 19</c:v>
                </c:pt>
                <c:pt idx="4">
                  <c:v>19 - more</c:v>
                </c:pt>
              </c:strCache>
            </c:strRef>
          </c:cat>
          <c:val>
            <c:numRef>
              <c:f>chart1!$B$4:$B$8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2299968"/>
        <c:axId val="-1492281472"/>
      </c:barChart>
      <c:catAx>
        <c:axId val="-14922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492281472"/>
        <c:crosses val="autoZero"/>
        <c:auto val="1"/>
        <c:lblAlgn val="ctr"/>
        <c:lblOffset val="100"/>
        <c:noMultiLvlLbl val="0"/>
      </c:catAx>
      <c:valAx>
        <c:axId val="-14922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49229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[Stroopdata1.xlsx]chart3!PivotTable6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Count of People with Time that Spent Under Condition of Incongruent Word by Bin Size</a:t>
            </a:r>
            <a:endParaRPr lang="tr-T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chart3!$A$4:$A$8</c:f>
              <c:strCache>
                <c:ptCount val="5"/>
                <c:pt idx="0">
                  <c:v>15 - 17</c:v>
                </c:pt>
                <c:pt idx="1">
                  <c:v>18 - 20</c:v>
                </c:pt>
                <c:pt idx="2">
                  <c:v>21 - 23</c:v>
                </c:pt>
                <c:pt idx="3">
                  <c:v>24 - 26</c:v>
                </c:pt>
                <c:pt idx="4">
                  <c:v>26 - more</c:v>
                </c:pt>
              </c:strCache>
            </c:strRef>
          </c:cat>
          <c:val>
            <c:numRef>
              <c:f>chart3!$B$4:$B$8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2302144"/>
        <c:axId val="-1492288000"/>
      </c:barChart>
      <c:catAx>
        <c:axId val="-149230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492288000"/>
        <c:crosses val="autoZero"/>
        <c:auto val="1"/>
        <c:lblAlgn val="ctr"/>
        <c:lblOffset val="100"/>
        <c:noMultiLvlLbl val="0"/>
      </c:catAx>
      <c:valAx>
        <c:axId val="-14922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49230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[Stroopdata1.xlsx]chart4!PivotTable17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Percentage of Time that Spent Under Condition of Incongruent Word by 3 Bin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chart4!$A$4:$A$8</c:f>
              <c:strCache>
                <c:ptCount val="5"/>
                <c:pt idx="0">
                  <c:v>15 - 17</c:v>
                </c:pt>
                <c:pt idx="1">
                  <c:v>18 - 20</c:v>
                </c:pt>
                <c:pt idx="2">
                  <c:v>21 - 23</c:v>
                </c:pt>
                <c:pt idx="3">
                  <c:v>24 - 26</c:v>
                </c:pt>
                <c:pt idx="4">
                  <c:v>26 - more</c:v>
                </c:pt>
              </c:strCache>
            </c:strRef>
          </c:cat>
          <c:val>
            <c:numRef>
              <c:f>chart4!$B$4:$B$8</c:f>
              <c:numCache>
                <c:formatCode>General</c:formatCode>
                <c:ptCount val="5"/>
                <c:pt idx="0">
                  <c:v>85.975999999999999</c:v>
                </c:pt>
                <c:pt idx="1">
                  <c:v>139.06200000000001</c:v>
                </c:pt>
                <c:pt idx="2">
                  <c:v>133.28399999999999</c:v>
                </c:pt>
                <c:pt idx="3">
                  <c:v>100.517</c:v>
                </c:pt>
                <c:pt idx="4">
                  <c:v>69.543000000000006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4</xdr:row>
      <xdr:rowOff>119061</xdr:rowOff>
    </xdr:from>
    <xdr:to>
      <xdr:col>13</xdr:col>
      <xdr:colOff>47625</xdr:colOff>
      <xdr:row>23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38100</xdr:rowOff>
    </xdr:from>
    <xdr:to>
      <xdr:col>13</xdr:col>
      <xdr:colOff>104775</xdr:colOff>
      <xdr:row>22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757237</xdr:colOff>
      <xdr:row>3</xdr:row>
      <xdr:rowOff>76200</xdr:rowOff>
    </xdr:from>
    <xdr:to>
      <xdr:col>7</xdr:col>
      <xdr:colOff>457200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</xdr:row>
      <xdr:rowOff>157161</xdr:rowOff>
    </xdr:from>
    <xdr:to>
      <xdr:col>10</xdr:col>
      <xdr:colOff>414337</xdr:colOff>
      <xdr:row>24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12</xdr:row>
      <xdr:rowOff>28575</xdr:rowOff>
    </xdr:from>
    <xdr:to>
      <xdr:col>9</xdr:col>
      <xdr:colOff>638175</xdr:colOff>
      <xdr:row>13</xdr:row>
      <xdr:rowOff>9525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6050" y="2428875"/>
          <a:ext cx="104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mvadmins" refreshedDate="42659.03901724537" createdVersion="5" refreshedVersion="5" minRefreshableVersion="3" recordCount="24">
  <cacheSource type="worksheet">
    <worksheetSource ref="A1:D25" sheet="stroopdata.csv"/>
  </cacheSource>
  <cacheFields count="4">
    <cacheField name="Congruent" numFmtId="0">
      <sharedItems containsSemiMixedTypes="0" containsString="0" containsNumber="1" minValue="8.6300000000000008" maxValue="22.327999999999999"/>
    </cacheField>
    <cacheField name="Bin size" numFmtId="0">
      <sharedItems count="5">
        <s v="8 - 10"/>
        <s v="11 - 13"/>
        <s v="14 - 16"/>
        <s v="17 - 19"/>
        <s v="19 - more"/>
      </sharedItems>
    </cacheField>
    <cacheField name="Incongruent" numFmtId="0">
      <sharedItems containsSemiMixedTypes="0" containsString="0" containsNumber="1" minValue="15.686999999999999" maxValue="35.255000000000003"/>
    </cacheField>
    <cacheField name="Bin siz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mvadmins" refreshedDate="42659.057461921293" createdVersion="5" refreshedVersion="5" minRefreshableVersion="3" recordCount="24">
  <cacheSource type="worksheet">
    <worksheetSource ref="A1:D25" sheet="stroopdata.csv"/>
  </cacheSource>
  <cacheFields count="4">
    <cacheField name="Congruent" numFmtId="0">
      <sharedItems containsSemiMixedTypes="0" containsString="0" containsNumber="1" minValue="8.6300000000000008" maxValue="22.327999999999999"/>
    </cacheField>
    <cacheField name="Bin size" numFmtId="0">
      <sharedItems count="5">
        <s v="8 - 10"/>
        <s v="11 - 13"/>
        <s v="14 - 16"/>
        <s v="17 - 19"/>
        <s v="19 - more"/>
      </sharedItems>
    </cacheField>
    <cacheField name="Incongruent" numFmtId="0">
      <sharedItems containsSemiMixedTypes="0" containsString="0" containsNumber="1" minValue="15.686999999999999" maxValue="35.255000000000003"/>
    </cacheField>
    <cacheField name="Bin siz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mvadmins" refreshedDate="42659.069906597222" createdVersion="5" refreshedVersion="5" minRefreshableVersion="3" recordCount="24">
  <cacheSource type="worksheet">
    <worksheetSource ref="A1:D25" sheet="stroopdata.csv"/>
  </cacheSource>
  <cacheFields count="4">
    <cacheField name="Congruent" numFmtId="0">
      <sharedItems containsSemiMixedTypes="0" containsString="0" containsNumber="1" minValue="8.6300000000000008" maxValue="22.327999999999999"/>
    </cacheField>
    <cacheField name="Bin size" numFmtId="0">
      <sharedItems/>
    </cacheField>
    <cacheField name="Incongruent" numFmtId="0">
      <sharedItems containsSemiMixedTypes="0" containsString="0" containsNumber="1" minValue="15.686999999999999" maxValue="35.255000000000003"/>
    </cacheField>
    <cacheField name="Bin size2" numFmtId="0">
      <sharedItems count="5">
        <s v="15 - 17"/>
        <s v="18 - 20"/>
        <s v="21 - 23"/>
        <s v="24 - 26"/>
        <s v="26 - m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mvadmins" refreshedDate="42659.888006828704" createdVersion="5" refreshedVersion="5" minRefreshableVersion="3" recordCount="24">
  <cacheSource type="worksheet">
    <worksheetSource ref="A1:D25" sheet="stroopdata.csv"/>
  </cacheSource>
  <cacheFields count="4">
    <cacheField name="Congruent" numFmtId="0">
      <sharedItems containsSemiMixedTypes="0" containsString="0" containsNumber="1" minValue="8.6300000000000008" maxValue="22.327999999999999"/>
    </cacheField>
    <cacheField name="Bin size" numFmtId="0">
      <sharedItems/>
    </cacheField>
    <cacheField name="Incongruent" numFmtId="0">
      <sharedItems containsSemiMixedTypes="0" containsString="0" containsNumber="1" minValue="15.686999999999999" maxValue="35.255000000000003"/>
    </cacheField>
    <cacheField name="Bin size2" numFmtId="0">
      <sharedItems count="5">
        <s v="15 - 17"/>
        <s v="18 - 20"/>
        <s v="21 - 23"/>
        <s v="24 - 26"/>
        <s v="26 - m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8.6300000000000008"/>
    <x v="0"/>
    <n v="15.686999999999999"/>
    <s v="15 - 17"/>
  </r>
  <r>
    <n v="8.9870000000000001"/>
    <x v="0"/>
    <n v="17.393999999999998"/>
    <s v="15 - 17"/>
  </r>
  <r>
    <n v="9.4009999999999998"/>
    <x v="0"/>
    <n v="17.425000000000001"/>
    <s v="15 - 17"/>
  </r>
  <r>
    <n v="9.5640000000000001"/>
    <x v="0"/>
    <n v="17.510000000000002"/>
    <s v="15 - 17"/>
  </r>
  <r>
    <n v="10.638999999999999"/>
    <x v="0"/>
    <n v="17.96"/>
    <s v="15 - 17"/>
  </r>
  <r>
    <n v="11.343999999999999"/>
    <x v="1"/>
    <n v="18.643999999999998"/>
    <s v="18 - 20"/>
  </r>
  <r>
    <n v="12.079000000000001"/>
    <x v="1"/>
    <n v="18.741"/>
    <s v="18 - 20"/>
  </r>
  <r>
    <n v="12.13"/>
    <x v="1"/>
    <n v="19.277999999999999"/>
    <s v="18 - 20"/>
  </r>
  <r>
    <n v="12.238"/>
    <x v="1"/>
    <n v="20.329999999999998"/>
    <s v="18 - 20"/>
  </r>
  <r>
    <n v="12.369"/>
    <x v="1"/>
    <n v="20.428999999999998"/>
    <s v="18 - 20"/>
  </r>
  <r>
    <n v="12.944000000000001"/>
    <x v="1"/>
    <n v="20.762"/>
    <s v="18 - 20"/>
  </r>
  <r>
    <n v="14.233000000000001"/>
    <x v="2"/>
    <n v="20.878"/>
    <s v="18 - 20"/>
  </r>
  <r>
    <n v="14.48"/>
    <x v="2"/>
    <n v="21.157"/>
    <s v="21 - 23"/>
  </r>
  <r>
    <n v="14.669"/>
    <x v="2"/>
    <n v="21.213999999999999"/>
    <s v="21 - 23"/>
  </r>
  <r>
    <n v="14.692"/>
    <x v="2"/>
    <n v="22.058"/>
    <s v="21 - 23"/>
  </r>
  <r>
    <n v="15.073"/>
    <x v="2"/>
    <n v="22.158000000000001"/>
    <s v="21 - 23"/>
  </r>
  <r>
    <n v="15.298"/>
    <x v="2"/>
    <n v="22.803000000000001"/>
    <s v="21 - 23"/>
  </r>
  <r>
    <n v="16.004000000000001"/>
    <x v="2"/>
    <n v="23.893999999999998"/>
    <s v="21 - 23"/>
  </r>
  <r>
    <n v="16.791"/>
    <x v="2"/>
    <n v="24.524000000000001"/>
    <s v="24 - 26"/>
  </r>
  <r>
    <n v="16.928999999999998"/>
    <x v="2"/>
    <n v="24.571999999999999"/>
    <s v="24 - 26"/>
  </r>
  <r>
    <n v="18.2"/>
    <x v="3"/>
    <n v="25.138999999999999"/>
    <s v="24 - 26"/>
  </r>
  <r>
    <n v="18.495000000000001"/>
    <x v="4"/>
    <n v="26.282"/>
    <s v="24 - 26"/>
  </r>
  <r>
    <n v="19.71"/>
    <x v="4"/>
    <n v="34.287999999999997"/>
    <s v="26 - more"/>
  </r>
  <r>
    <n v="22.327999999999999"/>
    <x v="4"/>
    <n v="35.255000000000003"/>
    <s v="26 - mor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8.6300000000000008"/>
    <x v="0"/>
    <n v="15.686999999999999"/>
    <s v="15 - 17"/>
  </r>
  <r>
    <n v="8.9870000000000001"/>
    <x v="0"/>
    <n v="17.393999999999998"/>
    <s v="15 - 17"/>
  </r>
  <r>
    <n v="9.4009999999999998"/>
    <x v="0"/>
    <n v="17.425000000000001"/>
    <s v="15 - 17"/>
  </r>
  <r>
    <n v="9.5640000000000001"/>
    <x v="0"/>
    <n v="17.510000000000002"/>
    <s v="15 - 17"/>
  </r>
  <r>
    <n v="10.638999999999999"/>
    <x v="0"/>
    <n v="17.96"/>
    <s v="15 - 17"/>
  </r>
  <r>
    <n v="11.343999999999999"/>
    <x v="1"/>
    <n v="18.643999999999998"/>
    <s v="18 - 20"/>
  </r>
  <r>
    <n v="12.079000000000001"/>
    <x v="1"/>
    <n v="18.741"/>
    <s v="18 - 20"/>
  </r>
  <r>
    <n v="12.13"/>
    <x v="1"/>
    <n v="19.277999999999999"/>
    <s v="18 - 20"/>
  </r>
  <r>
    <n v="12.238"/>
    <x v="1"/>
    <n v="20.329999999999998"/>
    <s v="18 - 20"/>
  </r>
  <r>
    <n v="12.369"/>
    <x v="1"/>
    <n v="20.428999999999998"/>
    <s v="18 - 20"/>
  </r>
  <r>
    <n v="12.944000000000001"/>
    <x v="1"/>
    <n v="20.762"/>
    <s v="18 - 20"/>
  </r>
  <r>
    <n v="14.233000000000001"/>
    <x v="2"/>
    <n v="20.878"/>
    <s v="18 - 20"/>
  </r>
  <r>
    <n v="14.48"/>
    <x v="2"/>
    <n v="21.157"/>
    <s v="21 - 23"/>
  </r>
  <r>
    <n v="14.669"/>
    <x v="2"/>
    <n v="21.213999999999999"/>
    <s v="21 - 23"/>
  </r>
  <r>
    <n v="14.692"/>
    <x v="2"/>
    <n v="22.058"/>
    <s v="21 - 23"/>
  </r>
  <r>
    <n v="15.073"/>
    <x v="2"/>
    <n v="22.158000000000001"/>
    <s v="21 - 23"/>
  </r>
  <r>
    <n v="15.298"/>
    <x v="2"/>
    <n v="22.803000000000001"/>
    <s v="21 - 23"/>
  </r>
  <r>
    <n v="16.004000000000001"/>
    <x v="2"/>
    <n v="23.893999999999998"/>
    <s v="21 - 23"/>
  </r>
  <r>
    <n v="16.791"/>
    <x v="2"/>
    <n v="24.524000000000001"/>
    <s v="24 - 26"/>
  </r>
  <r>
    <n v="16.928999999999998"/>
    <x v="2"/>
    <n v="24.571999999999999"/>
    <s v="24 - 26"/>
  </r>
  <r>
    <n v="18.2"/>
    <x v="3"/>
    <n v="25.138999999999999"/>
    <s v="24 - 26"/>
  </r>
  <r>
    <n v="18.495000000000001"/>
    <x v="4"/>
    <n v="26.282"/>
    <s v="24 - 26"/>
  </r>
  <r>
    <n v="19.71"/>
    <x v="4"/>
    <n v="34.287999999999997"/>
    <s v="26 - more"/>
  </r>
  <r>
    <n v="22.327999999999999"/>
    <x v="4"/>
    <n v="35.255000000000003"/>
    <s v="26 - mor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n v="8.6300000000000008"/>
    <s v="8 - 10"/>
    <n v="15.686999999999999"/>
    <x v="0"/>
  </r>
  <r>
    <n v="8.9870000000000001"/>
    <s v="8 - 10"/>
    <n v="17.393999999999998"/>
    <x v="0"/>
  </r>
  <r>
    <n v="9.4009999999999998"/>
    <s v="8 - 10"/>
    <n v="17.425000000000001"/>
    <x v="0"/>
  </r>
  <r>
    <n v="9.5640000000000001"/>
    <s v="8 - 10"/>
    <n v="17.510000000000002"/>
    <x v="0"/>
  </r>
  <r>
    <n v="10.638999999999999"/>
    <s v="8 - 10"/>
    <n v="17.96"/>
    <x v="0"/>
  </r>
  <r>
    <n v="11.343999999999999"/>
    <s v="11 - 13"/>
    <n v="18.643999999999998"/>
    <x v="1"/>
  </r>
  <r>
    <n v="12.079000000000001"/>
    <s v="11 - 13"/>
    <n v="18.741"/>
    <x v="1"/>
  </r>
  <r>
    <n v="12.13"/>
    <s v="11 - 13"/>
    <n v="19.277999999999999"/>
    <x v="1"/>
  </r>
  <r>
    <n v="12.238"/>
    <s v="11 - 13"/>
    <n v="20.329999999999998"/>
    <x v="1"/>
  </r>
  <r>
    <n v="12.369"/>
    <s v="11 - 13"/>
    <n v="20.428999999999998"/>
    <x v="1"/>
  </r>
  <r>
    <n v="12.944000000000001"/>
    <s v="11 - 13"/>
    <n v="20.762"/>
    <x v="1"/>
  </r>
  <r>
    <n v="14.233000000000001"/>
    <s v="14 - 16"/>
    <n v="20.878"/>
    <x v="1"/>
  </r>
  <r>
    <n v="14.48"/>
    <s v="14 - 16"/>
    <n v="21.157"/>
    <x v="2"/>
  </r>
  <r>
    <n v="14.669"/>
    <s v="14 - 16"/>
    <n v="21.213999999999999"/>
    <x v="2"/>
  </r>
  <r>
    <n v="14.692"/>
    <s v="14 - 16"/>
    <n v="22.058"/>
    <x v="2"/>
  </r>
  <r>
    <n v="15.073"/>
    <s v="14 - 16"/>
    <n v="22.158000000000001"/>
    <x v="2"/>
  </r>
  <r>
    <n v="15.298"/>
    <s v="14 - 16"/>
    <n v="22.803000000000001"/>
    <x v="2"/>
  </r>
  <r>
    <n v="16.004000000000001"/>
    <s v="14 - 16"/>
    <n v="23.893999999999998"/>
    <x v="2"/>
  </r>
  <r>
    <n v="16.791"/>
    <s v="14 - 16"/>
    <n v="24.524000000000001"/>
    <x v="3"/>
  </r>
  <r>
    <n v="16.928999999999998"/>
    <s v="14 - 16"/>
    <n v="24.571999999999999"/>
    <x v="3"/>
  </r>
  <r>
    <n v="18.2"/>
    <s v="17 - 19"/>
    <n v="25.138999999999999"/>
    <x v="3"/>
  </r>
  <r>
    <n v="18.495000000000001"/>
    <s v="19 - more"/>
    <n v="26.282"/>
    <x v="3"/>
  </r>
  <r>
    <n v="19.71"/>
    <s v="19 - more"/>
    <n v="34.287999999999997"/>
    <x v="4"/>
  </r>
  <r>
    <n v="22.327999999999999"/>
    <s v="19 - more"/>
    <n v="35.255000000000003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n v="8.6300000000000008"/>
    <s v="8 - 10"/>
    <n v="15.686999999999999"/>
    <x v="0"/>
  </r>
  <r>
    <n v="8.9870000000000001"/>
    <s v="8 - 10"/>
    <n v="17.393999999999998"/>
    <x v="0"/>
  </r>
  <r>
    <n v="9.4009999999999998"/>
    <s v="8 - 10"/>
    <n v="17.425000000000001"/>
    <x v="0"/>
  </r>
  <r>
    <n v="9.5640000000000001"/>
    <s v="8 - 10"/>
    <n v="17.510000000000002"/>
    <x v="0"/>
  </r>
  <r>
    <n v="10.638999999999999"/>
    <s v="8 - 10"/>
    <n v="17.96"/>
    <x v="0"/>
  </r>
  <r>
    <n v="11.343999999999999"/>
    <s v="11 - 13"/>
    <n v="18.643999999999998"/>
    <x v="1"/>
  </r>
  <r>
    <n v="12.079000000000001"/>
    <s v="11 - 13"/>
    <n v="18.741"/>
    <x v="1"/>
  </r>
  <r>
    <n v="12.13"/>
    <s v="11 - 13"/>
    <n v="19.277999999999999"/>
    <x v="1"/>
  </r>
  <r>
    <n v="12.238"/>
    <s v="11 - 13"/>
    <n v="20.329999999999998"/>
    <x v="1"/>
  </r>
  <r>
    <n v="12.369"/>
    <s v="11 - 13"/>
    <n v="20.428999999999998"/>
    <x v="1"/>
  </r>
  <r>
    <n v="12.944000000000001"/>
    <s v="11 - 13"/>
    <n v="20.762"/>
    <x v="1"/>
  </r>
  <r>
    <n v="14.233000000000001"/>
    <s v="14 - 16"/>
    <n v="20.878"/>
    <x v="1"/>
  </r>
  <r>
    <n v="14.48"/>
    <s v="14 - 16"/>
    <n v="21.157"/>
    <x v="2"/>
  </r>
  <r>
    <n v="14.669"/>
    <s v="14 - 16"/>
    <n v="21.213999999999999"/>
    <x v="2"/>
  </r>
  <r>
    <n v="14.692"/>
    <s v="14 - 16"/>
    <n v="22.058"/>
    <x v="2"/>
  </r>
  <r>
    <n v="15.073"/>
    <s v="14 - 16"/>
    <n v="22.158000000000001"/>
    <x v="2"/>
  </r>
  <r>
    <n v="15.298"/>
    <s v="14 - 16"/>
    <n v="22.803000000000001"/>
    <x v="2"/>
  </r>
  <r>
    <n v="16.004000000000001"/>
    <s v="14 - 16"/>
    <n v="23.893999999999998"/>
    <x v="2"/>
  </r>
  <r>
    <n v="16.791"/>
    <s v="14 - 16"/>
    <n v="24.524000000000001"/>
    <x v="3"/>
  </r>
  <r>
    <n v="16.928999999999998"/>
    <s v="14 - 16"/>
    <n v="24.571999999999999"/>
    <x v="3"/>
  </r>
  <r>
    <n v="18.2"/>
    <s v="17 - 19"/>
    <n v="25.138999999999999"/>
    <x v="3"/>
  </r>
  <r>
    <n v="18.495000000000001"/>
    <s v="19 - more"/>
    <n v="26.282"/>
    <x v="3"/>
  </r>
  <r>
    <n v="19.71"/>
    <s v="19 - more"/>
    <n v="34.287999999999997"/>
    <x v="4"/>
  </r>
  <r>
    <n v="22.327999999999999"/>
    <s v="19 - more"/>
    <n v="35.25500000000000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3" cacheId="24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7">
  <location ref="A3:B8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Congruent" fld="0" baseField="1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3" cacheId="24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24">
  <location ref="A3:B8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Congruent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6" cacheId="25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1">
  <location ref="A3:B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Incongruent" fld="2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17" cacheId="25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0">
  <location ref="A3:B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Incongruent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opLeftCell="D1" workbookViewId="0">
      <selection activeCell="O13" sqref="O13"/>
    </sheetView>
  </sheetViews>
  <sheetFormatPr defaultRowHeight="12.75" x14ac:dyDescent="0.2"/>
  <cols>
    <col min="1" max="1" width="10.42578125" bestFit="1" customWidth="1"/>
    <col min="2" max="2" width="17.7109375" bestFit="1" customWidth="1"/>
  </cols>
  <sheetData>
    <row r="3" spans="1:2" x14ac:dyDescent="0.2">
      <c r="A3" s="3" t="s">
        <v>2</v>
      </c>
      <c r="B3" t="s">
        <v>13</v>
      </c>
    </row>
    <row r="4" spans="1:2" x14ac:dyDescent="0.2">
      <c r="A4" t="s">
        <v>12</v>
      </c>
      <c r="B4" s="4">
        <v>47.221000000000004</v>
      </c>
    </row>
    <row r="5" spans="1:2" x14ac:dyDescent="0.2">
      <c r="A5" t="s">
        <v>11</v>
      </c>
      <c r="B5" s="4">
        <v>73.103999999999999</v>
      </c>
    </row>
    <row r="6" spans="1:2" x14ac:dyDescent="0.2">
      <c r="A6" t="s">
        <v>5</v>
      </c>
      <c r="B6" s="4">
        <v>138.16900000000001</v>
      </c>
    </row>
    <row r="7" spans="1:2" x14ac:dyDescent="0.2">
      <c r="A7" t="s">
        <v>8</v>
      </c>
      <c r="B7" s="4">
        <v>18.2</v>
      </c>
    </row>
    <row r="8" spans="1:2" x14ac:dyDescent="0.2">
      <c r="A8" t="s">
        <v>9</v>
      </c>
      <c r="B8" s="4">
        <v>60.533000000000001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6" sqref="B6"/>
    </sheetView>
  </sheetViews>
  <sheetFormatPr defaultRowHeight="12.75" x14ac:dyDescent="0.2"/>
  <cols>
    <col min="1" max="1" width="10.42578125" bestFit="1" customWidth="1"/>
    <col min="2" max="2" width="18.85546875" bestFit="1" customWidth="1"/>
  </cols>
  <sheetData>
    <row r="3" spans="1:2" x14ac:dyDescent="0.2">
      <c r="A3" s="3" t="s">
        <v>2</v>
      </c>
      <c r="B3" t="s">
        <v>14</v>
      </c>
    </row>
    <row r="4" spans="1:2" x14ac:dyDescent="0.2">
      <c r="A4" t="s">
        <v>12</v>
      </c>
      <c r="B4" s="4">
        <v>5</v>
      </c>
    </row>
    <row r="5" spans="1:2" x14ac:dyDescent="0.2">
      <c r="A5" t="s">
        <v>11</v>
      </c>
      <c r="B5" s="4">
        <v>6</v>
      </c>
    </row>
    <row r="6" spans="1:2" x14ac:dyDescent="0.2">
      <c r="A6" t="s">
        <v>5</v>
      </c>
      <c r="B6" s="4">
        <v>9</v>
      </c>
    </row>
    <row r="7" spans="1:2" x14ac:dyDescent="0.2">
      <c r="A7" t="s">
        <v>8</v>
      </c>
      <c r="B7" s="4">
        <v>1</v>
      </c>
    </row>
    <row r="8" spans="1:2" x14ac:dyDescent="0.2">
      <c r="A8" t="s">
        <v>9</v>
      </c>
      <c r="B8" s="4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2.75" x14ac:dyDescent="0.2"/>
  <cols>
    <col min="1" max="1" width="11.42578125" bestFit="1" customWidth="1"/>
    <col min="2" max="2" width="20.28515625" bestFit="1" customWidth="1"/>
  </cols>
  <sheetData>
    <row r="3" spans="1:2" x14ac:dyDescent="0.2">
      <c r="A3" s="3" t="s">
        <v>15</v>
      </c>
      <c r="B3" t="s">
        <v>17</v>
      </c>
    </row>
    <row r="4" spans="1:2" x14ac:dyDescent="0.2">
      <c r="A4" t="s">
        <v>3</v>
      </c>
      <c r="B4" s="4">
        <v>5</v>
      </c>
    </row>
    <row r="5" spans="1:2" x14ac:dyDescent="0.2">
      <c r="A5" t="s">
        <v>4</v>
      </c>
      <c r="B5" s="4">
        <v>7</v>
      </c>
    </row>
    <row r="6" spans="1:2" x14ac:dyDescent="0.2">
      <c r="A6" t="s">
        <v>6</v>
      </c>
      <c r="B6" s="4">
        <v>6</v>
      </c>
    </row>
    <row r="7" spans="1:2" x14ac:dyDescent="0.2">
      <c r="A7" t="s">
        <v>7</v>
      </c>
      <c r="B7" s="4">
        <v>4</v>
      </c>
    </row>
    <row r="8" spans="1:2" x14ac:dyDescent="0.2">
      <c r="A8" t="s">
        <v>10</v>
      </c>
      <c r="B8" s="4"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2.75" x14ac:dyDescent="0.2"/>
  <cols>
    <col min="1" max="1" width="11.42578125" bestFit="1" customWidth="1"/>
    <col min="2" max="2" width="19.140625" bestFit="1" customWidth="1"/>
    <col min="3" max="3" width="17.7109375" bestFit="1" customWidth="1"/>
  </cols>
  <sheetData>
    <row r="3" spans="1:2" x14ac:dyDescent="0.2">
      <c r="A3" s="3" t="s">
        <v>15</v>
      </c>
      <c r="B3" t="s">
        <v>16</v>
      </c>
    </row>
    <row r="4" spans="1:2" x14ac:dyDescent="0.2">
      <c r="A4" t="s">
        <v>3</v>
      </c>
      <c r="B4" s="4">
        <v>85.975999999999999</v>
      </c>
    </row>
    <row r="5" spans="1:2" x14ac:dyDescent="0.2">
      <c r="A5" t="s">
        <v>4</v>
      </c>
      <c r="B5" s="4">
        <v>139.06200000000001</v>
      </c>
    </row>
    <row r="6" spans="1:2" x14ac:dyDescent="0.2">
      <c r="A6" t="s">
        <v>6</v>
      </c>
      <c r="B6" s="4">
        <v>133.28399999999999</v>
      </c>
    </row>
    <row r="7" spans="1:2" x14ac:dyDescent="0.2">
      <c r="A7" t="s">
        <v>7</v>
      </c>
      <c r="B7" s="4">
        <v>100.517</v>
      </c>
    </row>
    <row r="8" spans="1:2" x14ac:dyDescent="0.2">
      <c r="A8" t="s">
        <v>10</v>
      </c>
      <c r="B8" s="4">
        <v>69.543000000000006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H1" workbookViewId="0">
      <selection activeCell="J16" sqref="J16"/>
    </sheetView>
  </sheetViews>
  <sheetFormatPr defaultColWidth="14.42578125" defaultRowHeight="15.75" customHeight="1" x14ac:dyDescent="0.2"/>
  <cols>
    <col min="2" max="2" width="18" bestFit="1" customWidth="1"/>
    <col min="3" max="3" width="17" bestFit="1" customWidth="1"/>
    <col min="5" max="5" width="18" bestFit="1" customWidth="1"/>
    <col min="6" max="6" width="17" bestFit="1" customWidth="1"/>
    <col min="9" max="9" width="47.140625" bestFit="1" customWidth="1"/>
  </cols>
  <sheetData>
    <row r="1" spans="1:10" ht="15.75" customHeight="1" x14ac:dyDescent="0.2">
      <c r="A1" s="1" t="s">
        <v>0</v>
      </c>
      <c r="B1" s="5" t="s">
        <v>22</v>
      </c>
      <c r="C1" s="1" t="s">
        <v>23</v>
      </c>
      <c r="D1" s="1" t="s">
        <v>1</v>
      </c>
      <c r="E1" s="1" t="s">
        <v>22</v>
      </c>
      <c r="F1" s="1" t="s">
        <v>23</v>
      </c>
      <c r="G1" s="6" t="s">
        <v>28</v>
      </c>
      <c r="I1" t="s">
        <v>18</v>
      </c>
      <c r="J1">
        <f>AVERAGE(A2:A25)</f>
        <v>14.051125000000001</v>
      </c>
    </row>
    <row r="2" spans="1:10" ht="15.75" customHeight="1" x14ac:dyDescent="0.2">
      <c r="A2" s="9">
        <v>12.079000000000001</v>
      </c>
      <c r="B2" s="2">
        <f>A2-$J$1</f>
        <v>-1.9721250000000001</v>
      </c>
      <c r="C2" s="2">
        <f>B2^2</f>
        <v>3.8892770156250007</v>
      </c>
      <c r="D2" s="9">
        <v>19.277999999999999</v>
      </c>
      <c r="E2" s="2">
        <f>D2-$J$2</f>
        <v>-2.7379166666666706</v>
      </c>
      <c r="F2" s="2">
        <f>E2^2</f>
        <v>7.4961876736111321</v>
      </c>
      <c r="G2">
        <f>D2-A2</f>
        <v>7.1989999999999981</v>
      </c>
      <c r="H2">
        <f>(G2-$J$10)^2</f>
        <v>0.58643687673611011</v>
      </c>
      <c r="I2" t="s">
        <v>19</v>
      </c>
      <c r="J2">
        <f>AVERAGE(D2:D25)</f>
        <v>22.015916666666669</v>
      </c>
    </row>
    <row r="3" spans="1:10" ht="15.75" customHeight="1" x14ac:dyDescent="0.2">
      <c r="A3" s="9">
        <v>16.791</v>
      </c>
      <c r="B3" s="2">
        <f>A3-$J$1</f>
        <v>2.7398749999999996</v>
      </c>
      <c r="C3" s="2">
        <f t="shared" ref="C3:C25" si="0">B3^2</f>
        <v>7.5069150156249975</v>
      </c>
      <c r="D3" s="9">
        <v>18.741</v>
      </c>
      <c r="E3" s="2">
        <f>D3-$J$2</f>
        <v>-3.2749166666666696</v>
      </c>
      <c r="F3" s="2">
        <f t="shared" ref="F3:F25" si="1">E3^2</f>
        <v>10.72507917361113</v>
      </c>
      <c r="G3">
        <f>D3-A3</f>
        <v>1.9499999999999993</v>
      </c>
      <c r="H3">
        <f t="shared" ref="H3:H25" si="2">(G3-$J$10)^2</f>
        <v>36.177718793402754</v>
      </c>
      <c r="I3" t="s">
        <v>20</v>
      </c>
      <c r="J3">
        <f>MEDIAN(A2:A25)</f>
        <v>14.3565</v>
      </c>
    </row>
    <row r="4" spans="1:10" ht="15.75" customHeight="1" x14ac:dyDescent="0.2">
      <c r="A4" s="9">
        <v>9.5640000000000001</v>
      </c>
      <c r="B4" s="2">
        <f>A4-$J$1</f>
        <v>-4.4871250000000007</v>
      </c>
      <c r="C4" s="2">
        <f t="shared" si="0"/>
        <v>20.134290765625007</v>
      </c>
      <c r="D4" s="9">
        <v>21.213999999999999</v>
      </c>
      <c r="E4" s="2">
        <f>D4-$J$2</f>
        <v>-0.80191666666667061</v>
      </c>
      <c r="F4" s="2">
        <f t="shared" si="1"/>
        <v>0.64307034027778409</v>
      </c>
      <c r="G4">
        <f>D4-A4</f>
        <v>11.649999999999999</v>
      </c>
      <c r="H4">
        <f t="shared" si="2"/>
        <v>13.580760460069452</v>
      </c>
      <c r="I4" t="s">
        <v>21</v>
      </c>
      <c r="J4">
        <f>MEDIAN(D2:D25)</f>
        <v>21.017499999999998</v>
      </c>
    </row>
    <row r="5" spans="1:10" ht="15.75" customHeight="1" x14ac:dyDescent="0.2">
      <c r="A5" s="9">
        <v>8.6300000000000008</v>
      </c>
      <c r="B5" s="2">
        <f>A5-$J$1</f>
        <v>-5.421125</v>
      </c>
      <c r="C5" s="2">
        <f t="shared" si="0"/>
        <v>29.388596265625001</v>
      </c>
      <c r="D5" s="9">
        <v>15.686999999999999</v>
      </c>
      <c r="E5" s="2">
        <f>D5-$J$2</f>
        <v>-6.3289166666666699</v>
      </c>
      <c r="F5" s="2">
        <f t="shared" si="1"/>
        <v>40.055186173611155</v>
      </c>
      <c r="G5">
        <f>D5-A5</f>
        <v>7.0569999999999986</v>
      </c>
      <c r="H5">
        <f t="shared" si="2"/>
        <v>0.8240857100694422</v>
      </c>
      <c r="I5" s="6" t="s">
        <v>24</v>
      </c>
      <c r="J5">
        <f>SUM(C2:C25)/(COUNT(C2:C25)-1)</f>
        <v>12.669029070652176</v>
      </c>
    </row>
    <row r="6" spans="1:10" ht="15.75" customHeight="1" x14ac:dyDescent="0.2">
      <c r="A6" s="9">
        <v>14.669</v>
      </c>
      <c r="B6" s="2">
        <f>A6-$J$1</f>
        <v>0.61787499999999973</v>
      </c>
      <c r="C6" s="2">
        <f t="shared" si="0"/>
        <v>0.38176951562499967</v>
      </c>
      <c r="D6" s="9">
        <v>22.803000000000001</v>
      </c>
      <c r="E6" s="2">
        <f>D6-$J$2</f>
        <v>0.78708333333333158</v>
      </c>
      <c r="F6" s="2">
        <f t="shared" si="1"/>
        <v>0.61950017361110832</v>
      </c>
      <c r="G6">
        <f>D6-A6</f>
        <v>8.1340000000000003</v>
      </c>
      <c r="H6">
        <f t="shared" si="2"/>
        <v>2.8631460069445447E-2</v>
      </c>
      <c r="I6" s="6" t="s">
        <v>25</v>
      </c>
      <c r="J6">
        <f>SUM(F2:F25)/(COUNT(F2:F25)-1)</f>
        <v>23.011757036231884</v>
      </c>
    </row>
    <row r="7" spans="1:10" ht="15.75" customHeight="1" x14ac:dyDescent="0.2">
      <c r="A7" s="9">
        <v>12.238</v>
      </c>
      <c r="B7" s="2">
        <f>A7-$J$1</f>
        <v>-1.8131250000000012</v>
      </c>
      <c r="C7" s="2">
        <f t="shared" si="0"/>
        <v>3.2874222656250045</v>
      </c>
      <c r="D7" s="9">
        <v>20.878</v>
      </c>
      <c r="E7" s="2">
        <f>D7-$J$2</f>
        <v>-1.1379166666666691</v>
      </c>
      <c r="F7" s="2">
        <f t="shared" si="1"/>
        <v>1.2948543402777835</v>
      </c>
      <c r="G7">
        <f>D7-A7</f>
        <v>8.64</v>
      </c>
      <c r="H7">
        <f t="shared" si="2"/>
        <v>0.4559062934027821</v>
      </c>
      <c r="I7" s="6" t="s">
        <v>26</v>
      </c>
      <c r="J7">
        <f>SQRT(J5)</f>
        <v>3.5593579576451955</v>
      </c>
    </row>
    <row r="8" spans="1:10" ht="15.75" customHeight="1" x14ac:dyDescent="0.2">
      <c r="A8" s="9">
        <v>14.692</v>
      </c>
      <c r="B8" s="2">
        <f>A8-$J$1</f>
        <v>0.64087499999999942</v>
      </c>
      <c r="C8" s="2">
        <f t="shared" si="0"/>
        <v>0.41072076562499926</v>
      </c>
      <c r="D8" s="9">
        <v>24.571999999999999</v>
      </c>
      <c r="E8" s="2">
        <f>D8-$J$2</f>
        <v>2.5560833333333299</v>
      </c>
      <c r="F8" s="2">
        <f t="shared" si="1"/>
        <v>6.5335620069444271</v>
      </c>
      <c r="G8">
        <f>D8-A8</f>
        <v>9.879999999999999</v>
      </c>
      <c r="H8">
        <f t="shared" si="2"/>
        <v>3.6680229600694507</v>
      </c>
      <c r="I8" s="6" t="s">
        <v>27</v>
      </c>
      <c r="J8">
        <f>SQRT(J6)</f>
        <v>4.7970571224691376</v>
      </c>
    </row>
    <row r="9" spans="1:10" ht="15.75" customHeight="1" x14ac:dyDescent="0.25">
      <c r="A9" s="9">
        <v>8.9870000000000001</v>
      </c>
      <c r="B9" s="2">
        <f>A9-$J$1</f>
        <v>-5.0641250000000007</v>
      </c>
      <c r="C9" s="2">
        <f t="shared" si="0"/>
        <v>25.645362015625008</v>
      </c>
      <c r="D9" s="9">
        <v>17.393999999999998</v>
      </c>
      <c r="E9" s="2">
        <f>D9-$J$2</f>
        <v>-4.6219166666666709</v>
      </c>
      <c r="F9" s="2">
        <f t="shared" si="1"/>
        <v>21.362113673611152</v>
      </c>
      <c r="G9">
        <f>D9-A9</f>
        <v>8.4069999999999983</v>
      </c>
      <c r="H9">
        <f t="shared" si="2"/>
        <v>0.1955482100694452</v>
      </c>
      <c r="I9" s="7" t="s">
        <v>35</v>
      </c>
      <c r="J9">
        <f>SQRT(SUM(H2:H25)/(COUNT(H2:H25)-1))</f>
        <v>4.8648269103590538</v>
      </c>
    </row>
    <row r="10" spans="1:10" ht="15.75" customHeight="1" x14ac:dyDescent="0.25">
      <c r="A10" s="9">
        <v>9.4009999999999998</v>
      </c>
      <c r="B10" s="2">
        <f>A10-$J$1</f>
        <v>-4.650125000000001</v>
      </c>
      <c r="C10" s="2">
        <f t="shared" si="0"/>
        <v>21.623662515625011</v>
      </c>
      <c r="D10" s="9">
        <v>20.762</v>
      </c>
      <c r="E10" s="2">
        <f>D10-$J$2</f>
        <v>-1.2539166666666688</v>
      </c>
      <c r="F10" s="2">
        <f t="shared" si="1"/>
        <v>1.5723070069444498</v>
      </c>
      <c r="G10">
        <f>D10-A10</f>
        <v>11.361000000000001</v>
      </c>
      <c r="H10">
        <f t="shared" si="2"/>
        <v>11.5342310434028</v>
      </c>
      <c r="I10" s="7" t="s">
        <v>33</v>
      </c>
      <c r="J10">
        <f>AVERAGE(G2:G25)</f>
        <v>7.964791666666664</v>
      </c>
    </row>
    <row r="11" spans="1:10" ht="15.75" customHeight="1" x14ac:dyDescent="0.2">
      <c r="A11" s="9">
        <v>14.48</v>
      </c>
      <c r="B11" s="2">
        <f>A11-$J$1</f>
        <v>0.42887499999999967</v>
      </c>
      <c r="C11" s="2">
        <f t="shared" si="0"/>
        <v>0.18393376562499972</v>
      </c>
      <c r="D11" s="9">
        <v>26.282</v>
      </c>
      <c r="E11" s="2">
        <f>D11-$J$2</f>
        <v>4.2660833333333308</v>
      </c>
      <c r="F11" s="2">
        <f t="shared" si="1"/>
        <v>18.199467006944424</v>
      </c>
      <c r="G11">
        <f>D11-A11</f>
        <v>11.802</v>
      </c>
      <c r="H11">
        <f t="shared" si="2"/>
        <v>14.724167793402795</v>
      </c>
      <c r="I11" s="6" t="s">
        <v>34</v>
      </c>
      <c r="J11">
        <f>J9/SQRT(COUNT(H2:H25))</f>
        <v>0.99302863477834025</v>
      </c>
    </row>
    <row r="12" spans="1:10" ht="15.75" customHeight="1" x14ac:dyDescent="0.2">
      <c r="A12" s="9">
        <v>22.327999999999999</v>
      </c>
      <c r="B12" s="2">
        <f>A12-$J$1</f>
        <v>8.2768749999999986</v>
      </c>
      <c r="C12" s="2">
        <f t="shared" si="0"/>
        <v>68.506659765624974</v>
      </c>
      <c r="D12" s="9">
        <v>24.524000000000001</v>
      </c>
      <c r="E12" s="2">
        <f>D12-$J$2</f>
        <v>2.5080833333333317</v>
      </c>
      <c r="F12" s="2">
        <f t="shared" si="1"/>
        <v>6.290482006944436</v>
      </c>
      <c r="G12">
        <f>D12-A12</f>
        <v>2.1960000000000015</v>
      </c>
      <c r="H12">
        <f t="shared" si="2"/>
        <v>33.278957293402733</v>
      </c>
      <c r="I12" s="6" t="s">
        <v>29</v>
      </c>
      <c r="J12">
        <f>(J2-J1)/J11</f>
        <v>8.0207069441099623</v>
      </c>
    </row>
    <row r="13" spans="1:10" ht="15.75" customHeight="1" x14ac:dyDescent="0.25">
      <c r="A13" s="9">
        <v>15.298</v>
      </c>
      <c r="B13" s="2">
        <f>A13-$J$1</f>
        <v>1.2468749999999993</v>
      </c>
      <c r="C13" s="2">
        <f t="shared" si="0"/>
        <v>1.5546972656249982</v>
      </c>
      <c r="D13" s="9">
        <v>18.643999999999998</v>
      </c>
      <c r="E13" s="2">
        <f>D13-$J$2</f>
        <v>-3.3719166666666709</v>
      </c>
      <c r="F13" s="2">
        <f t="shared" si="1"/>
        <v>11.369822006944473</v>
      </c>
      <c r="G13">
        <f>D13-A13</f>
        <v>3.3459999999999983</v>
      </c>
      <c r="H13">
        <f t="shared" si="2"/>
        <v>21.333236460069436</v>
      </c>
      <c r="I13" s="6" t="s">
        <v>31</v>
      </c>
      <c r="J13" s="7">
        <v>2.069</v>
      </c>
    </row>
    <row r="14" spans="1:10" ht="15.75" customHeight="1" x14ac:dyDescent="0.2">
      <c r="A14" s="9">
        <v>15.073</v>
      </c>
      <c r="B14" s="2">
        <f>A14-$J$1</f>
        <v>1.0218749999999996</v>
      </c>
      <c r="C14" s="2">
        <f t="shared" si="0"/>
        <v>1.0442285156249993</v>
      </c>
      <c r="D14" s="9">
        <v>17.510000000000002</v>
      </c>
      <c r="E14" s="2">
        <f>D14-$J$2</f>
        <v>-4.5059166666666677</v>
      </c>
      <c r="F14" s="2">
        <f t="shared" si="1"/>
        <v>20.303285006944453</v>
      </c>
      <c r="G14">
        <f>D14-A14</f>
        <v>2.4370000000000012</v>
      </c>
      <c r="H14">
        <f t="shared" si="2"/>
        <v>30.556480710069401</v>
      </c>
      <c r="I14" s="6"/>
    </row>
    <row r="15" spans="1:10" ht="15.75" customHeight="1" x14ac:dyDescent="0.2">
      <c r="A15" s="9">
        <v>16.928999999999998</v>
      </c>
      <c r="B15" s="2">
        <f>A15-$J$1</f>
        <v>2.8778749999999977</v>
      </c>
      <c r="C15" s="2">
        <f t="shared" si="0"/>
        <v>8.2821645156249861</v>
      </c>
      <c r="D15" s="9">
        <v>20.329999999999998</v>
      </c>
      <c r="E15" s="2">
        <f>D15-$J$2</f>
        <v>-1.6859166666666709</v>
      </c>
      <c r="F15" s="2">
        <f t="shared" si="1"/>
        <v>2.8423150069444589</v>
      </c>
      <c r="G15">
        <f>D15-A15</f>
        <v>3.4009999999999998</v>
      </c>
      <c r="H15">
        <f t="shared" si="2"/>
        <v>20.828194376736089</v>
      </c>
      <c r="I15" s="6" t="s">
        <v>30</v>
      </c>
      <c r="J15">
        <f>J10-(J13*J9/SQRT(COUNT(G2:G25)))</f>
        <v>5.9102154213102782</v>
      </c>
    </row>
    <row r="16" spans="1:10" ht="15.75" customHeight="1" x14ac:dyDescent="0.2">
      <c r="A16" s="9">
        <v>18.2</v>
      </c>
      <c r="B16" s="2">
        <f>A16-$J$1</f>
        <v>4.1488749999999985</v>
      </c>
      <c r="C16" s="2">
        <f t="shared" si="0"/>
        <v>17.213163765624987</v>
      </c>
      <c r="D16" s="9">
        <v>35.255000000000003</v>
      </c>
      <c r="E16" s="2">
        <f>D16-$J$2</f>
        <v>13.239083333333333</v>
      </c>
      <c r="F16" s="2">
        <f t="shared" si="1"/>
        <v>175.27332750694444</v>
      </c>
      <c r="G16">
        <f>D16-A16</f>
        <v>17.055000000000003</v>
      </c>
      <c r="H16">
        <f t="shared" si="2"/>
        <v>82.631887543402897</v>
      </c>
      <c r="I16" s="6" t="s">
        <v>32</v>
      </c>
      <c r="J16">
        <f>J10+(J13*J9/SQRT(COUNT(G2:G25)))</f>
        <v>10.01936791202305</v>
      </c>
    </row>
    <row r="17" spans="1:8" ht="15.75" customHeight="1" x14ac:dyDescent="0.2">
      <c r="A17" s="9">
        <v>12.13</v>
      </c>
      <c r="B17" s="2">
        <f>A17-$J$1</f>
        <v>-1.921125</v>
      </c>
      <c r="C17" s="2">
        <f t="shared" si="0"/>
        <v>3.6907212656249997</v>
      </c>
      <c r="D17" s="9">
        <v>22.158000000000001</v>
      </c>
      <c r="E17" s="2">
        <f>D17-$J$2</f>
        <v>0.14208333333333201</v>
      </c>
      <c r="F17" s="2">
        <f t="shared" si="1"/>
        <v>2.0187673611110735E-2</v>
      </c>
      <c r="G17">
        <f>D17-A17</f>
        <v>10.028</v>
      </c>
      <c r="H17">
        <f t="shared" si="2"/>
        <v>4.2568286267361239</v>
      </c>
    </row>
    <row r="18" spans="1:8" ht="15.75" customHeight="1" x14ac:dyDescent="0.2">
      <c r="A18" s="9">
        <v>18.495000000000001</v>
      </c>
      <c r="B18" s="2">
        <f>A18-$J$1</f>
        <v>4.4438750000000002</v>
      </c>
      <c r="C18" s="2">
        <f t="shared" si="0"/>
        <v>19.748025015625004</v>
      </c>
      <c r="D18" s="9">
        <v>25.138999999999999</v>
      </c>
      <c r="E18" s="2">
        <f>D18-$J$2</f>
        <v>3.1230833333333301</v>
      </c>
      <c r="F18" s="2">
        <f t="shared" si="1"/>
        <v>9.7536495069444236</v>
      </c>
      <c r="G18">
        <f>D18-A18</f>
        <v>6.6439999999999984</v>
      </c>
      <c r="H18">
        <f t="shared" si="2"/>
        <v>1.7444906267361087</v>
      </c>
    </row>
    <row r="19" spans="1:8" ht="15.75" customHeight="1" x14ac:dyDescent="0.2">
      <c r="A19" s="9">
        <v>10.638999999999999</v>
      </c>
      <c r="B19" s="2">
        <f>A19-$J$1</f>
        <v>-3.4121250000000014</v>
      </c>
      <c r="C19" s="2">
        <f t="shared" si="0"/>
        <v>11.642597015625009</v>
      </c>
      <c r="D19" s="9">
        <v>20.428999999999998</v>
      </c>
      <c r="E19" s="2">
        <f>D19-$J$2</f>
        <v>-1.5869166666666707</v>
      </c>
      <c r="F19" s="2">
        <f t="shared" si="1"/>
        <v>2.5183045069444576</v>
      </c>
      <c r="G19">
        <f>D19-A19</f>
        <v>9.7899999999999991</v>
      </c>
      <c r="H19">
        <f t="shared" si="2"/>
        <v>3.331385460069451</v>
      </c>
    </row>
    <row r="20" spans="1:8" ht="15.75" customHeight="1" x14ac:dyDescent="0.2">
      <c r="A20" s="9">
        <v>11.343999999999999</v>
      </c>
      <c r="B20" s="2">
        <f>A20-$J$1</f>
        <v>-2.7071250000000013</v>
      </c>
      <c r="C20" s="2">
        <f t="shared" si="0"/>
        <v>7.3285257656250069</v>
      </c>
      <c r="D20" s="9">
        <v>17.425000000000001</v>
      </c>
      <c r="E20" s="2">
        <f>D20-$J$2</f>
        <v>-4.5909166666666685</v>
      </c>
      <c r="F20" s="2">
        <f t="shared" si="1"/>
        <v>21.076515840277796</v>
      </c>
      <c r="G20">
        <f>D20-A20</f>
        <v>6.0810000000000013</v>
      </c>
      <c r="H20">
        <f t="shared" si="2"/>
        <v>3.5486710434027628</v>
      </c>
    </row>
    <row r="21" spans="1:8" ht="15.75" customHeight="1" x14ac:dyDescent="0.2">
      <c r="A21" s="9">
        <v>12.369</v>
      </c>
      <c r="B21" s="2">
        <f>A21-$J$1</f>
        <v>-1.682125000000001</v>
      </c>
      <c r="C21" s="2">
        <f t="shared" si="0"/>
        <v>2.8295445156250034</v>
      </c>
      <c r="D21" s="9">
        <v>34.287999999999997</v>
      </c>
      <c r="E21" s="2">
        <f>D21-$J$2</f>
        <v>12.272083333333327</v>
      </c>
      <c r="F21" s="2">
        <f t="shared" si="1"/>
        <v>150.60402934027763</v>
      </c>
      <c r="G21">
        <f>D21-A21</f>
        <v>21.918999999999997</v>
      </c>
      <c r="H21">
        <f t="shared" si="2"/>
        <v>194.71993021006946</v>
      </c>
    </row>
    <row r="22" spans="1:8" ht="15.75" customHeight="1" x14ac:dyDescent="0.2">
      <c r="A22" s="9">
        <v>12.944000000000001</v>
      </c>
      <c r="B22" s="2">
        <f>A22-$J$1</f>
        <v>-1.1071249999999999</v>
      </c>
      <c r="C22" s="2">
        <f t="shared" si="0"/>
        <v>1.2257257656249998</v>
      </c>
      <c r="D22" s="9">
        <v>23.893999999999998</v>
      </c>
      <c r="E22" s="2">
        <f>D22-$J$2</f>
        <v>1.8780833333333291</v>
      </c>
      <c r="F22" s="2">
        <f t="shared" si="1"/>
        <v>3.5271970069444287</v>
      </c>
      <c r="G22">
        <f>D22-A22</f>
        <v>10.949999999999998</v>
      </c>
      <c r="H22">
        <f t="shared" si="2"/>
        <v>8.9114687934027792</v>
      </c>
    </row>
    <row r="23" spans="1:8" ht="12.75" x14ac:dyDescent="0.2">
      <c r="A23" s="9">
        <v>14.233000000000001</v>
      </c>
      <c r="B23" s="2">
        <f>A23-$J$1</f>
        <v>0.18187499999999979</v>
      </c>
      <c r="C23" s="2">
        <f t="shared" si="0"/>
        <v>3.3078515624999923E-2</v>
      </c>
      <c r="D23" s="9">
        <v>17.96</v>
      </c>
      <c r="E23" s="2">
        <f>D23-$J$2</f>
        <v>-4.0559166666666684</v>
      </c>
      <c r="F23" s="2">
        <f t="shared" si="1"/>
        <v>16.450460006944457</v>
      </c>
      <c r="G23">
        <f>D23-A23</f>
        <v>3.7270000000000003</v>
      </c>
      <c r="H23">
        <f t="shared" si="2"/>
        <v>17.958878210069418</v>
      </c>
    </row>
    <row r="24" spans="1:8" ht="12.75" x14ac:dyDescent="0.2">
      <c r="A24" s="9">
        <v>19.71</v>
      </c>
      <c r="B24" s="2">
        <f>A24-$J$1</f>
        <v>5.6588750000000001</v>
      </c>
      <c r="C24" s="2">
        <f t="shared" si="0"/>
        <v>32.022866265624998</v>
      </c>
      <c r="D24" s="9">
        <v>22.058</v>
      </c>
      <c r="E24" s="2">
        <f>D24-$J$2</f>
        <v>4.2083333333330586E-2</v>
      </c>
      <c r="F24" s="2">
        <f t="shared" si="1"/>
        <v>1.7710069444442133E-3</v>
      </c>
      <c r="G24">
        <f>D24-A24</f>
        <v>2.347999999999999</v>
      </c>
      <c r="H24">
        <f t="shared" si="2"/>
        <v>31.548348626736093</v>
      </c>
    </row>
    <row r="25" spans="1:8" ht="12.75" x14ac:dyDescent="0.2">
      <c r="A25" s="9">
        <v>16.004000000000001</v>
      </c>
      <c r="B25" s="2">
        <f>A25-$J$1</f>
        <v>1.9528750000000006</v>
      </c>
      <c r="C25" s="2">
        <f t="shared" si="0"/>
        <v>3.8137207656250021</v>
      </c>
      <c r="D25" s="9">
        <v>21.157</v>
      </c>
      <c r="E25" s="2">
        <f>D25-$J$2</f>
        <v>-0.85891666666666922</v>
      </c>
      <c r="F25" s="2">
        <f t="shared" si="1"/>
        <v>0.73773784027778211</v>
      </c>
      <c r="G25">
        <f>D25-A25</f>
        <v>5.1529999999999987</v>
      </c>
      <c r="H25">
        <f t="shared" si="2"/>
        <v>7.9061723767361034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B24"/>
    </sheetView>
  </sheetViews>
  <sheetFormatPr defaultRowHeight="12.75" x14ac:dyDescent="0.2"/>
  <sheetData>
    <row r="1" spans="1:2" x14ac:dyDescent="0.2">
      <c r="A1" s="1" t="s">
        <v>36</v>
      </c>
      <c r="B1" s="8">
        <v>15687</v>
      </c>
    </row>
    <row r="2" spans="1:2" x14ac:dyDescent="0.2">
      <c r="A2" s="8">
        <v>8987</v>
      </c>
      <c r="B2" s="8">
        <v>17394</v>
      </c>
    </row>
    <row r="3" spans="1:2" x14ac:dyDescent="0.2">
      <c r="A3" s="8">
        <v>9401</v>
      </c>
      <c r="B3" s="8">
        <v>17425</v>
      </c>
    </row>
    <row r="4" spans="1:2" x14ac:dyDescent="0.2">
      <c r="A4" s="8">
        <v>9564</v>
      </c>
      <c r="B4" s="1" t="s">
        <v>41</v>
      </c>
    </row>
    <row r="5" spans="1:2" x14ac:dyDescent="0.2">
      <c r="A5" s="8">
        <v>10639</v>
      </c>
      <c r="B5" s="1" t="s">
        <v>42</v>
      </c>
    </row>
    <row r="6" spans="1:2" x14ac:dyDescent="0.2">
      <c r="A6" s="8">
        <v>11344</v>
      </c>
      <c r="B6" s="8">
        <v>18644</v>
      </c>
    </row>
    <row r="7" spans="1:2" x14ac:dyDescent="0.2">
      <c r="A7" s="8">
        <v>12079</v>
      </c>
      <c r="B7" s="8">
        <v>18741</v>
      </c>
    </row>
    <row r="8" spans="1:2" x14ac:dyDescent="0.2">
      <c r="A8" s="1" t="s">
        <v>37</v>
      </c>
      <c r="B8" s="8">
        <v>19278</v>
      </c>
    </row>
    <row r="9" spans="1:2" x14ac:dyDescent="0.2">
      <c r="A9" s="8">
        <v>12238</v>
      </c>
      <c r="B9" s="1" t="s">
        <v>43</v>
      </c>
    </row>
    <row r="10" spans="1:2" x14ac:dyDescent="0.2">
      <c r="A10" s="8">
        <v>12369</v>
      </c>
      <c r="B10" s="8">
        <v>20429</v>
      </c>
    </row>
    <row r="11" spans="1:2" x14ac:dyDescent="0.2">
      <c r="A11" s="8">
        <v>12944</v>
      </c>
      <c r="B11" s="8">
        <v>20762</v>
      </c>
    </row>
    <row r="12" spans="1:2" x14ac:dyDescent="0.2">
      <c r="A12" s="8">
        <v>14233</v>
      </c>
      <c r="B12" s="8">
        <v>20878</v>
      </c>
    </row>
    <row r="13" spans="1:2" x14ac:dyDescent="0.2">
      <c r="A13" s="1" t="s">
        <v>38</v>
      </c>
      <c r="B13" s="8">
        <v>21157</v>
      </c>
    </row>
    <row r="14" spans="1:2" x14ac:dyDescent="0.2">
      <c r="A14" s="8">
        <v>14669</v>
      </c>
      <c r="B14" s="8">
        <v>21214</v>
      </c>
    </row>
    <row r="15" spans="1:2" x14ac:dyDescent="0.2">
      <c r="A15" s="8">
        <v>14692</v>
      </c>
      <c r="B15" s="8">
        <v>22058</v>
      </c>
    </row>
    <row r="16" spans="1:2" x14ac:dyDescent="0.2">
      <c r="A16" s="8">
        <v>15073</v>
      </c>
      <c r="B16" s="8">
        <v>22158</v>
      </c>
    </row>
    <row r="17" spans="1:2" x14ac:dyDescent="0.2">
      <c r="A17" s="8">
        <v>15298</v>
      </c>
      <c r="B17" s="8">
        <v>22803</v>
      </c>
    </row>
    <row r="18" spans="1:2" x14ac:dyDescent="0.2">
      <c r="A18" s="8">
        <v>16004</v>
      </c>
      <c r="B18" s="8">
        <v>23894</v>
      </c>
    </row>
    <row r="19" spans="1:2" x14ac:dyDescent="0.2">
      <c r="A19" s="8">
        <v>16791</v>
      </c>
      <c r="B19" s="8">
        <v>24524</v>
      </c>
    </row>
    <row r="20" spans="1:2" x14ac:dyDescent="0.2">
      <c r="A20" s="8">
        <v>16929</v>
      </c>
      <c r="B20" s="8">
        <v>24572</v>
      </c>
    </row>
    <row r="21" spans="1:2" x14ac:dyDescent="0.2">
      <c r="A21" s="1" t="s">
        <v>39</v>
      </c>
      <c r="B21" s="8">
        <v>25139</v>
      </c>
    </row>
    <row r="22" spans="1:2" x14ac:dyDescent="0.2">
      <c r="A22" s="8">
        <v>18495</v>
      </c>
      <c r="B22" s="8">
        <v>26282</v>
      </c>
    </row>
    <row r="23" spans="1:2" x14ac:dyDescent="0.2">
      <c r="A23" s="1" t="s">
        <v>40</v>
      </c>
      <c r="B23" s="8">
        <v>34288</v>
      </c>
    </row>
    <row r="24" spans="1:2" x14ac:dyDescent="0.2">
      <c r="A24" s="8">
        <v>22328</v>
      </c>
      <c r="B24" s="8">
        <v>35255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chart2</vt:lpstr>
      <vt:lpstr>chart1</vt:lpstr>
      <vt:lpstr>chart3</vt:lpstr>
      <vt:lpstr>chart4</vt:lpstr>
      <vt:lpstr>stroopdata.csv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fmvadmins</dc:creator>
  <cp:lastModifiedBy>fmvadmins</cp:lastModifiedBy>
  <dcterms:created xsi:type="dcterms:W3CDTF">2016-10-18T07:54:47Z</dcterms:created>
  <dcterms:modified xsi:type="dcterms:W3CDTF">2016-10-18T19:42:11Z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bb19be80-ef84-49e8-86b3-586d84f4fbd7</vt:lpwstr>
  </property>
</Properties>
</file>