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elf\Projects\Drywall\"/>
    </mc:Choice>
  </mc:AlternateContent>
  <bookViews>
    <workbookView xWindow="-120" yWindow="-120" windowWidth="20730" windowHeight="11160" activeTab="1"/>
  </bookViews>
  <sheets>
    <sheet name="SUMMARY Details" sheetId="2" r:id="rId1"/>
    <sheet name="TAKEOFF Breakdown" sheetId="1" r:id="rId2"/>
  </sheets>
  <definedNames>
    <definedName name="_xlnm.Print_Area" localSheetId="1">'TAKEOFF Breakdown'!$A$2:$H$158</definedName>
    <definedName name="_xlnm.Print_Titles" localSheetId="1">'TAKEOFF Breakdown'!$1:$7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29" i="1" l="1"/>
  <c r="A139" i="1"/>
  <c r="A123" i="1"/>
  <c r="F126" i="1"/>
  <c r="G126" i="1" s="1"/>
  <c r="F125" i="1"/>
  <c r="G125" i="1" s="1"/>
  <c r="F124" i="1"/>
  <c r="G124" i="1" s="1"/>
  <c r="F123" i="1"/>
  <c r="G123" i="1" s="1"/>
  <c r="A35" i="1"/>
  <c r="A37" i="1"/>
  <c r="A124" i="1" l="1"/>
  <c r="A87" i="1"/>
  <c r="A92" i="1"/>
  <c r="A97" i="1"/>
  <c r="A106" i="1"/>
  <c r="F86" i="1"/>
  <c r="G86" i="1" s="1"/>
  <c r="F119" i="1"/>
  <c r="G119" i="1" s="1"/>
  <c r="F120" i="1"/>
  <c r="G120" i="1" s="1"/>
  <c r="F121" i="1"/>
  <c r="G121" i="1" s="1"/>
  <c r="F122" i="1"/>
  <c r="G122" i="1" s="1"/>
  <c r="F127" i="1"/>
  <c r="G127" i="1"/>
  <c r="F128" i="1"/>
  <c r="G128" i="1" s="1"/>
  <c r="F129" i="1"/>
  <c r="G129" i="1"/>
  <c r="F130" i="1"/>
  <c r="G130" i="1" s="1"/>
  <c r="F131" i="1"/>
  <c r="G131" i="1"/>
  <c r="F132" i="1"/>
  <c r="G132" i="1" s="1"/>
  <c r="F133" i="1"/>
  <c r="G133" i="1"/>
  <c r="F134" i="1"/>
  <c r="G134" i="1" s="1"/>
  <c r="F135" i="1"/>
  <c r="G135" i="1"/>
  <c r="F136" i="1"/>
  <c r="G136" i="1" s="1"/>
  <c r="F137" i="1"/>
  <c r="G137" i="1"/>
  <c r="F138" i="1"/>
  <c r="G138" i="1" s="1"/>
  <c r="F139" i="1"/>
  <c r="G139" i="1"/>
  <c r="F140" i="1"/>
  <c r="G140" i="1" s="1"/>
  <c r="F141" i="1"/>
  <c r="G141" i="1"/>
  <c r="F142" i="1"/>
  <c r="G142" i="1" s="1"/>
  <c r="F143" i="1"/>
  <c r="G143" i="1"/>
  <c r="F144" i="1"/>
  <c r="G144" i="1" s="1"/>
  <c r="F145" i="1"/>
  <c r="G145" i="1"/>
  <c r="F146" i="1"/>
  <c r="G146" i="1" s="1"/>
  <c r="F147" i="1"/>
  <c r="G147" i="1"/>
  <c r="F54" i="1"/>
  <c r="G54" i="1" s="1"/>
  <c r="F55" i="1"/>
  <c r="G55" i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/>
  <c r="F62" i="1"/>
  <c r="G62" i="1" s="1"/>
  <c r="F63" i="1"/>
  <c r="G63" i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/>
  <c r="F70" i="1"/>
  <c r="G70" i="1" s="1"/>
  <c r="F71" i="1"/>
  <c r="G71" i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/>
  <c r="F78" i="1"/>
  <c r="G78" i="1" s="1"/>
  <c r="F79" i="1"/>
  <c r="G79" i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/>
  <c r="F87" i="1"/>
  <c r="G87" i="1" s="1"/>
  <c r="F88" i="1"/>
  <c r="G88" i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/>
  <c r="F95" i="1"/>
  <c r="G95" i="1" s="1"/>
  <c r="F96" i="1"/>
  <c r="G96" i="1"/>
  <c r="F97" i="1"/>
  <c r="G97" i="1" s="1"/>
  <c r="F99" i="1"/>
  <c r="G99" i="1" s="1"/>
  <c r="F100" i="1"/>
  <c r="G100" i="1" s="1"/>
  <c r="F101" i="1"/>
  <c r="G101" i="1" s="1"/>
  <c r="F103" i="1"/>
  <c r="G103" i="1" s="1"/>
  <c r="F104" i="1"/>
  <c r="G104" i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/>
  <c r="F111" i="1"/>
  <c r="G111" i="1" s="1"/>
  <c r="F112" i="1"/>
  <c r="G112" i="1"/>
  <c r="F113" i="1"/>
  <c r="G113" i="1" s="1"/>
  <c r="F114" i="1"/>
  <c r="G114" i="1" s="1"/>
  <c r="F53" i="1"/>
  <c r="G53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/>
  <c r="F37" i="1"/>
  <c r="G37" i="1" s="1"/>
  <c r="F38" i="1"/>
  <c r="G38" i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/>
  <c r="F45" i="1"/>
  <c r="G45" i="1" s="1"/>
  <c r="F46" i="1"/>
  <c r="G46" i="1"/>
  <c r="F47" i="1"/>
  <c r="G47" i="1" s="1"/>
  <c r="F30" i="1"/>
  <c r="G30" i="1" s="1"/>
  <c r="F25" i="1"/>
  <c r="G25" i="1" s="1"/>
  <c r="F21" i="1"/>
  <c r="G21" i="1"/>
  <c r="F22" i="1"/>
  <c r="G22" i="1" s="1"/>
  <c r="F23" i="1"/>
  <c r="G23" i="1"/>
  <c r="F24" i="1"/>
  <c r="G24" i="1" s="1"/>
  <c r="F20" i="1"/>
  <c r="G20" i="1" s="1"/>
  <c r="A59" i="1"/>
  <c r="A66" i="1"/>
  <c r="A73" i="1"/>
  <c r="A82" i="1"/>
  <c r="D102" i="1"/>
  <c r="F102" i="1" s="1"/>
  <c r="G102" i="1" s="1"/>
  <c r="D98" i="1"/>
  <c r="F98" i="1" s="1"/>
  <c r="G98" i="1" s="1"/>
  <c r="A125" i="1" l="1"/>
  <c r="A118" i="1"/>
  <c r="A51" i="1"/>
  <c r="A29" i="1"/>
  <c r="A20" i="1"/>
  <c r="A16" i="1"/>
  <c r="A10" i="1"/>
  <c r="A127" i="1" l="1"/>
  <c r="A128" i="1" s="1"/>
  <c r="A126" i="1"/>
  <c r="A11" i="1"/>
  <c r="A12" i="1" s="1"/>
  <c r="D2" i="2"/>
  <c r="B2" i="2"/>
  <c r="A130" i="1" l="1"/>
  <c r="A13" i="1"/>
  <c r="A14" i="1"/>
  <c r="A15" i="1" s="1"/>
  <c r="A17" i="1"/>
  <c r="F15" i="1"/>
  <c r="G15" i="1" s="1"/>
  <c r="A131" i="1" l="1"/>
  <c r="A21" i="1"/>
  <c r="A22" i="1" s="1"/>
  <c r="A23" i="1" s="1"/>
  <c r="A24" i="1" s="1"/>
  <c r="B4" i="2"/>
  <c r="A132" i="1" l="1"/>
  <c r="A133" i="1"/>
  <c r="A134" i="1" s="1"/>
  <c r="A25" i="1"/>
  <c r="A30" i="1" s="1"/>
  <c r="D22" i="2"/>
  <c r="D23" i="2"/>
  <c r="D21" i="2"/>
  <c r="A135" i="1" l="1"/>
  <c r="A136" i="1" s="1"/>
  <c r="A31" i="1"/>
  <c r="A32" i="1" s="1"/>
  <c r="A33" i="1" s="1"/>
  <c r="A34" i="1" s="1"/>
  <c r="F148" i="1"/>
  <c r="G148" i="1" s="1"/>
  <c r="F118" i="1"/>
  <c r="G118" i="1" s="1"/>
  <c r="F115" i="1"/>
  <c r="G115" i="1" s="1"/>
  <c r="F51" i="1"/>
  <c r="G51" i="1" s="1"/>
  <c r="F48" i="1"/>
  <c r="G48" i="1" s="1"/>
  <c r="F29" i="1"/>
  <c r="G29" i="1" s="1"/>
  <c r="F26" i="1"/>
  <c r="G26" i="1" s="1"/>
  <c r="H26" i="1" s="1"/>
  <c r="A137" i="1" l="1"/>
  <c r="A138" i="1" s="1"/>
  <c r="A36" i="1"/>
  <c r="A38" i="1"/>
  <c r="F11" i="1"/>
  <c r="G11" i="1" s="1"/>
  <c r="F12" i="1"/>
  <c r="G12" i="1" s="1"/>
  <c r="F13" i="1"/>
  <c r="G13" i="1" s="1"/>
  <c r="F14" i="1"/>
  <c r="G14" i="1" s="1"/>
  <c r="F16" i="1"/>
  <c r="G16" i="1" s="1"/>
  <c r="F10" i="1"/>
  <c r="G10" i="1" s="1"/>
  <c r="F9" i="1"/>
  <c r="G9" i="1" s="1"/>
  <c r="A140" i="1" l="1"/>
  <c r="A141" i="1" s="1"/>
  <c r="A142" i="1" s="1"/>
  <c r="A143" i="1" s="1"/>
  <c r="A144" i="1" s="1"/>
  <c r="A145" i="1" s="1"/>
  <c r="A146" i="1" s="1"/>
  <c r="A147" i="1" s="1"/>
  <c r="A39" i="1"/>
  <c r="H17" i="1"/>
  <c r="D14" i="2"/>
  <c r="A40" i="1" l="1"/>
  <c r="D27" i="2"/>
  <c r="D26" i="2"/>
  <c r="D25" i="2"/>
  <c r="D24" i="2"/>
  <c r="D20" i="2"/>
  <c r="H148" i="1"/>
  <c r="C19" i="2" s="1"/>
  <c r="D19" i="2" s="1"/>
  <c r="H115" i="1"/>
  <c r="C18" i="2" s="1"/>
  <c r="D18" i="2" s="1"/>
  <c r="H48" i="1"/>
  <c r="C17" i="2" s="1"/>
  <c r="D17" i="2" s="1"/>
  <c r="D16" i="2"/>
  <c r="D15" i="2"/>
  <c r="D13" i="2"/>
  <c r="D11" i="2"/>
  <c r="A41" i="1" l="1"/>
  <c r="A42" i="1" s="1"/>
  <c r="D12" i="2"/>
  <c r="A43" i="1" l="1"/>
  <c r="A44" i="1"/>
  <c r="A45" i="1" s="1"/>
  <c r="H151" i="1"/>
  <c r="C10" i="2"/>
  <c r="A46" i="1" l="1"/>
  <c r="A47" i="1" s="1"/>
  <c r="A53" i="1" s="1"/>
  <c r="A54" i="1" s="1"/>
  <c r="A55" i="1" s="1"/>
  <c r="A56" i="1" s="1"/>
  <c r="H154" i="1"/>
  <c r="H153" i="1"/>
  <c r="H152" i="1"/>
  <c r="C28" i="2"/>
  <c r="C30" i="2" s="1"/>
  <c r="D10" i="2"/>
  <c r="A57" i="1" l="1"/>
  <c r="A58" i="1" s="1"/>
  <c r="H155" i="1"/>
  <c r="D28" i="2"/>
  <c r="C31" i="2"/>
  <c r="D31" i="2" s="1"/>
  <c r="C32" i="2"/>
  <c r="D32" i="2" s="1"/>
  <c r="D30" i="2"/>
  <c r="A60" i="1" l="1"/>
  <c r="A61" i="1" s="1"/>
  <c r="A62" i="1" s="1"/>
  <c r="A63" i="1" s="1"/>
  <c r="A64" i="1" s="1"/>
  <c r="A65" i="1" s="1"/>
  <c r="A67" i="1" s="1"/>
  <c r="A68" i="1" s="1"/>
  <c r="A69" i="1" s="1"/>
  <c r="A70" i="1" s="1"/>
  <c r="A71" i="1" s="1"/>
  <c r="A72" i="1" s="1"/>
  <c r="A74" i="1" s="1"/>
  <c r="A75" i="1" s="1"/>
  <c r="A76" i="1" s="1"/>
  <c r="A77" i="1" s="1"/>
  <c r="A78" i="1" s="1"/>
  <c r="A79" i="1" s="1"/>
  <c r="A80" i="1" s="1"/>
  <c r="A81" i="1" s="1"/>
  <c r="A83" i="1" s="1"/>
  <c r="A84" i="1" s="1"/>
  <c r="A85" i="1" s="1"/>
  <c r="A86" i="1" s="1"/>
  <c r="A88" i="1" s="1"/>
  <c r="A89" i="1" s="1"/>
  <c r="A90" i="1" s="1"/>
  <c r="A91" i="1" s="1"/>
  <c r="A93" i="1" s="1"/>
  <c r="A94" i="1" s="1"/>
  <c r="A95" i="1" s="1"/>
  <c r="A96" i="1" s="1"/>
  <c r="A98" i="1" s="1"/>
  <c r="A99" i="1" s="1"/>
  <c r="A100" i="1" s="1"/>
  <c r="A101" i="1" s="1"/>
  <c r="C33" i="2"/>
  <c r="D33" i="2" s="1"/>
  <c r="A102" i="1" l="1"/>
  <c r="A103" i="1" l="1"/>
  <c r="A104" i="1" s="1"/>
  <c r="A105" i="1" l="1"/>
  <c r="A107" i="1" s="1"/>
  <c r="A108" i="1" s="1"/>
  <c r="A109" i="1" s="1"/>
  <c r="A110" i="1" s="1"/>
  <c r="A111" i="1" s="1"/>
  <c r="A112" i="1" s="1"/>
  <c r="A113" i="1" s="1"/>
  <c r="A114" i="1" s="1"/>
</calcChain>
</file>

<file path=xl/sharedStrings.xml><?xml version="1.0" encoding="utf-8"?>
<sst xmlns="http://schemas.openxmlformats.org/spreadsheetml/2006/main" count="331" uniqueCount="180">
  <si>
    <t>ITEM #</t>
  </si>
  <si>
    <t>DWG. #</t>
  </si>
  <si>
    <t>DESCRIPTION</t>
  </si>
  <si>
    <t>QUANTITY</t>
  </si>
  <si>
    <t>UNIT</t>
  </si>
  <si>
    <t>GENERAL REQUIREMENTS</t>
  </si>
  <si>
    <t>Supervision</t>
  </si>
  <si>
    <t>Mobilization Costs</t>
  </si>
  <si>
    <t>Project Overheads</t>
  </si>
  <si>
    <t>Bonds</t>
  </si>
  <si>
    <t>INSURANCE</t>
  </si>
  <si>
    <t>TOTAL BASE BID</t>
  </si>
  <si>
    <t>CONTINGENCY</t>
  </si>
  <si>
    <t>Permits</t>
  </si>
  <si>
    <t>LS</t>
  </si>
  <si>
    <t>Note:</t>
  </si>
  <si>
    <t xml:space="preserve">   Date:</t>
  </si>
  <si>
    <t>TRADE  COST</t>
  </si>
  <si>
    <t>CONTACT:</t>
  </si>
  <si>
    <t>Subtotal (General Requirements)</t>
  </si>
  <si>
    <t>SUBTOTAL</t>
  </si>
  <si>
    <t>Subtotal (Finishes)</t>
  </si>
  <si>
    <t>DIVISION 09- FINISHES</t>
  </si>
  <si>
    <t>DIVISION 07- THERMAL &amp; MOISTURE PROTECTION</t>
  </si>
  <si>
    <t>Subtotal (Thermal &amp; Moisture Protection)</t>
  </si>
  <si>
    <t>DIVISION 08- OPENINGS</t>
  </si>
  <si>
    <t>Subtotal (Openings)</t>
  </si>
  <si>
    <t>Final Clean-up</t>
  </si>
  <si>
    <t>E-MAIL ADDRESS:</t>
  </si>
  <si>
    <t>PHONE NUMBER:</t>
  </si>
  <si>
    <t>Temporary Control &amp; Facilities</t>
  </si>
  <si>
    <t>CLIENT'S INFORMATION:</t>
  </si>
  <si>
    <t>SCOPE:</t>
  </si>
  <si>
    <t>DIVISION 10- SPECIALTIES</t>
  </si>
  <si>
    <t>Subtotal (Specialties)</t>
  </si>
  <si>
    <t>PROJECT ID:</t>
  </si>
  <si>
    <t>AREA SUMMARY:</t>
  </si>
  <si>
    <t>BUILDING GSF</t>
  </si>
  <si>
    <t>Basement (SF)</t>
  </si>
  <si>
    <t>First Floor (SF)</t>
  </si>
  <si>
    <t>Second Floor (SF)</t>
  </si>
  <si>
    <t>DIVISION NO.</t>
  </si>
  <si>
    <t>Division 1</t>
  </si>
  <si>
    <t>Division 2</t>
  </si>
  <si>
    <t>Division 3</t>
  </si>
  <si>
    <t>Division 4</t>
  </si>
  <si>
    <t>Division 5</t>
  </si>
  <si>
    <t>Division 6</t>
  </si>
  <si>
    <t>Division 7</t>
  </si>
  <si>
    <t>Division 8</t>
  </si>
  <si>
    <t>Division 9</t>
  </si>
  <si>
    <t>Division 10</t>
  </si>
  <si>
    <t>Division 11</t>
  </si>
  <si>
    <t>Division 12</t>
  </si>
  <si>
    <t>Division 13</t>
  </si>
  <si>
    <t>Division 14</t>
  </si>
  <si>
    <t>Division 21</t>
  </si>
  <si>
    <t>Division 22</t>
  </si>
  <si>
    <t>Division 23</t>
  </si>
  <si>
    <t>Division 26</t>
  </si>
  <si>
    <t>TOTAL TRADE COST</t>
  </si>
  <si>
    <t>General Requirements</t>
  </si>
  <si>
    <t>Concrete</t>
  </si>
  <si>
    <t>Masonry</t>
  </si>
  <si>
    <t>Metals</t>
  </si>
  <si>
    <t>Openings</t>
  </si>
  <si>
    <t>Finishes</t>
  </si>
  <si>
    <t>Specialties</t>
  </si>
  <si>
    <t>Equipment</t>
  </si>
  <si>
    <t>Special Construction</t>
  </si>
  <si>
    <t>Conveying System</t>
  </si>
  <si>
    <t>Fire Protection</t>
  </si>
  <si>
    <t>Plumbing</t>
  </si>
  <si>
    <t>Electrical</t>
  </si>
  <si>
    <t>TOTAL DIV. COST</t>
  </si>
  <si>
    <t>No. of Floors:</t>
  </si>
  <si>
    <t>Site Work/ Existing Conditions</t>
  </si>
  <si>
    <t>COST/ SF</t>
  </si>
  <si>
    <t>Wood, Plastics &amp; Composites</t>
  </si>
  <si>
    <t>Thermal &amp; Moisture Protection</t>
  </si>
  <si>
    <t>Furnishing</t>
  </si>
  <si>
    <t>HVAC/ Mechanical</t>
  </si>
  <si>
    <t>Scaffolding</t>
  </si>
  <si>
    <t>UNIT COST</t>
  </si>
  <si>
    <t>TOTAL COST</t>
  </si>
  <si>
    <t>Enter Date</t>
  </si>
  <si>
    <t>Write Project Scope Here</t>
  </si>
  <si>
    <t>OVERHEAD &amp; PROFIT</t>
  </si>
  <si>
    <t>A-011&amp;
A-121</t>
  </si>
  <si>
    <t>Exterior Door With Frame &amp; Hardware (Installation Only)</t>
  </si>
  <si>
    <t>Door Type "E" With Frame Type B-1 And  Hardware Type "10"</t>
  </si>
  <si>
    <t>EA</t>
  </si>
  <si>
    <t>Door Type "B" With Frame Type "C" And  Hardware Type "5"</t>
  </si>
  <si>
    <t>Door Type "B" With Frame Type "C" And  Hardware Type "6"</t>
  </si>
  <si>
    <t>Door Type "A" With Frame Type "C" And  Hardware Type "7"</t>
  </si>
  <si>
    <t>A-011&amp;</t>
  </si>
  <si>
    <t>Exterior Window With Frame &amp; Hardware (Installation Only)</t>
  </si>
  <si>
    <t>A-122</t>
  </si>
  <si>
    <t xml:space="preserve">(4'-0"X4'-2") Window Type "B" With Frame Type Vinyl </t>
  </si>
  <si>
    <t>A-011 &amp;
A-121</t>
  </si>
  <si>
    <t>Interior Door With Frame &amp; Hardware (Installation Only)</t>
  </si>
  <si>
    <t>Door Type "E" With Frame Type "B-1" And  Hardware Type "9"</t>
  </si>
  <si>
    <t>Door Type "A" With Frame Type "A" And  Hardware Type "1"</t>
  </si>
  <si>
    <t>Door Type "B" With Frame Type "A" And  Hardware Type "3"</t>
  </si>
  <si>
    <t>Door Type "D" With Frame Type "B-1" And  Hardware Type "8"</t>
  </si>
  <si>
    <t>Door Type "F" With Frame Type "D"</t>
  </si>
  <si>
    <t>Door Type "A" With Frame Type "A" And  Hardware Type "2"</t>
  </si>
  <si>
    <t>Door Type "B" With Frame Type "A" And  Hardware Type "2"</t>
  </si>
  <si>
    <t>Door Type "B" With Frame Type "A" And  Hardware Type "4"</t>
  </si>
  <si>
    <t>Door Type "C" With Frame Type "A" And  Hardware Type "3"</t>
  </si>
  <si>
    <t>Door Type "B" With Frame Type "C" And  Hardware Type "3"</t>
  </si>
  <si>
    <t>A-012 &amp;
A-091</t>
  </si>
  <si>
    <t>Walls</t>
  </si>
  <si>
    <t>Wall Type 1</t>
  </si>
  <si>
    <t>2X4 Wood Studs 16" O.C. (126 EA, 1481 LF)</t>
  </si>
  <si>
    <t>SF</t>
  </si>
  <si>
    <t>5/8" "X" Type Gypsum Board</t>
  </si>
  <si>
    <t>3-1/2" Sound Attenuating Insulation</t>
  </si>
  <si>
    <t>2X4 Preservative Treated Sole Plate</t>
  </si>
  <si>
    <t>LF</t>
  </si>
  <si>
    <t xml:space="preserve">2X4 Top Plate </t>
  </si>
  <si>
    <t>Wall Base</t>
  </si>
  <si>
    <t>Wall Type 2</t>
  </si>
  <si>
    <r>
      <t xml:space="preserve">2X4 Wood Studs 16" O.C. </t>
    </r>
    <r>
      <rPr>
        <sz val="12"/>
        <color rgb="FFFF0000"/>
        <rFont val="Calibri"/>
        <family val="2"/>
        <scheme val="minor"/>
      </rPr>
      <t>(513 EA, 6028 LF)</t>
    </r>
  </si>
  <si>
    <t>5/8" Gypsum Board</t>
  </si>
  <si>
    <t>Wall Type 3</t>
  </si>
  <si>
    <r>
      <t xml:space="preserve">2X6 Wood Studs 16" O.C. </t>
    </r>
    <r>
      <rPr>
        <sz val="12"/>
        <color rgb="FFFF0000"/>
        <rFont val="Calibri"/>
        <family val="2"/>
        <scheme val="minor"/>
      </rPr>
      <t>(53 EA, 623 LF)</t>
    </r>
  </si>
  <si>
    <t>5-1/2" Sound Attenuating Insulation</t>
  </si>
  <si>
    <t>2X6 Preservative Treated Sole Plate</t>
  </si>
  <si>
    <t xml:space="preserve">2X6 Top Plate </t>
  </si>
  <si>
    <t>Wall Type 4</t>
  </si>
  <si>
    <r>
      <t xml:space="preserve">2X6 Wood Studs 16" O.C. </t>
    </r>
    <r>
      <rPr>
        <sz val="12"/>
        <color rgb="FFFF0000"/>
        <rFont val="Calibri"/>
        <family val="2"/>
        <scheme val="minor"/>
      </rPr>
      <t>(295 EA, 3122 LF)</t>
    </r>
  </si>
  <si>
    <t>5/8" Gypsum Board On Inner Face</t>
  </si>
  <si>
    <t>R-21 Batt Insulation</t>
  </si>
  <si>
    <t xml:space="preserve">Vapor Barrier On Warm Side </t>
  </si>
  <si>
    <t>5/8" Apa Rated Exterior Grade Wd. Sheathing With Tyvek
 Building Wrap</t>
  </si>
  <si>
    <t>A-021 &amp;
A-022</t>
  </si>
  <si>
    <t>Ceiling</t>
  </si>
  <si>
    <t>(2'X4') Armstrong 1729 Fine Fissured, White Lay In
Accoustic Tile With Grid</t>
  </si>
  <si>
    <t>(2'X2') Armstrong 584, White Lay-In 
Acoustic Tile With Grid</t>
  </si>
  <si>
    <t>(2'X4') Armstrong 2910 Random Fissured, White Lay-In 
Accoustic Tile With Mylar Finish With Grid</t>
  </si>
  <si>
    <t>5"Soffit At Laundry</t>
  </si>
  <si>
    <r>
      <t xml:space="preserve">2X4 Wood Studs 16" O.C. </t>
    </r>
    <r>
      <rPr>
        <sz val="12"/>
        <color rgb="FFFF0000"/>
        <rFont val="Calibri"/>
        <family val="2"/>
        <scheme val="minor"/>
      </rPr>
      <t>(4 EA, 8 LF)</t>
    </r>
  </si>
  <si>
    <t>Corner Bead</t>
  </si>
  <si>
    <t>(2x4) Plate</t>
  </si>
  <si>
    <t>5" Soffit At Pantry</t>
  </si>
  <si>
    <r>
      <t xml:space="preserve">2X4 Wood Studs 16" O.C. </t>
    </r>
    <r>
      <rPr>
        <sz val="12"/>
        <color rgb="FFFF0000"/>
        <rFont val="Calibri"/>
        <family val="2"/>
        <scheme val="minor"/>
      </rPr>
      <t>(7 EA, 23LF)</t>
    </r>
  </si>
  <si>
    <t>5'-2" Wide Soffit At Reception</t>
  </si>
  <si>
    <r>
      <t xml:space="preserve">Dry Wall Cross Tee @16" O.C. </t>
    </r>
    <r>
      <rPr>
        <sz val="12"/>
        <color rgb="FFFF0000"/>
        <rFont val="Calibri"/>
        <family val="2"/>
        <scheme val="minor"/>
      </rPr>
      <t>(22 EA, 113 LF)</t>
    </r>
  </si>
  <si>
    <r>
      <t xml:space="preserve">12" GA. Hanger Wire To Structure @ 48" O.C. </t>
    </r>
    <r>
      <rPr>
        <sz val="12"/>
        <color rgb="FFFF0000"/>
        <rFont val="Calibri"/>
        <family val="2"/>
        <scheme val="minor"/>
      </rPr>
      <t>(9 EA, 46 LF)</t>
    </r>
  </si>
  <si>
    <t>1'-0" Wide 7830 Channel Molding</t>
  </si>
  <si>
    <t>KAM 21025</t>
  </si>
  <si>
    <t>DW-90C</t>
  </si>
  <si>
    <t>DW-30C</t>
  </si>
  <si>
    <t>7'-6" Wide Soffit At Reception</t>
  </si>
  <si>
    <r>
      <t xml:space="preserve">Dry Wall Cross Tee @16" O.C. </t>
    </r>
    <r>
      <rPr>
        <sz val="12"/>
        <color rgb="FFFF0000"/>
        <rFont val="Calibri"/>
        <family val="2"/>
        <scheme val="minor"/>
      </rPr>
      <t>(13 EA, 98 LF)</t>
    </r>
  </si>
  <si>
    <r>
      <t xml:space="preserve">12" GA. Hanger Wire To Structure @ 48" O.C. </t>
    </r>
    <r>
      <rPr>
        <sz val="12"/>
        <color rgb="FFFF0000"/>
        <rFont val="Calibri"/>
        <family val="2"/>
        <scheme val="minor"/>
      </rPr>
      <t>(5 EA, 38 LF)</t>
    </r>
  </si>
  <si>
    <t>A-031 &amp;
A-061</t>
  </si>
  <si>
    <t>Insulation</t>
  </si>
  <si>
    <t>R-38 Foil Face Batt Insulation</t>
  </si>
  <si>
    <t xml:space="preserve">R-38 Foil Face Batt Insulation </t>
  </si>
  <si>
    <t>R-25 Rigid Insulation With Mechanically Fastened 0.060 
Epdm Membrane</t>
  </si>
  <si>
    <t>R-10 Rigid Insulation On Foundation Wall</t>
  </si>
  <si>
    <t>Vapor Barrier On Floor</t>
  </si>
  <si>
    <t>A-012 &amp;
A-111</t>
  </si>
  <si>
    <t>Bath Room Accessories</t>
  </si>
  <si>
    <t>Toilet Toddler, Twaddler And Prepper</t>
  </si>
  <si>
    <t>Double-Roll Toilet Tissue Dispenser-Bobrick # B-265</t>
  </si>
  <si>
    <t>Surface Mounted Paper Towel Dispenser- Bobrick # B-262</t>
  </si>
  <si>
    <t>Soap Dispenser- Bobrick # B-2111</t>
  </si>
  <si>
    <t>Grab Bar- Bobrick # B-5806.99X36 Peened Gripping</t>
  </si>
  <si>
    <t>Grab Bar-Bobrick # B-5806.99X42 Peened Gripping</t>
  </si>
  <si>
    <t>Mirrors-Bobrick #B-165 -18"X30" Tempered Glass Mirror</t>
  </si>
  <si>
    <t>Use Pre-Formed Insulation On Hot Water Piping And Drain</t>
  </si>
  <si>
    <t>Grab Bar-Bobrick # B-5806.99X18 Peened Gripping</t>
  </si>
  <si>
    <t>Grab Bar-Bobrick # B-5806.99X24 Peened Gripping</t>
  </si>
  <si>
    <t>Toilet Pre-1, Pre-2, Pre-3, Pre K-K &amp; Make Believe Boulevard</t>
  </si>
  <si>
    <t>Toilet Infant (For Teachers) And Staff Toilet</t>
  </si>
  <si>
    <t>The Learning Experience Academy NJ</t>
  </si>
  <si>
    <t>MBB Lower Level 5/8" Gypsum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</si>
</sst>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£&quot;* #,##0.00_-;\-&quot;£&quot;* #,##0.00_-;_-&quot;£&quot;* &quot;-&quot;??_-;_-@_-"/>
    <numFmt numFmtId="165" formatCode="&quot;$&quot;#,##0.00"/>
    <numFmt numFmtId="166" formatCode="&quot;$&quot;#,##0"/>
    <numFmt numFmtId="167" formatCode="0.0%"/>
    <numFmt numFmtId="168" formatCode="_(&quot;$&quot;* #,##0_);_(&quot;$&quot;* \(#,##0\);_(&quot;$&quot;* &quot;-&quot;??_);_(@_)"/>
    <numFmt numFmtId="169" formatCode="mm/dd/yy;@"/>
  </numFmts>
  <fonts count="2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B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B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Futura Std Book"/>
      <family val="2"/>
    </font>
    <font>
      <sz val="10"/>
      <name val="Futura Std Book"/>
    </font>
    <font>
      <b/>
      <sz val="12"/>
      <color rgb="FFFF0000"/>
      <name val="Calibri"/>
      <family val="2"/>
      <scheme val="minor"/>
    </font>
    <font>
      <b/>
      <sz val="12"/>
      <color rgb="FF0000CC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B3"/>
        <bgColor indexed="64"/>
      </patternFill>
    </fill>
    <fill>
      <patternFill patternType="solid">
        <fgColor rgb="FFFC6C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6" fillId="0" borderId="0" applyFont="0" applyFill="0" applyBorder="0" applyAlignment="0" applyProtection="0"/>
  </cellStyleXfs>
  <cellXfs count="147">
    <xf numFmtId="0" fontId="0" fillId="0" borderId="0" xfId="0"/>
    <xf numFmtId="0" fontId="0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166" fontId="5" fillId="0" borderId="1" xfId="0" applyNumberFormat="1" applyFont="1" applyBorder="1" applyAlignment="1">
      <alignment horizontal="right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167" fontId="5" fillId="2" borderId="0" xfId="0" applyNumberFormat="1" applyFont="1" applyFill="1" applyBorder="1" applyAlignment="1">
      <alignment vertical="center"/>
    </xf>
    <xf numFmtId="9" fontId="1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9" fontId="5" fillId="2" borderId="0" xfId="0" applyNumberFormat="1" applyFont="1" applyFill="1" applyBorder="1" applyAlignment="1">
      <alignment vertical="center"/>
    </xf>
    <xf numFmtId="167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9" fontId="5" fillId="2" borderId="0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vertical="center"/>
    </xf>
    <xf numFmtId="165" fontId="1" fillId="2" borderId="3" xfId="0" applyNumberFormat="1" applyFont="1" applyFill="1" applyBorder="1" applyAlignment="1">
      <alignment horizontal="center" vertical="center"/>
    </xf>
    <xf numFmtId="167" fontId="4" fillId="6" borderId="2" xfId="0" applyNumberFormat="1" applyFont="1" applyFill="1" applyBorder="1" applyAlignment="1">
      <alignment vertical="center"/>
    </xf>
    <xf numFmtId="167" fontId="4" fillId="6" borderId="2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66" fontId="5" fillId="0" borderId="0" xfId="0" applyNumberFormat="1" applyFont="1" applyFill="1" applyBorder="1" applyAlignment="1">
      <alignment horizontal="right" vertical="center"/>
    </xf>
    <xf numFmtId="166" fontId="5" fillId="0" borderId="7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16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166" fontId="2" fillId="0" borderId="11" xfId="0" applyNumberFormat="1" applyFont="1" applyFill="1" applyBorder="1" applyAlignment="1">
      <alignment vertical="center"/>
    </xf>
    <xf numFmtId="0" fontId="5" fillId="0" borderId="14" xfId="0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vertical="center"/>
    </xf>
    <xf numFmtId="165" fontId="1" fillId="2" borderId="11" xfId="0" applyNumberFormat="1" applyFont="1" applyFill="1" applyBorder="1" applyAlignment="1">
      <alignment vertical="center"/>
    </xf>
    <xf numFmtId="165" fontId="8" fillId="6" borderId="8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4" borderId="4" xfId="0" applyFont="1" applyFill="1" applyBorder="1" applyAlignment="1">
      <alignment horizontal="centerContinuous" vertical="center"/>
    </xf>
    <xf numFmtId="0" fontId="12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Continuous" vertical="center"/>
    </xf>
    <xf numFmtId="0" fontId="11" fillId="4" borderId="10" xfId="0" applyFont="1" applyFill="1" applyBorder="1" applyAlignment="1">
      <alignment horizontal="centerContinuous" vertical="center"/>
    </xf>
    <xf numFmtId="0" fontId="12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Continuous" vertical="center"/>
    </xf>
    <xf numFmtId="0" fontId="13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Continuous" vertical="center"/>
    </xf>
    <xf numFmtId="0" fontId="14" fillId="4" borderId="0" xfId="0" applyFont="1" applyFill="1" applyBorder="1" applyAlignment="1">
      <alignment horizontal="right" vertical="center"/>
    </xf>
    <xf numFmtId="0" fontId="13" fillId="4" borderId="0" xfId="0" applyFont="1" applyFill="1" applyBorder="1" applyAlignment="1">
      <alignment horizontal="centerContinuous" vertical="center"/>
    </xf>
    <xf numFmtId="0" fontId="11" fillId="0" borderId="0" xfId="0" applyFont="1" applyFill="1" applyBorder="1" applyAlignment="1">
      <alignment horizontal="centerContinuous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Continuous" vertical="center"/>
    </xf>
    <xf numFmtId="0" fontId="5" fillId="0" borderId="10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Continuous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Continuous" vertical="center"/>
    </xf>
    <xf numFmtId="0" fontId="5" fillId="0" borderId="1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15" fillId="4" borderId="3" xfId="0" applyFont="1" applyFill="1" applyBorder="1" applyAlignment="1">
      <alignment horizontal="right" vertical="center"/>
    </xf>
    <xf numFmtId="0" fontId="14" fillId="4" borderId="10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vertical="center"/>
    </xf>
    <xf numFmtId="0" fontId="9" fillId="4" borderId="11" xfId="0" applyFont="1" applyFill="1" applyBorder="1" applyAlignment="1">
      <alignment horizontal="center"/>
    </xf>
    <xf numFmtId="0" fontId="9" fillId="4" borderId="11" xfId="0" applyFont="1" applyFill="1" applyBorder="1"/>
    <xf numFmtId="0" fontId="19" fillId="0" borderId="1" xfId="0" applyFont="1" applyFill="1" applyBorder="1" applyAlignment="1" applyProtection="1">
      <alignment vertical="center"/>
    </xf>
    <xf numFmtId="168" fontId="0" fillId="0" borderId="1" xfId="0" applyNumberFormat="1" applyBorder="1"/>
    <xf numFmtId="0" fontId="19" fillId="4" borderId="1" xfId="0" applyFont="1" applyFill="1" applyBorder="1" applyAlignment="1" applyProtection="1">
      <alignment vertical="center"/>
    </xf>
    <xf numFmtId="0" fontId="19" fillId="0" borderId="6" xfId="0" applyFont="1" applyFill="1" applyBorder="1" applyAlignment="1" applyProtection="1">
      <alignment vertical="center"/>
    </xf>
    <xf numFmtId="9" fontId="1" fillId="2" borderId="0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 vertical="center"/>
    </xf>
    <xf numFmtId="3" fontId="1" fillId="4" borderId="0" xfId="0" applyNumberFormat="1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168" fontId="9" fillId="4" borderId="0" xfId="0" applyNumberFormat="1" applyFont="1" applyFill="1" applyBorder="1" applyAlignment="1">
      <alignment horizontal="right"/>
    </xf>
    <xf numFmtId="3" fontId="9" fillId="4" borderId="0" xfId="0" applyNumberFormat="1" applyFont="1" applyFill="1" applyBorder="1" applyAlignment="1">
      <alignment horizontal="left"/>
    </xf>
    <xf numFmtId="49" fontId="18" fillId="0" borderId="13" xfId="0" applyNumberFormat="1" applyFont="1" applyFill="1" applyBorder="1" applyAlignment="1" applyProtection="1">
      <alignment horizontal="center" vertical="center"/>
    </xf>
    <xf numFmtId="168" fontId="0" fillId="0" borderId="18" xfId="0" applyNumberFormat="1" applyBorder="1"/>
    <xf numFmtId="49" fontId="18" fillId="0" borderId="20" xfId="0" applyNumberFormat="1" applyFont="1" applyFill="1" applyBorder="1" applyAlignment="1" applyProtection="1">
      <alignment horizontal="center" vertical="center"/>
    </xf>
    <xf numFmtId="0" fontId="14" fillId="4" borderId="0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left" vertical="center"/>
    </xf>
    <xf numFmtId="169" fontId="14" fillId="4" borderId="0" xfId="0" applyNumberFormat="1" applyFont="1" applyFill="1" applyBorder="1" applyAlignment="1">
      <alignment vertical="center"/>
    </xf>
    <xf numFmtId="169" fontId="14" fillId="4" borderId="1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1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49" fontId="18" fillId="0" borderId="19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66" fontId="5" fillId="0" borderId="15" xfId="0" applyNumberFormat="1" applyFont="1" applyBorder="1" applyAlignment="1">
      <alignment horizontal="center" vertical="center"/>
    </xf>
    <xf numFmtId="0" fontId="7" fillId="5" borderId="14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right" vertical="center"/>
    </xf>
    <xf numFmtId="166" fontId="2" fillId="8" borderId="11" xfId="0" applyNumberFormat="1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/>
    </xf>
    <xf numFmtId="168" fontId="1" fillId="8" borderId="19" xfId="1" applyNumberFormat="1" applyFont="1" applyFill="1" applyBorder="1" applyAlignment="1">
      <alignment vertical="center"/>
    </xf>
    <xf numFmtId="0" fontId="1" fillId="8" borderId="10" xfId="0" applyFont="1" applyFill="1" applyBorder="1" applyAlignment="1">
      <alignment horizontal="center" vertical="center"/>
    </xf>
    <xf numFmtId="9" fontId="1" fillId="8" borderId="0" xfId="0" applyNumberFormat="1" applyFont="1" applyFill="1" applyBorder="1" applyAlignment="1">
      <alignment horizontal="center" vertical="center"/>
    </xf>
    <xf numFmtId="168" fontId="5" fillId="8" borderId="0" xfId="1" applyNumberFormat="1" applyFont="1" applyFill="1" applyBorder="1" applyAlignment="1">
      <alignment horizontal="center" vertical="center"/>
    </xf>
    <xf numFmtId="168" fontId="5" fillId="8" borderId="11" xfId="1" applyNumberFormat="1" applyFont="1" applyFill="1" applyBorder="1" applyAlignment="1">
      <alignment horizontal="center" vertical="center"/>
    </xf>
    <xf numFmtId="167" fontId="14" fillId="7" borderId="19" xfId="0" applyNumberFormat="1" applyFont="1" applyFill="1" applyBorder="1" applyAlignment="1">
      <alignment horizontal="center" vertical="center"/>
    </xf>
    <xf numFmtId="168" fontId="14" fillId="7" borderId="19" xfId="1" applyNumberFormat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0000B3"/>
      <color rgb="FF007F00"/>
      <color rgb="FFFC6C00"/>
      <color rgb="FFFF6600"/>
      <color rgb="FFFE6500"/>
      <color rgb="FF757F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572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457200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57200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72440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2</xdr:col>
      <xdr:colOff>3267075</xdr:colOff>
      <xdr:row>1</xdr:row>
      <xdr:rowOff>152400</xdr:rowOff>
    </xdr:from>
    <xdr:to>
      <xdr:col>3</xdr:col>
      <xdr:colOff>107452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152400"/>
          <a:ext cx="1021852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3"/>
  <sheetViews>
    <sheetView view="pageBreakPreview" topLeftCell="A6" zoomScaleNormal="100" zoomScaleSheetLayoutView="100" workbookViewId="0">
      <selection activeCell="B12" sqref="B12"/>
    </sheetView>
  </sheetViews>
  <sheetFormatPr defaultRowHeight="15"/>
  <cols>
    <col min="1" max="1" width="21.7109375" bestFit="1" customWidth="1"/>
    <col min="2" max="2" width="45" customWidth="1"/>
    <col min="3" max="4" width="17.7109375" customWidth="1"/>
  </cols>
  <sheetData>
    <row r="1" spans="1:4" ht="15.75">
      <c r="A1" s="90"/>
      <c r="B1" s="70"/>
      <c r="C1" s="71"/>
      <c r="D1" s="47"/>
    </row>
    <row r="2" spans="1:4" ht="15.75">
      <c r="A2" s="72" t="s">
        <v>35</v>
      </c>
      <c r="B2" s="98" t="str">
        <f>'TAKEOFF Breakdown'!C3</f>
        <v>The Learning Experience Academy NJ</v>
      </c>
      <c r="C2" s="58" t="s">
        <v>16</v>
      </c>
      <c r="D2" s="101" t="str">
        <f>'TAKEOFF Breakdown'!G6</f>
        <v>Enter Date</v>
      </c>
    </row>
    <row r="3" spans="1:4" ht="15.75">
      <c r="A3" s="80" t="s">
        <v>36</v>
      </c>
      <c r="B3" s="81"/>
      <c r="C3" s="58"/>
      <c r="D3" s="82"/>
    </row>
    <row r="4" spans="1:4" ht="15.75">
      <c r="A4" s="72" t="s">
        <v>37</v>
      </c>
      <c r="B4" s="91">
        <f>SUM(B5:B7)</f>
        <v>6000</v>
      </c>
      <c r="C4" s="58" t="s">
        <v>75</v>
      </c>
      <c r="D4" s="89">
        <v>3</v>
      </c>
    </row>
    <row r="5" spans="1:4" ht="15.75">
      <c r="A5" s="72" t="s">
        <v>38</v>
      </c>
      <c r="B5" s="92">
        <v>1000</v>
      </c>
      <c r="C5" s="93"/>
      <c r="D5" s="83"/>
    </row>
    <row r="6" spans="1:4" ht="15.75">
      <c r="A6" s="72" t="s">
        <v>39</v>
      </c>
      <c r="B6" s="91">
        <v>2000</v>
      </c>
      <c r="C6" s="93"/>
      <c r="D6" s="83"/>
    </row>
    <row r="7" spans="1:4" ht="15.75">
      <c r="A7" s="72" t="s">
        <v>40</v>
      </c>
      <c r="B7" s="91">
        <v>3000</v>
      </c>
      <c r="C7" s="93"/>
      <c r="D7" s="83"/>
    </row>
    <row r="8" spans="1:4" ht="15.75">
      <c r="A8" s="72"/>
      <c r="B8" s="94"/>
      <c r="C8" s="93"/>
      <c r="D8" s="83"/>
    </row>
    <row r="9" spans="1:4">
      <c r="A9" s="126" t="s">
        <v>41</v>
      </c>
      <c r="B9" s="128" t="s">
        <v>2</v>
      </c>
      <c r="C9" s="128" t="s">
        <v>74</v>
      </c>
      <c r="D9" s="129" t="s">
        <v>77</v>
      </c>
    </row>
    <row r="10" spans="1:4">
      <c r="A10" s="95" t="s">
        <v>42</v>
      </c>
      <c r="B10" s="84" t="s">
        <v>61</v>
      </c>
      <c r="C10" s="85">
        <f>'TAKEOFF Breakdown'!H17</f>
        <v>0</v>
      </c>
      <c r="D10" s="96">
        <f>SUM(C10/$B$4)</f>
        <v>0</v>
      </c>
    </row>
    <row r="11" spans="1:4">
      <c r="A11" s="95" t="s">
        <v>43</v>
      </c>
      <c r="B11" s="84" t="s">
        <v>76</v>
      </c>
      <c r="C11" s="85">
        <v>0</v>
      </c>
      <c r="D11" s="96">
        <f t="shared" ref="D11:D27" si="0">SUM(C11/$B$4)</f>
        <v>0</v>
      </c>
    </row>
    <row r="12" spans="1:4">
      <c r="A12" s="95" t="s">
        <v>44</v>
      </c>
      <c r="B12" s="84" t="s">
        <v>62</v>
      </c>
      <c r="C12" s="85">
        <v>0</v>
      </c>
      <c r="D12" s="96">
        <f t="shared" si="0"/>
        <v>0</v>
      </c>
    </row>
    <row r="13" spans="1:4">
      <c r="A13" s="95" t="s">
        <v>45</v>
      </c>
      <c r="B13" s="84" t="s">
        <v>63</v>
      </c>
      <c r="C13" s="85">
        <v>0</v>
      </c>
      <c r="D13" s="96">
        <f t="shared" si="0"/>
        <v>0</v>
      </c>
    </row>
    <row r="14" spans="1:4">
      <c r="A14" s="95" t="s">
        <v>46</v>
      </c>
      <c r="B14" s="84" t="s">
        <v>64</v>
      </c>
      <c r="C14" s="85">
        <v>0</v>
      </c>
      <c r="D14" s="96">
        <f t="shared" si="0"/>
        <v>0</v>
      </c>
    </row>
    <row r="15" spans="1:4">
      <c r="A15" s="95" t="s">
        <v>47</v>
      </c>
      <c r="B15" s="84" t="s">
        <v>78</v>
      </c>
      <c r="C15" s="85">
        <v>0</v>
      </c>
      <c r="D15" s="96">
        <f t="shared" si="0"/>
        <v>0</v>
      </c>
    </row>
    <row r="16" spans="1:4">
      <c r="A16" s="95" t="s">
        <v>48</v>
      </c>
      <c r="B16" s="84" t="s">
        <v>79</v>
      </c>
      <c r="C16" s="85">
        <v>0</v>
      </c>
      <c r="D16" s="96">
        <f t="shared" si="0"/>
        <v>0</v>
      </c>
    </row>
    <row r="17" spans="1:4">
      <c r="A17" s="95" t="s">
        <v>49</v>
      </c>
      <c r="B17" s="84" t="s">
        <v>65</v>
      </c>
      <c r="C17" s="85">
        <f>'TAKEOFF Breakdown'!H48</f>
        <v>0</v>
      </c>
      <c r="D17" s="96">
        <f t="shared" si="0"/>
        <v>0</v>
      </c>
    </row>
    <row r="18" spans="1:4">
      <c r="A18" s="95" t="s">
        <v>50</v>
      </c>
      <c r="B18" s="86" t="s">
        <v>66</v>
      </c>
      <c r="C18" s="85">
        <f>'TAKEOFF Breakdown'!H115</f>
        <v>0</v>
      </c>
      <c r="D18" s="96">
        <f t="shared" si="0"/>
        <v>0</v>
      </c>
    </row>
    <row r="19" spans="1:4">
      <c r="A19" s="95" t="s">
        <v>51</v>
      </c>
      <c r="B19" s="86" t="s">
        <v>67</v>
      </c>
      <c r="C19" s="85">
        <f>'TAKEOFF Breakdown'!H148</f>
        <v>0</v>
      </c>
      <c r="D19" s="96">
        <f t="shared" si="0"/>
        <v>0</v>
      </c>
    </row>
    <row r="20" spans="1:4">
      <c r="A20" s="95" t="s">
        <v>52</v>
      </c>
      <c r="B20" s="86" t="s">
        <v>68</v>
      </c>
      <c r="C20" s="85">
        <v>0</v>
      </c>
      <c r="D20" s="96">
        <f t="shared" si="0"/>
        <v>0</v>
      </c>
    </row>
    <row r="21" spans="1:4">
      <c r="A21" s="95" t="s">
        <v>53</v>
      </c>
      <c r="B21" s="86" t="s">
        <v>80</v>
      </c>
      <c r="C21" s="85">
        <v>0</v>
      </c>
      <c r="D21" s="96">
        <f t="shared" si="0"/>
        <v>0</v>
      </c>
    </row>
    <row r="22" spans="1:4">
      <c r="A22" s="95" t="s">
        <v>54</v>
      </c>
      <c r="B22" s="86" t="s">
        <v>69</v>
      </c>
      <c r="C22" s="85">
        <v>0</v>
      </c>
      <c r="D22" s="96">
        <f t="shared" si="0"/>
        <v>0</v>
      </c>
    </row>
    <row r="23" spans="1:4">
      <c r="A23" s="95" t="s">
        <v>55</v>
      </c>
      <c r="B23" s="86" t="s">
        <v>70</v>
      </c>
      <c r="C23" s="85">
        <v>0</v>
      </c>
      <c r="D23" s="96">
        <f t="shared" si="0"/>
        <v>0</v>
      </c>
    </row>
    <row r="24" spans="1:4">
      <c r="A24" s="95" t="s">
        <v>56</v>
      </c>
      <c r="B24" s="86" t="s">
        <v>71</v>
      </c>
      <c r="C24" s="85">
        <v>0</v>
      </c>
      <c r="D24" s="96">
        <f t="shared" si="0"/>
        <v>0</v>
      </c>
    </row>
    <row r="25" spans="1:4">
      <c r="A25" s="95" t="s">
        <v>57</v>
      </c>
      <c r="B25" s="84" t="s">
        <v>72</v>
      </c>
      <c r="C25" s="85">
        <v>0</v>
      </c>
      <c r="D25" s="96">
        <f t="shared" si="0"/>
        <v>0</v>
      </c>
    </row>
    <row r="26" spans="1:4">
      <c r="A26" s="95" t="s">
        <v>58</v>
      </c>
      <c r="B26" s="84" t="s">
        <v>81</v>
      </c>
      <c r="C26" s="85">
        <v>0</v>
      </c>
      <c r="D26" s="96">
        <f t="shared" si="0"/>
        <v>0</v>
      </c>
    </row>
    <row r="27" spans="1:4" ht="15.75" thickBot="1">
      <c r="A27" s="97" t="s">
        <v>59</v>
      </c>
      <c r="B27" s="87" t="s">
        <v>73</v>
      </c>
      <c r="C27" s="85">
        <v>0</v>
      </c>
      <c r="D27" s="96">
        <f t="shared" si="0"/>
        <v>0</v>
      </c>
    </row>
    <row r="28" spans="1:4" ht="16.5" thickBot="1">
      <c r="A28" s="139" t="s">
        <v>60</v>
      </c>
      <c r="B28" s="139"/>
      <c r="C28" s="140">
        <f>SUM(C10:C27)</f>
        <v>0</v>
      </c>
      <c r="D28" s="140">
        <f>SUM(C28/$B$4)</f>
        <v>0</v>
      </c>
    </row>
    <row r="29" spans="1:4" ht="15.75" thickBot="1">
      <c r="A29" s="116"/>
      <c r="B29" s="116"/>
      <c r="C29" s="116"/>
      <c r="D29" s="116"/>
    </row>
    <row r="30" spans="1:4" ht="15.75">
      <c r="A30" s="141" t="s">
        <v>87</v>
      </c>
      <c r="B30" s="142">
        <v>0.2</v>
      </c>
      <c r="C30" s="143">
        <f>C28*B30</f>
        <v>0</v>
      </c>
      <c r="D30" s="144">
        <f>SUM(C30/$B$4)</f>
        <v>0</v>
      </c>
    </row>
    <row r="31" spans="1:4" ht="15.75">
      <c r="A31" s="141" t="s">
        <v>10</v>
      </c>
      <c r="B31" s="142">
        <v>0.03</v>
      </c>
      <c r="C31" s="143">
        <f>C28*B31</f>
        <v>0</v>
      </c>
      <c r="D31" s="144">
        <f t="shared" ref="D31:D32" si="1">SUM(C31/$B$4)</f>
        <v>0</v>
      </c>
    </row>
    <row r="32" spans="1:4" ht="16.5" thickBot="1">
      <c r="A32" s="141" t="s">
        <v>12</v>
      </c>
      <c r="B32" s="142">
        <v>7.0000000000000007E-2</v>
      </c>
      <c r="C32" s="143">
        <f>C28*B32</f>
        <v>0</v>
      </c>
      <c r="D32" s="144">
        <f t="shared" si="1"/>
        <v>0</v>
      </c>
    </row>
    <row r="33" spans="1:4" ht="16.5" thickBot="1">
      <c r="A33" s="145" t="s">
        <v>60</v>
      </c>
      <c r="B33" s="145"/>
      <c r="C33" s="146">
        <f>SUM(C28:C32)</f>
        <v>0</v>
      </c>
      <c r="D33" s="146">
        <f>SUM(C33/$B$4)</f>
        <v>0</v>
      </c>
    </row>
  </sheetData>
  <mergeCells count="3">
    <mergeCell ref="A28:B28"/>
    <mergeCell ref="A29:D29"/>
    <mergeCell ref="A33:B33"/>
  </mergeCells>
  <pageMargins left="0.7" right="0.7" top="0.7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F00"/>
    <pageSetUpPr fitToPage="1"/>
  </sheetPr>
  <dimension ref="A1:H158"/>
  <sheetViews>
    <sheetView showGridLines="0" tabSelected="1" view="pageBreakPreview" topLeftCell="A2" zoomScaleNormal="100" zoomScaleSheetLayoutView="100" workbookViewId="0">
      <selection activeCell="E11" sqref="E11"/>
    </sheetView>
  </sheetViews>
  <sheetFormatPr defaultRowHeight="15"/>
  <cols>
    <col min="1" max="1" width="7" style="1" customWidth="1"/>
    <col min="2" max="2" width="12.140625" style="43" customWidth="1"/>
    <col min="3" max="3" width="62.7109375" style="1" customWidth="1"/>
    <col min="4" max="4" width="11.7109375" style="8" customWidth="1"/>
    <col min="5" max="5" width="8.5703125" style="8" customWidth="1"/>
    <col min="6" max="6" width="15.28515625" style="1" customWidth="1"/>
    <col min="7" max="7" width="14.85546875" style="1" customWidth="1"/>
    <col min="8" max="8" width="16.140625" style="1" customWidth="1"/>
    <col min="9" max="16384" width="9.140625" style="1"/>
  </cols>
  <sheetData>
    <row r="1" spans="1:8" ht="15" hidden="1" customHeight="1">
      <c r="A1" s="4"/>
      <c r="B1" s="41"/>
      <c r="C1" s="5"/>
      <c r="D1" s="5"/>
      <c r="E1" s="5"/>
      <c r="F1" s="5"/>
      <c r="G1" s="5"/>
      <c r="H1" s="6"/>
    </row>
    <row r="2" spans="1:8" ht="18" customHeight="1">
      <c r="A2" s="44"/>
      <c r="B2" s="45"/>
      <c r="C2" s="70"/>
      <c r="D2" s="46"/>
      <c r="E2" s="56"/>
      <c r="F2" s="71" t="s">
        <v>31</v>
      </c>
      <c r="G2" s="57"/>
      <c r="H2" s="47"/>
    </row>
    <row r="3" spans="1:8" ht="18" customHeight="1">
      <c r="A3" s="78" t="s">
        <v>35</v>
      </c>
      <c r="B3" s="79"/>
      <c r="C3" s="98" t="s">
        <v>178</v>
      </c>
      <c r="D3" s="51"/>
      <c r="E3" s="53"/>
      <c r="F3" s="58" t="s">
        <v>18</v>
      </c>
      <c r="G3" s="59"/>
      <c r="H3" s="52"/>
    </row>
    <row r="4" spans="1:8" ht="18" customHeight="1">
      <c r="A4" s="48"/>
      <c r="B4" s="49"/>
      <c r="C4" s="50"/>
      <c r="D4" s="51"/>
      <c r="E4" s="53"/>
      <c r="F4" s="58" t="s">
        <v>28</v>
      </c>
      <c r="G4" s="59"/>
      <c r="H4" s="52"/>
    </row>
    <row r="5" spans="1:8" ht="18" customHeight="1">
      <c r="A5" s="72" t="s">
        <v>32</v>
      </c>
      <c r="B5" s="58"/>
      <c r="C5" s="99" t="s">
        <v>86</v>
      </c>
      <c r="D5" s="51"/>
      <c r="E5" s="53"/>
      <c r="F5" s="58" t="s">
        <v>29</v>
      </c>
      <c r="G5" s="59"/>
      <c r="H5" s="52"/>
    </row>
    <row r="6" spans="1:8" ht="18" customHeight="1">
      <c r="A6" s="74"/>
      <c r="B6" s="75"/>
      <c r="C6" s="76"/>
      <c r="D6" s="54"/>
      <c r="E6" s="53"/>
      <c r="F6" s="58" t="s">
        <v>16</v>
      </c>
      <c r="G6" s="100" t="s">
        <v>85</v>
      </c>
      <c r="H6" s="55"/>
    </row>
    <row r="7" spans="1:8" ht="29.25" customHeight="1">
      <c r="A7" s="126" t="s">
        <v>0</v>
      </c>
      <c r="B7" s="127" t="s">
        <v>1</v>
      </c>
      <c r="C7" s="127" t="s">
        <v>2</v>
      </c>
      <c r="D7" s="127" t="s">
        <v>3</v>
      </c>
      <c r="E7" s="127" t="s">
        <v>4</v>
      </c>
      <c r="F7" s="128" t="s">
        <v>83</v>
      </c>
      <c r="G7" s="128" t="s">
        <v>84</v>
      </c>
      <c r="H7" s="129" t="s">
        <v>17</v>
      </c>
    </row>
    <row r="8" spans="1:8" s="40" customFormat="1" ht="18" customHeight="1">
      <c r="A8" s="130"/>
      <c r="B8" s="131"/>
      <c r="C8" s="132" t="s">
        <v>5</v>
      </c>
      <c r="D8" s="131"/>
      <c r="E8" s="131"/>
      <c r="F8" s="131"/>
      <c r="G8" s="131"/>
      <c r="H8" s="133"/>
    </row>
    <row r="9" spans="1:8" s="30" customFormat="1" ht="18" customHeight="1">
      <c r="A9" s="32">
        <v>1</v>
      </c>
      <c r="B9" s="118"/>
      <c r="C9" s="2" t="s">
        <v>6</v>
      </c>
      <c r="D9" s="9">
        <v>1</v>
      </c>
      <c r="E9" s="9" t="s">
        <v>14</v>
      </c>
      <c r="F9" s="25">
        <f t="shared" ref="F9:F16" si="0">IF(D9=0,"",0)</f>
        <v>0</v>
      </c>
      <c r="G9" s="25">
        <f>IF(F9="","",D9*F9)</f>
        <v>0</v>
      </c>
      <c r="H9" s="121"/>
    </row>
    <row r="10" spans="1:8" s="30" customFormat="1" ht="18" customHeight="1">
      <c r="A10" s="69">
        <f>IF(D10=0,"",1+MAX(A$9:A9))</f>
        <v>2</v>
      </c>
      <c r="B10" s="118"/>
      <c r="C10" s="28" t="s">
        <v>13</v>
      </c>
      <c r="D10" s="29">
        <v>1</v>
      </c>
      <c r="E10" s="29" t="s">
        <v>14</v>
      </c>
      <c r="F10" s="27">
        <f t="shared" si="0"/>
        <v>0</v>
      </c>
      <c r="G10" s="27">
        <f t="shared" ref="G10:G16" si="1">IF(F10="","",D10*F10)</f>
        <v>0</v>
      </c>
      <c r="H10" s="121"/>
    </row>
    <row r="11" spans="1:8" s="30" customFormat="1" ht="18" customHeight="1">
      <c r="A11" s="69">
        <f>IF(D11=0,"",1+MAX(A$9:A10))</f>
        <v>3</v>
      </c>
      <c r="B11" s="118"/>
      <c r="C11" s="28" t="s">
        <v>27</v>
      </c>
      <c r="D11" s="29">
        <v>1</v>
      </c>
      <c r="E11" s="29" t="s">
        <v>14</v>
      </c>
      <c r="F11" s="27">
        <f t="shared" si="0"/>
        <v>0</v>
      </c>
      <c r="G11" s="27">
        <f t="shared" si="1"/>
        <v>0</v>
      </c>
      <c r="H11" s="121"/>
    </row>
    <row r="12" spans="1:8" s="30" customFormat="1" ht="18" customHeight="1">
      <c r="A12" s="69">
        <f>IF(D12=0,"",1+MAX(A$9:A11))</f>
        <v>4</v>
      </c>
      <c r="B12" s="118"/>
      <c r="C12" s="28" t="s">
        <v>7</v>
      </c>
      <c r="D12" s="29">
        <v>1</v>
      </c>
      <c r="E12" s="29" t="s">
        <v>14</v>
      </c>
      <c r="F12" s="27">
        <f t="shared" si="0"/>
        <v>0</v>
      </c>
      <c r="G12" s="27">
        <f t="shared" si="1"/>
        <v>0</v>
      </c>
      <c r="H12" s="121"/>
    </row>
    <row r="13" spans="1:8" s="30" customFormat="1" ht="18" customHeight="1">
      <c r="A13" s="69">
        <f>IF(D13=0,"",1+MAX(A$9:A12))</f>
        <v>5</v>
      </c>
      <c r="B13" s="118"/>
      <c r="C13" s="28" t="s">
        <v>8</v>
      </c>
      <c r="D13" s="29">
        <v>1</v>
      </c>
      <c r="E13" s="29" t="s">
        <v>14</v>
      </c>
      <c r="F13" s="27">
        <f t="shared" si="0"/>
        <v>0</v>
      </c>
      <c r="G13" s="27">
        <f t="shared" si="1"/>
        <v>0</v>
      </c>
      <c r="H13" s="121"/>
    </row>
    <row r="14" spans="1:8" s="30" customFormat="1" ht="18" customHeight="1">
      <c r="A14" s="69">
        <f>IF(D14=0,"",1+MAX(A$9:A13))</f>
        <v>6</v>
      </c>
      <c r="B14" s="118"/>
      <c r="C14" s="28" t="s">
        <v>9</v>
      </c>
      <c r="D14" s="29">
        <v>1</v>
      </c>
      <c r="E14" s="29" t="s">
        <v>14</v>
      </c>
      <c r="F14" s="27">
        <f t="shared" si="0"/>
        <v>0</v>
      </c>
      <c r="G14" s="27">
        <f t="shared" si="1"/>
        <v>0</v>
      </c>
      <c r="H14" s="121"/>
    </row>
    <row r="15" spans="1:8" s="30" customFormat="1" ht="18" customHeight="1">
      <c r="A15" s="69">
        <f>IF(D15=0,"",1+MAX(A$9:A14))</f>
        <v>7</v>
      </c>
      <c r="B15" s="118"/>
      <c r="C15" s="26" t="s">
        <v>30</v>
      </c>
      <c r="D15" s="29">
        <v>1</v>
      </c>
      <c r="E15" s="9" t="s">
        <v>14</v>
      </c>
      <c r="F15" s="27">
        <f t="shared" ref="F15" si="2">IF(D15=0,"",0)</f>
        <v>0</v>
      </c>
      <c r="G15" s="27">
        <f t="shared" ref="G15" si="3">IF(F15="","",D15*F15)</f>
        <v>0</v>
      </c>
      <c r="H15" s="121"/>
    </row>
    <row r="16" spans="1:8" s="30" customFormat="1" ht="18" customHeight="1">
      <c r="A16" s="69" t="str">
        <f>IF(D16=0,"",1+MAX(A$9:A15))</f>
        <v/>
      </c>
      <c r="B16" s="119"/>
      <c r="C16" s="26" t="s">
        <v>82</v>
      </c>
      <c r="D16" s="29"/>
      <c r="E16" s="9"/>
      <c r="F16" s="27" t="str">
        <f t="shared" si="0"/>
        <v/>
      </c>
      <c r="G16" s="27" t="str">
        <f t="shared" si="1"/>
        <v/>
      </c>
      <c r="H16" s="121"/>
    </row>
    <row r="17" spans="1:8" s="30" customFormat="1" ht="18" customHeight="1">
      <c r="A17" s="69" t="str">
        <f t="shared" ref="A17" si="4">IF(D17=0,"",1+MAX(A6:A16))</f>
        <v/>
      </c>
      <c r="B17" s="73"/>
      <c r="C17" s="134" t="s">
        <v>19</v>
      </c>
      <c r="D17" s="11"/>
      <c r="E17" s="7"/>
      <c r="F17" s="3"/>
      <c r="G17" s="25"/>
      <c r="H17" s="135">
        <f>(SUM(G9:G17))</f>
        <v>0</v>
      </c>
    </row>
    <row r="18" spans="1:8" s="30" customFormat="1" ht="18" customHeight="1">
      <c r="A18" s="34"/>
      <c r="B18" s="42"/>
      <c r="C18" s="10"/>
      <c r="D18" s="23"/>
      <c r="E18" s="23"/>
      <c r="F18" s="24"/>
      <c r="G18" s="24"/>
      <c r="H18" s="35"/>
    </row>
    <row r="19" spans="1:8" s="31" customFormat="1" ht="18" customHeight="1">
      <c r="A19" s="131"/>
      <c r="B19" s="131"/>
      <c r="C19" s="132" t="s">
        <v>23</v>
      </c>
      <c r="D19" s="131"/>
      <c r="E19" s="131"/>
      <c r="F19" s="131"/>
      <c r="G19" s="131"/>
      <c r="H19" s="131"/>
    </row>
    <row r="20" spans="1:8" s="30" customFormat="1" ht="18" customHeight="1">
      <c r="A20" s="77" t="str">
        <f>IF(D20=0,"",1+MAX(A$8:A19))</f>
        <v/>
      </c>
      <c r="B20" s="117" t="s">
        <v>157</v>
      </c>
      <c r="C20" s="114" t="s">
        <v>158</v>
      </c>
      <c r="D20" s="9"/>
      <c r="E20" s="9"/>
      <c r="F20" s="25" t="str">
        <f t="shared" ref="F20" si="5">IF(D20=0,"",0)</f>
        <v/>
      </c>
      <c r="G20" s="25" t="str">
        <f t="shared" ref="G20" si="6">IF(F20="","",D20*F20)</f>
        <v/>
      </c>
      <c r="H20" s="121"/>
    </row>
    <row r="21" spans="1:8" s="30" customFormat="1" ht="18" customHeight="1">
      <c r="A21" s="69">
        <f>IF(D21=0,"",1+MAX(A$9:A20))</f>
        <v>8</v>
      </c>
      <c r="B21" s="118"/>
      <c r="C21" s="108" t="s">
        <v>159</v>
      </c>
      <c r="D21" s="29">
        <v>4710</v>
      </c>
      <c r="E21" s="29" t="s">
        <v>115</v>
      </c>
      <c r="F21" s="27">
        <f t="shared" ref="F21:F25" si="7">IF(D21=0,"",0)</f>
        <v>0</v>
      </c>
      <c r="G21" s="27">
        <f t="shared" ref="G21:G25" si="8">IF(F21="","",D21*F21)</f>
        <v>0</v>
      </c>
      <c r="H21" s="121"/>
    </row>
    <row r="22" spans="1:8" s="30" customFormat="1" ht="18" customHeight="1">
      <c r="A22" s="69">
        <f>IF(D22=0,"",1+MAX(A$9:A21))</f>
        <v>9</v>
      </c>
      <c r="B22" s="118"/>
      <c r="C22" s="108" t="s">
        <v>160</v>
      </c>
      <c r="D22" s="29">
        <v>1170</v>
      </c>
      <c r="E22" s="29" t="s">
        <v>119</v>
      </c>
      <c r="F22" s="27">
        <f t="shared" si="7"/>
        <v>0</v>
      </c>
      <c r="G22" s="27">
        <f t="shared" si="8"/>
        <v>0</v>
      </c>
      <c r="H22" s="121"/>
    </row>
    <row r="23" spans="1:8" s="30" customFormat="1" ht="31.5">
      <c r="A23" s="69">
        <f>IF(D23=0,"",1+MAX(A$9:A22))</f>
        <v>10</v>
      </c>
      <c r="B23" s="118"/>
      <c r="C23" s="111" t="s">
        <v>161</v>
      </c>
      <c r="D23" s="29">
        <v>4172</v>
      </c>
      <c r="E23" s="29" t="s">
        <v>115</v>
      </c>
      <c r="F23" s="27">
        <f t="shared" si="7"/>
        <v>0</v>
      </c>
      <c r="G23" s="27">
        <f t="shared" si="8"/>
        <v>0</v>
      </c>
      <c r="H23" s="121"/>
    </row>
    <row r="24" spans="1:8" s="30" customFormat="1" ht="18" customHeight="1">
      <c r="A24" s="69">
        <f>IF(D24=0,"",1+MAX(A$9:A23))</f>
        <v>11</v>
      </c>
      <c r="B24" s="118"/>
      <c r="C24" s="108" t="s">
        <v>162</v>
      </c>
      <c r="D24" s="29">
        <v>1526</v>
      </c>
      <c r="E24" s="29" t="s">
        <v>119</v>
      </c>
      <c r="F24" s="27">
        <f t="shared" si="7"/>
        <v>0</v>
      </c>
      <c r="G24" s="27">
        <f t="shared" si="8"/>
        <v>0</v>
      </c>
      <c r="H24" s="121"/>
    </row>
    <row r="25" spans="1:8" s="30" customFormat="1" ht="18" customHeight="1">
      <c r="A25" s="69">
        <f>IF(D25=0,"",1+MAX(A$9:A24))</f>
        <v>12</v>
      </c>
      <c r="B25" s="119"/>
      <c r="C25" s="113" t="s">
        <v>163</v>
      </c>
      <c r="D25" s="29">
        <v>4176</v>
      </c>
      <c r="E25" s="29" t="s">
        <v>115</v>
      </c>
      <c r="F25" s="27">
        <f t="shared" si="7"/>
        <v>0</v>
      </c>
      <c r="G25" s="27">
        <f t="shared" si="8"/>
        <v>0</v>
      </c>
      <c r="H25" s="121"/>
    </row>
    <row r="26" spans="1:8" s="30" customFormat="1" ht="18" customHeight="1">
      <c r="A26" s="33"/>
      <c r="B26" s="73"/>
      <c r="C26" s="134" t="s">
        <v>24</v>
      </c>
      <c r="D26" s="11"/>
      <c r="E26" s="7"/>
      <c r="F26" s="25" t="str">
        <f t="shared" ref="F26" si="9">IF(D26=0,"",0)</f>
        <v/>
      </c>
      <c r="G26" s="25" t="str">
        <f t="shared" ref="G26" si="10">IF(F26="","",D26*F26)</f>
        <v/>
      </c>
      <c r="H26" s="135">
        <f>(SUM(G20:G26))</f>
        <v>0</v>
      </c>
    </row>
    <row r="27" spans="1:8" s="30" customFormat="1" ht="18" customHeight="1">
      <c r="A27" s="34"/>
      <c r="B27" s="42"/>
      <c r="C27" s="10"/>
      <c r="D27" s="23"/>
      <c r="E27" s="23"/>
      <c r="F27" s="24"/>
      <c r="G27" s="24"/>
      <c r="H27" s="35"/>
    </row>
    <row r="28" spans="1:8" s="31" customFormat="1" ht="18" customHeight="1">
      <c r="A28" s="131"/>
      <c r="B28" s="131"/>
      <c r="C28" s="131" t="s">
        <v>25</v>
      </c>
      <c r="D28" s="131"/>
      <c r="E28" s="132"/>
      <c r="F28" s="131"/>
      <c r="G28" s="131"/>
      <c r="H28" s="131"/>
    </row>
    <row r="29" spans="1:8" s="30" customFormat="1" ht="18" customHeight="1">
      <c r="A29" s="77" t="str">
        <f>IF(D29=0,"",1+MAX(A$8:A28))</f>
        <v/>
      </c>
      <c r="B29" s="120" t="s">
        <v>88</v>
      </c>
      <c r="C29" s="114" t="s">
        <v>89</v>
      </c>
      <c r="D29" s="9"/>
      <c r="E29" s="9"/>
      <c r="F29" s="25" t="str">
        <f t="shared" ref="F29:F48" si="11">IF(D29=0,"",0)</f>
        <v/>
      </c>
      <c r="G29" s="25" t="str">
        <f t="shared" ref="G29:G48" si="12">IF(F29="","",D29*F29)</f>
        <v/>
      </c>
      <c r="H29" s="121"/>
    </row>
    <row r="30" spans="1:8" s="30" customFormat="1" ht="18" customHeight="1">
      <c r="A30" s="69">
        <f>IF(D30=0,"",1+MAX(A$9:A29))</f>
        <v>13</v>
      </c>
      <c r="B30" s="118"/>
      <c r="C30" s="108" t="s">
        <v>90</v>
      </c>
      <c r="D30" s="29">
        <v>1</v>
      </c>
      <c r="E30" s="29" t="s">
        <v>91</v>
      </c>
      <c r="F30" s="27">
        <f t="shared" si="11"/>
        <v>0</v>
      </c>
      <c r="G30" s="27">
        <f t="shared" si="12"/>
        <v>0</v>
      </c>
      <c r="H30" s="121"/>
    </row>
    <row r="31" spans="1:8" s="30" customFormat="1" ht="18" customHeight="1">
      <c r="A31" s="69">
        <f>IF(D31=0,"",1+MAX(A$9:A30))</f>
        <v>14</v>
      </c>
      <c r="B31" s="118"/>
      <c r="C31" s="108" t="s">
        <v>92</v>
      </c>
      <c r="D31" s="29">
        <v>1</v>
      </c>
      <c r="E31" s="29" t="s">
        <v>91</v>
      </c>
      <c r="F31" s="27">
        <f t="shared" ref="F31:F47" si="13">IF(D31=0,"",0)</f>
        <v>0</v>
      </c>
      <c r="G31" s="27">
        <f t="shared" ref="G31:G47" si="14">IF(F31="","",D31*F31)</f>
        <v>0</v>
      </c>
      <c r="H31" s="121"/>
    </row>
    <row r="32" spans="1:8" s="30" customFormat="1" ht="18" customHeight="1">
      <c r="A32" s="69">
        <f>IF(D32=0,"",1+MAX(A$9:A31))</f>
        <v>15</v>
      </c>
      <c r="B32" s="118"/>
      <c r="C32" s="108" t="s">
        <v>92</v>
      </c>
      <c r="D32" s="29">
        <v>6</v>
      </c>
      <c r="E32" s="29" t="s">
        <v>91</v>
      </c>
      <c r="F32" s="27">
        <f t="shared" si="13"/>
        <v>0</v>
      </c>
      <c r="G32" s="27">
        <f t="shared" si="14"/>
        <v>0</v>
      </c>
      <c r="H32" s="121"/>
    </row>
    <row r="33" spans="1:8" s="30" customFormat="1" ht="18" customHeight="1">
      <c r="A33" s="69">
        <f>IF(D33=0,"",1+MAX(A$9:A32))</f>
        <v>16</v>
      </c>
      <c r="B33" s="118"/>
      <c r="C33" s="108" t="s">
        <v>93</v>
      </c>
      <c r="D33" s="29">
        <v>5</v>
      </c>
      <c r="E33" s="29" t="s">
        <v>91</v>
      </c>
      <c r="F33" s="27">
        <f t="shared" si="13"/>
        <v>0</v>
      </c>
      <c r="G33" s="27">
        <f t="shared" si="14"/>
        <v>0</v>
      </c>
      <c r="H33" s="121"/>
    </row>
    <row r="34" spans="1:8" s="30" customFormat="1" ht="18" customHeight="1">
      <c r="A34" s="69">
        <f>IF(D34=0,"",1+MAX(A$9:A33))</f>
        <v>17</v>
      </c>
      <c r="B34" s="119"/>
      <c r="C34" s="108" t="s">
        <v>94</v>
      </c>
      <c r="D34" s="29">
        <v>1</v>
      </c>
      <c r="E34" s="29" t="s">
        <v>91</v>
      </c>
      <c r="F34" s="27">
        <f t="shared" si="13"/>
        <v>0</v>
      </c>
      <c r="G34" s="27">
        <f t="shared" si="14"/>
        <v>0</v>
      </c>
      <c r="H34" s="121"/>
    </row>
    <row r="35" spans="1:8" s="30" customFormat="1" ht="18" customHeight="1">
      <c r="A35" s="69" t="str">
        <f>IF(D35=0,"",1+MAX(A$9:A34))</f>
        <v/>
      </c>
      <c r="B35" s="109" t="s">
        <v>95</v>
      </c>
      <c r="C35" s="107" t="s">
        <v>96</v>
      </c>
      <c r="D35" s="29"/>
      <c r="E35" s="29"/>
      <c r="F35" s="27" t="str">
        <f t="shared" si="13"/>
        <v/>
      </c>
      <c r="G35" s="27" t="str">
        <f t="shared" si="14"/>
        <v/>
      </c>
      <c r="H35" s="121"/>
    </row>
    <row r="36" spans="1:8" s="30" customFormat="1" ht="18" customHeight="1">
      <c r="A36" s="69">
        <f>IF(D36=0,"",1+MAX(A$9:A35))</f>
        <v>18</v>
      </c>
      <c r="B36" s="102" t="s">
        <v>97</v>
      </c>
      <c r="C36" s="108" t="s">
        <v>98</v>
      </c>
      <c r="D36" s="29">
        <v>14</v>
      </c>
      <c r="E36" s="29" t="s">
        <v>91</v>
      </c>
      <c r="F36" s="27">
        <f t="shared" si="13"/>
        <v>0</v>
      </c>
      <c r="G36" s="27">
        <f t="shared" si="14"/>
        <v>0</v>
      </c>
      <c r="H36" s="121"/>
    </row>
    <row r="37" spans="1:8" s="30" customFormat="1" ht="18" customHeight="1">
      <c r="A37" s="69" t="str">
        <f>IF(D37=0,"",1+MAX(A$9:A36))</f>
        <v/>
      </c>
      <c r="B37" s="117" t="s">
        <v>99</v>
      </c>
      <c r="C37" s="107" t="s">
        <v>100</v>
      </c>
      <c r="D37" s="29"/>
      <c r="E37" s="29"/>
      <c r="F37" s="27" t="str">
        <f t="shared" si="13"/>
        <v/>
      </c>
      <c r="G37" s="27" t="str">
        <f t="shared" si="14"/>
        <v/>
      </c>
      <c r="H37" s="121"/>
    </row>
    <row r="38" spans="1:8" s="30" customFormat="1" ht="18" customHeight="1">
      <c r="A38" s="69">
        <f>IF(D38=0,"",1+MAX(A$9:A37))</f>
        <v>19</v>
      </c>
      <c r="B38" s="118"/>
      <c r="C38" s="108" t="s">
        <v>101</v>
      </c>
      <c r="D38" s="29">
        <v>1</v>
      </c>
      <c r="E38" s="29" t="s">
        <v>91</v>
      </c>
      <c r="F38" s="27">
        <f t="shared" si="13"/>
        <v>0</v>
      </c>
      <c r="G38" s="27">
        <f t="shared" si="14"/>
        <v>0</v>
      </c>
      <c r="H38" s="121"/>
    </row>
    <row r="39" spans="1:8" s="30" customFormat="1" ht="18" customHeight="1">
      <c r="A39" s="69">
        <f>IF(D39=0,"",1+MAX(A$9:A38))</f>
        <v>20</v>
      </c>
      <c r="B39" s="118"/>
      <c r="C39" s="108" t="s">
        <v>102</v>
      </c>
      <c r="D39" s="29">
        <v>3</v>
      </c>
      <c r="E39" s="29" t="s">
        <v>91</v>
      </c>
      <c r="F39" s="27">
        <f t="shared" si="13"/>
        <v>0</v>
      </c>
      <c r="G39" s="27">
        <f t="shared" si="14"/>
        <v>0</v>
      </c>
      <c r="H39" s="121"/>
    </row>
    <row r="40" spans="1:8" s="30" customFormat="1" ht="18" customHeight="1">
      <c r="A40" s="69">
        <f>IF(D40=0,"",1+MAX(A$9:A39))</f>
        <v>21</v>
      </c>
      <c r="B40" s="118"/>
      <c r="C40" s="108" t="s">
        <v>103</v>
      </c>
      <c r="D40" s="29">
        <v>3</v>
      </c>
      <c r="E40" s="29" t="s">
        <v>91</v>
      </c>
      <c r="F40" s="27">
        <f t="shared" si="13"/>
        <v>0</v>
      </c>
      <c r="G40" s="27">
        <f t="shared" si="14"/>
        <v>0</v>
      </c>
      <c r="H40" s="121"/>
    </row>
    <row r="41" spans="1:8" s="30" customFormat="1" ht="18" customHeight="1">
      <c r="A41" s="69">
        <f>IF(D41=0,"",1+MAX(A$9:A40))</f>
        <v>22</v>
      </c>
      <c r="B41" s="118"/>
      <c r="C41" s="108" t="s">
        <v>104</v>
      </c>
      <c r="D41" s="29">
        <v>1</v>
      </c>
      <c r="E41" s="29" t="s">
        <v>91</v>
      </c>
      <c r="F41" s="27">
        <f t="shared" si="13"/>
        <v>0</v>
      </c>
      <c r="G41" s="27">
        <f t="shared" si="14"/>
        <v>0</v>
      </c>
      <c r="H41" s="121"/>
    </row>
    <row r="42" spans="1:8" s="30" customFormat="1" ht="18" customHeight="1">
      <c r="A42" s="69">
        <f>IF(D42=0,"",1+MAX(A$9:A41))</f>
        <v>23</v>
      </c>
      <c r="B42" s="118"/>
      <c r="C42" s="108" t="s">
        <v>105</v>
      </c>
      <c r="D42" s="29">
        <v>1</v>
      </c>
      <c r="E42" s="29" t="s">
        <v>91</v>
      </c>
      <c r="F42" s="27">
        <f t="shared" si="13"/>
        <v>0</v>
      </c>
      <c r="G42" s="27">
        <f t="shared" si="14"/>
        <v>0</v>
      </c>
      <c r="H42" s="121"/>
    </row>
    <row r="43" spans="1:8" s="30" customFormat="1" ht="18" customHeight="1">
      <c r="A43" s="69">
        <f>IF(D43=0,"",1+MAX(A$9:A42))</f>
        <v>24</v>
      </c>
      <c r="B43" s="118"/>
      <c r="C43" s="108" t="s">
        <v>106</v>
      </c>
      <c r="D43" s="29">
        <v>12</v>
      </c>
      <c r="E43" s="29" t="s">
        <v>91</v>
      </c>
      <c r="F43" s="27">
        <f t="shared" si="13"/>
        <v>0</v>
      </c>
      <c r="G43" s="27">
        <f t="shared" si="14"/>
        <v>0</v>
      </c>
      <c r="H43" s="121"/>
    </row>
    <row r="44" spans="1:8" s="30" customFormat="1" ht="18" customHeight="1">
      <c r="A44" s="69">
        <f>IF(D44=0,"",1+MAX(A$9:A43))</f>
        <v>25</v>
      </c>
      <c r="B44" s="118"/>
      <c r="C44" s="108" t="s">
        <v>107</v>
      </c>
      <c r="D44" s="29">
        <v>10</v>
      </c>
      <c r="E44" s="29" t="s">
        <v>91</v>
      </c>
      <c r="F44" s="27">
        <f t="shared" si="13"/>
        <v>0</v>
      </c>
      <c r="G44" s="27">
        <f t="shared" si="14"/>
        <v>0</v>
      </c>
      <c r="H44" s="121"/>
    </row>
    <row r="45" spans="1:8" s="30" customFormat="1" ht="18" customHeight="1">
      <c r="A45" s="69">
        <f>IF(D45=0,"",1+MAX(A$9:A44))</f>
        <v>26</v>
      </c>
      <c r="B45" s="118"/>
      <c r="C45" s="108" t="s">
        <v>108</v>
      </c>
      <c r="D45" s="29">
        <v>4</v>
      </c>
      <c r="E45" s="29" t="s">
        <v>91</v>
      </c>
      <c r="F45" s="27">
        <f t="shared" si="13"/>
        <v>0</v>
      </c>
      <c r="G45" s="27">
        <f t="shared" si="14"/>
        <v>0</v>
      </c>
      <c r="H45" s="121"/>
    </row>
    <row r="46" spans="1:8" s="30" customFormat="1" ht="18" customHeight="1">
      <c r="A46" s="69">
        <f>IF(D46=0,"",1+MAX(A$9:A45))</f>
        <v>27</v>
      </c>
      <c r="B46" s="118"/>
      <c r="C46" s="108" t="s">
        <v>109</v>
      </c>
      <c r="D46" s="29">
        <v>1</v>
      </c>
      <c r="E46" s="29" t="s">
        <v>91</v>
      </c>
      <c r="F46" s="27">
        <f t="shared" si="13"/>
        <v>0</v>
      </c>
      <c r="G46" s="27">
        <f t="shared" si="14"/>
        <v>0</v>
      </c>
      <c r="H46" s="121"/>
    </row>
    <row r="47" spans="1:8" s="30" customFormat="1" ht="18" customHeight="1">
      <c r="A47" s="69">
        <f>IF(D47=0,"",1+MAX(A$9:A46))</f>
        <v>28</v>
      </c>
      <c r="B47" s="119"/>
      <c r="C47" s="113" t="s">
        <v>110</v>
      </c>
      <c r="D47" s="29">
        <v>1</v>
      </c>
      <c r="E47" s="29" t="s">
        <v>91</v>
      </c>
      <c r="F47" s="27">
        <f t="shared" si="13"/>
        <v>0</v>
      </c>
      <c r="G47" s="27">
        <f t="shared" si="14"/>
        <v>0</v>
      </c>
      <c r="H47" s="121"/>
    </row>
    <row r="48" spans="1:8" s="30" customFormat="1" ht="18" customHeight="1">
      <c r="A48" s="33"/>
      <c r="B48" s="73"/>
      <c r="C48" s="134" t="s">
        <v>26</v>
      </c>
      <c r="D48" s="11"/>
      <c r="E48" s="7"/>
      <c r="F48" s="25" t="str">
        <f t="shared" si="11"/>
        <v/>
      </c>
      <c r="G48" s="25" t="str">
        <f t="shared" si="12"/>
        <v/>
      </c>
      <c r="H48" s="135">
        <f>(SUM(G29:G48))</f>
        <v>0</v>
      </c>
    </row>
    <row r="49" spans="1:8" s="30" customFormat="1" ht="18" customHeight="1">
      <c r="A49" s="34"/>
      <c r="B49" s="42"/>
      <c r="C49" s="10"/>
      <c r="D49" s="23"/>
      <c r="E49" s="23"/>
      <c r="F49" s="24"/>
      <c r="G49" s="24"/>
      <c r="H49" s="35"/>
    </row>
    <row r="50" spans="1:8" s="31" customFormat="1" ht="18" customHeight="1">
      <c r="A50" s="131"/>
      <c r="B50" s="131"/>
      <c r="C50" s="132" t="s">
        <v>22</v>
      </c>
      <c r="D50" s="131"/>
      <c r="E50" s="131"/>
      <c r="F50" s="131"/>
      <c r="G50" s="131"/>
      <c r="H50" s="131"/>
    </row>
    <row r="51" spans="1:8" s="30" customFormat="1" ht="18" customHeight="1">
      <c r="A51" s="77" t="str">
        <f>IF(D51=0,"",1+MAX(A$8:A50))</f>
        <v/>
      </c>
      <c r="B51" s="120" t="s">
        <v>111</v>
      </c>
      <c r="C51" s="114" t="s">
        <v>112</v>
      </c>
      <c r="D51" s="9"/>
      <c r="E51" s="9"/>
      <c r="F51" s="25" t="str">
        <f t="shared" ref="F51:F115" si="15">IF(D51=0,"",0)</f>
        <v/>
      </c>
      <c r="G51" s="25" t="str">
        <f t="shared" ref="G51:G115" si="16">IF(F51="","",D51*F51)</f>
        <v/>
      </c>
      <c r="H51" s="121"/>
    </row>
    <row r="52" spans="1:8" s="30" customFormat="1" ht="18" customHeight="1">
      <c r="A52" s="77"/>
      <c r="B52" s="118"/>
      <c r="C52" s="110" t="s">
        <v>113</v>
      </c>
      <c r="D52" s="29"/>
      <c r="E52" s="29"/>
      <c r="F52" s="25"/>
      <c r="G52" s="25"/>
      <c r="H52" s="121"/>
    </row>
    <row r="53" spans="1:8" s="30" customFormat="1" ht="18" customHeight="1">
      <c r="A53" s="69">
        <f>IF(D53=0,"",1+MAX(A$9:A52))</f>
        <v>29</v>
      </c>
      <c r="B53" s="118"/>
      <c r="C53" s="108" t="s">
        <v>114</v>
      </c>
      <c r="D53" s="29">
        <v>1951</v>
      </c>
      <c r="E53" s="29" t="s">
        <v>115</v>
      </c>
      <c r="F53" s="27">
        <f t="shared" ref="F53" si="17">IF(D53=0,"",0)</f>
        <v>0</v>
      </c>
      <c r="G53" s="27">
        <f t="shared" ref="G53" si="18">IF(F53="","",D53*F53)</f>
        <v>0</v>
      </c>
      <c r="H53" s="121"/>
    </row>
    <row r="54" spans="1:8" s="30" customFormat="1" ht="18" customHeight="1">
      <c r="A54" s="69">
        <f>IF(D54=0,"",1+MAX(A$9:A53))</f>
        <v>30</v>
      </c>
      <c r="B54" s="118"/>
      <c r="C54" s="108" t="s">
        <v>116</v>
      </c>
      <c r="D54" s="29">
        <v>3902</v>
      </c>
      <c r="E54" s="29" t="s">
        <v>115</v>
      </c>
      <c r="F54" s="27">
        <f t="shared" ref="F54:F114" si="19">IF(D54=0,"",0)</f>
        <v>0</v>
      </c>
      <c r="G54" s="27">
        <f t="shared" ref="G54:G114" si="20">IF(F54="","",D54*F54)</f>
        <v>0</v>
      </c>
      <c r="H54" s="121"/>
    </row>
    <row r="55" spans="1:8" s="30" customFormat="1" ht="18" customHeight="1">
      <c r="A55" s="69">
        <f>IF(D55=0,"",1+MAX(A$9:A54))</f>
        <v>31</v>
      </c>
      <c r="B55" s="118"/>
      <c r="C55" s="108" t="s">
        <v>117</v>
      </c>
      <c r="D55" s="29">
        <v>1951</v>
      </c>
      <c r="E55" s="29" t="s">
        <v>115</v>
      </c>
      <c r="F55" s="27">
        <f t="shared" si="19"/>
        <v>0</v>
      </c>
      <c r="G55" s="27">
        <f t="shared" si="20"/>
        <v>0</v>
      </c>
      <c r="H55" s="121"/>
    </row>
    <row r="56" spans="1:8" s="30" customFormat="1" ht="18" customHeight="1">
      <c r="A56" s="69">
        <f>IF(D56=0,"",1+MAX(A$9:A55))</f>
        <v>32</v>
      </c>
      <c r="B56" s="118"/>
      <c r="C56" s="108" t="s">
        <v>118</v>
      </c>
      <c r="D56" s="29">
        <v>166</v>
      </c>
      <c r="E56" s="29" t="s">
        <v>119</v>
      </c>
      <c r="F56" s="27">
        <f t="shared" si="19"/>
        <v>0</v>
      </c>
      <c r="G56" s="27">
        <f t="shared" si="20"/>
        <v>0</v>
      </c>
      <c r="H56" s="121"/>
    </row>
    <row r="57" spans="1:8" s="30" customFormat="1" ht="18" customHeight="1">
      <c r="A57" s="69">
        <f>IF(D57=0,"",1+MAX(A$9:A56))</f>
        <v>33</v>
      </c>
      <c r="B57" s="118"/>
      <c r="C57" s="108" t="s">
        <v>120</v>
      </c>
      <c r="D57" s="29">
        <v>332</v>
      </c>
      <c r="E57" s="29" t="s">
        <v>119</v>
      </c>
      <c r="F57" s="27">
        <f t="shared" si="19"/>
        <v>0</v>
      </c>
      <c r="G57" s="27">
        <f t="shared" si="20"/>
        <v>0</v>
      </c>
      <c r="H57" s="121"/>
    </row>
    <row r="58" spans="1:8" s="30" customFormat="1" ht="18" customHeight="1">
      <c r="A58" s="69">
        <f>IF(D58=0,"",1+MAX(A$9:A57))</f>
        <v>34</v>
      </c>
      <c r="B58" s="118"/>
      <c r="C58" s="108" t="s">
        <v>121</v>
      </c>
      <c r="D58" s="29">
        <v>166</v>
      </c>
      <c r="E58" s="29" t="s">
        <v>119</v>
      </c>
      <c r="F58" s="27">
        <f t="shared" si="19"/>
        <v>0</v>
      </c>
      <c r="G58" s="27">
        <f t="shared" si="20"/>
        <v>0</v>
      </c>
      <c r="H58" s="121"/>
    </row>
    <row r="59" spans="1:8" s="30" customFormat="1" ht="18" customHeight="1">
      <c r="A59" s="69" t="str">
        <f>IF(D59=0,"",1+MAX(A$9:A58))</f>
        <v/>
      </c>
      <c r="B59" s="118"/>
      <c r="C59" s="110" t="s">
        <v>122</v>
      </c>
      <c r="D59" s="29"/>
      <c r="E59" s="29"/>
      <c r="F59" s="27" t="str">
        <f t="shared" si="19"/>
        <v/>
      </c>
      <c r="G59" s="27" t="str">
        <f t="shared" si="20"/>
        <v/>
      </c>
      <c r="H59" s="121"/>
    </row>
    <row r="60" spans="1:8" s="30" customFormat="1" ht="18" customHeight="1">
      <c r="A60" s="69">
        <f>IF(D60=0,"",1+MAX(A$9:A59))</f>
        <v>35</v>
      </c>
      <c r="B60" s="118"/>
      <c r="C60" s="108" t="s">
        <v>123</v>
      </c>
      <c r="D60" s="29">
        <v>8002</v>
      </c>
      <c r="E60" s="29" t="s">
        <v>115</v>
      </c>
      <c r="F60" s="27">
        <f t="shared" si="19"/>
        <v>0</v>
      </c>
      <c r="G60" s="27">
        <f t="shared" si="20"/>
        <v>0</v>
      </c>
      <c r="H60" s="121"/>
    </row>
    <row r="61" spans="1:8" s="30" customFormat="1" ht="18" customHeight="1">
      <c r="A61" s="69">
        <f>IF(D61=0,"",1+MAX(A$9:A60))</f>
        <v>36</v>
      </c>
      <c r="B61" s="118"/>
      <c r="C61" s="108" t="s">
        <v>124</v>
      </c>
      <c r="D61" s="29">
        <v>12599</v>
      </c>
      <c r="E61" s="29" t="s">
        <v>115</v>
      </c>
      <c r="F61" s="27">
        <f t="shared" si="19"/>
        <v>0</v>
      </c>
      <c r="G61" s="27">
        <f t="shared" si="20"/>
        <v>0</v>
      </c>
      <c r="H61" s="121"/>
    </row>
    <row r="62" spans="1:8" s="30" customFormat="1" ht="18" customHeight="1">
      <c r="A62" s="69">
        <f>IF(D62=0,"",1+MAX(A$9:A61))</f>
        <v>37</v>
      </c>
      <c r="B62" s="118"/>
      <c r="C62" s="108" t="s">
        <v>117</v>
      </c>
      <c r="D62" s="29">
        <v>5959</v>
      </c>
      <c r="E62" s="29" t="s">
        <v>115</v>
      </c>
      <c r="F62" s="27">
        <f t="shared" si="19"/>
        <v>0</v>
      </c>
      <c r="G62" s="27">
        <f t="shared" si="20"/>
        <v>0</v>
      </c>
      <c r="H62" s="121"/>
    </row>
    <row r="63" spans="1:8" s="30" customFormat="1" ht="18" customHeight="1">
      <c r="A63" s="69">
        <f>IF(D63=0,"",1+MAX(A$9:A62))</f>
        <v>38</v>
      </c>
      <c r="B63" s="118"/>
      <c r="C63" s="108" t="s">
        <v>118</v>
      </c>
      <c r="D63" s="29">
        <v>681</v>
      </c>
      <c r="E63" s="29" t="s">
        <v>119</v>
      </c>
      <c r="F63" s="27">
        <f t="shared" si="19"/>
        <v>0</v>
      </c>
      <c r="G63" s="27">
        <f t="shared" si="20"/>
        <v>0</v>
      </c>
      <c r="H63" s="121"/>
    </row>
    <row r="64" spans="1:8" s="30" customFormat="1" ht="18" customHeight="1">
      <c r="A64" s="69">
        <f>IF(D64=0,"",1+MAX(A$9:A63))</f>
        <v>39</v>
      </c>
      <c r="B64" s="118"/>
      <c r="C64" s="108" t="s">
        <v>120</v>
      </c>
      <c r="D64" s="29">
        <v>1362</v>
      </c>
      <c r="E64" s="29" t="s">
        <v>119</v>
      </c>
      <c r="F64" s="27">
        <f t="shared" si="19"/>
        <v>0</v>
      </c>
      <c r="G64" s="27">
        <f t="shared" si="20"/>
        <v>0</v>
      </c>
      <c r="H64" s="121"/>
    </row>
    <row r="65" spans="1:8" s="30" customFormat="1" ht="18" customHeight="1">
      <c r="A65" s="69">
        <f>IF(D65=0,"",1+MAX(A$9:A64))</f>
        <v>40</v>
      </c>
      <c r="B65" s="118"/>
      <c r="C65" s="108" t="s">
        <v>121</v>
      </c>
      <c r="D65" s="29">
        <v>681</v>
      </c>
      <c r="E65" s="29" t="s">
        <v>119</v>
      </c>
      <c r="F65" s="27">
        <f t="shared" si="19"/>
        <v>0</v>
      </c>
      <c r="G65" s="27">
        <f t="shared" si="20"/>
        <v>0</v>
      </c>
      <c r="H65" s="121"/>
    </row>
    <row r="66" spans="1:8" s="30" customFormat="1" ht="18" customHeight="1">
      <c r="A66" s="69" t="str">
        <f>IF(D66=0,"",1+MAX(A$9:A65))</f>
        <v/>
      </c>
      <c r="B66" s="118"/>
      <c r="C66" s="110" t="s">
        <v>125</v>
      </c>
      <c r="D66" s="29"/>
      <c r="E66" s="29"/>
      <c r="F66" s="27" t="str">
        <f t="shared" si="19"/>
        <v/>
      </c>
      <c r="G66" s="27" t="str">
        <f t="shared" si="20"/>
        <v/>
      </c>
      <c r="H66" s="121"/>
    </row>
    <row r="67" spans="1:8" s="30" customFormat="1" ht="18" customHeight="1">
      <c r="A67" s="69">
        <f>IF(D67=0,"",1+MAX(A$9:A66))</f>
        <v>41</v>
      </c>
      <c r="B67" s="118"/>
      <c r="C67" s="108" t="s">
        <v>126</v>
      </c>
      <c r="D67" s="29">
        <v>811</v>
      </c>
      <c r="E67" s="29" t="s">
        <v>115</v>
      </c>
      <c r="F67" s="27">
        <f t="shared" si="19"/>
        <v>0</v>
      </c>
      <c r="G67" s="27">
        <f t="shared" si="20"/>
        <v>0</v>
      </c>
      <c r="H67" s="121"/>
    </row>
    <row r="68" spans="1:8" s="30" customFormat="1" ht="18" customHeight="1">
      <c r="A68" s="69">
        <f>IF(D68=0,"",1+MAX(A$9:A67))</f>
        <v>42</v>
      </c>
      <c r="B68" s="118"/>
      <c r="C68" s="108" t="s">
        <v>124</v>
      </c>
      <c r="D68" s="29">
        <v>1278</v>
      </c>
      <c r="E68" s="29" t="s">
        <v>115</v>
      </c>
      <c r="F68" s="27">
        <f t="shared" si="19"/>
        <v>0</v>
      </c>
      <c r="G68" s="27">
        <f t="shared" si="20"/>
        <v>0</v>
      </c>
      <c r="H68" s="121"/>
    </row>
    <row r="69" spans="1:8" s="30" customFormat="1" ht="18" customHeight="1">
      <c r="A69" s="69">
        <f>IF(D69=0,"",1+MAX(A$9:A68))</f>
        <v>43</v>
      </c>
      <c r="B69" s="118"/>
      <c r="C69" s="108" t="s">
        <v>127</v>
      </c>
      <c r="D69" s="29">
        <v>604</v>
      </c>
      <c r="E69" s="29" t="s">
        <v>115</v>
      </c>
      <c r="F69" s="27">
        <f t="shared" si="19"/>
        <v>0</v>
      </c>
      <c r="G69" s="27">
        <f t="shared" si="20"/>
        <v>0</v>
      </c>
      <c r="H69" s="121"/>
    </row>
    <row r="70" spans="1:8" s="30" customFormat="1" ht="18" customHeight="1">
      <c r="A70" s="69">
        <f>IF(D70=0,"",1+MAX(A$9:A69))</f>
        <v>44</v>
      </c>
      <c r="B70" s="118"/>
      <c r="C70" s="108" t="s">
        <v>128</v>
      </c>
      <c r="D70" s="29">
        <v>69</v>
      </c>
      <c r="E70" s="29" t="s">
        <v>119</v>
      </c>
      <c r="F70" s="27">
        <f t="shared" si="19"/>
        <v>0</v>
      </c>
      <c r="G70" s="27">
        <f t="shared" si="20"/>
        <v>0</v>
      </c>
      <c r="H70" s="121"/>
    </row>
    <row r="71" spans="1:8" s="30" customFormat="1" ht="18" customHeight="1">
      <c r="A71" s="69">
        <f>IF(D71=0,"",1+MAX(A$9:A70))</f>
        <v>45</v>
      </c>
      <c r="B71" s="118"/>
      <c r="C71" s="108" t="s">
        <v>129</v>
      </c>
      <c r="D71" s="29">
        <v>138</v>
      </c>
      <c r="E71" s="29" t="s">
        <v>119</v>
      </c>
      <c r="F71" s="27">
        <f t="shared" si="19"/>
        <v>0</v>
      </c>
      <c r="G71" s="27">
        <f t="shared" si="20"/>
        <v>0</v>
      </c>
      <c r="H71" s="121"/>
    </row>
    <row r="72" spans="1:8" s="30" customFormat="1" ht="18" customHeight="1">
      <c r="A72" s="69">
        <f>IF(D72=0,"",1+MAX(A$9:A71))</f>
        <v>46</v>
      </c>
      <c r="B72" s="118"/>
      <c r="C72" s="108" t="s">
        <v>121</v>
      </c>
      <c r="D72" s="29">
        <v>69</v>
      </c>
      <c r="E72" s="29" t="s">
        <v>119</v>
      </c>
      <c r="F72" s="27">
        <f t="shared" si="19"/>
        <v>0</v>
      </c>
      <c r="G72" s="27">
        <f t="shared" si="20"/>
        <v>0</v>
      </c>
      <c r="H72" s="121"/>
    </row>
    <row r="73" spans="1:8" s="30" customFormat="1" ht="18" customHeight="1">
      <c r="A73" s="69" t="str">
        <f>IF(D73=0,"",1+MAX(A$9:A72))</f>
        <v/>
      </c>
      <c r="B73" s="118"/>
      <c r="C73" s="110" t="s">
        <v>130</v>
      </c>
      <c r="D73" s="29"/>
      <c r="E73" s="29"/>
      <c r="F73" s="27" t="str">
        <f t="shared" si="19"/>
        <v/>
      </c>
      <c r="G73" s="27" t="str">
        <f t="shared" si="20"/>
        <v/>
      </c>
      <c r="H73" s="121"/>
    </row>
    <row r="74" spans="1:8" s="30" customFormat="1" ht="18" customHeight="1">
      <c r="A74" s="69">
        <f>IF(D74=0,"",1+MAX(A$9:A73))</f>
        <v>47</v>
      </c>
      <c r="B74" s="118"/>
      <c r="C74" s="108" t="s">
        <v>131</v>
      </c>
      <c r="D74" s="29">
        <v>4127</v>
      </c>
      <c r="E74" s="29" t="s">
        <v>115</v>
      </c>
      <c r="F74" s="27">
        <f t="shared" si="19"/>
        <v>0</v>
      </c>
      <c r="G74" s="27">
        <f t="shared" si="20"/>
        <v>0</v>
      </c>
      <c r="H74" s="121"/>
    </row>
    <row r="75" spans="1:8" s="30" customFormat="1" ht="18" customHeight="1">
      <c r="A75" s="69">
        <f>IF(D75=0,"",1+MAX(A$9:A74))</f>
        <v>48</v>
      </c>
      <c r="B75" s="118"/>
      <c r="C75" s="108" t="s">
        <v>132</v>
      </c>
      <c r="D75" s="29">
        <v>4127</v>
      </c>
      <c r="E75" s="29" t="s">
        <v>115</v>
      </c>
      <c r="F75" s="27">
        <f t="shared" si="19"/>
        <v>0</v>
      </c>
      <c r="G75" s="27">
        <f t="shared" si="20"/>
        <v>0</v>
      </c>
      <c r="H75" s="121"/>
    </row>
    <row r="76" spans="1:8" s="30" customFormat="1" ht="18" customHeight="1">
      <c r="A76" s="69">
        <f>IF(D76=0,"",1+MAX(A$9:A75))</f>
        <v>49</v>
      </c>
      <c r="B76" s="118"/>
      <c r="C76" s="108" t="s">
        <v>133</v>
      </c>
      <c r="D76" s="29">
        <v>4127</v>
      </c>
      <c r="E76" s="29" t="s">
        <v>115</v>
      </c>
      <c r="F76" s="27">
        <f t="shared" si="19"/>
        <v>0</v>
      </c>
      <c r="G76" s="27">
        <f t="shared" si="20"/>
        <v>0</v>
      </c>
      <c r="H76" s="121"/>
    </row>
    <row r="77" spans="1:8" s="30" customFormat="1" ht="18" customHeight="1">
      <c r="A77" s="69">
        <f>IF(D77=0,"",1+MAX(A$9:A76))</f>
        <v>50</v>
      </c>
      <c r="B77" s="118"/>
      <c r="C77" s="108" t="s">
        <v>134</v>
      </c>
      <c r="D77" s="29">
        <v>4127</v>
      </c>
      <c r="E77" s="29" t="s">
        <v>115</v>
      </c>
      <c r="F77" s="27">
        <f t="shared" si="19"/>
        <v>0</v>
      </c>
      <c r="G77" s="27">
        <f t="shared" si="20"/>
        <v>0</v>
      </c>
      <c r="H77" s="121"/>
    </row>
    <row r="78" spans="1:8" s="30" customFormat="1" ht="31.5">
      <c r="A78" s="69">
        <f>IF(D78=0,"",1+MAX(A$9:A77))</f>
        <v>51</v>
      </c>
      <c r="B78" s="118"/>
      <c r="C78" s="111" t="s">
        <v>135</v>
      </c>
      <c r="D78" s="29">
        <v>4127</v>
      </c>
      <c r="E78" s="29" t="s">
        <v>115</v>
      </c>
      <c r="F78" s="27">
        <f t="shared" si="19"/>
        <v>0</v>
      </c>
      <c r="G78" s="27">
        <f t="shared" si="20"/>
        <v>0</v>
      </c>
      <c r="H78" s="121"/>
    </row>
    <row r="79" spans="1:8" s="30" customFormat="1" ht="18" customHeight="1">
      <c r="A79" s="69">
        <f>IF(D79=0,"",1+MAX(A$9:A78))</f>
        <v>52</v>
      </c>
      <c r="B79" s="118"/>
      <c r="C79" s="112" t="s">
        <v>128</v>
      </c>
      <c r="D79" s="29">
        <v>390</v>
      </c>
      <c r="E79" s="29" t="s">
        <v>119</v>
      </c>
      <c r="F79" s="27">
        <f t="shared" si="19"/>
        <v>0</v>
      </c>
      <c r="G79" s="27">
        <f t="shared" si="20"/>
        <v>0</v>
      </c>
      <c r="H79" s="121"/>
    </row>
    <row r="80" spans="1:8" s="30" customFormat="1" ht="18" customHeight="1">
      <c r="A80" s="69">
        <f>IF(D80=0,"",1+MAX(A$9:A79))</f>
        <v>53</v>
      </c>
      <c r="B80" s="118"/>
      <c r="C80" s="112" t="s">
        <v>129</v>
      </c>
      <c r="D80" s="29">
        <v>780</v>
      </c>
      <c r="E80" s="29" t="s">
        <v>119</v>
      </c>
      <c r="F80" s="27">
        <f t="shared" si="19"/>
        <v>0</v>
      </c>
      <c r="G80" s="27">
        <f t="shared" si="20"/>
        <v>0</v>
      </c>
      <c r="H80" s="121"/>
    </row>
    <row r="81" spans="1:8" s="30" customFormat="1" ht="18" customHeight="1">
      <c r="A81" s="69">
        <f>IF(D81=0,"",1+MAX(A$9:A80))</f>
        <v>54</v>
      </c>
      <c r="B81" s="119"/>
      <c r="C81" s="112" t="s">
        <v>121</v>
      </c>
      <c r="D81" s="29">
        <v>390</v>
      </c>
      <c r="E81" s="29" t="s">
        <v>119</v>
      </c>
      <c r="F81" s="27">
        <f t="shared" si="19"/>
        <v>0</v>
      </c>
      <c r="G81" s="27">
        <f t="shared" si="20"/>
        <v>0</v>
      </c>
      <c r="H81" s="121"/>
    </row>
    <row r="82" spans="1:8" s="30" customFormat="1" ht="15.75">
      <c r="A82" s="69" t="str">
        <f>IF(D82=0,"",1+MAX(A$9:A81))</f>
        <v/>
      </c>
      <c r="B82" s="117" t="s">
        <v>136</v>
      </c>
      <c r="C82" s="107" t="s">
        <v>137</v>
      </c>
      <c r="D82" s="29"/>
      <c r="E82" s="29"/>
      <c r="F82" s="27" t="str">
        <f t="shared" si="19"/>
        <v/>
      </c>
      <c r="G82" s="27" t="str">
        <f t="shared" si="20"/>
        <v/>
      </c>
      <c r="H82" s="121"/>
    </row>
    <row r="83" spans="1:8" s="30" customFormat="1" ht="31.5">
      <c r="A83" s="69">
        <f>IF(D83=0,"",1+MAX(A$9:A82))</f>
        <v>55</v>
      </c>
      <c r="B83" s="118"/>
      <c r="C83" s="111" t="s">
        <v>138</v>
      </c>
      <c r="D83" s="29">
        <v>7930</v>
      </c>
      <c r="E83" s="29" t="s">
        <v>115</v>
      </c>
      <c r="F83" s="27">
        <f t="shared" si="19"/>
        <v>0</v>
      </c>
      <c r="G83" s="27">
        <f t="shared" si="20"/>
        <v>0</v>
      </c>
      <c r="H83" s="121"/>
    </row>
    <row r="84" spans="1:8" s="30" customFormat="1" ht="31.5">
      <c r="A84" s="69">
        <f>IF(D84=0,"",1+MAX(A$9:A83))</f>
        <v>56</v>
      </c>
      <c r="B84" s="118"/>
      <c r="C84" s="111" t="s">
        <v>139</v>
      </c>
      <c r="D84" s="29">
        <v>250</v>
      </c>
      <c r="E84" s="29" t="s">
        <v>115</v>
      </c>
      <c r="F84" s="27">
        <f t="shared" si="19"/>
        <v>0</v>
      </c>
      <c r="G84" s="27">
        <f t="shared" si="20"/>
        <v>0</v>
      </c>
      <c r="H84" s="121"/>
    </row>
    <row r="85" spans="1:8" s="30" customFormat="1" ht="31.5">
      <c r="A85" s="69">
        <f>IF(D85=0,"",1+MAX(A$9:A84))</f>
        <v>57</v>
      </c>
      <c r="B85" s="118"/>
      <c r="C85" s="111" t="s">
        <v>140</v>
      </c>
      <c r="D85" s="29">
        <v>144</v>
      </c>
      <c r="E85" s="29" t="s">
        <v>115</v>
      </c>
      <c r="F85" s="27">
        <f t="shared" si="19"/>
        <v>0</v>
      </c>
      <c r="G85" s="27">
        <f t="shared" si="20"/>
        <v>0</v>
      </c>
      <c r="H85" s="121"/>
    </row>
    <row r="86" spans="1:8" s="30" customFormat="1" ht="15.75">
      <c r="A86" s="69">
        <f>IF(D86=0,"",1+MAX(A$9:A85))</f>
        <v>58</v>
      </c>
      <c r="B86" s="118"/>
      <c r="C86" s="111" t="s">
        <v>179</v>
      </c>
      <c r="D86" s="29">
        <v>175</v>
      </c>
      <c r="E86" s="29" t="s">
        <v>115</v>
      </c>
      <c r="F86" s="27">
        <f t="shared" si="19"/>
        <v>0</v>
      </c>
      <c r="G86" s="27">
        <f t="shared" si="20"/>
        <v>0</v>
      </c>
      <c r="H86" s="121"/>
    </row>
    <row r="87" spans="1:8" s="30" customFormat="1" ht="18" customHeight="1">
      <c r="A87" s="69" t="str">
        <f>IF(D87=0,"",1+MAX(A$9:A86))</f>
        <v/>
      </c>
      <c r="B87" s="118"/>
      <c r="C87" s="110" t="s">
        <v>141</v>
      </c>
      <c r="D87" s="29"/>
      <c r="E87" s="29"/>
      <c r="F87" s="27" t="str">
        <f t="shared" si="19"/>
        <v/>
      </c>
      <c r="G87" s="27" t="str">
        <f t="shared" si="20"/>
        <v/>
      </c>
      <c r="H87" s="121"/>
    </row>
    <row r="88" spans="1:8" s="30" customFormat="1" ht="18" customHeight="1">
      <c r="A88" s="69">
        <f>IF(D88=0,"",1+MAX(A$9:A87))</f>
        <v>59</v>
      </c>
      <c r="B88" s="118"/>
      <c r="C88" s="108" t="s">
        <v>142</v>
      </c>
      <c r="D88" s="29">
        <v>8</v>
      </c>
      <c r="E88" s="29" t="s">
        <v>115</v>
      </c>
      <c r="F88" s="27">
        <f t="shared" si="19"/>
        <v>0</v>
      </c>
      <c r="G88" s="27">
        <f t="shared" si="20"/>
        <v>0</v>
      </c>
      <c r="H88" s="121"/>
    </row>
    <row r="89" spans="1:8" s="30" customFormat="1" ht="18" customHeight="1">
      <c r="A89" s="69">
        <f>IF(D89=0,"",1+MAX(A$9:A88))</f>
        <v>60</v>
      </c>
      <c r="B89" s="118"/>
      <c r="C89" s="108" t="s">
        <v>124</v>
      </c>
      <c r="D89" s="29">
        <v>16</v>
      </c>
      <c r="E89" s="29" t="s">
        <v>115</v>
      </c>
      <c r="F89" s="27">
        <f t="shared" si="19"/>
        <v>0</v>
      </c>
      <c r="G89" s="27">
        <f t="shared" si="20"/>
        <v>0</v>
      </c>
      <c r="H89" s="121"/>
    </row>
    <row r="90" spans="1:8" s="30" customFormat="1" ht="18" customHeight="1">
      <c r="A90" s="69">
        <f>IF(D90=0,"",1+MAX(A$9:A89))</f>
        <v>61</v>
      </c>
      <c r="B90" s="118"/>
      <c r="C90" s="108" t="s">
        <v>143</v>
      </c>
      <c r="D90" s="29">
        <v>8</v>
      </c>
      <c r="E90" s="29" t="s">
        <v>119</v>
      </c>
      <c r="F90" s="27">
        <f t="shared" si="19"/>
        <v>0</v>
      </c>
      <c r="G90" s="27">
        <f t="shared" si="20"/>
        <v>0</v>
      </c>
      <c r="H90" s="121"/>
    </row>
    <row r="91" spans="1:8" s="30" customFormat="1" ht="18" customHeight="1">
      <c r="A91" s="69">
        <f>IF(D91=0,"",1+MAX(A$9:A90))</f>
        <v>62</v>
      </c>
      <c r="B91" s="118"/>
      <c r="C91" s="108" t="s">
        <v>144</v>
      </c>
      <c r="D91" s="29">
        <v>8</v>
      </c>
      <c r="E91" s="29" t="s">
        <v>119</v>
      </c>
      <c r="F91" s="27">
        <f t="shared" si="19"/>
        <v>0</v>
      </c>
      <c r="G91" s="27">
        <f t="shared" si="20"/>
        <v>0</v>
      </c>
      <c r="H91" s="121"/>
    </row>
    <row r="92" spans="1:8" s="30" customFormat="1" ht="18" customHeight="1">
      <c r="A92" s="69" t="str">
        <f>IF(D92=0,"",1+MAX(A$9:A91))</f>
        <v/>
      </c>
      <c r="B92" s="118"/>
      <c r="C92" s="110" t="s">
        <v>145</v>
      </c>
      <c r="D92" s="29"/>
      <c r="E92" s="29"/>
      <c r="F92" s="27" t="str">
        <f t="shared" si="19"/>
        <v/>
      </c>
      <c r="G92" s="27" t="str">
        <f t="shared" si="20"/>
        <v/>
      </c>
      <c r="H92" s="121"/>
    </row>
    <row r="93" spans="1:8" s="30" customFormat="1" ht="18" customHeight="1">
      <c r="A93" s="69">
        <f>IF(D93=0,"",1+MAX(A$9:A92))</f>
        <v>63</v>
      </c>
      <c r="B93" s="118"/>
      <c r="C93" s="108" t="s">
        <v>146</v>
      </c>
      <c r="D93" s="29">
        <v>23</v>
      </c>
      <c r="E93" s="29" t="s">
        <v>115</v>
      </c>
      <c r="F93" s="27">
        <f t="shared" si="19"/>
        <v>0</v>
      </c>
      <c r="G93" s="27">
        <f t="shared" si="20"/>
        <v>0</v>
      </c>
      <c r="H93" s="121"/>
    </row>
    <row r="94" spans="1:8" s="30" customFormat="1" ht="18" customHeight="1">
      <c r="A94" s="69">
        <f>IF(D94=0,"",1+MAX(A$9:A93))</f>
        <v>64</v>
      </c>
      <c r="B94" s="118"/>
      <c r="C94" s="108" t="s">
        <v>124</v>
      </c>
      <c r="D94" s="29">
        <v>35</v>
      </c>
      <c r="E94" s="29" t="s">
        <v>115</v>
      </c>
      <c r="F94" s="27">
        <f t="shared" si="19"/>
        <v>0</v>
      </c>
      <c r="G94" s="27">
        <f t="shared" si="20"/>
        <v>0</v>
      </c>
      <c r="H94" s="121"/>
    </row>
    <row r="95" spans="1:8" s="30" customFormat="1" ht="18" customHeight="1">
      <c r="A95" s="69">
        <f>IF(D95=0,"",1+MAX(A$9:A94))</f>
        <v>65</v>
      </c>
      <c r="B95" s="118"/>
      <c r="C95" s="108" t="s">
        <v>143</v>
      </c>
      <c r="D95" s="29">
        <v>14</v>
      </c>
      <c r="E95" s="29" t="s">
        <v>119</v>
      </c>
      <c r="F95" s="27">
        <f t="shared" si="19"/>
        <v>0</v>
      </c>
      <c r="G95" s="27">
        <f t="shared" si="20"/>
        <v>0</v>
      </c>
      <c r="H95" s="121"/>
    </row>
    <row r="96" spans="1:8" s="30" customFormat="1" ht="18" customHeight="1">
      <c r="A96" s="69">
        <f>IF(D96=0,"",1+MAX(A$9:A95))</f>
        <v>66</v>
      </c>
      <c r="B96" s="118"/>
      <c r="C96" s="108" t="s">
        <v>144</v>
      </c>
      <c r="D96" s="29">
        <v>14</v>
      </c>
      <c r="E96" s="29" t="s">
        <v>119</v>
      </c>
      <c r="F96" s="27">
        <f t="shared" si="19"/>
        <v>0</v>
      </c>
      <c r="G96" s="27">
        <f t="shared" si="20"/>
        <v>0</v>
      </c>
      <c r="H96" s="121"/>
    </row>
    <row r="97" spans="1:8" s="30" customFormat="1" ht="18" customHeight="1">
      <c r="A97" s="69" t="str">
        <f>IF(D97=0,"",1+MAX(A$9:A96))</f>
        <v/>
      </c>
      <c r="B97" s="118"/>
      <c r="C97" s="110" t="s">
        <v>147</v>
      </c>
      <c r="D97" s="29"/>
      <c r="E97" s="29"/>
      <c r="F97" s="27" t="str">
        <f t="shared" si="19"/>
        <v/>
      </c>
      <c r="G97" s="27" t="str">
        <f t="shared" si="20"/>
        <v/>
      </c>
      <c r="H97" s="121"/>
    </row>
    <row r="98" spans="1:8" s="30" customFormat="1" ht="18" customHeight="1">
      <c r="A98" s="69">
        <f>IF(D98=0,"",1+MAX(A$9:A97))</f>
        <v>67</v>
      </c>
      <c r="B98" s="118"/>
      <c r="C98" s="111" t="s">
        <v>124</v>
      </c>
      <c r="D98" s="29">
        <f>5.1*28.63</f>
        <v>146.01299999999998</v>
      </c>
      <c r="E98" s="29" t="s">
        <v>115</v>
      </c>
      <c r="F98" s="27">
        <f t="shared" si="19"/>
        <v>0</v>
      </c>
      <c r="G98" s="27">
        <f t="shared" si="20"/>
        <v>0</v>
      </c>
      <c r="H98" s="121"/>
    </row>
    <row r="99" spans="1:8" s="30" customFormat="1" ht="18" customHeight="1">
      <c r="A99" s="69">
        <f>IF(D99=0,"",1+MAX(A$9:A98))</f>
        <v>68</v>
      </c>
      <c r="B99" s="118"/>
      <c r="C99" s="108" t="s">
        <v>148</v>
      </c>
      <c r="D99" s="29">
        <v>147</v>
      </c>
      <c r="E99" s="29" t="s">
        <v>115</v>
      </c>
      <c r="F99" s="27">
        <f t="shared" si="19"/>
        <v>0</v>
      </c>
      <c r="G99" s="27">
        <f t="shared" si="20"/>
        <v>0</v>
      </c>
      <c r="H99" s="121"/>
    </row>
    <row r="100" spans="1:8" s="30" customFormat="1" ht="18" customHeight="1">
      <c r="A100" s="69">
        <f>IF(D100=0,"",1+MAX(A$9:A99))</f>
        <v>69</v>
      </c>
      <c r="B100" s="118"/>
      <c r="C100" s="108" t="s">
        <v>149</v>
      </c>
      <c r="D100" s="29">
        <v>147</v>
      </c>
      <c r="E100" s="29" t="s">
        <v>115</v>
      </c>
      <c r="F100" s="27">
        <f t="shared" si="19"/>
        <v>0</v>
      </c>
      <c r="G100" s="27">
        <f t="shared" si="20"/>
        <v>0</v>
      </c>
      <c r="H100" s="121"/>
    </row>
    <row r="101" spans="1:8" s="30" customFormat="1" ht="18" customHeight="1">
      <c r="A101" s="69">
        <f>IF(D101=0,"",1+MAX(A$9:A100))</f>
        <v>70</v>
      </c>
      <c r="B101" s="118"/>
      <c r="C101" s="108" t="s">
        <v>150</v>
      </c>
      <c r="D101" s="29">
        <v>29</v>
      </c>
      <c r="E101" s="29" t="s">
        <v>119</v>
      </c>
      <c r="F101" s="27">
        <f t="shared" si="19"/>
        <v>0</v>
      </c>
      <c r="G101" s="27">
        <f t="shared" si="20"/>
        <v>0</v>
      </c>
      <c r="H101" s="121"/>
    </row>
    <row r="102" spans="1:8" s="30" customFormat="1" ht="18" customHeight="1">
      <c r="A102" s="69">
        <f>IF(D102=0,"",1+MAX(A$9:A101))</f>
        <v>71</v>
      </c>
      <c r="B102" s="118"/>
      <c r="C102" s="111" t="s">
        <v>151</v>
      </c>
      <c r="D102" s="29">
        <f>174/2</f>
        <v>87</v>
      </c>
      <c r="E102" s="29" t="s">
        <v>119</v>
      </c>
      <c r="F102" s="27">
        <f t="shared" si="19"/>
        <v>0</v>
      </c>
      <c r="G102" s="27">
        <f t="shared" si="20"/>
        <v>0</v>
      </c>
      <c r="H102" s="121"/>
    </row>
    <row r="103" spans="1:8" s="30" customFormat="1" ht="18" customHeight="1">
      <c r="A103" s="69">
        <f>IF(D103=0,"",1+MAX(A$9:A102))</f>
        <v>72</v>
      </c>
      <c r="B103" s="118"/>
      <c r="C103" s="111" t="s">
        <v>152</v>
      </c>
      <c r="D103" s="29">
        <v>29</v>
      </c>
      <c r="E103" s="29" t="s">
        <v>119</v>
      </c>
      <c r="F103" s="27">
        <f t="shared" si="19"/>
        <v>0</v>
      </c>
      <c r="G103" s="27">
        <f t="shared" si="20"/>
        <v>0</v>
      </c>
      <c r="H103" s="121"/>
    </row>
    <row r="104" spans="1:8" s="30" customFormat="1" ht="18" customHeight="1">
      <c r="A104" s="69">
        <f>IF(D104=0,"",1+MAX(A$9:A103))</f>
        <v>73</v>
      </c>
      <c r="B104" s="118"/>
      <c r="C104" s="111" t="s">
        <v>153</v>
      </c>
      <c r="D104" s="29">
        <v>29</v>
      </c>
      <c r="E104" s="29" t="s">
        <v>119</v>
      </c>
      <c r="F104" s="27">
        <f t="shared" si="19"/>
        <v>0</v>
      </c>
      <c r="G104" s="27">
        <f t="shared" si="20"/>
        <v>0</v>
      </c>
      <c r="H104" s="121"/>
    </row>
    <row r="105" spans="1:8" s="30" customFormat="1" ht="18" customHeight="1">
      <c r="A105" s="69">
        <f>IF(D105=0,"",1+MAX(A$9:A104))</f>
        <v>74</v>
      </c>
      <c r="B105" s="118"/>
      <c r="C105" s="111" t="s">
        <v>143</v>
      </c>
      <c r="D105" s="29">
        <v>58</v>
      </c>
      <c r="E105" s="29" t="s">
        <v>119</v>
      </c>
      <c r="F105" s="27">
        <f t="shared" si="19"/>
        <v>0</v>
      </c>
      <c r="G105" s="27">
        <f t="shared" si="20"/>
        <v>0</v>
      </c>
      <c r="H105" s="121"/>
    </row>
    <row r="106" spans="1:8" s="30" customFormat="1" ht="18" customHeight="1">
      <c r="A106" s="69" t="str">
        <f>IF(D106=0,"",1+MAX(A$9:A105))</f>
        <v/>
      </c>
      <c r="B106" s="118"/>
      <c r="C106" s="110" t="s">
        <v>154</v>
      </c>
      <c r="D106" s="29"/>
      <c r="E106" s="29"/>
      <c r="F106" s="27" t="str">
        <f t="shared" si="19"/>
        <v/>
      </c>
      <c r="G106" s="27" t="str">
        <f t="shared" si="20"/>
        <v/>
      </c>
      <c r="H106" s="121"/>
    </row>
    <row r="107" spans="1:8" s="30" customFormat="1" ht="18" customHeight="1">
      <c r="A107" s="69">
        <f>IF(D107=0,"",1+MAX(A$9:A106))</f>
        <v>75</v>
      </c>
      <c r="B107" s="118"/>
      <c r="C107" s="111" t="s">
        <v>124</v>
      </c>
      <c r="D107" s="29">
        <v>113</v>
      </c>
      <c r="E107" s="29" t="s">
        <v>115</v>
      </c>
      <c r="F107" s="27">
        <f t="shared" si="19"/>
        <v>0</v>
      </c>
      <c r="G107" s="27">
        <f t="shared" si="20"/>
        <v>0</v>
      </c>
      <c r="H107" s="121"/>
    </row>
    <row r="108" spans="1:8" s="30" customFormat="1" ht="18" customHeight="1">
      <c r="A108" s="69">
        <f>IF(D108=0,"",1+MAX(A$9:A107))</f>
        <v>76</v>
      </c>
      <c r="B108" s="118"/>
      <c r="C108" s="108" t="s">
        <v>155</v>
      </c>
      <c r="D108" s="29">
        <v>113</v>
      </c>
      <c r="E108" s="29" t="s">
        <v>115</v>
      </c>
      <c r="F108" s="27">
        <f t="shared" si="19"/>
        <v>0</v>
      </c>
      <c r="G108" s="27">
        <f t="shared" si="20"/>
        <v>0</v>
      </c>
      <c r="H108" s="121"/>
    </row>
    <row r="109" spans="1:8" s="30" customFormat="1" ht="18" customHeight="1">
      <c r="A109" s="69">
        <f>IF(D109=0,"",1+MAX(A$9:A108))</f>
        <v>77</v>
      </c>
      <c r="B109" s="118"/>
      <c r="C109" s="108" t="s">
        <v>156</v>
      </c>
      <c r="D109" s="29">
        <v>113</v>
      </c>
      <c r="E109" s="29" t="s">
        <v>115</v>
      </c>
      <c r="F109" s="27">
        <f t="shared" si="19"/>
        <v>0</v>
      </c>
      <c r="G109" s="27">
        <f t="shared" si="20"/>
        <v>0</v>
      </c>
      <c r="H109" s="121"/>
    </row>
    <row r="110" spans="1:8" s="30" customFormat="1" ht="18" customHeight="1">
      <c r="A110" s="69">
        <f>IF(D110=0,"",1+MAX(A$9:A109))</f>
        <v>78</v>
      </c>
      <c r="B110" s="118"/>
      <c r="C110" s="108" t="s">
        <v>150</v>
      </c>
      <c r="D110" s="29">
        <v>15</v>
      </c>
      <c r="E110" s="29" t="s">
        <v>119</v>
      </c>
      <c r="F110" s="27">
        <f t="shared" si="19"/>
        <v>0</v>
      </c>
      <c r="G110" s="27">
        <f t="shared" si="20"/>
        <v>0</v>
      </c>
      <c r="H110" s="121"/>
    </row>
    <row r="111" spans="1:8" s="30" customFormat="1" ht="18" customHeight="1">
      <c r="A111" s="69">
        <f>IF(D111=0,"",1+MAX(A$9:A110))</f>
        <v>79</v>
      </c>
      <c r="B111" s="118"/>
      <c r="C111" s="111" t="s">
        <v>151</v>
      </c>
      <c r="D111" s="29">
        <v>75</v>
      </c>
      <c r="E111" s="29" t="s">
        <v>119</v>
      </c>
      <c r="F111" s="27">
        <f t="shared" si="19"/>
        <v>0</v>
      </c>
      <c r="G111" s="27">
        <f t="shared" si="20"/>
        <v>0</v>
      </c>
      <c r="H111" s="121"/>
    </row>
    <row r="112" spans="1:8" s="30" customFormat="1" ht="18" customHeight="1">
      <c r="A112" s="69">
        <f>IF(D112=0,"",1+MAX(A$9:A111))</f>
        <v>80</v>
      </c>
      <c r="B112" s="118"/>
      <c r="C112" s="111" t="s">
        <v>152</v>
      </c>
      <c r="D112" s="29">
        <v>30</v>
      </c>
      <c r="E112" s="29" t="s">
        <v>119</v>
      </c>
      <c r="F112" s="27">
        <f t="shared" si="19"/>
        <v>0</v>
      </c>
      <c r="G112" s="27">
        <f t="shared" si="20"/>
        <v>0</v>
      </c>
      <c r="H112" s="121"/>
    </row>
    <row r="113" spans="1:8" s="30" customFormat="1" ht="18" customHeight="1">
      <c r="A113" s="69">
        <f>IF(D113=0,"",1+MAX(A$9:A112))</f>
        <v>81</v>
      </c>
      <c r="B113" s="118"/>
      <c r="C113" s="111" t="s">
        <v>153</v>
      </c>
      <c r="D113" s="29">
        <v>15</v>
      </c>
      <c r="E113" s="29" t="s">
        <v>119</v>
      </c>
      <c r="F113" s="27">
        <f t="shared" si="19"/>
        <v>0</v>
      </c>
      <c r="G113" s="27">
        <f t="shared" si="20"/>
        <v>0</v>
      </c>
      <c r="H113" s="121"/>
    </row>
    <row r="114" spans="1:8" s="30" customFormat="1" ht="18" customHeight="1">
      <c r="A114" s="69">
        <f>IF(D114=0,"",1+MAX(A$9:A113))</f>
        <v>82</v>
      </c>
      <c r="B114" s="119"/>
      <c r="C114" s="115" t="s">
        <v>143</v>
      </c>
      <c r="D114" s="29">
        <v>45</v>
      </c>
      <c r="E114" s="29" t="s">
        <v>119</v>
      </c>
      <c r="F114" s="27">
        <f t="shared" si="19"/>
        <v>0</v>
      </c>
      <c r="G114" s="27">
        <f t="shared" si="20"/>
        <v>0</v>
      </c>
      <c r="H114" s="121"/>
    </row>
    <row r="115" spans="1:8" s="30" customFormat="1" ht="18" customHeight="1">
      <c r="A115" s="33"/>
      <c r="B115" s="73"/>
      <c r="C115" s="134" t="s">
        <v>21</v>
      </c>
      <c r="D115" s="11"/>
      <c r="E115" s="7"/>
      <c r="F115" s="25" t="str">
        <f t="shared" si="15"/>
        <v/>
      </c>
      <c r="G115" s="25" t="str">
        <f t="shared" si="16"/>
        <v/>
      </c>
      <c r="H115" s="135">
        <f>(SUM(G51:G115))</f>
        <v>0</v>
      </c>
    </row>
    <row r="116" spans="1:8" s="30" customFormat="1" ht="18" customHeight="1">
      <c r="A116" s="34"/>
      <c r="B116" s="42"/>
      <c r="C116" s="10"/>
      <c r="D116" s="23"/>
      <c r="E116" s="23"/>
      <c r="F116" s="24"/>
      <c r="G116" s="24"/>
      <c r="H116" s="35"/>
    </row>
    <row r="117" spans="1:8" s="31" customFormat="1" ht="18" customHeight="1">
      <c r="A117" s="131"/>
      <c r="B117" s="131"/>
      <c r="C117" s="132" t="s">
        <v>33</v>
      </c>
      <c r="D117" s="131"/>
      <c r="E117" s="131"/>
      <c r="F117" s="131"/>
      <c r="G117" s="131"/>
      <c r="H117" s="131"/>
    </row>
    <row r="118" spans="1:8" s="30" customFormat="1" ht="18" customHeight="1">
      <c r="A118" s="136" t="str">
        <f>IF(D118=0,"",1+MAX(A$8:A117))</f>
        <v/>
      </c>
      <c r="B118" s="117" t="s">
        <v>164</v>
      </c>
      <c r="C118" s="114" t="s">
        <v>165</v>
      </c>
      <c r="D118" s="9"/>
      <c r="E118" s="9"/>
      <c r="F118" s="25" t="str">
        <f t="shared" ref="F118:F148" si="21">IF(D118=0,"",0)</f>
        <v/>
      </c>
      <c r="G118" s="25" t="str">
        <f t="shared" ref="G118:G148" si="22">IF(F118="","",D118*F118)</f>
        <v/>
      </c>
      <c r="H118" s="121"/>
    </row>
    <row r="119" spans="1:8" s="30" customFormat="1" ht="18" customHeight="1">
      <c r="A119" s="137"/>
      <c r="B119" s="118"/>
      <c r="C119" s="110" t="s">
        <v>166</v>
      </c>
      <c r="D119" s="29"/>
      <c r="E119" s="29" t="s">
        <v>91</v>
      </c>
      <c r="F119" s="27" t="str">
        <f t="shared" ref="F119:F147" si="23">IF(D119=0,"",0)</f>
        <v/>
      </c>
      <c r="G119" s="27" t="str">
        <f t="shared" ref="G119:G147" si="24">IF(F119="","",D119*F119)</f>
        <v/>
      </c>
      <c r="H119" s="121"/>
    </row>
    <row r="120" spans="1:8" s="30" customFormat="1" ht="18" customHeight="1">
      <c r="A120" s="137"/>
      <c r="B120" s="118"/>
      <c r="C120" s="108" t="s">
        <v>167</v>
      </c>
      <c r="D120" s="29">
        <v>10</v>
      </c>
      <c r="E120" s="29" t="s">
        <v>91</v>
      </c>
      <c r="F120" s="27">
        <f t="shared" si="23"/>
        <v>0</v>
      </c>
      <c r="G120" s="27">
        <f t="shared" si="24"/>
        <v>0</v>
      </c>
      <c r="H120" s="121"/>
    </row>
    <row r="121" spans="1:8" s="30" customFormat="1" ht="18" customHeight="1">
      <c r="A121" s="137"/>
      <c r="B121" s="118"/>
      <c r="C121" s="108" t="s">
        <v>168</v>
      </c>
      <c r="D121" s="29">
        <v>5</v>
      </c>
      <c r="E121" s="29" t="s">
        <v>91</v>
      </c>
      <c r="F121" s="27">
        <f t="shared" si="23"/>
        <v>0</v>
      </c>
      <c r="G121" s="27">
        <f t="shared" si="24"/>
        <v>0</v>
      </c>
      <c r="H121" s="121"/>
    </row>
    <row r="122" spans="1:8" s="30" customFormat="1" ht="18" customHeight="1">
      <c r="A122" s="138"/>
      <c r="B122" s="118"/>
      <c r="C122" s="108" t="s">
        <v>169</v>
      </c>
      <c r="D122" s="29">
        <v>5</v>
      </c>
      <c r="E122" s="29" t="s">
        <v>91</v>
      </c>
      <c r="F122" s="27">
        <f t="shared" si="23"/>
        <v>0</v>
      </c>
      <c r="G122" s="27">
        <f t="shared" si="24"/>
        <v>0</v>
      </c>
      <c r="H122" s="121"/>
    </row>
    <row r="123" spans="1:8" s="30" customFormat="1" ht="18" customHeight="1">
      <c r="A123" s="69">
        <f>IF(D123=0,"",1+MAX(A$9:A122))</f>
        <v>83</v>
      </c>
      <c r="B123" s="118"/>
      <c r="C123" s="108" t="s">
        <v>170</v>
      </c>
      <c r="D123" s="29">
        <v>5</v>
      </c>
      <c r="E123" s="29" t="s">
        <v>91</v>
      </c>
      <c r="F123" s="27">
        <f t="shared" ref="F123:F126" si="25">IF(D123=0,"",0)</f>
        <v>0</v>
      </c>
      <c r="G123" s="27">
        <f t="shared" ref="G123:G126" si="26">IF(F123="","",D123*F123)</f>
        <v>0</v>
      </c>
      <c r="H123" s="121"/>
    </row>
    <row r="124" spans="1:8" s="30" customFormat="1" ht="18" customHeight="1">
      <c r="A124" s="69">
        <f>IF(D124=0,"",1+MAX(A$9:A123))</f>
        <v>84</v>
      </c>
      <c r="B124" s="118"/>
      <c r="C124" s="108" t="s">
        <v>171</v>
      </c>
      <c r="D124" s="29">
        <v>5</v>
      </c>
      <c r="E124" s="29" t="s">
        <v>91</v>
      </c>
      <c r="F124" s="27">
        <f t="shared" si="25"/>
        <v>0</v>
      </c>
      <c r="G124" s="27">
        <f t="shared" si="26"/>
        <v>0</v>
      </c>
      <c r="H124" s="121"/>
    </row>
    <row r="125" spans="1:8" s="30" customFormat="1" ht="18" customHeight="1">
      <c r="A125" s="69">
        <f>IF(D125=0,"",1+MAX(A$9:A124))</f>
        <v>85</v>
      </c>
      <c r="B125" s="118"/>
      <c r="C125" s="108" t="s">
        <v>172</v>
      </c>
      <c r="D125" s="29">
        <v>5</v>
      </c>
      <c r="E125" s="29" t="s">
        <v>91</v>
      </c>
      <c r="F125" s="27">
        <f t="shared" si="25"/>
        <v>0</v>
      </c>
      <c r="G125" s="27">
        <f t="shared" si="26"/>
        <v>0</v>
      </c>
      <c r="H125" s="121"/>
    </row>
    <row r="126" spans="1:8" s="30" customFormat="1" ht="18" customHeight="1">
      <c r="A126" s="69">
        <f>IF(D126=0,"",1+MAX(A$9:A125))</f>
        <v>86</v>
      </c>
      <c r="B126" s="118"/>
      <c r="C126" s="108" t="s">
        <v>173</v>
      </c>
      <c r="D126" s="29">
        <v>5</v>
      </c>
      <c r="E126" s="29" t="s">
        <v>91</v>
      </c>
      <c r="F126" s="27">
        <f t="shared" si="25"/>
        <v>0</v>
      </c>
      <c r="G126" s="27">
        <f t="shared" si="26"/>
        <v>0</v>
      </c>
      <c r="H126" s="121"/>
    </row>
    <row r="127" spans="1:8" s="30" customFormat="1" ht="18" customHeight="1">
      <c r="A127" s="69">
        <f>IF(D127=0,"",1+MAX(A$9:A126))</f>
        <v>87</v>
      </c>
      <c r="B127" s="118"/>
      <c r="C127" s="108" t="s">
        <v>174</v>
      </c>
      <c r="D127" s="29">
        <v>5</v>
      </c>
      <c r="E127" s="29" t="s">
        <v>91</v>
      </c>
      <c r="F127" s="27">
        <f t="shared" si="23"/>
        <v>0</v>
      </c>
      <c r="G127" s="27">
        <f t="shared" si="24"/>
        <v>0</v>
      </c>
      <c r="H127" s="121"/>
    </row>
    <row r="128" spans="1:8" s="30" customFormat="1" ht="18" customHeight="1">
      <c r="A128" s="69">
        <f>IF(D128=0,"",1+MAX(A$9:A127))</f>
        <v>88</v>
      </c>
      <c r="B128" s="118"/>
      <c r="C128" s="108" t="s">
        <v>175</v>
      </c>
      <c r="D128" s="29">
        <v>5</v>
      </c>
      <c r="E128" s="29" t="s">
        <v>91</v>
      </c>
      <c r="F128" s="27">
        <f t="shared" si="23"/>
        <v>0</v>
      </c>
      <c r="G128" s="27">
        <f t="shared" si="24"/>
        <v>0</v>
      </c>
      <c r="H128" s="121"/>
    </row>
    <row r="129" spans="1:8" s="30" customFormat="1" ht="18" customHeight="1">
      <c r="A129" s="69" t="str">
        <f>IF(D129=0,"",1+MAX(A$9:A128))</f>
        <v/>
      </c>
      <c r="B129" s="118"/>
      <c r="C129" s="110" t="s">
        <v>176</v>
      </c>
      <c r="D129" s="29"/>
      <c r="E129" s="29"/>
      <c r="F129" s="27" t="str">
        <f t="shared" si="23"/>
        <v/>
      </c>
      <c r="G129" s="27" t="str">
        <f t="shared" si="24"/>
        <v/>
      </c>
      <c r="H129" s="121"/>
    </row>
    <row r="130" spans="1:8" s="30" customFormat="1" ht="18" customHeight="1">
      <c r="A130" s="69">
        <f>IF(D130=0,"",1+MAX(A$9:A129))</f>
        <v>89</v>
      </c>
      <c r="B130" s="118"/>
      <c r="C130" s="108" t="s">
        <v>167</v>
      </c>
      <c r="D130" s="29">
        <v>5</v>
      </c>
      <c r="E130" s="29" t="s">
        <v>91</v>
      </c>
      <c r="F130" s="27">
        <f t="shared" si="23"/>
        <v>0</v>
      </c>
      <c r="G130" s="27">
        <f t="shared" si="24"/>
        <v>0</v>
      </c>
      <c r="H130" s="121"/>
    </row>
    <row r="131" spans="1:8" s="30" customFormat="1" ht="18" customHeight="1">
      <c r="A131" s="69">
        <f>IF(D131=0,"",1+MAX(A$9:A130))</f>
        <v>90</v>
      </c>
      <c r="B131" s="118"/>
      <c r="C131" s="108" t="s">
        <v>168</v>
      </c>
      <c r="D131" s="29">
        <v>5</v>
      </c>
      <c r="E131" s="29" t="s">
        <v>91</v>
      </c>
      <c r="F131" s="27">
        <f t="shared" si="23"/>
        <v>0</v>
      </c>
      <c r="G131" s="27">
        <f t="shared" si="24"/>
        <v>0</v>
      </c>
      <c r="H131" s="121"/>
    </row>
    <row r="132" spans="1:8" s="30" customFormat="1" ht="18" customHeight="1">
      <c r="A132" s="69">
        <f>IF(D132=0,"",1+MAX(A$9:A131))</f>
        <v>91</v>
      </c>
      <c r="B132" s="118"/>
      <c r="C132" s="108" t="s">
        <v>169</v>
      </c>
      <c r="D132" s="29">
        <v>5</v>
      </c>
      <c r="E132" s="29" t="s">
        <v>91</v>
      </c>
      <c r="F132" s="27">
        <f t="shared" si="23"/>
        <v>0</v>
      </c>
      <c r="G132" s="27">
        <f t="shared" si="24"/>
        <v>0</v>
      </c>
      <c r="H132" s="121"/>
    </row>
    <row r="133" spans="1:8" s="30" customFormat="1" ht="18" customHeight="1">
      <c r="A133" s="69">
        <f>IF(D133=0,"",1+MAX(A$9:A132))</f>
        <v>92</v>
      </c>
      <c r="B133" s="118"/>
      <c r="C133" s="108" t="s">
        <v>170</v>
      </c>
      <c r="D133" s="29">
        <v>5</v>
      </c>
      <c r="E133" s="29" t="s">
        <v>91</v>
      </c>
      <c r="F133" s="27">
        <f t="shared" si="23"/>
        <v>0</v>
      </c>
      <c r="G133" s="27">
        <f t="shared" si="24"/>
        <v>0</v>
      </c>
      <c r="H133" s="121"/>
    </row>
    <row r="134" spans="1:8" s="30" customFormat="1" ht="18" customHeight="1">
      <c r="A134" s="69">
        <f>IF(D134=0,"",1+MAX(A$9:A133))</f>
        <v>93</v>
      </c>
      <c r="B134" s="118"/>
      <c r="C134" s="108" t="s">
        <v>171</v>
      </c>
      <c r="D134" s="29">
        <v>5</v>
      </c>
      <c r="E134" s="29" t="s">
        <v>91</v>
      </c>
      <c r="F134" s="27">
        <f t="shared" si="23"/>
        <v>0</v>
      </c>
      <c r="G134" s="27">
        <f t="shared" si="24"/>
        <v>0</v>
      </c>
      <c r="H134" s="121"/>
    </row>
    <row r="135" spans="1:8" s="30" customFormat="1" ht="18" customHeight="1">
      <c r="A135" s="69">
        <f>IF(D135=0,"",1+MAX(A$9:A134))</f>
        <v>94</v>
      </c>
      <c r="B135" s="118"/>
      <c r="C135" s="108" t="s">
        <v>172</v>
      </c>
      <c r="D135" s="29">
        <v>5</v>
      </c>
      <c r="E135" s="29" t="s">
        <v>91</v>
      </c>
      <c r="F135" s="27">
        <f t="shared" si="23"/>
        <v>0</v>
      </c>
      <c r="G135" s="27">
        <f t="shared" si="24"/>
        <v>0</v>
      </c>
      <c r="H135" s="121"/>
    </row>
    <row r="136" spans="1:8" s="30" customFormat="1" ht="18" customHeight="1">
      <c r="A136" s="69">
        <f>IF(D136=0,"",1+MAX(A$9:A135))</f>
        <v>95</v>
      </c>
      <c r="B136" s="118"/>
      <c r="C136" s="108" t="s">
        <v>173</v>
      </c>
      <c r="D136" s="29">
        <v>5</v>
      </c>
      <c r="E136" s="29" t="s">
        <v>91</v>
      </c>
      <c r="F136" s="27">
        <f t="shared" si="23"/>
        <v>0</v>
      </c>
      <c r="G136" s="27">
        <f t="shared" si="24"/>
        <v>0</v>
      </c>
      <c r="H136" s="121"/>
    </row>
    <row r="137" spans="1:8" s="30" customFormat="1" ht="18" customHeight="1">
      <c r="A137" s="69">
        <f>IF(D137=0,"",1+MAX(A$9:A136))</f>
        <v>96</v>
      </c>
      <c r="B137" s="118"/>
      <c r="C137" s="108" t="s">
        <v>174</v>
      </c>
      <c r="D137" s="29">
        <v>5</v>
      </c>
      <c r="E137" s="29" t="s">
        <v>91</v>
      </c>
      <c r="F137" s="27">
        <f t="shared" si="23"/>
        <v>0</v>
      </c>
      <c r="G137" s="27">
        <f t="shared" si="24"/>
        <v>0</v>
      </c>
      <c r="H137" s="121"/>
    </row>
    <row r="138" spans="1:8" s="30" customFormat="1" ht="18" customHeight="1">
      <c r="A138" s="69">
        <f>IF(D138=0,"",1+MAX(A$9:A137))</f>
        <v>97</v>
      </c>
      <c r="B138" s="118"/>
      <c r="C138" s="108" t="s">
        <v>175</v>
      </c>
      <c r="D138" s="29">
        <v>5</v>
      </c>
      <c r="E138" s="29" t="s">
        <v>91</v>
      </c>
      <c r="F138" s="27">
        <f t="shared" si="23"/>
        <v>0</v>
      </c>
      <c r="G138" s="27">
        <f t="shared" si="24"/>
        <v>0</v>
      </c>
      <c r="H138" s="121"/>
    </row>
    <row r="139" spans="1:8" s="30" customFormat="1" ht="18" customHeight="1">
      <c r="A139" s="69" t="str">
        <f>IF(D139=0,"",1+MAX(A$9:A138))</f>
        <v/>
      </c>
      <c r="B139" s="118"/>
      <c r="C139" s="110" t="s">
        <v>177</v>
      </c>
      <c r="D139" s="29"/>
      <c r="E139" s="29"/>
      <c r="F139" s="27" t="str">
        <f t="shared" si="23"/>
        <v/>
      </c>
      <c r="G139" s="27" t="str">
        <f t="shared" si="24"/>
        <v/>
      </c>
      <c r="H139" s="121"/>
    </row>
    <row r="140" spans="1:8" s="30" customFormat="1" ht="18" customHeight="1">
      <c r="A140" s="69">
        <f>IF(D140=0,"",1+MAX(A$9:A139))</f>
        <v>98</v>
      </c>
      <c r="B140" s="118"/>
      <c r="C140" s="108" t="s">
        <v>167</v>
      </c>
      <c r="D140" s="29">
        <v>3</v>
      </c>
      <c r="E140" s="29" t="s">
        <v>91</v>
      </c>
      <c r="F140" s="27">
        <f t="shared" si="23"/>
        <v>0</v>
      </c>
      <c r="G140" s="27">
        <f t="shared" si="24"/>
        <v>0</v>
      </c>
      <c r="H140" s="121"/>
    </row>
    <row r="141" spans="1:8" s="30" customFormat="1" ht="18" customHeight="1">
      <c r="A141" s="69">
        <f>IF(D141=0,"",1+MAX(A$9:A140))</f>
        <v>99</v>
      </c>
      <c r="B141" s="118"/>
      <c r="C141" s="108" t="s">
        <v>168</v>
      </c>
      <c r="D141" s="29">
        <v>3</v>
      </c>
      <c r="E141" s="29" t="s">
        <v>91</v>
      </c>
      <c r="F141" s="27">
        <f t="shared" si="23"/>
        <v>0</v>
      </c>
      <c r="G141" s="27">
        <f t="shared" si="24"/>
        <v>0</v>
      </c>
      <c r="H141" s="121"/>
    </row>
    <row r="142" spans="1:8" s="30" customFormat="1" ht="18" customHeight="1">
      <c r="A142" s="69">
        <f>IF(D142=0,"",1+MAX(A$9:A141))</f>
        <v>100</v>
      </c>
      <c r="B142" s="118"/>
      <c r="C142" s="108" t="s">
        <v>169</v>
      </c>
      <c r="D142" s="29">
        <v>3</v>
      </c>
      <c r="E142" s="29" t="s">
        <v>91</v>
      </c>
      <c r="F142" s="27">
        <f t="shared" si="23"/>
        <v>0</v>
      </c>
      <c r="G142" s="27">
        <f t="shared" si="24"/>
        <v>0</v>
      </c>
      <c r="H142" s="121"/>
    </row>
    <row r="143" spans="1:8" s="30" customFormat="1" ht="18" customHeight="1">
      <c r="A143" s="69">
        <f>IF(D143=0,"",1+MAX(A$9:A142))</f>
        <v>101</v>
      </c>
      <c r="B143" s="118"/>
      <c r="C143" s="108" t="s">
        <v>170</v>
      </c>
      <c r="D143" s="29">
        <v>3</v>
      </c>
      <c r="E143" s="29" t="s">
        <v>91</v>
      </c>
      <c r="F143" s="27">
        <f t="shared" si="23"/>
        <v>0</v>
      </c>
      <c r="G143" s="27">
        <f t="shared" si="24"/>
        <v>0</v>
      </c>
      <c r="H143" s="121"/>
    </row>
    <row r="144" spans="1:8" s="30" customFormat="1" ht="18" customHeight="1">
      <c r="A144" s="69">
        <f>IF(D144=0,"",1+MAX(A$9:A143))</f>
        <v>102</v>
      </c>
      <c r="B144" s="118"/>
      <c r="C144" s="108" t="s">
        <v>171</v>
      </c>
      <c r="D144" s="29">
        <v>3</v>
      </c>
      <c r="E144" s="29" t="s">
        <v>91</v>
      </c>
      <c r="F144" s="27">
        <f t="shared" si="23"/>
        <v>0</v>
      </c>
      <c r="G144" s="27">
        <f t="shared" si="24"/>
        <v>0</v>
      </c>
      <c r="H144" s="121"/>
    </row>
    <row r="145" spans="1:8" s="30" customFormat="1" ht="18" customHeight="1">
      <c r="A145" s="69">
        <f>IF(D145=0,"",1+MAX(A$9:A144))</f>
        <v>103</v>
      </c>
      <c r="B145" s="118"/>
      <c r="C145" s="108" t="s">
        <v>172</v>
      </c>
      <c r="D145" s="29">
        <v>3</v>
      </c>
      <c r="E145" s="29" t="s">
        <v>91</v>
      </c>
      <c r="F145" s="27">
        <f t="shared" si="23"/>
        <v>0</v>
      </c>
      <c r="G145" s="27">
        <f t="shared" si="24"/>
        <v>0</v>
      </c>
      <c r="H145" s="121"/>
    </row>
    <row r="146" spans="1:8" s="30" customFormat="1" ht="18" customHeight="1">
      <c r="A146" s="69">
        <f>IF(D146=0,"",1+MAX(A$9:A145))</f>
        <v>104</v>
      </c>
      <c r="B146" s="118"/>
      <c r="C146" s="108" t="s">
        <v>173</v>
      </c>
      <c r="D146" s="29">
        <v>3</v>
      </c>
      <c r="E146" s="29" t="s">
        <v>91</v>
      </c>
      <c r="F146" s="27">
        <f t="shared" si="23"/>
        <v>0</v>
      </c>
      <c r="G146" s="27">
        <f t="shared" si="24"/>
        <v>0</v>
      </c>
      <c r="H146" s="121"/>
    </row>
    <row r="147" spans="1:8" s="30" customFormat="1" ht="18" customHeight="1">
      <c r="A147" s="69">
        <f>IF(D147=0,"",1+MAX(A$9:A146))</f>
        <v>105</v>
      </c>
      <c r="B147" s="118"/>
      <c r="C147" s="113" t="s">
        <v>174</v>
      </c>
      <c r="D147" s="29">
        <v>3</v>
      </c>
      <c r="E147" s="29" t="s">
        <v>91</v>
      </c>
      <c r="F147" s="27">
        <f t="shared" si="23"/>
        <v>0</v>
      </c>
      <c r="G147" s="27">
        <f t="shared" si="24"/>
        <v>0</v>
      </c>
      <c r="H147" s="121"/>
    </row>
    <row r="148" spans="1:8" s="30" customFormat="1" ht="18" customHeight="1">
      <c r="A148" s="33"/>
      <c r="B148" s="73"/>
      <c r="C148" s="134" t="s">
        <v>34</v>
      </c>
      <c r="D148" s="11"/>
      <c r="E148" s="7"/>
      <c r="F148" s="25" t="str">
        <f t="shared" si="21"/>
        <v/>
      </c>
      <c r="G148" s="25" t="str">
        <f t="shared" si="22"/>
        <v/>
      </c>
      <c r="H148" s="135">
        <f>(SUM(G118:G148))</f>
        <v>0</v>
      </c>
    </row>
    <row r="149" spans="1:8" s="30" customFormat="1" ht="18" customHeight="1">
      <c r="A149" s="34"/>
      <c r="B149" s="42"/>
      <c r="C149" s="10"/>
      <c r="D149" s="23"/>
      <c r="E149" s="23"/>
      <c r="F149" s="24"/>
      <c r="G149" s="24"/>
      <c r="H149" s="35"/>
    </row>
    <row r="150" spans="1:8" s="30" customFormat="1" ht="18" customHeight="1" thickBot="1">
      <c r="A150" s="36"/>
      <c r="B150" s="42"/>
      <c r="C150" s="10"/>
      <c r="D150" s="23"/>
      <c r="E150" s="23"/>
      <c r="F150" s="24"/>
      <c r="G150" s="24"/>
      <c r="H150" s="35"/>
    </row>
    <row r="151" spans="1:8" s="30" customFormat="1" ht="18" customHeight="1">
      <c r="A151" s="105"/>
      <c r="B151" s="106" t="s">
        <v>20</v>
      </c>
      <c r="C151" s="19"/>
      <c r="D151" s="20"/>
      <c r="E151" s="20"/>
      <c r="F151" s="19"/>
      <c r="G151" s="19"/>
      <c r="H151" s="37">
        <f>SUM(H9:H150)</f>
        <v>0</v>
      </c>
    </row>
    <row r="152" spans="1:8" s="30" customFormat="1" ht="18" customHeight="1">
      <c r="A152" s="103"/>
      <c r="B152" s="104" t="s">
        <v>87</v>
      </c>
      <c r="C152" s="13"/>
      <c r="D152" s="88">
        <v>0.2</v>
      </c>
      <c r="E152" s="16"/>
      <c r="F152" s="12"/>
      <c r="G152" s="12"/>
      <c r="H152" s="38">
        <f>(H151*D152)</f>
        <v>0</v>
      </c>
    </row>
    <row r="153" spans="1:8" s="30" customFormat="1" ht="18" customHeight="1">
      <c r="A153" s="103"/>
      <c r="B153" s="104" t="s">
        <v>10</v>
      </c>
      <c r="C153" s="13"/>
      <c r="D153" s="88">
        <v>0.03</v>
      </c>
      <c r="E153" s="17"/>
      <c r="F153" s="14"/>
      <c r="G153" s="14"/>
      <c r="H153" s="38">
        <f>(H151*D153)</f>
        <v>0</v>
      </c>
    </row>
    <row r="154" spans="1:8" s="30" customFormat="1" ht="18" customHeight="1">
      <c r="A154" s="103"/>
      <c r="B154" s="104" t="s">
        <v>12</v>
      </c>
      <c r="C154" s="13"/>
      <c r="D154" s="88">
        <v>7.0000000000000007E-2</v>
      </c>
      <c r="E154" s="18"/>
      <c r="F154" s="15"/>
      <c r="G154" s="15"/>
      <c r="H154" s="38">
        <f>(H151*D154)</f>
        <v>0</v>
      </c>
    </row>
    <row r="155" spans="1:8" ht="24" customHeight="1" thickBot="1">
      <c r="A155" s="124" t="s">
        <v>11</v>
      </c>
      <c r="B155" s="125"/>
      <c r="C155" s="21"/>
      <c r="D155" s="22"/>
      <c r="E155" s="22"/>
      <c r="F155" s="21"/>
      <c r="G155" s="21"/>
      <c r="H155" s="39">
        <f>SUM(H151:H154)</f>
        <v>0</v>
      </c>
    </row>
    <row r="156" spans="1:8" s="30" customFormat="1" ht="18" customHeight="1" thickBot="1">
      <c r="A156" s="122" t="s">
        <v>15</v>
      </c>
      <c r="B156" s="123"/>
      <c r="C156" s="60"/>
      <c r="D156" s="61"/>
      <c r="E156" s="61"/>
      <c r="F156" s="60"/>
      <c r="G156" s="60"/>
      <c r="H156" s="62"/>
    </row>
    <row r="157" spans="1:8" s="30" customFormat="1" ht="18" customHeight="1">
      <c r="A157" s="63"/>
      <c r="B157" s="42"/>
      <c r="C157" s="60"/>
      <c r="D157" s="61"/>
      <c r="E157" s="61"/>
      <c r="F157" s="60"/>
      <c r="G157" s="60"/>
      <c r="H157" s="62"/>
    </row>
    <row r="158" spans="1:8" s="30" customFormat="1" ht="18" customHeight="1" thickBot="1">
      <c r="A158" s="64"/>
      <c r="B158" s="65"/>
      <c r="C158" s="66"/>
      <c r="D158" s="67"/>
      <c r="E158" s="67"/>
      <c r="F158" s="66"/>
      <c r="G158" s="66"/>
      <c r="H158" s="68"/>
    </row>
  </sheetData>
  <sortState ref="C48:E116">
    <sortCondition ref="C48"/>
  </sortState>
  <mergeCells count="26">
    <mergeCell ref="A118:A122"/>
    <mergeCell ref="A156:B156"/>
    <mergeCell ref="A155:B155"/>
    <mergeCell ref="D8:H8"/>
    <mergeCell ref="A8:B8"/>
    <mergeCell ref="A117:B117"/>
    <mergeCell ref="D117:H117"/>
    <mergeCell ref="H51:H114"/>
    <mergeCell ref="H118:H147"/>
    <mergeCell ref="H9:H16"/>
    <mergeCell ref="A28:B28"/>
    <mergeCell ref="A50:B50"/>
    <mergeCell ref="D50:H50"/>
    <mergeCell ref="A19:B19"/>
    <mergeCell ref="D19:H19"/>
    <mergeCell ref="H20:H25"/>
    <mergeCell ref="B20:B25"/>
    <mergeCell ref="B118:B147"/>
    <mergeCell ref="B9:B16"/>
    <mergeCell ref="H29:H47"/>
    <mergeCell ref="B29:B34"/>
    <mergeCell ref="B37:B47"/>
    <mergeCell ref="B51:B81"/>
    <mergeCell ref="B82:B114"/>
    <mergeCell ref="C28:D28"/>
    <mergeCell ref="F28:H28"/>
  </mergeCells>
  <printOptions horizontalCentered="1"/>
  <pageMargins left="0" right="0" top="0" bottom="0.17" header="0" footer="0"/>
  <pageSetup paperSize="9" scale="71" fitToHeight="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 Details</vt:lpstr>
      <vt:lpstr>TAKEOFF Breakdown</vt:lpstr>
      <vt:lpstr>'TAKEOFF Breakdown'!Print_Area</vt:lpstr>
      <vt:lpstr>'TAKEOFF Breakdown'!Print_Titles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Mfbzone</dc:creator>
  <cp:lastModifiedBy>lenovo</cp:lastModifiedBy>
  <cp:lastPrinted>2018-02-13T09:57:28Z</cp:lastPrinted>
  <dcterms:created xsi:type="dcterms:W3CDTF">2016-03-30T11:57:46Z</dcterms:created>
  <dcterms:modified xsi:type="dcterms:W3CDTF">2020-02-23T05:46:46Z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9Connected">
    <vt:bool>true</vt:bool>
  </property>
</Properties>
</file>