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Self\Projects\Landscaping\"/>
    </mc:Choice>
  </mc:AlternateContent>
  <bookViews>
    <workbookView xWindow="-120" yWindow="-120" windowWidth="20730" windowHeight="11160" activeTab="1"/>
  </bookViews>
  <sheets>
    <sheet name="SUMMARY Details" sheetId="2" r:id="rId1"/>
    <sheet name="TAKEOFF Breakdown" sheetId="1" r:id="rId2"/>
  </sheets>
  <definedNames>
    <definedName name="_xlnm.Print_Area" localSheetId="1">'TAKEOFF Breakdown'!$A$2:$H$103</definedName>
    <definedName name="_xlnm.Print_Titles" localSheetId="1">'TAKEOFF Breakdown'!$1:$7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7" i="1" l="1"/>
  <c r="G37" i="1" s="1"/>
  <c r="F36" i="1"/>
  <c r="G36" i="1" s="1"/>
  <c r="F35" i="1"/>
  <c r="G35" i="1" s="1"/>
  <c r="A35" i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A29" i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A22" i="1"/>
  <c r="F21" i="1"/>
  <c r="G21" i="1" s="1"/>
  <c r="A21" i="1"/>
  <c r="F91" i="1" l="1"/>
  <c r="G91" i="1" s="1"/>
  <c r="F90" i="1"/>
  <c r="G90" i="1" s="1"/>
  <c r="F89" i="1"/>
  <c r="G89" i="1" s="1"/>
  <c r="G88" i="1"/>
  <c r="F88" i="1"/>
  <c r="F87" i="1"/>
  <c r="G87" i="1" s="1"/>
  <c r="F86" i="1"/>
  <c r="G86" i="1" s="1"/>
  <c r="F85" i="1"/>
  <c r="G85" i="1" s="1"/>
  <c r="F84" i="1"/>
  <c r="G84" i="1" s="1"/>
  <c r="F83" i="1"/>
  <c r="G83" i="1" s="1"/>
  <c r="F82" i="1"/>
  <c r="G82" i="1" s="1"/>
  <c r="F81" i="1"/>
  <c r="G81" i="1" s="1"/>
  <c r="F80" i="1"/>
  <c r="G80" i="1" s="1"/>
  <c r="F79" i="1"/>
  <c r="G79" i="1" s="1"/>
  <c r="F78" i="1"/>
  <c r="G78" i="1" s="1"/>
  <c r="F77" i="1"/>
  <c r="G77" i="1" s="1"/>
  <c r="F76" i="1"/>
  <c r="G76" i="1" s="1"/>
  <c r="F75" i="1"/>
  <c r="G75" i="1" s="1"/>
  <c r="F74" i="1"/>
  <c r="G74" i="1" s="1"/>
  <c r="F73" i="1"/>
  <c r="G73" i="1" s="1"/>
  <c r="F72" i="1"/>
  <c r="G72" i="1" s="1"/>
  <c r="A72" i="1"/>
  <c r="F71" i="1"/>
  <c r="G71" i="1" s="1"/>
  <c r="F70" i="1"/>
  <c r="G70" i="1" s="1"/>
  <c r="F69" i="1"/>
  <c r="G69" i="1" s="1"/>
  <c r="F68" i="1"/>
  <c r="G68" i="1" s="1"/>
  <c r="F67" i="1"/>
  <c r="G67" i="1" s="1"/>
  <c r="F66" i="1"/>
  <c r="G66" i="1" s="1"/>
  <c r="F65" i="1"/>
  <c r="G65" i="1" s="1"/>
  <c r="F64" i="1"/>
  <c r="G64" i="1" s="1"/>
  <c r="F63" i="1"/>
  <c r="G63" i="1" s="1"/>
  <c r="F62" i="1"/>
  <c r="G62" i="1" s="1"/>
  <c r="F61" i="1"/>
  <c r="G61" i="1" s="1"/>
  <c r="F60" i="1"/>
  <c r="G60" i="1" s="1"/>
  <c r="F59" i="1"/>
  <c r="G59" i="1" s="1"/>
  <c r="F58" i="1"/>
  <c r="G58" i="1" s="1"/>
  <c r="F57" i="1"/>
  <c r="G57" i="1" s="1"/>
  <c r="F56" i="1"/>
  <c r="G56" i="1" s="1"/>
  <c r="F55" i="1"/>
  <c r="G55" i="1" s="1"/>
  <c r="F54" i="1"/>
  <c r="G54" i="1" s="1"/>
  <c r="F53" i="1"/>
  <c r="G53" i="1" s="1"/>
  <c r="A53" i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46" i="1"/>
  <c r="G46" i="1" s="1"/>
  <c r="D28" i="2" l="1"/>
  <c r="F16" i="1" l="1"/>
  <c r="G16" i="1" s="1"/>
  <c r="F40" i="1" l="1"/>
  <c r="G40" i="1" s="1"/>
  <c r="B4" i="2" l="1"/>
  <c r="F39" i="1"/>
  <c r="G39" i="1" s="1"/>
  <c r="F41" i="1"/>
  <c r="G41" i="1" s="1"/>
  <c r="F42" i="1"/>
  <c r="G42" i="1" s="1"/>
  <c r="F43" i="1"/>
  <c r="G43" i="1" s="1"/>
  <c r="F44" i="1"/>
  <c r="G44" i="1" s="1"/>
  <c r="F45" i="1"/>
  <c r="G45" i="1" s="1"/>
  <c r="A92" i="1" l="1"/>
  <c r="A38" i="1"/>
  <c r="A10" i="1"/>
  <c r="A11" i="1" l="1"/>
  <c r="D2" i="2"/>
  <c r="A12" i="1" l="1"/>
  <c r="A18" i="1"/>
  <c r="F15" i="1"/>
  <c r="G15" i="1" s="1"/>
  <c r="A13" i="1" l="1"/>
  <c r="A14" i="1" l="1"/>
  <c r="D23" i="2"/>
  <c r="D24" i="2"/>
  <c r="D22" i="2"/>
  <c r="A15" i="1" l="1"/>
  <c r="F38" i="1"/>
  <c r="G38" i="1" s="1"/>
  <c r="F92" i="1"/>
  <c r="G92" i="1" s="1"/>
  <c r="A17" i="1" l="1"/>
  <c r="A39" i="1"/>
  <c r="H92" i="1"/>
  <c r="F11" i="1"/>
  <c r="G11" i="1" s="1"/>
  <c r="F12" i="1"/>
  <c r="G12" i="1" s="1"/>
  <c r="F13" i="1"/>
  <c r="G13" i="1" s="1"/>
  <c r="F14" i="1"/>
  <c r="G14" i="1" s="1"/>
  <c r="F17" i="1"/>
  <c r="G17" i="1" s="1"/>
  <c r="F10" i="1"/>
  <c r="G10" i="1" s="1"/>
  <c r="F9" i="1"/>
  <c r="G9" i="1" s="1"/>
  <c r="A23" i="1" l="1"/>
  <c r="A24" i="1" s="1"/>
  <c r="A25" i="1" s="1"/>
  <c r="A26" i="1" s="1"/>
  <c r="A27" i="1" s="1"/>
  <c r="A28" i="1" s="1"/>
  <c r="A30" i="1" s="1"/>
  <c r="A31" i="1" s="1"/>
  <c r="A32" i="1" s="1"/>
  <c r="A33" i="1" s="1"/>
  <c r="A34" i="1" s="1"/>
  <c r="A36" i="1" s="1"/>
  <c r="A37" i="1" s="1"/>
  <c r="H18" i="1"/>
  <c r="D15" i="2"/>
  <c r="A40" i="1" l="1"/>
  <c r="A41" i="1" s="1"/>
  <c r="D27" i="2"/>
  <c r="D26" i="2"/>
  <c r="D25" i="2"/>
  <c r="D21" i="2"/>
  <c r="D20" i="2"/>
  <c r="D19" i="2"/>
  <c r="D18" i="2"/>
  <c r="D17" i="2"/>
  <c r="D16" i="2"/>
  <c r="D14" i="2"/>
  <c r="C12" i="2"/>
  <c r="D12" i="2" s="1"/>
  <c r="A42" i="1" l="1"/>
  <c r="D13" i="2"/>
  <c r="A43" i="1" l="1"/>
  <c r="H96" i="1"/>
  <c r="C11" i="2"/>
  <c r="A44" i="1" l="1"/>
  <c r="H99" i="1"/>
  <c r="H98" i="1"/>
  <c r="H97" i="1"/>
  <c r="C29" i="2"/>
  <c r="C31" i="2" s="1"/>
  <c r="D11" i="2"/>
  <c r="A45" i="1" l="1"/>
  <c r="H100" i="1"/>
  <c r="D29" i="2"/>
  <c r="C32" i="2"/>
  <c r="D32" i="2" s="1"/>
  <c r="C33" i="2"/>
  <c r="D33" i="2" s="1"/>
  <c r="D31" i="2"/>
  <c r="A46" i="1" l="1"/>
  <c r="A47" i="1" s="1"/>
  <c r="A48" i="1" s="1"/>
  <c r="C34" i="2"/>
  <c r="D34" i="2" s="1"/>
  <c r="A49" i="1" l="1"/>
  <c r="A50" i="1" s="1"/>
  <c r="A51" i="1" s="1"/>
  <c r="A52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l="1"/>
  <c r="A65" i="1" s="1"/>
  <c r="A66" i="1" l="1"/>
  <c r="A67" i="1" s="1"/>
  <c r="A68" i="1" s="1"/>
  <c r="A69" i="1" s="1"/>
  <c r="A70" i="1" s="1"/>
  <c r="A71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l="1"/>
  <c r="A87" i="1" s="1"/>
  <c r="A88" i="1" s="1"/>
  <c r="A89" i="1" s="1"/>
  <c r="A90" i="1" s="1"/>
  <c r="A91" i="1" s="1"/>
</calcChain>
</file>

<file path=xl/sharedStrings.xml><?xml version="1.0" encoding="utf-8"?>
<sst xmlns="http://schemas.openxmlformats.org/spreadsheetml/2006/main" count="234" uniqueCount="148">
  <si>
    <t>ITEM #</t>
  </si>
  <si>
    <t>DWG. #</t>
  </si>
  <si>
    <t>DESCRIPTION</t>
  </si>
  <si>
    <t>QUANTITY</t>
  </si>
  <si>
    <t>UNIT</t>
  </si>
  <si>
    <t>GENERAL REQUIREMENTS</t>
  </si>
  <si>
    <t>Supervision</t>
  </si>
  <si>
    <t>Mobilization Costs</t>
  </si>
  <si>
    <t>Project Overheads</t>
  </si>
  <si>
    <t>Bonds</t>
  </si>
  <si>
    <t>INSURANCE</t>
  </si>
  <si>
    <t>TOTAL BASE BID</t>
  </si>
  <si>
    <t>CONTINGENCY</t>
  </si>
  <si>
    <t>Permits</t>
  </si>
  <si>
    <t>LS</t>
  </si>
  <si>
    <t>Note:</t>
  </si>
  <si>
    <t xml:space="preserve">   Date:</t>
  </si>
  <si>
    <t>TRADE  COST</t>
  </si>
  <si>
    <t>CONTACT:</t>
  </si>
  <si>
    <t>Subtotal (General Requirements)</t>
  </si>
  <si>
    <t>SUBTOTAL</t>
  </si>
  <si>
    <t>DIVISION 02- SITE WORK/ EXISTING CONDITIONS</t>
  </si>
  <si>
    <t>Subtotal (Site Work/ Existing Conditions)</t>
  </si>
  <si>
    <t>Final Clean-up</t>
  </si>
  <si>
    <t>E-MAIL ADDRESS:</t>
  </si>
  <si>
    <t>PHONE NUMBER:</t>
  </si>
  <si>
    <t>Temporary Control &amp; Facilities</t>
  </si>
  <si>
    <t>CLIENT'S INFORMATION:</t>
  </si>
  <si>
    <t>SCOPE:</t>
  </si>
  <si>
    <t>PROJECT ID:</t>
  </si>
  <si>
    <t>AREA SUMMARY:</t>
  </si>
  <si>
    <t>BUILDING GSF</t>
  </si>
  <si>
    <t>First Floor (SF)</t>
  </si>
  <si>
    <t>Second Floor (SF)</t>
  </si>
  <si>
    <t>DIVISION NO.</t>
  </si>
  <si>
    <t>Division 1</t>
  </si>
  <si>
    <t>Division 2</t>
  </si>
  <si>
    <t>Division 3</t>
  </si>
  <si>
    <t>Division 4</t>
  </si>
  <si>
    <t>Division 5</t>
  </si>
  <si>
    <t>Division 6</t>
  </si>
  <si>
    <t>Division 7</t>
  </si>
  <si>
    <t>Division 8</t>
  </si>
  <si>
    <t>Division 9</t>
  </si>
  <si>
    <t>Division 10</t>
  </si>
  <si>
    <t>Division 11</t>
  </si>
  <si>
    <t>Division 12</t>
  </si>
  <si>
    <t>Division 13</t>
  </si>
  <si>
    <t>Division 14</t>
  </si>
  <si>
    <t>Division 21</t>
  </si>
  <si>
    <t>Division 22</t>
  </si>
  <si>
    <t>Division 23</t>
  </si>
  <si>
    <t>Division 26</t>
  </si>
  <si>
    <t>TOTAL TRADE COST</t>
  </si>
  <si>
    <t>General Requirements</t>
  </si>
  <si>
    <t>Concrete</t>
  </si>
  <si>
    <t>Masonry</t>
  </si>
  <si>
    <t>Metals</t>
  </si>
  <si>
    <t>Openings</t>
  </si>
  <si>
    <t>Finishes</t>
  </si>
  <si>
    <t>Specialties</t>
  </si>
  <si>
    <t>Equipment</t>
  </si>
  <si>
    <t>Special Construction</t>
  </si>
  <si>
    <t>Conveying System</t>
  </si>
  <si>
    <t>Fire Protection</t>
  </si>
  <si>
    <t>Plumbing</t>
  </si>
  <si>
    <t>Electrical</t>
  </si>
  <si>
    <t>TOTAL DIV. COST</t>
  </si>
  <si>
    <t>No. of Floors:</t>
  </si>
  <si>
    <t>Site Work/ Existing Conditions</t>
  </si>
  <si>
    <t>COST/ SF</t>
  </si>
  <si>
    <t>Wood, Plastics &amp; Composites</t>
  </si>
  <si>
    <t>Thermal &amp; Moisture Protection</t>
  </si>
  <si>
    <t>Furnishing</t>
  </si>
  <si>
    <t>HVAC/ Mechanical</t>
  </si>
  <si>
    <t>Scaffolding</t>
  </si>
  <si>
    <t>UNIT COST</t>
  </si>
  <si>
    <t>TOTAL COST</t>
  </si>
  <si>
    <t>OVERHEAD &amp; PROFIT</t>
  </si>
  <si>
    <t>SF</t>
  </si>
  <si>
    <t>Third Floor (SF)</t>
  </si>
  <si>
    <t>Fourth Floor (SF)</t>
  </si>
  <si>
    <t>CY</t>
  </si>
  <si>
    <t>Excavation</t>
  </si>
  <si>
    <t>Landscaping</t>
  </si>
  <si>
    <r>
      <rPr>
        <b/>
        <sz val="12"/>
        <color theme="1"/>
        <rFont val="Calibri"/>
        <family val="2"/>
        <scheme val="minor"/>
      </rPr>
      <t xml:space="preserve">(2'x8') Vehicular Conrete On Grade </t>
    </r>
    <r>
      <rPr>
        <sz val="12"/>
        <color theme="1"/>
        <rFont val="Calibri"/>
        <family val="2"/>
        <scheme val="minor"/>
      </rPr>
      <t>W/. (1/L600)
- 6" Thick Reinforced Concrete Pavement W/. #5 Rebars @ 12" O.C. E.W
- 6" Crushed Stone
- 95% Compacted Subgrade
- Saw Cut Concrete Joint Finish</t>
    </r>
  </si>
  <si>
    <r>
      <rPr>
        <b/>
        <sz val="12"/>
        <color theme="1"/>
        <rFont val="Calibri"/>
        <family val="2"/>
        <scheme val="minor"/>
      </rPr>
      <t xml:space="preserve">(2'x2') Vehicular Conrete On Grade </t>
    </r>
    <r>
      <rPr>
        <sz val="12"/>
        <color theme="1"/>
        <rFont val="Calibri"/>
        <family val="2"/>
        <scheme val="minor"/>
      </rPr>
      <t>W/. (1/L600)
- 6" Thick Reinforced Concrete Pavement W/. #5 Rebars @ 12" O.C. E.W
- 6" Crushed Stone 
- 95% Compacted Subgrade
- Saw Cut Concrete Joint Finish</t>
    </r>
  </si>
  <si>
    <r>
      <rPr>
        <b/>
        <sz val="12"/>
        <color theme="1"/>
        <rFont val="Calibri"/>
        <family val="2"/>
        <scheme val="minor"/>
      </rPr>
      <t xml:space="preserve">(24"x24") Paver On Deck </t>
    </r>
    <r>
      <rPr>
        <sz val="12"/>
        <color theme="1"/>
        <rFont val="Calibri"/>
        <family val="2"/>
        <scheme val="minor"/>
      </rPr>
      <t>W/. (2/L601)
- 60 PSI Min. Insulation 
- Drainage Mat Waterproof Membrane &amp; Protection Board</t>
    </r>
  </si>
  <si>
    <r>
      <rPr>
        <b/>
        <sz val="12"/>
        <color theme="1"/>
        <rFont val="Calibri"/>
        <family val="2"/>
        <scheme val="minor"/>
      </rPr>
      <t xml:space="preserve">(2'x2') Pedestrian Colored Conrete On Grade </t>
    </r>
    <r>
      <rPr>
        <sz val="12"/>
        <color theme="1"/>
        <rFont val="Calibri"/>
        <family val="2"/>
        <scheme val="minor"/>
      </rPr>
      <t>W/. (2/L600)
- 4" Thick Reinforced Concrete Pavement W/. #4 Rebars @ 12" O.C. E.W
- 4" Crushed Stone 
- 95% Compacted Subgrade
- 1/8" Troweled Joint</t>
    </r>
  </si>
  <si>
    <r>
      <rPr>
        <b/>
        <sz val="12"/>
        <color theme="1"/>
        <rFont val="Calibri"/>
        <family val="2"/>
        <scheme val="minor"/>
      </rPr>
      <t>Decomposed Granite</t>
    </r>
    <r>
      <rPr>
        <sz val="12"/>
        <color theme="1"/>
        <rFont val="Calibri"/>
        <family val="2"/>
        <scheme val="minor"/>
      </rPr>
      <t xml:space="preserve"> W/. (4&amp;5/L600)
- 4" Thick Decomposed Granite
- 4" Thick Geotextile Membrane
- 95% Compacted Sub Grade</t>
    </r>
  </si>
  <si>
    <r>
      <rPr>
        <b/>
        <sz val="12"/>
        <color theme="1"/>
        <rFont val="Calibri"/>
        <family val="2"/>
        <scheme val="minor"/>
      </rPr>
      <t>Concrete Curb</t>
    </r>
    <r>
      <rPr>
        <sz val="12"/>
        <color theme="1"/>
        <rFont val="Calibri"/>
        <family val="2"/>
        <scheme val="minor"/>
      </rPr>
      <t xml:space="preserve"> W/. (6/L600)
- (6"x18") Concrete Curb &amp; 4" Rebar Continuous
- Pedestrian Pavement Or Plating
- 1/2" Expansion Joint W/. Filler &amp; Sealant
- Crushed Stone &amp; Compacted Subgrade</t>
    </r>
  </si>
  <si>
    <r>
      <rPr>
        <b/>
        <sz val="12"/>
        <color theme="1"/>
        <rFont val="Calibri"/>
        <family val="2"/>
        <scheme val="minor"/>
      </rPr>
      <t>Mountable Granite Curb</t>
    </r>
    <r>
      <rPr>
        <sz val="12"/>
        <color theme="1"/>
        <rFont val="Calibri"/>
        <family val="2"/>
        <scheme val="minor"/>
      </rPr>
      <t xml:space="preserve"> W/. (8/600)
- 12" Wide &amp; 7" High Granite Mountable Curb 
- 12" Wide Mortar Setting Bed</t>
    </r>
  </si>
  <si>
    <r>
      <t xml:space="preserve">Flushed Granite </t>
    </r>
    <r>
      <rPr>
        <sz val="12"/>
        <color theme="1" tint="4.9989318521683403E-2"/>
        <rFont val="Calibri"/>
        <family val="2"/>
        <scheme val="minor"/>
      </rPr>
      <t>W/.
- (1'-0"x2'-0") Granite Paver Band</t>
    </r>
  </si>
  <si>
    <r>
      <rPr>
        <b/>
        <sz val="12"/>
        <color theme="1"/>
        <rFont val="Calibri"/>
        <family val="2"/>
        <scheme val="minor"/>
      </rPr>
      <t xml:space="preserve">Trench Drain On Grade </t>
    </r>
    <r>
      <rPr>
        <sz val="12"/>
        <color theme="1"/>
        <rFont val="Calibri"/>
        <family val="2"/>
        <scheme val="minor"/>
      </rPr>
      <t>W/. (9/L600)
- Zurn Z882 Perma-Trench System Trench Drain</t>
    </r>
  </si>
  <si>
    <r>
      <t xml:space="preserve">Security Light Bollard (12/L600)
</t>
    </r>
    <r>
      <rPr>
        <sz val="12"/>
        <color theme="1"/>
        <rFont val="Calibri"/>
        <family val="2"/>
        <scheme val="minor"/>
      </rPr>
      <t>Manufacturer: Forms And Surfaces
Product: Light Column Bollard</t>
    </r>
  </si>
  <si>
    <r>
      <t xml:space="preserve">Bench 
Manufacturer: </t>
    </r>
    <r>
      <rPr>
        <sz val="12"/>
        <color theme="1" tint="4.9989318521683403E-2"/>
        <rFont val="Calibri"/>
        <family val="2"/>
        <scheme val="minor"/>
      </rPr>
      <t xml:space="preserve">Landscape Forms/ Santa &amp; Cole
</t>
    </r>
    <r>
      <rPr>
        <b/>
        <sz val="12"/>
        <color theme="1" tint="4.9989318521683403E-2"/>
        <rFont val="Calibri"/>
        <family val="2"/>
        <scheme val="minor"/>
      </rPr>
      <t xml:space="preserve">Product: </t>
    </r>
    <r>
      <rPr>
        <sz val="12"/>
        <color theme="1" tint="4.9989318521683403E-2"/>
        <rFont val="Calibri"/>
        <family val="2"/>
        <scheme val="minor"/>
      </rPr>
      <t>Bancal Bench</t>
    </r>
  </si>
  <si>
    <r>
      <rPr>
        <b/>
        <sz val="12"/>
        <color theme="1"/>
        <rFont val="Calibri"/>
        <family val="2"/>
        <scheme val="minor"/>
      </rPr>
      <t xml:space="preserve">Fence </t>
    </r>
    <r>
      <rPr>
        <sz val="12"/>
        <color theme="1"/>
        <rFont val="Calibri"/>
        <family val="2"/>
        <scheme val="minor"/>
      </rPr>
      <t>W/.
- Posts Size Depends on Fence Height W/. General (2-1/2") x 166A Size
- 3/4" Size 18GA Picket
- Third Rail Required For "Double Rings"</t>
    </r>
  </si>
  <si>
    <r>
      <rPr>
        <b/>
        <sz val="12"/>
        <color theme="1"/>
        <rFont val="Calibri"/>
        <family val="2"/>
        <scheme val="minor"/>
      </rPr>
      <t xml:space="preserve">Catch Basin On Grade </t>
    </r>
    <r>
      <rPr>
        <sz val="12"/>
        <color theme="1"/>
        <rFont val="Calibri"/>
        <family val="2"/>
        <scheme val="minor"/>
      </rPr>
      <t>W/.
- Various Types Of Inlet &amp; Outlet Adapters
- Watertight Joint 
- Crushed Stone Back Material
- Adapter Angles Variable 0-360 Degree</t>
    </r>
  </si>
  <si>
    <t>Third Floor</t>
  </si>
  <si>
    <r>
      <rPr>
        <b/>
        <sz val="12"/>
        <color theme="1"/>
        <rFont val="Calibri"/>
        <family val="2"/>
        <scheme val="minor"/>
      </rPr>
      <t xml:space="preserve">(24"x36") Paver On Deck </t>
    </r>
    <r>
      <rPr>
        <sz val="12"/>
        <color theme="1"/>
        <rFont val="Calibri"/>
        <family val="2"/>
        <scheme val="minor"/>
      </rPr>
      <t>W/. (1/L601)
- #8 Terra Tab W/. Adjustable 6" Dia Pedestal
- 4" Rigid Insulation 60 PSI Min. Insulation 
- Drainage Mat Waterproof Membrane &amp; Protection Board</t>
    </r>
  </si>
  <si>
    <r>
      <t xml:space="preserve">Wood Deck </t>
    </r>
    <r>
      <rPr>
        <sz val="12"/>
        <color theme="1" tint="4.9989318521683403E-2"/>
        <rFont val="Calibri"/>
        <family val="2"/>
        <scheme val="minor"/>
      </rPr>
      <t>W/. (3/L601)</t>
    </r>
    <r>
      <rPr>
        <b/>
        <sz val="12"/>
        <color theme="1" tint="4.9989318521683403E-2"/>
        <rFont val="Calibri"/>
        <family val="2"/>
        <scheme val="minor"/>
      </rPr>
      <t xml:space="preserve">
</t>
    </r>
    <r>
      <rPr>
        <sz val="12"/>
        <color theme="1" tint="4.9989318521683403E-2"/>
        <rFont val="Calibri"/>
        <family val="2"/>
        <scheme val="minor"/>
      </rPr>
      <t>- (2'-0" x2'-0") Wood Deck W/. Pressure Treated Frame System
- Weep Holes 8" O.C. To Facilitate Positive Drainage</t>
    </r>
  </si>
  <si>
    <r>
      <t xml:space="preserve">Synthetic Turf Deck </t>
    </r>
    <r>
      <rPr>
        <sz val="12"/>
        <color theme="1" tint="4.9989318521683403E-2"/>
        <rFont val="Calibri"/>
        <family val="2"/>
        <scheme val="minor"/>
      </rPr>
      <t>W/. (5/L601)</t>
    </r>
    <r>
      <rPr>
        <b/>
        <sz val="12"/>
        <color theme="1" tint="4.9989318521683403E-2"/>
        <rFont val="Calibri"/>
        <family val="2"/>
        <scheme val="minor"/>
      </rPr>
      <t xml:space="preserve">
</t>
    </r>
    <r>
      <rPr>
        <sz val="12"/>
        <color theme="1" tint="4.9989318521683403E-2"/>
        <rFont val="Calibri"/>
        <family val="2"/>
        <scheme val="minor"/>
      </rPr>
      <t>- 2.5" Of 1/4" Minus Blue Stone Rock
- 2.5" Of 3/4" Minus Blue Stone Rock
- Filter Fabric Insulation
- Drainage Mat &amp; Protection Board</t>
    </r>
  </si>
  <si>
    <r>
      <t xml:space="preserve">Metal Edge Planter </t>
    </r>
    <r>
      <rPr>
        <sz val="12"/>
        <color theme="1" tint="4.9989318521683403E-2"/>
        <rFont val="Calibri"/>
        <family val="2"/>
        <scheme val="minor"/>
      </rPr>
      <t xml:space="preserve">W/. </t>
    </r>
    <r>
      <rPr>
        <b/>
        <sz val="12"/>
        <color theme="1" tint="4.9989318521683403E-2"/>
        <rFont val="Calibri"/>
        <family val="2"/>
        <scheme val="minor"/>
      </rPr>
      <t xml:space="preserve">(2/L604)
- </t>
    </r>
    <r>
      <rPr>
        <sz val="12"/>
        <color theme="1" tint="4.9989318521683403E-2"/>
        <rFont val="Calibri"/>
        <family val="2"/>
        <scheme val="minor"/>
      </rPr>
      <t>Metal Edge Planter
- 1/4" Thick Metal Susset @ 24"  O.C.
- 316 SS Hilti 3" Mini Embed 
- Filter Fabric
- 12" x12" Conc. Pier @ 48" O.C. 
- 6"x1/2" Dia SS Dowel Rod</t>
    </r>
  </si>
  <si>
    <r>
      <t xml:space="preserve">Furniture (Outdoor Sofa) (1/L701)
Maunfacturer: </t>
    </r>
    <r>
      <rPr>
        <sz val="12"/>
        <color theme="1" tint="4.9989318521683403E-2"/>
        <rFont val="Calibri"/>
        <family val="2"/>
        <scheme val="minor"/>
      </rPr>
      <t xml:space="preserve">Gloster
</t>
    </r>
    <r>
      <rPr>
        <b/>
        <sz val="12"/>
        <color theme="1" tint="4.9989318521683403E-2"/>
        <rFont val="Calibri"/>
        <family val="2"/>
        <scheme val="minor"/>
      </rPr>
      <t xml:space="preserve">Size: </t>
    </r>
    <r>
      <rPr>
        <sz val="12"/>
        <color theme="1" tint="4.9989318521683403E-2"/>
        <rFont val="Calibri"/>
        <family val="2"/>
        <scheme val="minor"/>
      </rPr>
      <t xml:space="preserve">81" W x 40.5" D x 33.5" H
</t>
    </r>
    <r>
      <rPr>
        <b/>
        <sz val="12"/>
        <color theme="1" tint="4.9989318521683403E-2"/>
        <rFont val="Calibri"/>
        <family val="2"/>
        <scheme val="minor"/>
      </rPr>
      <t xml:space="preserve">Model: </t>
    </r>
    <r>
      <rPr>
        <sz val="12"/>
        <color theme="1" tint="4.9989318521683403E-2"/>
        <rFont val="Calibri"/>
        <family val="2"/>
        <scheme val="minor"/>
      </rPr>
      <t xml:space="preserve">Grid Right Arm End Unit
</t>
    </r>
    <r>
      <rPr>
        <b/>
        <sz val="12"/>
        <color theme="1" tint="4.9989318521683403E-2"/>
        <rFont val="Calibri"/>
        <family val="2"/>
        <scheme val="minor"/>
      </rPr>
      <t xml:space="preserve">Finish: </t>
    </r>
    <r>
      <rPr>
        <sz val="12"/>
        <color theme="1" tint="4.9989318521683403E-2"/>
        <rFont val="Calibri"/>
        <family val="2"/>
        <scheme val="minor"/>
      </rPr>
      <t>Meteor</t>
    </r>
  </si>
  <si>
    <r>
      <t xml:space="preserve">Furniture (Outdoor Lounge Chairs) (2/L701)
Maunfacturer: </t>
    </r>
    <r>
      <rPr>
        <sz val="12"/>
        <color theme="1" tint="4.9989318521683403E-2"/>
        <rFont val="Calibri"/>
        <family val="2"/>
        <scheme val="minor"/>
      </rPr>
      <t xml:space="preserve">Gloster
</t>
    </r>
    <r>
      <rPr>
        <b/>
        <sz val="12"/>
        <color theme="1" tint="4.9989318521683403E-2"/>
        <rFont val="Calibri"/>
        <family val="2"/>
        <scheme val="minor"/>
      </rPr>
      <t xml:space="preserve">Size: </t>
    </r>
    <r>
      <rPr>
        <sz val="12"/>
        <color theme="1" tint="4.9989318521683403E-2"/>
        <rFont val="Calibri"/>
        <family val="2"/>
        <scheme val="minor"/>
      </rPr>
      <t xml:space="preserve">48" W x 40.5" D x 33.5" H
</t>
    </r>
    <r>
      <rPr>
        <b/>
        <sz val="12"/>
        <color theme="1" tint="4.9989318521683403E-2"/>
        <rFont val="Calibri"/>
        <family val="2"/>
        <scheme val="minor"/>
      </rPr>
      <t xml:space="preserve">Model: </t>
    </r>
    <r>
      <rPr>
        <sz val="12"/>
        <color theme="1" tint="4.9989318521683403E-2"/>
        <rFont val="Calibri"/>
        <family val="2"/>
        <scheme val="minor"/>
      </rPr>
      <t xml:space="preserve">Grid Lounge Chair
</t>
    </r>
    <r>
      <rPr>
        <b/>
        <sz val="12"/>
        <color theme="1" tint="4.9989318521683403E-2"/>
        <rFont val="Calibri"/>
        <family val="2"/>
        <scheme val="minor"/>
      </rPr>
      <t xml:space="preserve">Finish: </t>
    </r>
    <r>
      <rPr>
        <sz val="12"/>
        <color theme="1" tint="4.9989318521683403E-2"/>
        <rFont val="Calibri"/>
        <family val="2"/>
        <scheme val="minor"/>
      </rPr>
      <t>Meteor</t>
    </r>
  </si>
  <si>
    <r>
      <t xml:space="preserve">Furniture (Set: Dining Table &amp; 4 Chair) (4/L701)
Manufacturer: </t>
    </r>
    <r>
      <rPr>
        <sz val="12"/>
        <color theme="1" tint="4.9989318521683403E-2"/>
        <rFont val="Calibri"/>
        <family val="2"/>
        <scheme val="minor"/>
      </rPr>
      <t xml:space="preserve">Gloster
</t>
    </r>
    <r>
      <rPr>
        <b/>
        <sz val="12"/>
        <color theme="1" tint="4.9989318521683403E-2"/>
        <rFont val="Calibri"/>
        <family val="2"/>
        <scheme val="minor"/>
      </rPr>
      <t xml:space="preserve">Size: </t>
    </r>
    <r>
      <rPr>
        <sz val="12"/>
        <color theme="1" tint="4.9989318521683403E-2"/>
        <rFont val="Calibri"/>
        <family val="2"/>
        <scheme val="minor"/>
      </rPr>
      <t xml:space="preserve">(Table :35"x35") , (Chair: 25"x23"Dx33.5"H)
</t>
    </r>
    <r>
      <rPr>
        <b/>
        <sz val="12"/>
        <color theme="1" tint="4.9989318521683403E-2"/>
        <rFont val="Calibri"/>
        <family val="2"/>
        <scheme val="minor"/>
      </rPr>
      <t xml:space="preserve">Model: </t>
    </r>
    <r>
      <rPr>
        <sz val="12"/>
        <color theme="1" tint="4.9989318521683403E-2"/>
        <rFont val="Calibri"/>
        <family val="2"/>
        <scheme val="minor"/>
      </rPr>
      <t xml:space="preserve">Table: Carver Square Table,  Chair: 180 Stacking Chairs W/. Arms
</t>
    </r>
    <r>
      <rPr>
        <b/>
        <sz val="12"/>
        <color theme="1" tint="4.9989318521683403E-2"/>
        <rFont val="Calibri"/>
        <family val="2"/>
        <scheme val="minor"/>
      </rPr>
      <t xml:space="preserve">Finish: </t>
    </r>
    <r>
      <rPr>
        <sz val="12"/>
        <color theme="1" tint="4.9989318521683403E-2"/>
        <rFont val="Calibri"/>
        <family val="2"/>
        <scheme val="minor"/>
      </rPr>
      <t>Table: Bufed Teak top &amp; Meteor, Chair: Meteor</t>
    </r>
  </si>
  <si>
    <r>
      <t xml:space="preserve">Furniture (Set: Dining Table &amp; 2 Chair) (5/L701)
Manufacturer: </t>
    </r>
    <r>
      <rPr>
        <sz val="12"/>
        <color theme="1" tint="4.9989318521683403E-2"/>
        <rFont val="Calibri"/>
        <family val="2"/>
        <scheme val="minor"/>
      </rPr>
      <t xml:space="preserve">Gloster
</t>
    </r>
    <r>
      <rPr>
        <b/>
        <sz val="12"/>
        <color theme="1" tint="4.9989318521683403E-2"/>
        <rFont val="Calibri"/>
        <family val="2"/>
        <scheme val="minor"/>
      </rPr>
      <t xml:space="preserve">Size: </t>
    </r>
    <r>
      <rPr>
        <sz val="12"/>
        <color theme="1" tint="4.9989318521683403E-2"/>
        <rFont val="Calibri"/>
        <family val="2"/>
        <scheme val="minor"/>
      </rPr>
      <t xml:space="preserve">(Table :35"x35") , (Chair: 25"x23"Dx33.5"H)
</t>
    </r>
    <r>
      <rPr>
        <b/>
        <sz val="12"/>
        <color theme="1" tint="4.9989318521683403E-2"/>
        <rFont val="Calibri"/>
        <family val="2"/>
        <scheme val="minor"/>
      </rPr>
      <t xml:space="preserve">Model: </t>
    </r>
    <r>
      <rPr>
        <sz val="12"/>
        <color theme="1" tint="4.9989318521683403E-2"/>
        <rFont val="Calibri"/>
        <family val="2"/>
        <scheme val="minor"/>
      </rPr>
      <t xml:space="preserve">Table: Carver Square Table,  Chair: 180 Stacking Chairs W/. Arms
</t>
    </r>
    <r>
      <rPr>
        <b/>
        <sz val="12"/>
        <color theme="1" tint="4.9989318521683403E-2"/>
        <rFont val="Calibri"/>
        <family val="2"/>
        <scheme val="minor"/>
      </rPr>
      <t xml:space="preserve">Finish: </t>
    </r>
    <r>
      <rPr>
        <sz val="12"/>
        <color theme="1" tint="4.9989318521683403E-2"/>
        <rFont val="Calibri"/>
        <family val="2"/>
        <scheme val="minor"/>
      </rPr>
      <t>Table:Meteor With Pumic Ceramic Top, Chair: Meteor</t>
    </r>
  </si>
  <si>
    <r>
      <t xml:space="preserve">Furniture (Set: Circular Table W/. Three Chairs) (1/L701)
Maunfacturer: </t>
    </r>
    <r>
      <rPr>
        <sz val="12"/>
        <color theme="1" tint="4.9989318521683403E-2"/>
        <rFont val="Calibri"/>
        <family val="2"/>
        <scheme val="minor"/>
      </rPr>
      <t xml:space="preserve">Gloster
</t>
    </r>
    <r>
      <rPr>
        <b/>
        <sz val="12"/>
        <color theme="1" tint="4.9989318521683403E-2"/>
        <rFont val="Calibri"/>
        <family val="2"/>
        <scheme val="minor"/>
      </rPr>
      <t xml:space="preserve">Size: </t>
    </r>
    <r>
      <rPr>
        <sz val="12"/>
        <color theme="1" tint="4.9989318521683403E-2"/>
        <rFont val="Calibri"/>
        <family val="2"/>
        <scheme val="minor"/>
      </rPr>
      <t xml:space="preserve">81" W x 40.5" D x 33.5" H
</t>
    </r>
    <r>
      <rPr>
        <b/>
        <sz val="12"/>
        <color theme="1" tint="4.9989318521683403E-2"/>
        <rFont val="Calibri"/>
        <family val="2"/>
        <scheme val="minor"/>
      </rPr>
      <t xml:space="preserve">Model: </t>
    </r>
    <r>
      <rPr>
        <sz val="12"/>
        <color theme="1" tint="4.9989318521683403E-2"/>
        <rFont val="Calibri"/>
        <family val="2"/>
        <scheme val="minor"/>
      </rPr>
      <t xml:space="preserve">Grid Right Arm End Unit
</t>
    </r>
    <r>
      <rPr>
        <b/>
        <sz val="12"/>
        <color theme="1" tint="4.9989318521683403E-2"/>
        <rFont val="Calibri"/>
        <family val="2"/>
        <scheme val="minor"/>
      </rPr>
      <t xml:space="preserve">Finish: </t>
    </r>
    <r>
      <rPr>
        <sz val="12"/>
        <color theme="1" tint="4.9989318521683403E-2"/>
        <rFont val="Calibri"/>
        <family val="2"/>
        <scheme val="minor"/>
      </rPr>
      <t>Meteor</t>
    </r>
  </si>
  <si>
    <r>
      <rPr>
        <b/>
        <sz val="12"/>
        <color theme="1"/>
        <rFont val="Calibri"/>
        <family val="2"/>
        <scheme val="minor"/>
      </rPr>
      <t xml:space="preserve">Trellis </t>
    </r>
    <r>
      <rPr>
        <sz val="12"/>
        <color theme="1"/>
        <rFont val="Calibri"/>
        <family val="2"/>
        <scheme val="minor"/>
      </rPr>
      <t>W/. (1/L700)
- Size: (17'-0" x12'-4")
- 4"x4"x1/4" Wall Stainless Tube, 4 Places
- 2"x5"x3/16" Wall Stainless Tube (4 Nos.)
- All Fastners/Hardware To Be Stainless Steel
- Wood Species To Be  IPE, Naturl Finish</t>
    </r>
  </si>
  <si>
    <r>
      <rPr>
        <b/>
        <sz val="12"/>
        <color theme="1"/>
        <rFont val="Calibri"/>
        <family val="2"/>
        <scheme val="minor"/>
      </rPr>
      <t>Outdoor Granite Bar</t>
    </r>
    <r>
      <rPr>
        <sz val="12"/>
        <color theme="1"/>
        <rFont val="Calibri"/>
        <family val="2"/>
        <scheme val="minor"/>
      </rPr>
      <t xml:space="preserve"> W/. (1/L606)
- Granite Countertop
- Eased Edge 1/8" Top And Bottom 
- 1-1/2" Thick Granite Veneer On 1" Mortar Setting Bed </t>
    </r>
  </si>
  <si>
    <r>
      <rPr>
        <b/>
        <sz val="12"/>
        <color theme="1"/>
        <rFont val="Calibri"/>
        <family val="2"/>
        <scheme val="minor"/>
      </rPr>
      <t xml:space="preserve">Outdoor Kitchen </t>
    </r>
    <r>
      <rPr>
        <sz val="12"/>
        <color theme="1"/>
        <rFont val="Calibri"/>
        <family val="2"/>
        <scheme val="minor"/>
      </rPr>
      <t xml:space="preserve"> W/. (1/L605)
- Countertop
- Sink W/. Cabinet
- Fridge Under Counter </t>
    </r>
  </si>
  <si>
    <r>
      <t xml:space="preserve">Aree Drain Under Pavers </t>
    </r>
    <r>
      <rPr>
        <sz val="12"/>
        <color theme="1" tint="4.9989318521683403E-2"/>
        <rFont val="Calibri"/>
        <family val="2"/>
        <scheme val="minor"/>
      </rPr>
      <t xml:space="preserve"> (1/L603)
Mark ID: </t>
    </r>
    <r>
      <rPr>
        <b/>
        <sz val="12"/>
        <color theme="1" tint="4.9989318521683403E-2"/>
        <rFont val="Calibri"/>
        <family val="2"/>
        <scheme val="minor"/>
      </rPr>
      <t xml:space="preserve">AD1
Drain Type: </t>
    </r>
    <r>
      <rPr>
        <sz val="12"/>
        <color theme="1" tint="4.9989318521683403E-2"/>
        <rFont val="Calibri"/>
        <family val="2"/>
        <scheme val="minor"/>
      </rPr>
      <t>LD1</t>
    </r>
  </si>
  <si>
    <r>
      <t xml:space="preserve">Aree Drain Under Wood </t>
    </r>
    <r>
      <rPr>
        <sz val="12"/>
        <color theme="1" tint="4.9989318521683403E-2"/>
        <rFont val="Calibri"/>
        <family val="2"/>
        <scheme val="minor"/>
      </rPr>
      <t xml:space="preserve"> (2/L603)
Mark ID: </t>
    </r>
    <r>
      <rPr>
        <b/>
        <sz val="12"/>
        <color theme="1" tint="4.9989318521683403E-2"/>
        <rFont val="Calibri"/>
        <family val="2"/>
        <scheme val="minor"/>
      </rPr>
      <t xml:space="preserve">AD2
Drain Type: </t>
    </r>
    <r>
      <rPr>
        <sz val="12"/>
        <color theme="1" tint="4.9989318521683403E-2"/>
        <rFont val="Calibri"/>
        <family val="2"/>
        <scheme val="minor"/>
      </rPr>
      <t>LD1</t>
    </r>
  </si>
  <si>
    <r>
      <t xml:space="preserve">Aree Drain Under Synthetic Turf </t>
    </r>
    <r>
      <rPr>
        <sz val="12"/>
        <color theme="1" tint="4.9989318521683403E-2"/>
        <rFont val="Calibri"/>
        <family val="2"/>
        <scheme val="minor"/>
      </rPr>
      <t xml:space="preserve"> W/.(4/L603)
- Filter Cloth 
- Stainless Steel SCH 40 Perforated Pipe  
Mark ID: </t>
    </r>
    <r>
      <rPr>
        <b/>
        <sz val="12"/>
        <color theme="1" tint="4.9989318521683403E-2"/>
        <rFont val="Calibri"/>
        <family val="2"/>
        <scheme val="minor"/>
      </rPr>
      <t xml:space="preserve">AD3
Drain Type : </t>
    </r>
    <r>
      <rPr>
        <sz val="12"/>
        <color theme="1" tint="4.9989318521683403E-2"/>
        <rFont val="Calibri"/>
        <family val="2"/>
        <scheme val="minor"/>
      </rPr>
      <t xml:space="preserve"> LD4</t>
    </r>
  </si>
  <si>
    <r>
      <t>Planter Drain</t>
    </r>
    <r>
      <rPr>
        <sz val="12"/>
        <color theme="1" tint="4.9989318521683403E-2"/>
        <rFont val="Calibri"/>
        <family val="2"/>
        <scheme val="minor"/>
      </rPr>
      <t xml:space="preserve"> W/. (5/L603)
- Filter Cloth 
- Stainless Steel Perforated Pipe  
Mark ID: PD1</t>
    </r>
    <r>
      <rPr>
        <b/>
        <sz val="12"/>
        <color theme="1" tint="4.9989318521683403E-2"/>
        <rFont val="Calibri"/>
        <family val="2"/>
        <scheme val="minor"/>
      </rPr>
      <t xml:space="preserve">
Drain Type : </t>
    </r>
    <r>
      <rPr>
        <sz val="12"/>
        <color theme="1" tint="4.9989318521683403E-2"/>
        <rFont val="Calibri"/>
        <family val="2"/>
        <scheme val="minor"/>
      </rPr>
      <t xml:space="preserve"> LD4</t>
    </r>
  </si>
  <si>
    <r>
      <t>Aree Lawn Drain</t>
    </r>
    <r>
      <rPr>
        <sz val="12"/>
        <color theme="1" tint="4.9989318521683403E-2"/>
        <rFont val="Calibri"/>
        <family val="2"/>
        <scheme val="minor"/>
      </rPr>
      <t xml:space="preserve"> W/.(4/L603)
- Filter Cloth 
- Stainless Steel SCH 40 Perforated Pipe  
Mark ID: PD2</t>
    </r>
    <r>
      <rPr>
        <b/>
        <sz val="12"/>
        <color theme="1" tint="4.9989318521683403E-2"/>
        <rFont val="Calibri"/>
        <family val="2"/>
        <scheme val="minor"/>
      </rPr>
      <t xml:space="preserve">
Drain Type : </t>
    </r>
    <r>
      <rPr>
        <sz val="12"/>
        <color theme="1" tint="4.9989318521683403E-2"/>
        <rFont val="Calibri"/>
        <family val="2"/>
        <scheme val="minor"/>
      </rPr>
      <t xml:space="preserve"> LD4</t>
    </r>
  </si>
  <si>
    <t>Fourth Floor</t>
  </si>
  <si>
    <r>
      <t xml:space="preserve">(2'x4') Vehicular Conrete On Grade </t>
    </r>
    <r>
      <rPr>
        <sz val="12"/>
        <color theme="1"/>
        <rFont val="Calibri"/>
        <family val="2"/>
        <scheme val="minor"/>
      </rPr>
      <t>W/. (1/L601)
- 6" Thick Reinforced Concrete Pavement W/. #5 Rebars @ 12" O.C. E.W
- 6" Crushed Stone
- 95% Compacted Subgrade
- Saw Cut Concrete Joint Finish</t>
    </r>
  </si>
  <si>
    <r>
      <rPr>
        <b/>
        <sz val="12"/>
        <color theme="1"/>
        <rFont val="Calibri"/>
        <family val="2"/>
        <scheme val="minor"/>
      </rPr>
      <t xml:space="preserve">(2'x2') Pedestrian Colored Concrete On Grade </t>
    </r>
    <r>
      <rPr>
        <sz val="12"/>
        <color theme="1"/>
        <rFont val="Calibri"/>
        <family val="2"/>
        <scheme val="minor"/>
      </rPr>
      <t>W/. (2/L600)
- 4" Thick Reinforced Concrete Pavement W/. #4 Rebars @ 12" O.C. E.W
- 4" Crushed Stone 
- 95% Compacted Subgrade
- 1/8" Troweled Joint</t>
    </r>
  </si>
  <si>
    <r>
      <t xml:space="preserve">Wood Deck </t>
    </r>
    <r>
      <rPr>
        <sz val="12"/>
        <color theme="1" tint="4.9989318521683403E-2"/>
        <rFont val="Calibri"/>
        <family val="2"/>
        <scheme val="minor"/>
      </rPr>
      <t xml:space="preserve">W/. </t>
    </r>
    <r>
      <rPr>
        <b/>
        <sz val="12"/>
        <color theme="1" tint="4.9989318521683403E-2"/>
        <rFont val="Calibri"/>
        <family val="2"/>
        <scheme val="minor"/>
      </rPr>
      <t xml:space="preserve"> 
- </t>
    </r>
    <r>
      <rPr>
        <sz val="12"/>
        <color theme="1" tint="4.9989318521683403E-2"/>
        <rFont val="Calibri"/>
        <family val="2"/>
        <scheme val="minor"/>
      </rPr>
      <t>IPE Deck- 1"x4" Premium # 1 PG 
- Pressure Treated Support 
- 4" Rigid Insulation 60 PSI Min.</t>
    </r>
    <r>
      <rPr>
        <b/>
        <sz val="12"/>
        <color theme="1" tint="4.9989318521683403E-2"/>
        <rFont val="Calibri"/>
        <family val="2"/>
        <scheme val="minor"/>
      </rPr>
      <t xml:space="preserve"> 
- </t>
    </r>
    <r>
      <rPr>
        <sz val="12"/>
        <color theme="1" tint="4.9989318521683403E-2"/>
        <rFont val="Calibri"/>
        <family val="2"/>
        <scheme val="minor"/>
      </rPr>
      <t>Light Weight Concrete 
- Drainage Mat Waterproof Membrane &amp; Protection Board</t>
    </r>
  </si>
  <si>
    <r>
      <rPr>
        <b/>
        <sz val="12"/>
        <color theme="1"/>
        <rFont val="Calibri"/>
        <family val="2"/>
        <scheme val="minor"/>
      </rPr>
      <t xml:space="preserve">Tinted Concrete Pavement </t>
    </r>
    <r>
      <rPr>
        <sz val="12"/>
        <color theme="1"/>
        <rFont val="Calibri"/>
        <family val="2"/>
        <scheme val="minor"/>
      </rPr>
      <t>W/. (4/L601)
- 6" Thick Reinforced Concrete Pavement
-  4" Rebar 12" O.C.  E.W
- Lightweight Fill 
- Drainage Matt
- Waterproofing
- Lightweight Concrete</t>
    </r>
  </si>
  <si>
    <r>
      <t xml:space="preserve">Metal Edge Planter </t>
    </r>
    <r>
      <rPr>
        <sz val="12"/>
        <color theme="1" tint="4.9989318521683403E-2"/>
        <rFont val="Calibri"/>
        <family val="2"/>
        <scheme val="minor"/>
      </rPr>
      <t xml:space="preserve">W/. </t>
    </r>
    <r>
      <rPr>
        <b/>
        <sz val="12"/>
        <color theme="1" tint="4.9989318521683403E-2"/>
        <rFont val="Calibri"/>
        <family val="2"/>
        <scheme val="minor"/>
      </rPr>
      <t xml:space="preserve">(1/L604)
- </t>
    </r>
    <r>
      <rPr>
        <sz val="12"/>
        <color theme="1" tint="4.9989318521683403E-2"/>
        <rFont val="Calibri"/>
        <family val="2"/>
        <scheme val="minor"/>
      </rPr>
      <t>Metal Edge Planter
- 1/4" Thick Metal Gusset @ 24"  O.C.
- 316 SS Hilti 3" Mini Embed 
- Filter Fabric
- 12" x12" Conc. Pier @ 48" O.C. 
- 6"x1/2" Dia SS Dowel Rod</t>
    </r>
  </si>
  <si>
    <t>Furniture (Outdoor Sofa) (1/L701)
Maunfacturer: Gloster
Size: 81" W x 40.5" D x 33.5" H
Model: Grid Right Arm End Unit
Finish: Meteor</t>
  </si>
  <si>
    <t>Furniture (Outdoor Lounge Chairs) (2/L701)
Maunfacturer: Gloster
Size: 48" W x 40.5" D x 33.5" H
Model: Grid Lounge Chair
Finish: Meteor</t>
  </si>
  <si>
    <r>
      <t>Furniture (Set: Four Chair W/. One Table )
Specs</t>
    </r>
    <r>
      <rPr>
        <sz val="12"/>
        <color theme="1" tint="4.9989318521683403E-2"/>
        <rFont val="Calibri"/>
        <family val="2"/>
        <scheme val="minor"/>
      </rPr>
      <t>: TBC</t>
    </r>
  </si>
  <si>
    <r>
      <t xml:space="preserve">Chaise Lounge 
Manufacture: </t>
    </r>
    <r>
      <rPr>
        <sz val="12"/>
        <color theme="1" tint="4.9989318521683403E-2"/>
        <rFont val="Calibri"/>
        <family val="2"/>
        <scheme val="minor"/>
      </rPr>
      <t xml:space="preserve">Gloster 
</t>
    </r>
    <r>
      <rPr>
        <b/>
        <sz val="12"/>
        <color theme="1" tint="4.9989318521683403E-2"/>
        <rFont val="Calibri"/>
        <family val="2"/>
        <scheme val="minor"/>
      </rPr>
      <t xml:space="preserve">Size: </t>
    </r>
    <r>
      <rPr>
        <sz val="12"/>
        <color theme="1" tint="4.9989318521683403E-2"/>
        <rFont val="Calibri"/>
        <family val="2"/>
        <scheme val="minor"/>
      </rPr>
      <t xml:space="preserve">38"x82"
</t>
    </r>
    <r>
      <rPr>
        <b/>
        <sz val="12"/>
        <color theme="1" tint="4.9989318521683403E-2"/>
        <rFont val="Calibri"/>
        <family val="2"/>
        <scheme val="minor"/>
      </rPr>
      <t xml:space="preserve">Model: </t>
    </r>
    <r>
      <rPr>
        <sz val="12"/>
        <color theme="1" tint="4.9989318521683403E-2"/>
        <rFont val="Calibri"/>
        <family val="2"/>
        <scheme val="minor"/>
      </rPr>
      <t xml:space="preserve">Grid
</t>
    </r>
    <r>
      <rPr>
        <b/>
        <sz val="12"/>
        <color theme="1" tint="4.9989318521683403E-2"/>
        <rFont val="Calibri"/>
        <family val="2"/>
        <scheme val="minor"/>
      </rPr>
      <t xml:space="preserve">Finish: </t>
    </r>
    <r>
      <rPr>
        <sz val="12"/>
        <color theme="1" tint="4.9989318521683403E-2"/>
        <rFont val="Calibri"/>
        <family val="2"/>
        <scheme val="minor"/>
      </rPr>
      <t>Meteor</t>
    </r>
  </si>
  <si>
    <r>
      <t xml:space="preserve">Pool Fence </t>
    </r>
    <r>
      <rPr>
        <sz val="12"/>
        <color theme="1" tint="4.9989318521683403E-2"/>
        <rFont val="Calibri"/>
        <family val="2"/>
        <scheme val="minor"/>
      </rPr>
      <t>W/. (6/L601)
- 6'-0" High 3/4" OR 1/2" Thick Laminated Tempered Glass 
- S.S. Clip Attached 
- S.S. Glass Mounted Latch &amp; Thumbturn MFR By C.R Laurence 
- S.S. Spigot Attachment</t>
    </r>
  </si>
  <si>
    <r>
      <rPr>
        <b/>
        <sz val="12"/>
        <color theme="1"/>
        <rFont val="Calibri"/>
        <family val="2"/>
        <scheme val="minor"/>
      </rPr>
      <t xml:space="preserve">Free Standing Outdoor Shower </t>
    </r>
    <r>
      <rPr>
        <sz val="12"/>
        <color theme="1"/>
        <rFont val="Calibri"/>
        <family val="2"/>
        <scheme val="minor"/>
      </rPr>
      <t>W/. (7/L701)
- Mfr By Tender Rain 
- Model: Sharp</t>
    </r>
  </si>
  <si>
    <r>
      <rPr>
        <b/>
        <sz val="12"/>
        <color theme="1"/>
        <rFont val="Calibri"/>
        <family val="2"/>
        <scheme val="minor"/>
      </rPr>
      <t>Free Standing Fountain</t>
    </r>
    <r>
      <rPr>
        <sz val="12"/>
        <color theme="1"/>
        <rFont val="Calibri"/>
        <family val="2"/>
        <scheme val="minor"/>
      </rPr>
      <t xml:space="preserve"> (8/L701)
Manufacture: HAWS 
Model # : 3380/3380G</t>
    </r>
  </si>
  <si>
    <r>
      <t xml:space="preserve">Wood Fence </t>
    </r>
    <r>
      <rPr>
        <sz val="12"/>
        <color theme="1" tint="4.9989318521683403E-2"/>
        <rFont val="Calibri"/>
        <family val="2"/>
        <scheme val="minor"/>
      </rPr>
      <t>W/.(7/L601)
- 6'-0" High Wood Fence 
- (1"x4") Horizontal Wood Member, Counter Sunk Bronze Screen 
- IPE Cap</t>
    </r>
  </si>
  <si>
    <r>
      <rPr>
        <b/>
        <sz val="12"/>
        <color theme="1"/>
        <rFont val="Calibri"/>
        <family val="2"/>
        <scheme val="minor"/>
      </rPr>
      <t xml:space="preserve">Slot Drain On Deck </t>
    </r>
    <r>
      <rPr>
        <sz val="12"/>
        <color theme="1"/>
        <rFont val="Calibri"/>
        <family val="2"/>
        <scheme val="minor"/>
      </rPr>
      <t xml:space="preserve">W/. (6/L603)
- ACO Brick Slot 100 Drain As MFR By ACO Drains </t>
    </r>
  </si>
  <si>
    <r>
      <t>Planter Drain</t>
    </r>
    <r>
      <rPr>
        <sz val="12"/>
        <color theme="1" tint="4.9989318521683403E-2"/>
        <rFont val="Calibri"/>
        <family val="2"/>
        <scheme val="minor"/>
      </rPr>
      <t xml:space="preserve"> W/. (3/L603)
- Filter Cloth 
- Stainless Steel Perforated Pipe  
Mark ID: PD1</t>
    </r>
    <r>
      <rPr>
        <b/>
        <sz val="12"/>
        <color theme="1" tint="4.9989318521683403E-2"/>
        <rFont val="Calibri"/>
        <family val="2"/>
        <scheme val="minor"/>
      </rPr>
      <t xml:space="preserve">
Drain Type : </t>
    </r>
    <r>
      <rPr>
        <sz val="12"/>
        <color theme="1" tint="4.9989318521683403E-2"/>
        <rFont val="Calibri"/>
        <family val="2"/>
        <scheme val="minor"/>
      </rPr>
      <t xml:space="preserve"> LD4</t>
    </r>
  </si>
  <si>
    <t>Hardscaping</t>
  </si>
  <si>
    <r>
      <t>Mark ID: Trees "</t>
    </r>
    <r>
      <rPr>
        <b/>
        <sz val="12"/>
        <color theme="1"/>
        <rFont val="Calibri"/>
        <family val="2"/>
        <scheme val="minor"/>
      </rPr>
      <t xml:space="preserve">PA"
Botanical Name: </t>
    </r>
    <r>
      <rPr>
        <sz val="12"/>
        <color theme="1"/>
        <rFont val="Calibri"/>
        <family val="2"/>
        <scheme val="minor"/>
      </rPr>
      <t>Platanus x Acerifolia</t>
    </r>
    <r>
      <rPr>
        <b/>
        <sz val="12"/>
        <color theme="1"/>
        <rFont val="Calibri"/>
        <family val="2"/>
        <scheme val="minor"/>
      </rPr>
      <t xml:space="preserve">
Common Name: </t>
    </r>
    <r>
      <rPr>
        <sz val="12"/>
        <color theme="1"/>
        <rFont val="Calibri"/>
        <family val="2"/>
        <scheme val="minor"/>
      </rPr>
      <t>London  Plane Tree</t>
    </r>
    <r>
      <rPr>
        <b/>
        <sz val="12"/>
        <color theme="1"/>
        <rFont val="Calibri"/>
        <family val="2"/>
        <scheme val="minor"/>
      </rPr>
      <t xml:space="preserve">
Size: </t>
    </r>
    <r>
      <rPr>
        <sz val="12"/>
        <color theme="1"/>
        <rFont val="Calibri"/>
        <family val="2"/>
        <scheme val="minor"/>
      </rPr>
      <t>4" Cal.</t>
    </r>
  </si>
  <si>
    <r>
      <t>Mark ID: Trees "</t>
    </r>
    <r>
      <rPr>
        <b/>
        <sz val="12"/>
        <color theme="1"/>
        <rFont val="Calibri"/>
        <family val="2"/>
        <scheme val="minor"/>
      </rPr>
      <t xml:space="preserve">AP"
Botanical Name: </t>
    </r>
    <r>
      <rPr>
        <sz val="12"/>
        <color theme="1"/>
        <rFont val="Calibri"/>
        <family val="2"/>
        <scheme val="minor"/>
      </rPr>
      <t>Acer Palmatum Bloodsood</t>
    </r>
    <r>
      <rPr>
        <b/>
        <sz val="12"/>
        <color theme="1"/>
        <rFont val="Calibri"/>
        <family val="2"/>
        <scheme val="minor"/>
      </rPr>
      <t xml:space="preserve">
Common Name: </t>
    </r>
    <r>
      <rPr>
        <sz val="12"/>
        <color theme="1"/>
        <rFont val="Calibri"/>
        <family val="2"/>
        <scheme val="minor"/>
      </rPr>
      <t>Bloodsood Japanese Maple</t>
    </r>
    <r>
      <rPr>
        <b/>
        <sz val="12"/>
        <color theme="1"/>
        <rFont val="Calibri"/>
        <family val="2"/>
        <scheme val="minor"/>
      </rPr>
      <t xml:space="preserve">
Size: </t>
    </r>
    <r>
      <rPr>
        <sz val="12"/>
        <color theme="1"/>
        <rFont val="Calibri"/>
        <family val="2"/>
        <scheme val="minor"/>
      </rPr>
      <t>14'-15' Height</t>
    </r>
  </si>
  <si>
    <r>
      <t>Mark ID: Hedges "</t>
    </r>
    <r>
      <rPr>
        <b/>
        <sz val="12"/>
        <color theme="1"/>
        <rFont val="Calibri"/>
        <family val="2"/>
        <scheme val="minor"/>
      </rPr>
      <t xml:space="preserve">IC"
Botanical Name: </t>
    </r>
    <r>
      <rPr>
        <sz val="12"/>
        <color theme="1"/>
        <rFont val="Calibri"/>
        <family val="2"/>
        <scheme val="minor"/>
      </rPr>
      <t>Ilex Crenata "Nigra"</t>
    </r>
    <r>
      <rPr>
        <b/>
        <sz val="12"/>
        <color theme="1"/>
        <rFont val="Calibri"/>
        <family val="2"/>
        <scheme val="minor"/>
      </rPr>
      <t xml:space="preserve">
Common Name: </t>
    </r>
    <r>
      <rPr>
        <sz val="12"/>
        <color theme="1"/>
        <rFont val="Calibri"/>
        <family val="2"/>
        <scheme val="minor"/>
      </rPr>
      <t>Japanese Holly</t>
    </r>
    <r>
      <rPr>
        <b/>
        <sz val="12"/>
        <color theme="1"/>
        <rFont val="Calibri"/>
        <family val="2"/>
        <scheme val="minor"/>
      </rPr>
      <t xml:space="preserve">
Size: </t>
    </r>
    <r>
      <rPr>
        <sz val="12"/>
        <color theme="1"/>
        <rFont val="Calibri"/>
        <family val="2"/>
        <scheme val="minor"/>
      </rPr>
      <t>5' Height</t>
    </r>
  </si>
  <si>
    <r>
      <t xml:space="preserve">Mark ID: Hedges </t>
    </r>
    <r>
      <rPr>
        <b/>
        <sz val="12"/>
        <color theme="1"/>
        <rFont val="Calibri"/>
        <family val="2"/>
        <scheme val="minor"/>
      </rPr>
      <t xml:space="preserve">"BM"
Botanical Name: </t>
    </r>
    <r>
      <rPr>
        <sz val="12"/>
        <color theme="1"/>
        <rFont val="Calibri"/>
        <family val="2"/>
        <scheme val="minor"/>
      </rPr>
      <t>Buxus Microphylla</t>
    </r>
    <r>
      <rPr>
        <b/>
        <sz val="12"/>
        <color theme="1"/>
        <rFont val="Calibri"/>
        <family val="2"/>
        <scheme val="minor"/>
      </rPr>
      <t xml:space="preserve">
Common Name: </t>
    </r>
    <r>
      <rPr>
        <sz val="12"/>
        <color theme="1"/>
        <rFont val="Calibri"/>
        <family val="2"/>
        <scheme val="minor"/>
      </rPr>
      <t>Korean Boxwood</t>
    </r>
    <r>
      <rPr>
        <b/>
        <sz val="12"/>
        <color theme="1"/>
        <rFont val="Calibri"/>
        <family val="2"/>
        <scheme val="minor"/>
      </rPr>
      <t xml:space="preserve">
Size: 2</t>
    </r>
    <r>
      <rPr>
        <sz val="12"/>
        <color theme="1"/>
        <rFont val="Calibri"/>
        <family val="2"/>
        <scheme val="minor"/>
      </rPr>
      <t>' Height</t>
    </r>
  </si>
  <si>
    <r>
      <t xml:space="preserve">Ground Cover &amp; Shurub Planting (1&amp;2 /L602)
- 3" </t>
    </r>
    <r>
      <rPr>
        <sz val="12"/>
        <color theme="1" tint="4.9989318521683403E-2"/>
        <rFont val="Calibri"/>
        <family val="2"/>
        <scheme val="minor"/>
      </rPr>
      <t>Mulch
- Top Soil W/. Fertilizer Tablets
- Saucer W/. Shurub
Note: Shurubs &amp; Ground Cover Plants Are To Be Planted In Staggered Rows</t>
    </r>
  </si>
  <si>
    <r>
      <t xml:space="preserve">Ground Cover Planting (2 /L602)
- 3" </t>
    </r>
    <r>
      <rPr>
        <sz val="12"/>
        <color theme="1" tint="4.9989318521683403E-2"/>
        <rFont val="Calibri"/>
        <family val="2"/>
        <scheme val="minor"/>
      </rPr>
      <t>Mulch
- Top Soil W/. Fertilizer Tablets
Note: Ground Cover Plants Are To Be Planted In Staggered Rows</t>
    </r>
  </si>
  <si>
    <r>
      <t>Mark ID: Trees "</t>
    </r>
    <r>
      <rPr>
        <b/>
        <sz val="12"/>
        <color theme="1"/>
        <rFont val="Calibri"/>
        <family val="2"/>
        <scheme val="minor"/>
      </rPr>
      <t xml:space="preserve">L1"
Botanical Name: </t>
    </r>
    <r>
      <rPr>
        <sz val="12"/>
        <color theme="1"/>
        <rFont val="Calibri"/>
        <family val="2"/>
        <scheme val="minor"/>
      </rPr>
      <t>Lagerstroemia Indica "Muskogee"</t>
    </r>
    <r>
      <rPr>
        <b/>
        <sz val="12"/>
        <color theme="1"/>
        <rFont val="Calibri"/>
        <family val="2"/>
        <scheme val="minor"/>
      </rPr>
      <t xml:space="preserve">
Common Name: </t>
    </r>
    <r>
      <rPr>
        <sz val="12"/>
        <color theme="1"/>
        <rFont val="Calibri"/>
        <family val="2"/>
        <scheme val="minor"/>
      </rPr>
      <t xml:space="preserve">Muslogee Crepe Myrtle </t>
    </r>
    <r>
      <rPr>
        <b/>
        <sz val="12"/>
        <color theme="1"/>
        <rFont val="Calibri"/>
        <family val="2"/>
        <scheme val="minor"/>
      </rPr>
      <t xml:space="preserve">
Size: </t>
    </r>
    <r>
      <rPr>
        <sz val="12"/>
        <color theme="1"/>
        <rFont val="Calibri"/>
        <family val="2"/>
        <scheme val="minor"/>
      </rPr>
      <t>14'-16' Height
Note: 3 Stem Minimum
Miscellaneos Associated  Items : 
- 1/2" Dia Garden Hose
- #9 Gauge Galv. Wire, 4 Wire Per Tree- 
- Galv. Turnbuckle Typ
- Encased Guys 
- (2) 4"x4"x8' Timbers
- Fertilizer Tablets
- Irrigation Pipe
- (2)  1/4"x4' Long Eye Belt
- Waterproofing Membrane &amp; Protection Board</t>
    </r>
  </si>
  <si>
    <r>
      <rPr>
        <b/>
        <sz val="12"/>
        <color theme="1"/>
        <rFont val="Calibri"/>
        <family val="2"/>
        <scheme val="minor"/>
      </rPr>
      <t xml:space="preserve">Lawn </t>
    </r>
    <r>
      <rPr>
        <sz val="12"/>
        <color theme="1"/>
        <rFont val="Calibri"/>
        <family val="2"/>
        <scheme val="minor"/>
      </rPr>
      <t xml:space="preserve"> W/. (5/L602)
- SOD
- 3" Top Soil
- 12" Planting Mix</t>
    </r>
  </si>
  <si>
    <t>EA</t>
  </si>
  <si>
    <t>LF</t>
  </si>
  <si>
    <t>Sets</t>
  </si>
  <si>
    <t>Ground, First &amp; Second Floor</t>
  </si>
  <si>
    <t>Ground, First &amp; Second Floor Planting</t>
  </si>
  <si>
    <t>ID 1,2 &amp; 3</t>
  </si>
  <si>
    <t>ID 4, 5 &amp;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</si>
</sst>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&quot;£&quot;* #,##0.00_-;\-&quot;£&quot;* #,##0.00_-;_-&quot;£&quot;* &quot;-&quot;??_-;_-@_-"/>
    <numFmt numFmtId="165" formatCode="&quot;$&quot;#,##0.00"/>
    <numFmt numFmtId="166" formatCode="&quot;$&quot;#,##0"/>
    <numFmt numFmtId="167" formatCode="0.0%"/>
    <numFmt numFmtId="168" formatCode="_(&quot;$&quot;* #,##0_);_(&quot;$&quot;* \(#,##0\);_(&quot;$&quot;* &quot;-&quot;??_);_(@_)"/>
    <numFmt numFmtId="169" formatCode="mm/dd/yy;@"/>
  </numFmts>
  <fonts count="2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4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B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Futura Std Book"/>
      <family val="2"/>
    </font>
    <font>
      <sz val="10"/>
      <name val="Futura Std Book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2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B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4" fillId="0" borderId="0" applyFont="0" applyFill="0" applyBorder="0" applyAlignment="0" applyProtection="0"/>
  </cellStyleXfs>
  <cellXfs count="152">
    <xf numFmtId="0" fontId="0" fillId="0" borderId="0" xfId="0"/>
    <xf numFmtId="0" fontId="0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166" fontId="4" fillId="0" borderId="1" xfId="0" applyNumberFormat="1" applyFont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right" vertical="center"/>
    </xf>
    <xf numFmtId="166" fontId="4" fillId="0" borderId="7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166" fontId="2" fillId="0" borderId="11" xfId="0" applyNumberFormat="1" applyFont="1" applyFill="1" applyBorder="1" applyAlignment="1">
      <alignment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3" borderId="4" xfId="0" applyFont="1" applyFill="1" applyBorder="1" applyAlignment="1">
      <alignment horizontal="centerContinuous" vertical="center"/>
    </xf>
    <xf numFmtId="0" fontId="10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Continuous" vertical="center"/>
    </xf>
    <xf numFmtId="0" fontId="9" fillId="3" borderId="10" xfId="0" applyFont="1" applyFill="1" applyBorder="1" applyAlignment="1">
      <alignment horizontal="centerContinuous" vertical="center"/>
    </xf>
    <xf numFmtId="0" fontId="10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Continuous" vertical="center"/>
    </xf>
    <xf numFmtId="0" fontId="11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Continuous" vertical="center"/>
    </xf>
    <xf numFmtId="0" fontId="12" fillId="3" borderId="0" xfId="0" applyFont="1" applyFill="1" applyBorder="1" applyAlignment="1">
      <alignment horizontal="right" vertical="center"/>
    </xf>
    <xf numFmtId="0" fontId="11" fillId="3" borderId="0" xfId="0" applyFont="1" applyFill="1" applyBorder="1" applyAlignment="1">
      <alignment horizontal="centerContinuous" vertical="center"/>
    </xf>
    <xf numFmtId="0" fontId="9" fillId="0" borderId="0" xfId="0" applyFont="1" applyFill="1" applyBorder="1" applyAlignment="1">
      <alignment horizontal="centerContinuous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Continuous" vertical="center"/>
    </xf>
    <xf numFmtId="0" fontId="4" fillId="0" borderId="10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Continuous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Continuous" vertical="center"/>
    </xf>
    <xf numFmtId="0" fontId="4" fillId="0" borderId="1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13" fillId="3" borderId="3" xfId="0" applyFont="1" applyFill="1" applyBorder="1" applyAlignment="1">
      <alignment horizontal="right" vertical="center"/>
    </xf>
    <xf numFmtId="0" fontId="12" fillId="3" borderId="10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4" fillId="0" borderId="12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vertical="center"/>
    </xf>
    <xf numFmtId="0" fontId="7" fillId="3" borderId="11" xfId="0" applyFont="1" applyFill="1" applyBorder="1" applyAlignment="1">
      <alignment horizontal="center"/>
    </xf>
    <xf numFmtId="0" fontId="7" fillId="3" borderId="11" xfId="0" applyFont="1" applyFill="1" applyBorder="1"/>
    <xf numFmtId="0" fontId="17" fillId="0" borderId="1" xfId="0" applyFont="1" applyFill="1" applyBorder="1" applyAlignment="1" applyProtection="1">
      <alignment vertical="center"/>
    </xf>
    <xf numFmtId="168" fontId="0" fillId="0" borderId="1" xfId="0" applyNumberFormat="1" applyBorder="1"/>
    <xf numFmtId="0" fontId="17" fillId="3" borderId="1" xfId="0" applyFont="1" applyFill="1" applyBorder="1" applyAlignment="1" applyProtection="1">
      <alignment vertical="center"/>
    </xf>
    <xf numFmtId="0" fontId="17" fillId="0" borderId="6" xfId="0" applyFont="1" applyFill="1" applyBorder="1" applyAlignment="1" applyProtection="1">
      <alignment vertical="center"/>
    </xf>
    <xf numFmtId="0" fontId="1" fillId="3" borderId="11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 vertical="center"/>
    </xf>
    <xf numFmtId="3" fontId="1" fillId="3" borderId="0" xfId="0" applyNumberFormat="1" applyFont="1" applyFill="1" applyBorder="1" applyAlignment="1">
      <alignment horizontal="left"/>
    </xf>
    <xf numFmtId="168" fontId="7" fillId="3" borderId="0" xfId="0" applyNumberFormat="1" applyFont="1" applyFill="1" applyBorder="1" applyAlignment="1">
      <alignment horizontal="right"/>
    </xf>
    <xf numFmtId="3" fontId="7" fillId="3" borderId="0" xfId="0" applyNumberFormat="1" applyFont="1" applyFill="1" applyBorder="1" applyAlignment="1">
      <alignment horizontal="left"/>
    </xf>
    <xf numFmtId="49" fontId="16" fillId="0" borderId="13" xfId="0" applyNumberFormat="1" applyFont="1" applyFill="1" applyBorder="1" applyAlignment="1" applyProtection="1">
      <alignment horizontal="center" vertical="center"/>
    </xf>
    <xf numFmtId="168" fontId="0" fillId="0" borderId="18" xfId="0" applyNumberFormat="1" applyBorder="1"/>
    <xf numFmtId="49" fontId="16" fillId="0" borderId="20" xfId="0" applyNumberFormat="1" applyFont="1" applyFill="1" applyBorder="1" applyAlignment="1" applyProtection="1">
      <alignment horizontal="center" vertical="center"/>
    </xf>
    <xf numFmtId="0" fontId="12" fillId="3" borderId="0" xfId="0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169" fontId="12" fillId="3" borderId="11" xfId="0" applyNumberFormat="1" applyFont="1" applyFill="1" applyBorder="1" applyAlignment="1">
      <alignment horizontal="center" vertical="center"/>
    </xf>
    <xf numFmtId="166" fontId="4" fillId="0" borderId="11" xfId="0" applyNumberFormat="1" applyFont="1" applyBorder="1" applyAlignment="1">
      <alignment horizontal="center" vertical="center"/>
    </xf>
    <xf numFmtId="0" fontId="0" fillId="0" borderId="0" xfId="0"/>
    <xf numFmtId="14" fontId="12" fillId="3" borderId="0" xfId="0" applyNumberFormat="1" applyFont="1" applyFill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166" fontId="4" fillId="0" borderId="7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3" xfId="0" applyFont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4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165" fontId="1" fillId="6" borderId="3" xfId="0" applyNumberFormat="1" applyFont="1" applyFill="1" applyBorder="1" applyAlignment="1">
      <alignment vertical="center"/>
    </xf>
    <xf numFmtId="165" fontId="1" fillId="6" borderId="3" xfId="0" applyNumberFormat="1" applyFont="1" applyFill="1" applyBorder="1" applyAlignment="1">
      <alignment horizontal="center" vertical="center"/>
    </xf>
    <xf numFmtId="165" fontId="1" fillId="6" borderId="5" xfId="0" applyNumberFormat="1" applyFont="1" applyFill="1" applyBorder="1" applyAlignment="1">
      <alignment vertical="center"/>
    </xf>
    <xf numFmtId="0" fontId="1" fillId="6" borderId="1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9" fontId="1" fillId="6" borderId="0" xfId="0" applyNumberFormat="1" applyFont="1" applyFill="1" applyBorder="1" applyAlignment="1">
      <alignment vertical="center"/>
    </xf>
    <xf numFmtId="9" fontId="1" fillId="6" borderId="0" xfId="0" applyNumberFormat="1" applyFont="1" applyFill="1" applyBorder="1" applyAlignment="1">
      <alignment horizontal="center" vertical="center"/>
    </xf>
    <xf numFmtId="167" fontId="4" fillId="6" borderId="0" xfId="0" applyNumberFormat="1" applyFont="1" applyFill="1" applyBorder="1" applyAlignment="1">
      <alignment horizontal="center" vertical="center"/>
    </xf>
    <xf numFmtId="167" fontId="4" fillId="6" borderId="0" xfId="0" applyNumberFormat="1" applyFont="1" applyFill="1" applyBorder="1" applyAlignment="1">
      <alignment vertical="center"/>
    </xf>
    <xf numFmtId="165" fontId="1" fillId="6" borderId="11" xfId="0" applyNumberFormat="1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9" fontId="4" fillId="6" borderId="0" xfId="0" applyNumberFormat="1" applyFont="1" applyFill="1" applyBorder="1" applyAlignment="1">
      <alignment horizontal="center" vertical="center"/>
    </xf>
    <xf numFmtId="9" fontId="4" fillId="6" borderId="0" xfId="0" applyNumberFormat="1" applyFont="1" applyFill="1" applyBorder="1" applyAlignment="1">
      <alignment vertical="center"/>
    </xf>
    <xf numFmtId="167" fontId="18" fillId="5" borderId="2" xfId="0" applyNumberFormat="1" applyFont="1" applyFill="1" applyBorder="1" applyAlignment="1">
      <alignment vertical="center"/>
    </xf>
    <xf numFmtId="167" fontId="18" fillId="5" borderId="2" xfId="0" applyNumberFormat="1" applyFont="1" applyFill="1" applyBorder="1" applyAlignment="1">
      <alignment horizontal="center" vertical="center"/>
    </xf>
    <xf numFmtId="165" fontId="19" fillId="5" borderId="8" xfId="0" applyNumberFormat="1" applyFont="1" applyFill="1" applyBorder="1" applyAlignment="1">
      <alignment vertical="center"/>
    </xf>
    <xf numFmtId="0" fontId="15" fillId="6" borderId="10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/>
    </xf>
    <xf numFmtId="168" fontId="1" fillId="6" borderId="19" xfId="1" applyNumberFormat="1" applyFont="1" applyFill="1" applyBorder="1" applyAlignment="1">
      <alignment vertical="center"/>
    </xf>
    <xf numFmtId="0" fontId="1" fillId="6" borderId="10" xfId="0" applyFont="1" applyFill="1" applyBorder="1" applyAlignment="1">
      <alignment horizontal="center" vertical="center"/>
    </xf>
    <xf numFmtId="168" fontId="4" fillId="6" borderId="0" xfId="1" applyNumberFormat="1" applyFont="1" applyFill="1" applyBorder="1" applyAlignment="1">
      <alignment horizontal="center" vertical="center"/>
    </xf>
    <xf numFmtId="168" fontId="4" fillId="6" borderId="11" xfId="1" applyNumberFormat="1" applyFont="1" applyFill="1" applyBorder="1" applyAlignment="1">
      <alignment horizontal="center" vertical="center"/>
    </xf>
    <xf numFmtId="168" fontId="20" fillId="5" borderId="19" xfId="1" applyNumberFormat="1" applyFont="1" applyFill="1" applyBorder="1" applyAlignment="1">
      <alignment vertical="center"/>
    </xf>
    <xf numFmtId="166" fontId="2" fillId="6" borderId="11" xfId="0" applyNumberFormat="1" applyFont="1" applyFill="1" applyBorder="1" applyAlignment="1">
      <alignment vertical="center"/>
    </xf>
    <xf numFmtId="0" fontId="11" fillId="0" borderId="18" xfId="0" applyFont="1" applyBorder="1" applyAlignment="1" applyProtection="1">
      <alignment horizontal="center"/>
      <protection locked="0"/>
    </xf>
    <xf numFmtId="0" fontId="4" fillId="6" borderId="0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/>
    </xf>
    <xf numFmtId="0" fontId="22" fillId="3" borderId="1" xfId="0" applyFont="1" applyFill="1" applyBorder="1" applyAlignment="1">
      <alignment horizontal="left" vertical="center" wrapText="1"/>
    </xf>
    <xf numFmtId="0" fontId="1" fillId="6" borderId="19" xfId="0" applyFont="1" applyFill="1" applyBorder="1" applyAlignment="1">
      <alignment horizontal="center" vertical="center"/>
    </xf>
    <xf numFmtId="49" fontId="16" fillId="0" borderId="19" xfId="0" applyNumberFormat="1" applyFont="1" applyFill="1" applyBorder="1" applyAlignment="1" applyProtection="1">
      <alignment horizontal="center" vertical="center"/>
    </xf>
    <xf numFmtId="167" fontId="20" fillId="5" borderId="19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66" fontId="4" fillId="0" borderId="15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0000B3"/>
      <color rgb="FF007F00"/>
      <color rgb="FFFC6C00"/>
      <color rgb="FFFF6600"/>
      <color rgb="FFFE6500"/>
      <color rgb="FF757F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572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457200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57200" y="228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 txBox="1"/>
      </xdr:nvSpPr>
      <xdr:spPr>
        <a:xfrm>
          <a:off x="4724400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2</xdr:col>
      <xdr:colOff>3483429</xdr:colOff>
      <xdr:row>1</xdr:row>
      <xdr:rowOff>95250</xdr:rowOff>
    </xdr:from>
    <xdr:to>
      <xdr:col>3</xdr:col>
      <xdr:colOff>470588</xdr:colOff>
      <xdr:row>5</xdr:row>
      <xdr:rowOff>136072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95250"/>
          <a:ext cx="1164552" cy="966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34"/>
  <sheetViews>
    <sheetView view="pageBreakPreview" zoomScaleNormal="100" zoomScaleSheetLayoutView="100" workbookViewId="0">
      <selection activeCell="B2" sqref="B2"/>
    </sheetView>
  </sheetViews>
  <sheetFormatPr defaultRowHeight="15"/>
  <cols>
    <col min="1" max="1" width="21.7109375" bestFit="1" customWidth="1"/>
    <col min="2" max="2" width="45" customWidth="1"/>
    <col min="3" max="4" width="17.7109375" customWidth="1"/>
  </cols>
  <sheetData>
    <row r="1" spans="1:4" ht="15.75">
      <c r="A1" s="74"/>
      <c r="B1" s="55"/>
      <c r="C1" s="56"/>
      <c r="D1" s="32"/>
    </row>
    <row r="2" spans="1:4" ht="15.75">
      <c r="A2" s="57" t="s">
        <v>29</v>
      </c>
      <c r="B2" s="81"/>
      <c r="C2" s="43" t="s">
        <v>16</v>
      </c>
      <c r="D2" s="84">
        <f>'TAKEOFF Breakdown'!G6</f>
        <v>43683</v>
      </c>
    </row>
    <row r="3" spans="1:4" ht="15.75">
      <c r="A3" s="65" t="s">
        <v>30</v>
      </c>
      <c r="B3" s="66"/>
      <c r="C3" s="43"/>
      <c r="D3" s="67"/>
    </row>
    <row r="4" spans="1:4" ht="15.75">
      <c r="A4" s="57" t="s">
        <v>31</v>
      </c>
      <c r="B4" s="75">
        <f>SUM(B5:B8)</f>
        <v>4984</v>
      </c>
      <c r="C4" s="43" t="s">
        <v>68</v>
      </c>
      <c r="D4" s="73">
        <v>4</v>
      </c>
    </row>
    <row r="5" spans="1:4" ht="15.75">
      <c r="A5" s="57" t="s">
        <v>32</v>
      </c>
      <c r="B5" s="75">
        <v>1800</v>
      </c>
      <c r="C5" s="76"/>
      <c r="D5" s="68"/>
    </row>
    <row r="6" spans="1:4" ht="15.75">
      <c r="A6" s="57" t="s">
        <v>33</v>
      </c>
      <c r="B6" s="75">
        <v>1363</v>
      </c>
      <c r="C6" s="76"/>
      <c r="D6" s="68"/>
    </row>
    <row r="7" spans="1:4" s="86" customFormat="1" ht="15.75">
      <c r="A7" s="57" t="s">
        <v>80</v>
      </c>
      <c r="B7" s="75">
        <v>1221</v>
      </c>
      <c r="C7" s="76"/>
      <c r="D7" s="68"/>
    </row>
    <row r="8" spans="1:4" s="86" customFormat="1" ht="15.75">
      <c r="A8" s="57" t="s">
        <v>81</v>
      </c>
      <c r="B8" s="75">
        <v>600</v>
      </c>
      <c r="C8" s="76"/>
      <c r="D8" s="68"/>
    </row>
    <row r="9" spans="1:4" ht="15.75">
      <c r="A9" s="57"/>
      <c r="B9" s="77"/>
      <c r="C9" s="76"/>
      <c r="D9" s="68"/>
    </row>
    <row r="10" spans="1:4">
      <c r="A10" s="119" t="s">
        <v>34</v>
      </c>
      <c r="B10" s="120" t="s">
        <v>2</v>
      </c>
      <c r="C10" s="120" t="s">
        <v>67</v>
      </c>
      <c r="D10" s="121" t="s">
        <v>70</v>
      </c>
    </row>
    <row r="11" spans="1:4">
      <c r="A11" s="78" t="s">
        <v>35</v>
      </c>
      <c r="B11" s="69" t="s">
        <v>54</v>
      </c>
      <c r="C11" s="70">
        <f>'TAKEOFF Breakdown'!H18</f>
        <v>0</v>
      </c>
      <c r="D11" s="79">
        <f>SUM(C11/$B$4)</f>
        <v>0</v>
      </c>
    </row>
    <row r="12" spans="1:4">
      <c r="A12" s="78" t="s">
        <v>36</v>
      </c>
      <c r="B12" s="69" t="s">
        <v>69</v>
      </c>
      <c r="C12" s="70">
        <f>'TAKEOFF Breakdown'!H92</f>
        <v>0</v>
      </c>
      <c r="D12" s="79">
        <f t="shared" ref="D12:D27" si="0">SUM(C12/$B$4)</f>
        <v>0</v>
      </c>
    </row>
    <row r="13" spans="1:4">
      <c r="A13" s="78" t="s">
        <v>37</v>
      </c>
      <c r="B13" s="69" t="s">
        <v>55</v>
      </c>
      <c r="C13" s="70">
        <v>0</v>
      </c>
      <c r="D13" s="79">
        <f t="shared" si="0"/>
        <v>0</v>
      </c>
    </row>
    <row r="14" spans="1:4">
      <c r="A14" s="78" t="s">
        <v>38</v>
      </c>
      <c r="B14" s="69" t="s">
        <v>56</v>
      </c>
      <c r="C14" s="70">
        <v>0</v>
      </c>
      <c r="D14" s="79">
        <f t="shared" si="0"/>
        <v>0</v>
      </c>
    </row>
    <row r="15" spans="1:4">
      <c r="A15" s="78" t="s">
        <v>39</v>
      </c>
      <c r="B15" s="69" t="s">
        <v>57</v>
      </c>
      <c r="C15" s="70">
        <v>0</v>
      </c>
      <c r="D15" s="79">
        <f t="shared" si="0"/>
        <v>0</v>
      </c>
    </row>
    <row r="16" spans="1:4">
      <c r="A16" s="78" t="s">
        <v>40</v>
      </c>
      <c r="B16" s="69" t="s">
        <v>71</v>
      </c>
      <c r="C16" s="70">
        <v>0</v>
      </c>
      <c r="D16" s="79">
        <f t="shared" si="0"/>
        <v>0</v>
      </c>
    </row>
    <row r="17" spans="1:4">
      <c r="A17" s="78" t="s">
        <v>41</v>
      </c>
      <c r="B17" s="69" t="s">
        <v>72</v>
      </c>
      <c r="C17" s="70">
        <v>0</v>
      </c>
      <c r="D17" s="79">
        <f t="shared" si="0"/>
        <v>0</v>
      </c>
    </row>
    <row r="18" spans="1:4">
      <c r="A18" s="78" t="s">
        <v>42</v>
      </c>
      <c r="B18" s="69" t="s">
        <v>58</v>
      </c>
      <c r="C18" s="70">
        <v>0</v>
      </c>
      <c r="D18" s="79">
        <f t="shared" si="0"/>
        <v>0</v>
      </c>
    </row>
    <row r="19" spans="1:4">
      <c r="A19" s="78" t="s">
        <v>43</v>
      </c>
      <c r="B19" s="71" t="s">
        <v>59</v>
      </c>
      <c r="C19" s="70">
        <v>0</v>
      </c>
      <c r="D19" s="79">
        <f t="shared" si="0"/>
        <v>0</v>
      </c>
    </row>
    <row r="20" spans="1:4">
      <c r="A20" s="78" t="s">
        <v>44</v>
      </c>
      <c r="B20" s="71" t="s">
        <v>60</v>
      </c>
      <c r="C20" s="70">
        <v>0</v>
      </c>
      <c r="D20" s="79">
        <f t="shared" si="0"/>
        <v>0</v>
      </c>
    </row>
    <row r="21" spans="1:4">
      <c r="A21" s="78" t="s">
        <v>45</v>
      </c>
      <c r="B21" s="71" t="s">
        <v>61</v>
      </c>
      <c r="C21" s="70">
        <v>0</v>
      </c>
      <c r="D21" s="79">
        <f t="shared" si="0"/>
        <v>0</v>
      </c>
    </row>
    <row r="22" spans="1:4">
      <c r="A22" s="78" t="s">
        <v>46</v>
      </c>
      <c r="B22" s="71" t="s">
        <v>73</v>
      </c>
      <c r="C22" s="70">
        <v>0</v>
      </c>
      <c r="D22" s="79">
        <f t="shared" si="0"/>
        <v>0</v>
      </c>
    </row>
    <row r="23" spans="1:4">
      <c r="A23" s="78" t="s">
        <v>47</v>
      </c>
      <c r="B23" s="71" t="s">
        <v>62</v>
      </c>
      <c r="C23" s="70">
        <v>0</v>
      </c>
      <c r="D23" s="79">
        <f t="shared" si="0"/>
        <v>0</v>
      </c>
    </row>
    <row r="24" spans="1:4">
      <c r="A24" s="78" t="s">
        <v>48</v>
      </c>
      <c r="B24" s="71" t="s">
        <v>63</v>
      </c>
      <c r="C24" s="70">
        <v>0</v>
      </c>
      <c r="D24" s="79">
        <f t="shared" si="0"/>
        <v>0</v>
      </c>
    </row>
    <row r="25" spans="1:4">
      <c r="A25" s="78" t="s">
        <v>49</v>
      </c>
      <c r="B25" s="71" t="s">
        <v>64</v>
      </c>
      <c r="C25" s="70">
        <v>0</v>
      </c>
      <c r="D25" s="79">
        <f t="shared" si="0"/>
        <v>0</v>
      </c>
    </row>
    <row r="26" spans="1:4">
      <c r="A26" s="78" t="s">
        <v>50</v>
      </c>
      <c r="B26" s="69" t="s">
        <v>65</v>
      </c>
      <c r="C26" s="70">
        <v>0</v>
      </c>
      <c r="D26" s="79">
        <f t="shared" si="0"/>
        <v>0</v>
      </c>
    </row>
    <row r="27" spans="1:4">
      <c r="A27" s="78" t="s">
        <v>51</v>
      </c>
      <c r="B27" s="69" t="s">
        <v>74</v>
      </c>
      <c r="C27" s="70">
        <v>0</v>
      </c>
      <c r="D27" s="79">
        <f t="shared" si="0"/>
        <v>0</v>
      </c>
    </row>
    <row r="28" spans="1:4" ht="15.75" thickBot="1">
      <c r="A28" s="80" t="s">
        <v>52</v>
      </c>
      <c r="B28" s="72" t="s">
        <v>66</v>
      </c>
      <c r="C28" s="70">
        <v>0</v>
      </c>
      <c r="D28" s="79">
        <f>SUM(C28/$B$4)</f>
        <v>0</v>
      </c>
    </row>
    <row r="29" spans="1:4" ht="16.5" thickBot="1">
      <c r="A29" s="136" t="s">
        <v>53</v>
      </c>
      <c r="B29" s="136"/>
      <c r="C29" s="122">
        <f>SUM(C11:C28)</f>
        <v>0</v>
      </c>
      <c r="D29" s="122">
        <f>SUM(C29/$B$4)</f>
        <v>0</v>
      </c>
    </row>
    <row r="30" spans="1:4" ht="15.75" thickBot="1">
      <c r="A30" s="137"/>
      <c r="B30" s="137"/>
      <c r="C30" s="137"/>
      <c r="D30" s="137"/>
    </row>
    <row r="31" spans="1:4" ht="15.75">
      <c r="A31" s="123" t="s">
        <v>78</v>
      </c>
      <c r="B31" s="109">
        <v>0.2</v>
      </c>
      <c r="C31" s="124">
        <f>C29*B31</f>
        <v>0</v>
      </c>
      <c r="D31" s="125">
        <f>SUM(C31/$B$4)</f>
        <v>0</v>
      </c>
    </row>
    <row r="32" spans="1:4" ht="15.75">
      <c r="A32" s="123" t="s">
        <v>10</v>
      </c>
      <c r="B32" s="109">
        <v>0.03</v>
      </c>
      <c r="C32" s="124">
        <f>C29*B32</f>
        <v>0</v>
      </c>
      <c r="D32" s="125">
        <f t="shared" ref="D32:D33" si="1">SUM(C32/$B$4)</f>
        <v>0</v>
      </c>
    </row>
    <row r="33" spans="1:4" ht="16.5" thickBot="1">
      <c r="A33" s="123" t="s">
        <v>12</v>
      </c>
      <c r="B33" s="109">
        <v>7.0000000000000007E-2</v>
      </c>
      <c r="C33" s="124">
        <f>C29*B33</f>
        <v>0</v>
      </c>
      <c r="D33" s="125">
        <f t="shared" si="1"/>
        <v>0</v>
      </c>
    </row>
    <row r="34" spans="1:4" ht="16.5" thickBot="1">
      <c r="A34" s="138" t="s">
        <v>53</v>
      </c>
      <c r="B34" s="138"/>
      <c r="C34" s="126">
        <f>SUM(C29:C33)</f>
        <v>0</v>
      </c>
      <c r="D34" s="126">
        <f>SUM(C34/$B$4)</f>
        <v>0</v>
      </c>
    </row>
  </sheetData>
  <mergeCells count="3">
    <mergeCell ref="A29:B29"/>
    <mergeCell ref="A30:D30"/>
    <mergeCell ref="A34:B34"/>
  </mergeCells>
  <pageMargins left="0.7" right="0.7" top="0.7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F00"/>
    <pageSetUpPr fitToPage="1"/>
  </sheetPr>
  <dimension ref="A1:H103"/>
  <sheetViews>
    <sheetView showGridLines="0" tabSelected="1" view="pageBreakPreview" topLeftCell="A2" zoomScale="70" zoomScaleNormal="100" zoomScaleSheetLayoutView="70" workbookViewId="0">
      <selection activeCell="C11" sqref="C11"/>
    </sheetView>
  </sheetViews>
  <sheetFormatPr defaultRowHeight="15"/>
  <cols>
    <col min="1" max="1" width="7" style="1" customWidth="1"/>
    <col min="2" max="2" width="12.140625" style="28" customWidth="1"/>
    <col min="3" max="3" width="62.7109375" style="1" customWidth="1"/>
    <col min="4" max="4" width="11.7109375" style="8" customWidth="1"/>
    <col min="5" max="5" width="8.5703125" style="8" customWidth="1"/>
    <col min="6" max="6" width="15.28515625" style="1" customWidth="1"/>
    <col min="7" max="7" width="14.85546875" style="1" customWidth="1"/>
    <col min="8" max="8" width="16.140625" style="1" customWidth="1"/>
    <col min="9" max="16384" width="9.140625" style="1"/>
  </cols>
  <sheetData>
    <row r="1" spans="1:8" ht="15" hidden="1" customHeight="1">
      <c r="A1" s="4"/>
      <c r="B1" s="26"/>
      <c r="C1" s="5"/>
      <c r="D1" s="5"/>
      <c r="E1" s="5"/>
      <c r="F1" s="5"/>
      <c r="G1" s="5"/>
      <c r="H1" s="6"/>
    </row>
    <row r="2" spans="1:8" ht="18" customHeight="1">
      <c r="A2" s="29"/>
      <c r="B2" s="30"/>
      <c r="C2" s="55"/>
      <c r="D2" s="31"/>
      <c r="E2" s="41"/>
      <c r="F2" s="56" t="s">
        <v>27</v>
      </c>
      <c r="G2" s="42"/>
      <c r="H2" s="32"/>
    </row>
    <row r="3" spans="1:8" ht="18" customHeight="1">
      <c r="A3" s="63" t="s">
        <v>29</v>
      </c>
      <c r="B3" s="64"/>
      <c r="C3" s="81"/>
      <c r="D3" s="36"/>
      <c r="E3" s="38"/>
      <c r="F3" s="43" t="s">
        <v>18</v>
      </c>
      <c r="G3" s="44"/>
      <c r="H3" s="37"/>
    </row>
    <row r="4" spans="1:8" ht="18" customHeight="1">
      <c r="A4" s="33"/>
      <c r="B4" s="34"/>
      <c r="C4" s="35"/>
      <c r="D4" s="36"/>
      <c r="E4" s="38"/>
      <c r="F4" s="43" t="s">
        <v>24</v>
      </c>
      <c r="G4" s="44"/>
      <c r="H4" s="37"/>
    </row>
    <row r="5" spans="1:8" ht="18" customHeight="1">
      <c r="A5" s="57" t="s">
        <v>28</v>
      </c>
      <c r="B5" s="43"/>
      <c r="C5" s="82" t="s">
        <v>84</v>
      </c>
      <c r="D5" s="36"/>
      <c r="E5" s="38"/>
      <c r="F5" s="43" t="s">
        <v>25</v>
      </c>
      <c r="G5" s="44"/>
      <c r="H5" s="37"/>
    </row>
    <row r="6" spans="1:8" ht="18" customHeight="1">
      <c r="A6" s="59"/>
      <c r="B6" s="60"/>
      <c r="C6" s="61"/>
      <c r="D6" s="39"/>
      <c r="E6" s="38"/>
      <c r="F6" s="43" t="s">
        <v>16</v>
      </c>
      <c r="G6" s="87">
        <v>43683</v>
      </c>
      <c r="H6" s="40"/>
    </row>
    <row r="7" spans="1:8" ht="29.25" customHeight="1">
      <c r="A7" s="95" t="s">
        <v>0</v>
      </c>
      <c r="B7" s="96" t="s">
        <v>1</v>
      </c>
      <c r="C7" s="96" t="s">
        <v>2</v>
      </c>
      <c r="D7" s="96" t="s">
        <v>3</v>
      </c>
      <c r="E7" s="96" t="s">
        <v>4</v>
      </c>
      <c r="F7" s="97" t="s">
        <v>76</v>
      </c>
      <c r="G7" s="97" t="s">
        <v>77</v>
      </c>
      <c r="H7" s="98" t="s">
        <v>17</v>
      </c>
    </row>
    <row r="8" spans="1:8" s="25" customFormat="1" ht="18" customHeight="1">
      <c r="A8" s="145"/>
      <c r="B8" s="146"/>
      <c r="C8" s="99" t="s">
        <v>5</v>
      </c>
      <c r="D8" s="146"/>
      <c r="E8" s="146"/>
      <c r="F8" s="146"/>
      <c r="G8" s="146"/>
      <c r="H8" s="147"/>
    </row>
    <row r="9" spans="1:8" s="19" customFormat="1" ht="18" customHeight="1">
      <c r="A9" s="21">
        <v>1</v>
      </c>
      <c r="B9" s="139"/>
      <c r="C9" s="2" t="s">
        <v>6</v>
      </c>
      <c r="D9" s="9">
        <v>1</v>
      </c>
      <c r="E9" s="88" t="s">
        <v>14</v>
      </c>
      <c r="F9" s="14">
        <f t="shared" ref="F9:F17" si="0">IF(D9=0,"",0)</f>
        <v>0</v>
      </c>
      <c r="G9" s="14">
        <f>IF(F9="","",D9*F9)</f>
        <v>0</v>
      </c>
      <c r="H9" s="148"/>
    </row>
    <row r="10" spans="1:8" s="19" customFormat="1" ht="18" customHeight="1">
      <c r="A10" s="54">
        <f>IF(D10=0,"",1+MAX(A$9:A9))</f>
        <v>2</v>
      </c>
      <c r="B10" s="139"/>
      <c r="C10" s="17" t="s">
        <v>13</v>
      </c>
      <c r="D10" s="18">
        <v>1</v>
      </c>
      <c r="E10" s="92" t="s">
        <v>14</v>
      </c>
      <c r="F10" s="16">
        <f t="shared" si="0"/>
        <v>0</v>
      </c>
      <c r="G10" s="16">
        <f t="shared" ref="G10:G17" si="1">IF(F10="","",D10*F10)</f>
        <v>0</v>
      </c>
      <c r="H10" s="148"/>
    </row>
    <row r="11" spans="1:8" s="19" customFormat="1" ht="18" customHeight="1">
      <c r="A11" s="54">
        <f>IF(D11=0,"",1+MAX(A$9:A10))</f>
        <v>3</v>
      </c>
      <c r="B11" s="139"/>
      <c r="C11" s="17" t="s">
        <v>23</v>
      </c>
      <c r="D11" s="18">
        <v>1</v>
      </c>
      <c r="E11" s="92" t="s">
        <v>14</v>
      </c>
      <c r="F11" s="16">
        <f t="shared" si="0"/>
        <v>0</v>
      </c>
      <c r="G11" s="16">
        <f t="shared" si="1"/>
        <v>0</v>
      </c>
      <c r="H11" s="148"/>
    </row>
    <row r="12" spans="1:8" s="19" customFormat="1" ht="18" customHeight="1">
      <c r="A12" s="54">
        <f>IF(D12=0,"",1+MAX(A$9:A11))</f>
        <v>4</v>
      </c>
      <c r="B12" s="139"/>
      <c r="C12" s="17" t="s">
        <v>7</v>
      </c>
      <c r="D12" s="18">
        <v>1</v>
      </c>
      <c r="E12" s="92" t="s">
        <v>14</v>
      </c>
      <c r="F12" s="16">
        <f t="shared" si="0"/>
        <v>0</v>
      </c>
      <c r="G12" s="16">
        <f t="shared" si="1"/>
        <v>0</v>
      </c>
      <c r="H12" s="148"/>
    </row>
    <row r="13" spans="1:8" s="19" customFormat="1" ht="18" customHeight="1">
      <c r="A13" s="54">
        <f>IF(D13=0,"",1+MAX(A$9:A12))</f>
        <v>5</v>
      </c>
      <c r="B13" s="139"/>
      <c r="C13" s="17" t="s">
        <v>8</v>
      </c>
      <c r="D13" s="18">
        <v>1</v>
      </c>
      <c r="E13" s="92" t="s">
        <v>14</v>
      </c>
      <c r="F13" s="16">
        <f t="shared" si="0"/>
        <v>0</v>
      </c>
      <c r="G13" s="16">
        <f t="shared" si="1"/>
        <v>0</v>
      </c>
      <c r="H13" s="148"/>
    </row>
    <row r="14" spans="1:8" s="19" customFormat="1" ht="18" customHeight="1">
      <c r="A14" s="54">
        <f>IF(D14=0,"",1+MAX(A$9:A13))</f>
        <v>6</v>
      </c>
      <c r="B14" s="139"/>
      <c r="C14" s="17" t="s">
        <v>9</v>
      </c>
      <c r="D14" s="18">
        <v>1</v>
      </c>
      <c r="E14" s="92" t="s">
        <v>14</v>
      </c>
      <c r="F14" s="16">
        <f t="shared" si="0"/>
        <v>0</v>
      </c>
      <c r="G14" s="16">
        <f t="shared" si="1"/>
        <v>0</v>
      </c>
      <c r="H14" s="148"/>
    </row>
    <row r="15" spans="1:8" s="19" customFormat="1" ht="18" customHeight="1">
      <c r="A15" s="54">
        <f>IF(D15=0,"",1+MAX(A$9:A14))</f>
        <v>7</v>
      </c>
      <c r="B15" s="139"/>
      <c r="C15" s="15" t="s">
        <v>26</v>
      </c>
      <c r="D15" s="18">
        <v>1</v>
      </c>
      <c r="E15" s="88" t="s">
        <v>14</v>
      </c>
      <c r="F15" s="16">
        <f t="shared" ref="F15:F16" si="2">IF(D15=0,"",0)</f>
        <v>0</v>
      </c>
      <c r="G15" s="16">
        <f t="shared" ref="G15:G16" si="3">IF(F15="","",D15*F15)</f>
        <v>0</v>
      </c>
      <c r="H15" s="148"/>
    </row>
    <row r="16" spans="1:8" s="93" customFormat="1" ht="18" customHeight="1">
      <c r="A16" s="94"/>
      <c r="B16" s="139"/>
      <c r="C16" s="90" t="s">
        <v>83</v>
      </c>
      <c r="D16" s="92">
        <v>142</v>
      </c>
      <c r="E16" s="88" t="s">
        <v>82</v>
      </c>
      <c r="F16" s="91">
        <f t="shared" si="2"/>
        <v>0</v>
      </c>
      <c r="G16" s="91">
        <f t="shared" si="3"/>
        <v>0</v>
      </c>
      <c r="H16" s="148"/>
    </row>
    <row r="17" spans="1:8" s="19" customFormat="1" ht="18" customHeight="1">
      <c r="A17" s="54">
        <f>IF(D17=0,"",1+MAX(A$9:A15))</f>
        <v>8</v>
      </c>
      <c r="B17" s="140"/>
      <c r="C17" s="15" t="s">
        <v>75</v>
      </c>
      <c r="D17" s="18">
        <v>6100</v>
      </c>
      <c r="E17" s="88" t="s">
        <v>79</v>
      </c>
      <c r="F17" s="16">
        <f t="shared" si="0"/>
        <v>0</v>
      </c>
      <c r="G17" s="16">
        <f t="shared" si="1"/>
        <v>0</v>
      </c>
      <c r="H17" s="148"/>
    </row>
    <row r="18" spans="1:8" s="19" customFormat="1" ht="18" customHeight="1">
      <c r="A18" s="54" t="str">
        <f t="shared" ref="A18" si="4">IF(D18=0,"",1+MAX(A6:A17))</f>
        <v/>
      </c>
      <c r="B18" s="58"/>
      <c r="C18" s="100" t="s">
        <v>19</v>
      </c>
      <c r="D18" s="11"/>
      <c r="E18" s="7"/>
      <c r="F18" s="3"/>
      <c r="G18" s="14"/>
      <c r="H18" s="127">
        <f>(SUM(G9:G18))</f>
        <v>0</v>
      </c>
    </row>
    <row r="19" spans="1:8" s="19" customFormat="1" ht="18" customHeight="1">
      <c r="A19" s="22"/>
      <c r="B19" s="27"/>
      <c r="C19" s="10"/>
      <c r="D19" s="12"/>
      <c r="E19" s="12"/>
      <c r="F19" s="13"/>
      <c r="G19" s="13"/>
      <c r="H19" s="23"/>
    </row>
    <row r="20" spans="1:8" s="20" customFormat="1" ht="18" customHeight="1">
      <c r="A20" s="145"/>
      <c r="B20" s="146"/>
      <c r="C20" s="99" t="s">
        <v>21</v>
      </c>
      <c r="D20" s="146"/>
      <c r="E20" s="146"/>
      <c r="F20" s="146"/>
      <c r="G20" s="146"/>
      <c r="H20" s="147"/>
    </row>
    <row r="21" spans="1:8" s="93" customFormat="1" ht="18" customHeight="1">
      <c r="A21" s="62" t="str">
        <f>IF(D21=0,"",1+MAX(#REF!))</f>
        <v/>
      </c>
      <c r="B21" s="139" t="s">
        <v>146</v>
      </c>
      <c r="C21" s="83" t="s">
        <v>84</v>
      </c>
      <c r="D21" s="88"/>
      <c r="E21" s="88"/>
      <c r="F21" s="89" t="str">
        <f>IF(D21=0,"",0)</f>
        <v/>
      </c>
      <c r="G21" s="89" t="str">
        <f>IF(F21="","",D21*F21)</f>
        <v/>
      </c>
      <c r="H21" s="148"/>
    </row>
    <row r="22" spans="1:8" s="93" customFormat="1" ht="18" customHeight="1">
      <c r="A22" s="94" t="str">
        <f>IF(D22=0,"",1+MAX(A$9:A21))</f>
        <v/>
      </c>
      <c r="B22" s="139"/>
      <c r="C22" s="130" t="s">
        <v>145</v>
      </c>
      <c r="D22" s="128"/>
      <c r="E22" s="150"/>
      <c r="F22" s="89" t="str">
        <f t="shared" ref="F22:F37" si="5">IF(D22=0,"",0)</f>
        <v/>
      </c>
      <c r="G22" s="89" t="str">
        <f t="shared" ref="G22:G37" si="6">IF(F22="","",D22*F22)</f>
        <v/>
      </c>
      <c r="H22" s="148"/>
    </row>
    <row r="23" spans="1:8" s="93" customFormat="1" ht="63">
      <c r="A23" s="94">
        <f>IF(D23=0,"",1+MAX(A$9:A22))</f>
        <v>9</v>
      </c>
      <c r="B23" s="139"/>
      <c r="C23" s="131" t="s">
        <v>133</v>
      </c>
      <c r="D23" s="149">
        <v>14</v>
      </c>
      <c r="E23" s="92" t="s">
        <v>141</v>
      </c>
      <c r="F23" s="91">
        <f t="shared" si="5"/>
        <v>0</v>
      </c>
      <c r="G23" s="91">
        <f t="shared" si="6"/>
        <v>0</v>
      </c>
      <c r="H23" s="148"/>
    </row>
    <row r="24" spans="1:8" s="93" customFormat="1" ht="63">
      <c r="A24" s="94">
        <f>IF(D24=0,"",1+MAX(A$9:A23))</f>
        <v>10</v>
      </c>
      <c r="B24" s="139"/>
      <c r="C24" s="131" t="s">
        <v>134</v>
      </c>
      <c r="D24" s="149">
        <v>1</v>
      </c>
      <c r="E24" s="92" t="s">
        <v>141</v>
      </c>
      <c r="F24" s="89">
        <f t="shared" si="5"/>
        <v>0</v>
      </c>
      <c r="G24" s="89">
        <f t="shared" si="6"/>
        <v>0</v>
      </c>
      <c r="H24" s="148"/>
    </row>
    <row r="25" spans="1:8" s="93" customFormat="1" ht="63">
      <c r="A25" s="94">
        <f>IF(D25=0,"",1+MAX(A$9:A24))</f>
        <v>11</v>
      </c>
      <c r="B25" s="139"/>
      <c r="C25" s="131" t="s">
        <v>135</v>
      </c>
      <c r="D25" s="149">
        <v>322</v>
      </c>
      <c r="E25" s="92" t="s">
        <v>79</v>
      </c>
      <c r="F25" s="89">
        <f t="shared" si="5"/>
        <v>0</v>
      </c>
      <c r="G25" s="89">
        <f t="shared" si="6"/>
        <v>0</v>
      </c>
      <c r="H25" s="148"/>
    </row>
    <row r="26" spans="1:8" s="93" customFormat="1" ht="63">
      <c r="A26" s="94">
        <f>IF(D26=0,"",1+MAX(A$9:A25))</f>
        <v>12</v>
      </c>
      <c r="B26" s="139"/>
      <c r="C26" s="131" t="s">
        <v>136</v>
      </c>
      <c r="D26" s="149">
        <v>535</v>
      </c>
      <c r="E26" s="92" t="s">
        <v>79</v>
      </c>
      <c r="F26" s="89">
        <f t="shared" si="5"/>
        <v>0</v>
      </c>
      <c r="G26" s="89">
        <f t="shared" si="6"/>
        <v>0</v>
      </c>
      <c r="H26" s="148"/>
    </row>
    <row r="27" spans="1:8" s="93" customFormat="1" ht="94.5">
      <c r="A27" s="94">
        <f>IF(D27=0,"",1+MAX(A$9:A26))</f>
        <v>13</v>
      </c>
      <c r="B27" s="139"/>
      <c r="C27" s="135" t="s">
        <v>137</v>
      </c>
      <c r="D27" s="149">
        <v>408</v>
      </c>
      <c r="E27" s="92" t="s">
        <v>79</v>
      </c>
      <c r="F27" s="89">
        <f t="shared" si="5"/>
        <v>0</v>
      </c>
      <c r="G27" s="89">
        <f t="shared" si="6"/>
        <v>0</v>
      </c>
      <c r="H27" s="148"/>
    </row>
    <row r="28" spans="1:8" s="93" customFormat="1" ht="63">
      <c r="A28" s="94">
        <f>IF(D28=0,"",1+MAX(A$9:A27))</f>
        <v>14</v>
      </c>
      <c r="B28" s="139"/>
      <c r="C28" s="135" t="s">
        <v>138</v>
      </c>
      <c r="D28" s="149">
        <v>2444</v>
      </c>
      <c r="E28" s="92" t="s">
        <v>79</v>
      </c>
      <c r="F28" s="89">
        <f t="shared" si="5"/>
        <v>0</v>
      </c>
      <c r="G28" s="89">
        <f t="shared" si="6"/>
        <v>0</v>
      </c>
      <c r="H28" s="148"/>
    </row>
    <row r="29" spans="1:8" s="93" customFormat="1" ht="18" customHeight="1">
      <c r="A29" s="94" t="str">
        <f>IF(D29=0,"",1+MAX(A$9:A28))</f>
        <v/>
      </c>
      <c r="B29" s="139"/>
      <c r="C29" s="130" t="s">
        <v>98</v>
      </c>
      <c r="D29" s="128"/>
      <c r="E29" s="150"/>
      <c r="F29" s="89" t="str">
        <f t="shared" si="5"/>
        <v/>
      </c>
      <c r="G29" s="89" t="str">
        <f t="shared" si="6"/>
        <v/>
      </c>
      <c r="H29" s="85"/>
    </row>
    <row r="30" spans="1:8" s="93" customFormat="1" ht="236.25">
      <c r="A30" s="94">
        <f>IF(D30=0,"",1+MAX(A$9:A29))</f>
        <v>15</v>
      </c>
      <c r="B30" s="139"/>
      <c r="C30" s="131" t="s">
        <v>139</v>
      </c>
      <c r="D30" s="149">
        <v>17</v>
      </c>
      <c r="E30" s="92" t="s">
        <v>141</v>
      </c>
      <c r="F30" s="91">
        <f t="shared" si="5"/>
        <v>0</v>
      </c>
      <c r="G30" s="91">
        <f t="shared" si="6"/>
        <v>0</v>
      </c>
      <c r="H30" s="85"/>
    </row>
    <row r="31" spans="1:8" s="93" customFormat="1" ht="63">
      <c r="A31" s="94">
        <f>IF(D31=0,"",1+MAX(A$9:A30))</f>
        <v>16</v>
      </c>
      <c r="B31" s="139"/>
      <c r="C31" s="131" t="s">
        <v>136</v>
      </c>
      <c r="D31" s="149">
        <v>401</v>
      </c>
      <c r="E31" s="92" t="s">
        <v>79</v>
      </c>
      <c r="F31" s="89">
        <f t="shared" si="5"/>
        <v>0</v>
      </c>
      <c r="G31" s="89">
        <f t="shared" si="6"/>
        <v>0</v>
      </c>
      <c r="H31" s="85"/>
    </row>
    <row r="32" spans="1:8" s="93" customFormat="1" ht="63">
      <c r="A32" s="94">
        <f>IF(D32=0,"",1+MAX(A$9:A31))</f>
        <v>17</v>
      </c>
      <c r="B32" s="139"/>
      <c r="C32" s="135" t="s">
        <v>138</v>
      </c>
      <c r="D32" s="149">
        <v>1286</v>
      </c>
      <c r="E32" s="92" t="s">
        <v>79</v>
      </c>
      <c r="F32" s="89">
        <f t="shared" si="5"/>
        <v>0</v>
      </c>
      <c r="G32" s="89">
        <f t="shared" si="6"/>
        <v>0</v>
      </c>
      <c r="H32" s="85"/>
    </row>
    <row r="33" spans="1:8" s="93" customFormat="1" ht="63">
      <c r="A33" s="94">
        <f>IF(D33=0,"",1+MAX(A$9:A32))</f>
        <v>18</v>
      </c>
      <c r="B33" s="139"/>
      <c r="C33" s="135" t="s">
        <v>140</v>
      </c>
      <c r="D33" s="149">
        <v>671</v>
      </c>
      <c r="E33" s="92" t="s">
        <v>79</v>
      </c>
      <c r="F33" s="89">
        <f t="shared" si="5"/>
        <v>0</v>
      </c>
      <c r="G33" s="89">
        <f t="shared" si="6"/>
        <v>0</v>
      </c>
      <c r="H33" s="85"/>
    </row>
    <row r="34" spans="1:8" s="93" customFormat="1" ht="110.25">
      <c r="A34" s="94">
        <f>IF(D34=0,"",1+MAX(A$9:A33))</f>
        <v>19</v>
      </c>
      <c r="B34" s="139"/>
      <c r="C34" s="132" t="s">
        <v>102</v>
      </c>
      <c r="D34" s="149">
        <v>787</v>
      </c>
      <c r="E34" s="150" t="s">
        <v>142</v>
      </c>
      <c r="F34" s="89">
        <f t="shared" si="5"/>
        <v>0</v>
      </c>
      <c r="G34" s="89">
        <f t="shared" si="6"/>
        <v>0</v>
      </c>
      <c r="H34" s="85"/>
    </row>
    <row r="35" spans="1:8" s="93" customFormat="1" ht="18" customHeight="1">
      <c r="A35" s="94" t="str">
        <f>IF(D35=0,"",1+MAX(A$9:A34))</f>
        <v/>
      </c>
      <c r="B35" s="139"/>
      <c r="C35" s="134" t="s">
        <v>116</v>
      </c>
      <c r="D35" s="128"/>
      <c r="E35" s="150"/>
      <c r="F35" s="89" t="str">
        <f t="shared" si="5"/>
        <v/>
      </c>
      <c r="G35" s="89" t="str">
        <f t="shared" si="6"/>
        <v/>
      </c>
      <c r="H35" s="85"/>
    </row>
    <row r="36" spans="1:8" s="93" customFormat="1" ht="236.25">
      <c r="A36" s="94">
        <f>IF(D36=0,"",1+MAX(A$9:A35))</f>
        <v>20</v>
      </c>
      <c r="B36" s="139"/>
      <c r="C36" s="131" t="s">
        <v>139</v>
      </c>
      <c r="D36" s="149">
        <v>4</v>
      </c>
      <c r="E36" s="92" t="s">
        <v>141</v>
      </c>
      <c r="F36" s="89">
        <f t="shared" si="5"/>
        <v>0</v>
      </c>
      <c r="G36" s="89">
        <f t="shared" si="6"/>
        <v>0</v>
      </c>
      <c r="H36" s="85"/>
    </row>
    <row r="37" spans="1:8" s="93" customFormat="1" ht="63">
      <c r="A37" s="94">
        <f>IF(D37=0,"",1+MAX(A$9:A36))</f>
        <v>21</v>
      </c>
      <c r="B37" s="140"/>
      <c r="C37" s="135" t="s">
        <v>138</v>
      </c>
      <c r="D37" s="149">
        <v>1076</v>
      </c>
      <c r="E37" s="92" t="s">
        <v>79</v>
      </c>
      <c r="F37" s="89">
        <f t="shared" si="5"/>
        <v>0</v>
      </c>
      <c r="G37" s="89">
        <f t="shared" si="6"/>
        <v>0</v>
      </c>
      <c r="H37" s="85"/>
    </row>
    <row r="38" spans="1:8" s="19" customFormat="1" ht="18" customHeight="1">
      <c r="A38" s="62" t="str">
        <f>IF(D38=0,"",1+MAX(A$8:A20))</f>
        <v/>
      </c>
      <c r="B38" s="151" t="s">
        <v>147</v>
      </c>
      <c r="C38" s="83" t="s">
        <v>132</v>
      </c>
      <c r="D38" s="9"/>
      <c r="E38" s="88"/>
      <c r="F38" s="14" t="str">
        <f>IF(D38=0,"",0)</f>
        <v/>
      </c>
      <c r="G38" s="14" t="str">
        <f>IF(F38="","",D38*F38)</f>
        <v/>
      </c>
      <c r="H38" s="148"/>
    </row>
    <row r="39" spans="1:8" s="19" customFormat="1" ht="18" customHeight="1">
      <c r="A39" s="54" t="str">
        <f>IF(D39=0,"",1+MAX(A$9:A38))</f>
        <v/>
      </c>
      <c r="B39" s="139"/>
      <c r="C39" s="130" t="s">
        <v>144</v>
      </c>
      <c r="D39" s="128"/>
      <c r="E39" s="150"/>
      <c r="F39" s="14" t="str">
        <f t="shared" ref="F39:F45" si="7">IF(D39=0,"",0)</f>
        <v/>
      </c>
      <c r="G39" s="14" t="str">
        <f t="shared" ref="G39:G45" si="8">IF(F39="","",D39*F39)</f>
        <v/>
      </c>
      <c r="H39" s="148"/>
    </row>
    <row r="40" spans="1:8" s="19" customFormat="1" ht="94.5">
      <c r="A40" s="54">
        <f>IF(D40=0,"",1+MAX(A$9:A39))</f>
        <v>22</v>
      </c>
      <c r="B40" s="139"/>
      <c r="C40" s="131" t="s">
        <v>85</v>
      </c>
      <c r="D40" s="149">
        <v>8440</v>
      </c>
      <c r="E40" s="92" t="s">
        <v>79</v>
      </c>
      <c r="F40" s="16">
        <f t="shared" si="7"/>
        <v>0</v>
      </c>
      <c r="G40" s="16">
        <f t="shared" si="8"/>
        <v>0</v>
      </c>
      <c r="H40" s="148"/>
    </row>
    <row r="41" spans="1:8" s="19" customFormat="1" ht="94.5">
      <c r="A41" s="54">
        <f>IF(D41=0,"",1+MAX(A$9:A40))</f>
        <v>23</v>
      </c>
      <c r="B41" s="139"/>
      <c r="C41" s="131" t="s">
        <v>86</v>
      </c>
      <c r="D41" s="149">
        <v>132</v>
      </c>
      <c r="E41" s="92" t="s">
        <v>79</v>
      </c>
      <c r="F41" s="14">
        <f t="shared" si="7"/>
        <v>0</v>
      </c>
      <c r="G41" s="14">
        <f t="shared" si="8"/>
        <v>0</v>
      </c>
      <c r="H41" s="148"/>
    </row>
    <row r="42" spans="1:8" s="19" customFormat="1" ht="47.25">
      <c r="A42" s="54">
        <f>IF(D42=0,"",1+MAX(A$9:A41))</f>
        <v>24</v>
      </c>
      <c r="B42" s="139"/>
      <c r="C42" s="131" t="s">
        <v>87</v>
      </c>
      <c r="D42" s="149">
        <v>4696</v>
      </c>
      <c r="E42" s="92" t="s">
        <v>79</v>
      </c>
      <c r="F42" s="14">
        <f t="shared" si="7"/>
        <v>0</v>
      </c>
      <c r="G42" s="14">
        <f t="shared" si="8"/>
        <v>0</v>
      </c>
      <c r="H42" s="148"/>
    </row>
    <row r="43" spans="1:8" s="19" customFormat="1" ht="94.5">
      <c r="A43" s="54">
        <f>IF(D43=0,"",1+MAX(A$9:A42))</f>
        <v>25</v>
      </c>
      <c r="B43" s="139"/>
      <c r="C43" s="131" t="s">
        <v>88</v>
      </c>
      <c r="D43" s="149">
        <v>1168</v>
      </c>
      <c r="E43" s="92" t="s">
        <v>79</v>
      </c>
      <c r="F43" s="14">
        <f t="shared" si="7"/>
        <v>0</v>
      </c>
      <c r="G43" s="14">
        <f t="shared" si="8"/>
        <v>0</v>
      </c>
      <c r="H43" s="148"/>
    </row>
    <row r="44" spans="1:8" s="19" customFormat="1" ht="63">
      <c r="A44" s="54">
        <f>IF(D44=0,"",1+MAX(A$9:A43))</f>
        <v>26</v>
      </c>
      <c r="B44" s="139"/>
      <c r="C44" s="131" t="s">
        <v>89</v>
      </c>
      <c r="D44" s="149">
        <v>619</v>
      </c>
      <c r="E44" s="92" t="s">
        <v>79</v>
      </c>
      <c r="F44" s="14">
        <f t="shared" si="7"/>
        <v>0</v>
      </c>
      <c r="G44" s="14">
        <f t="shared" si="8"/>
        <v>0</v>
      </c>
      <c r="H44" s="148"/>
    </row>
    <row r="45" spans="1:8" s="19" customFormat="1" ht="78.75">
      <c r="A45" s="54">
        <f>IF(D45=0,"",1+MAX(A$9:A44))</f>
        <v>27</v>
      </c>
      <c r="B45" s="139"/>
      <c r="C45" s="131" t="s">
        <v>90</v>
      </c>
      <c r="D45" s="149">
        <v>675</v>
      </c>
      <c r="E45" s="92" t="s">
        <v>142</v>
      </c>
      <c r="F45" s="14">
        <f t="shared" si="7"/>
        <v>0</v>
      </c>
      <c r="G45" s="14">
        <f t="shared" si="8"/>
        <v>0</v>
      </c>
      <c r="H45" s="148"/>
    </row>
    <row r="46" spans="1:8" s="93" customFormat="1" ht="47.25">
      <c r="A46" s="94">
        <f>IF(D46=0,"",1+MAX(A$9:A45))</f>
        <v>28</v>
      </c>
      <c r="B46" s="139"/>
      <c r="C46" s="131" t="s">
        <v>91</v>
      </c>
      <c r="D46" s="149">
        <v>45</v>
      </c>
      <c r="E46" s="92" t="s">
        <v>142</v>
      </c>
      <c r="F46" s="89">
        <f t="shared" ref="F46:F52" si="9">IF(D46=0,"",0)</f>
        <v>0</v>
      </c>
      <c r="G46" s="89">
        <f t="shared" ref="G46:G52" si="10">IF(F46="","",D46*F46)</f>
        <v>0</v>
      </c>
      <c r="H46" s="85"/>
    </row>
    <row r="47" spans="1:8" s="93" customFormat="1" ht="31.5">
      <c r="A47" s="94">
        <f>IF(D47=0,"",1+MAX(A$9:A46))</f>
        <v>29</v>
      </c>
      <c r="B47" s="139"/>
      <c r="C47" s="132" t="s">
        <v>92</v>
      </c>
      <c r="D47" s="149">
        <v>114</v>
      </c>
      <c r="E47" s="92" t="s">
        <v>142</v>
      </c>
      <c r="F47" s="91">
        <f t="shared" si="9"/>
        <v>0</v>
      </c>
      <c r="G47" s="91">
        <f t="shared" si="10"/>
        <v>0</v>
      </c>
      <c r="H47" s="85"/>
    </row>
    <row r="48" spans="1:8" s="93" customFormat="1" ht="31.5">
      <c r="A48" s="94">
        <f>IF(D48=0,"",1+MAX(A$9:A47))</f>
        <v>30</v>
      </c>
      <c r="B48" s="139"/>
      <c r="C48" s="131" t="s">
        <v>93</v>
      </c>
      <c r="D48" s="149">
        <v>89</v>
      </c>
      <c r="E48" s="92" t="s">
        <v>142</v>
      </c>
      <c r="F48" s="89">
        <f t="shared" si="9"/>
        <v>0</v>
      </c>
      <c r="G48" s="89">
        <f t="shared" si="10"/>
        <v>0</v>
      </c>
      <c r="H48" s="85"/>
    </row>
    <row r="49" spans="1:8" s="93" customFormat="1" ht="47.25">
      <c r="A49" s="94">
        <f>IF(D49=0,"",1+MAX(A$9:A48))</f>
        <v>31</v>
      </c>
      <c r="B49" s="139"/>
      <c r="C49" s="133" t="s">
        <v>94</v>
      </c>
      <c r="D49" s="149">
        <v>10</v>
      </c>
      <c r="E49" s="92" t="s">
        <v>142</v>
      </c>
      <c r="F49" s="89">
        <f t="shared" si="9"/>
        <v>0</v>
      </c>
      <c r="G49" s="89">
        <f t="shared" si="10"/>
        <v>0</v>
      </c>
      <c r="H49" s="85"/>
    </row>
    <row r="50" spans="1:8" s="93" customFormat="1" ht="47.25">
      <c r="A50" s="94">
        <f>IF(D50=0,"",1+MAX(A$9:A49))</f>
        <v>32</v>
      </c>
      <c r="B50" s="139"/>
      <c r="C50" s="132" t="s">
        <v>95</v>
      </c>
      <c r="D50" s="149">
        <v>2</v>
      </c>
      <c r="E50" s="92" t="s">
        <v>141</v>
      </c>
      <c r="F50" s="89">
        <f t="shared" si="9"/>
        <v>0</v>
      </c>
      <c r="G50" s="89">
        <f t="shared" si="10"/>
        <v>0</v>
      </c>
      <c r="H50" s="85"/>
    </row>
    <row r="51" spans="1:8" s="93" customFormat="1" ht="78.75">
      <c r="A51" s="94">
        <f>IF(D51=0,"",1+MAX(A$9:A50))</f>
        <v>33</v>
      </c>
      <c r="B51" s="139"/>
      <c r="C51" s="131" t="s">
        <v>96</v>
      </c>
      <c r="D51" s="149">
        <v>435</v>
      </c>
      <c r="E51" s="92" t="s">
        <v>142</v>
      </c>
      <c r="F51" s="89">
        <f t="shared" si="9"/>
        <v>0</v>
      </c>
      <c r="G51" s="89">
        <f t="shared" si="10"/>
        <v>0</v>
      </c>
      <c r="H51" s="85"/>
    </row>
    <row r="52" spans="1:8" s="93" customFormat="1" ht="78.75">
      <c r="A52" s="94">
        <f>IF(D52=0,"",1+MAX(A$9:A51))</f>
        <v>34</v>
      </c>
      <c r="B52" s="139"/>
      <c r="C52" s="131" t="s">
        <v>97</v>
      </c>
      <c r="D52" s="149">
        <v>2</v>
      </c>
      <c r="E52" s="92" t="s">
        <v>142</v>
      </c>
      <c r="F52" s="89">
        <f t="shared" si="9"/>
        <v>0</v>
      </c>
      <c r="G52" s="89">
        <f t="shared" si="10"/>
        <v>0</v>
      </c>
      <c r="H52" s="85"/>
    </row>
    <row r="53" spans="1:8" s="93" customFormat="1" ht="18" customHeight="1">
      <c r="A53" s="94" t="str">
        <f>IF(D53=0,"",1+MAX(A$9:A52))</f>
        <v/>
      </c>
      <c r="B53" s="139"/>
      <c r="C53" s="130" t="s">
        <v>98</v>
      </c>
      <c r="D53" s="128"/>
      <c r="E53" s="150"/>
      <c r="F53" s="89" t="str">
        <f t="shared" ref="F53:F59" si="11">IF(D53=0,"",0)</f>
        <v/>
      </c>
      <c r="G53" s="89" t="str">
        <f t="shared" ref="G53:G59" si="12">IF(F53="","",D53*F53)</f>
        <v/>
      </c>
      <c r="H53" s="85"/>
    </row>
    <row r="54" spans="1:8" s="93" customFormat="1" ht="47.25">
      <c r="A54" s="94">
        <f>IF(D54=0,"",1+MAX(A$9:A53))</f>
        <v>35</v>
      </c>
      <c r="B54" s="139"/>
      <c r="C54" s="132" t="s">
        <v>87</v>
      </c>
      <c r="D54" s="149">
        <v>601</v>
      </c>
      <c r="E54" s="92" t="s">
        <v>79</v>
      </c>
      <c r="F54" s="91">
        <f t="shared" si="11"/>
        <v>0</v>
      </c>
      <c r="G54" s="91">
        <f t="shared" si="12"/>
        <v>0</v>
      </c>
      <c r="H54" s="85"/>
    </row>
    <row r="55" spans="1:8" s="93" customFormat="1" ht="63">
      <c r="A55" s="94">
        <f>IF(D55=0,"",1+MAX(A$9:A54))</f>
        <v>36</v>
      </c>
      <c r="B55" s="139"/>
      <c r="C55" s="132" t="s">
        <v>99</v>
      </c>
      <c r="D55" s="149">
        <v>2992</v>
      </c>
      <c r="E55" s="92" t="s">
        <v>79</v>
      </c>
      <c r="F55" s="89">
        <f t="shared" si="11"/>
        <v>0</v>
      </c>
      <c r="G55" s="89">
        <f t="shared" si="12"/>
        <v>0</v>
      </c>
      <c r="H55" s="85"/>
    </row>
    <row r="56" spans="1:8" s="93" customFormat="1" ht="47.25">
      <c r="A56" s="94">
        <f>IF(D56=0,"",1+MAX(A$9:A55))</f>
        <v>37</v>
      </c>
      <c r="B56" s="139"/>
      <c r="C56" s="132" t="s">
        <v>100</v>
      </c>
      <c r="D56" s="149">
        <v>1690</v>
      </c>
      <c r="E56" s="92" t="s">
        <v>79</v>
      </c>
      <c r="F56" s="89">
        <f t="shared" si="11"/>
        <v>0</v>
      </c>
      <c r="G56" s="89">
        <f t="shared" si="12"/>
        <v>0</v>
      </c>
      <c r="H56" s="85"/>
    </row>
    <row r="57" spans="1:8" s="93" customFormat="1" ht="78.75">
      <c r="A57" s="94">
        <f>IF(D57=0,"",1+MAX(A$9:A56))</f>
        <v>38</v>
      </c>
      <c r="B57" s="139"/>
      <c r="C57" s="132" t="s">
        <v>101</v>
      </c>
      <c r="D57" s="149">
        <v>771</v>
      </c>
      <c r="E57" s="92" t="s">
        <v>79</v>
      </c>
      <c r="F57" s="89">
        <f t="shared" si="11"/>
        <v>0</v>
      </c>
      <c r="G57" s="89">
        <f t="shared" si="12"/>
        <v>0</v>
      </c>
      <c r="H57" s="85"/>
    </row>
    <row r="58" spans="1:8" s="93" customFormat="1" ht="110.25">
      <c r="A58" s="94">
        <f>IF(D58=0,"",1+MAX(A$9:A57))</f>
        <v>39</v>
      </c>
      <c r="B58" s="139"/>
      <c r="C58" s="132" t="s">
        <v>102</v>
      </c>
      <c r="D58" s="149">
        <v>787</v>
      </c>
      <c r="E58" s="92" t="s">
        <v>142</v>
      </c>
      <c r="F58" s="89">
        <f t="shared" si="11"/>
        <v>0</v>
      </c>
      <c r="G58" s="89">
        <f t="shared" si="12"/>
        <v>0</v>
      </c>
      <c r="H58" s="85"/>
    </row>
    <row r="59" spans="1:8" s="93" customFormat="1" ht="78.75">
      <c r="A59" s="94">
        <f>IF(D59=0,"",1+MAX(A$9:A58))</f>
        <v>40</v>
      </c>
      <c r="B59" s="139"/>
      <c r="C59" s="132" t="s">
        <v>103</v>
      </c>
      <c r="D59" s="149">
        <v>1</v>
      </c>
      <c r="E59" s="92" t="s">
        <v>143</v>
      </c>
      <c r="F59" s="89">
        <f t="shared" si="11"/>
        <v>0</v>
      </c>
      <c r="G59" s="89">
        <f t="shared" si="12"/>
        <v>0</v>
      </c>
      <c r="H59" s="85"/>
    </row>
    <row r="60" spans="1:8" s="93" customFormat="1" ht="78.75">
      <c r="A60" s="94">
        <f>IF(D60=0,"",1+MAX(A$9:A59))</f>
        <v>41</v>
      </c>
      <c r="B60" s="139"/>
      <c r="C60" s="132" t="s">
        <v>104</v>
      </c>
      <c r="D60" s="149">
        <v>6</v>
      </c>
      <c r="E60" s="92" t="s">
        <v>143</v>
      </c>
      <c r="F60" s="89">
        <f t="shared" ref="F60:F73" si="13">IF(D60=0,"",0)</f>
        <v>0</v>
      </c>
      <c r="G60" s="89">
        <f t="shared" ref="G60:G73" si="14">IF(F60="","",D60*F60)</f>
        <v>0</v>
      </c>
      <c r="H60" s="85"/>
    </row>
    <row r="61" spans="1:8" s="93" customFormat="1" ht="94.5">
      <c r="A61" s="94">
        <f>IF(D61=0,"",1+MAX(A$9:A60))</f>
        <v>42</v>
      </c>
      <c r="B61" s="139"/>
      <c r="C61" s="132" t="s">
        <v>105</v>
      </c>
      <c r="D61" s="149">
        <v>4</v>
      </c>
      <c r="E61" s="92" t="s">
        <v>143</v>
      </c>
      <c r="F61" s="91">
        <f t="shared" si="13"/>
        <v>0</v>
      </c>
      <c r="G61" s="91">
        <f t="shared" si="14"/>
        <v>0</v>
      </c>
      <c r="H61" s="85"/>
    </row>
    <row r="62" spans="1:8" s="93" customFormat="1" ht="94.5">
      <c r="A62" s="94">
        <f>IF(D62=0,"",1+MAX(A$9:A61))</f>
        <v>43</v>
      </c>
      <c r="B62" s="139"/>
      <c r="C62" s="132" t="s">
        <v>106</v>
      </c>
      <c r="D62" s="149">
        <v>4</v>
      </c>
      <c r="E62" s="92" t="s">
        <v>143</v>
      </c>
      <c r="F62" s="89">
        <f t="shared" si="13"/>
        <v>0</v>
      </c>
      <c r="G62" s="89">
        <f t="shared" si="14"/>
        <v>0</v>
      </c>
      <c r="H62" s="85"/>
    </row>
    <row r="63" spans="1:8" s="93" customFormat="1" ht="78.75">
      <c r="A63" s="94">
        <f>IF(D63=0,"",1+MAX(A$9:A62))</f>
        <v>44</v>
      </c>
      <c r="B63" s="139"/>
      <c r="C63" s="132" t="s">
        <v>107</v>
      </c>
      <c r="D63" s="149">
        <v>3</v>
      </c>
      <c r="E63" s="92" t="s">
        <v>143</v>
      </c>
      <c r="F63" s="89">
        <f t="shared" si="13"/>
        <v>0</v>
      </c>
      <c r="G63" s="89">
        <f t="shared" si="14"/>
        <v>0</v>
      </c>
      <c r="H63" s="85"/>
    </row>
    <row r="64" spans="1:8" s="93" customFormat="1" ht="94.5">
      <c r="A64" s="94">
        <f>IF(D64=0,"",1+MAX(A$9:A63))</f>
        <v>45</v>
      </c>
      <c r="B64" s="139"/>
      <c r="C64" s="132" t="s">
        <v>108</v>
      </c>
      <c r="D64" s="149">
        <v>3</v>
      </c>
      <c r="E64" s="92" t="s">
        <v>141</v>
      </c>
      <c r="F64" s="89">
        <f t="shared" si="13"/>
        <v>0</v>
      </c>
      <c r="G64" s="89">
        <f t="shared" si="14"/>
        <v>0</v>
      </c>
      <c r="H64" s="85"/>
    </row>
    <row r="65" spans="1:8" s="93" customFormat="1" ht="63">
      <c r="A65" s="94">
        <f>IF(D65=0,"",1+MAX(A$9:A64))</f>
        <v>46</v>
      </c>
      <c r="B65" s="139"/>
      <c r="C65" s="132" t="s">
        <v>109</v>
      </c>
      <c r="D65" s="149">
        <v>2</v>
      </c>
      <c r="E65" s="92" t="s">
        <v>141</v>
      </c>
      <c r="F65" s="89">
        <f t="shared" si="13"/>
        <v>0</v>
      </c>
      <c r="G65" s="89">
        <f t="shared" si="14"/>
        <v>0</v>
      </c>
      <c r="H65" s="85"/>
    </row>
    <row r="66" spans="1:8" s="93" customFormat="1" ht="63">
      <c r="A66" s="94">
        <f>IF(D66=0,"",1+MAX(A$9:A65))</f>
        <v>47</v>
      </c>
      <c r="B66" s="139"/>
      <c r="C66" s="132" t="s">
        <v>110</v>
      </c>
      <c r="D66" s="149">
        <v>2</v>
      </c>
      <c r="E66" s="92" t="s">
        <v>141</v>
      </c>
      <c r="F66" s="89">
        <f t="shared" si="13"/>
        <v>0</v>
      </c>
      <c r="G66" s="89">
        <f t="shared" si="14"/>
        <v>0</v>
      </c>
      <c r="H66" s="85"/>
    </row>
    <row r="67" spans="1:8" s="93" customFormat="1" ht="47.25">
      <c r="A67" s="94">
        <f>IF(D67=0,"",1+MAX(A$9:A66))</f>
        <v>48</v>
      </c>
      <c r="B67" s="139"/>
      <c r="C67" s="132" t="s">
        <v>111</v>
      </c>
      <c r="D67" s="149">
        <v>14</v>
      </c>
      <c r="E67" s="92" t="s">
        <v>141</v>
      </c>
      <c r="F67" s="89">
        <f t="shared" si="13"/>
        <v>0</v>
      </c>
      <c r="G67" s="89">
        <f t="shared" si="14"/>
        <v>0</v>
      </c>
      <c r="H67" s="85"/>
    </row>
    <row r="68" spans="1:8" s="93" customFormat="1" ht="47.25">
      <c r="A68" s="94">
        <f>IF(D68=0,"",1+MAX(A$9:A67))</f>
        <v>49</v>
      </c>
      <c r="B68" s="139"/>
      <c r="C68" s="132" t="s">
        <v>112</v>
      </c>
      <c r="D68" s="149">
        <v>7</v>
      </c>
      <c r="E68" s="92" t="s">
        <v>141</v>
      </c>
      <c r="F68" s="91">
        <f t="shared" si="13"/>
        <v>0</v>
      </c>
      <c r="G68" s="91">
        <f t="shared" si="14"/>
        <v>0</v>
      </c>
      <c r="H68" s="85"/>
    </row>
    <row r="69" spans="1:8" s="93" customFormat="1" ht="78.75">
      <c r="A69" s="94">
        <f>IF(D69=0,"",1+MAX(A$9:A68))</f>
        <v>50</v>
      </c>
      <c r="B69" s="139"/>
      <c r="C69" s="132" t="s">
        <v>113</v>
      </c>
      <c r="D69" s="149">
        <v>2</v>
      </c>
      <c r="E69" s="92" t="s">
        <v>141</v>
      </c>
      <c r="F69" s="89">
        <f t="shared" si="13"/>
        <v>0</v>
      </c>
      <c r="G69" s="89">
        <f t="shared" si="14"/>
        <v>0</v>
      </c>
      <c r="H69" s="85"/>
    </row>
    <row r="70" spans="1:8" s="93" customFormat="1" ht="78.75">
      <c r="A70" s="94">
        <f>IF(D70=0,"",1+MAX(A$9:A69))</f>
        <v>51</v>
      </c>
      <c r="B70" s="139"/>
      <c r="C70" s="132" t="s">
        <v>114</v>
      </c>
      <c r="D70" s="149">
        <v>13</v>
      </c>
      <c r="E70" s="92" t="s">
        <v>141</v>
      </c>
      <c r="F70" s="89">
        <f t="shared" si="13"/>
        <v>0</v>
      </c>
      <c r="G70" s="89">
        <f t="shared" si="14"/>
        <v>0</v>
      </c>
      <c r="H70" s="85"/>
    </row>
    <row r="71" spans="1:8" s="93" customFormat="1" ht="78.75">
      <c r="A71" s="94">
        <f>IF(D71=0,"",1+MAX(A$9:A70))</f>
        <v>52</v>
      </c>
      <c r="B71" s="139"/>
      <c r="C71" s="132" t="s">
        <v>115</v>
      </c>
      <c r="D71" s="149">
        <v>2</v>
      </c>
      <c r="E71" s="92" t="s">
        <v>141</v>
      </c>
      <c r="F71" s="89">
        <f t="shared" si="13"/>
        <v>0</v>
      </c>
      <c r="G71" s="89">
        <f t="shared" si="14"/>
        <v>0</v>
      </c>
      <c r="H71" s="85"/>
    </row>
    <row r="72" spans="1:8" s="93" customFormat="1" ht="18" customHeight="1">
      <c r="A72" s="94" t="str">
        <f>IF(D72=0,"",1+MAX(A$9:A71))</f>
        <v/>
      </c>
      <c r="B72" s="139"/>
      <c r="C72" s="134" t="s">
        <v>116</v>
      </c>
      <c r="D72" s="128"/>
      <c r="E72" s="150"/>
      <c r="F72" s="89" t="str">
        <f t="shared" si="13"/>
        <v/>
      </c>
      <c r="G72" s="89" t="str">
        <f t="shared" si="14"/>
        <v/>
      </c>
      <c r="H72" s="85"/>
    </row>
    <row r="73" spans="1:8" s="93" customFormat="1" ht="94.5">
      <c r="A73" s="94">
        <f>IF(D73=0,"",1+MAX(A$9:A72))</f>
        <v>53</v>
      </c>
      <c r="B73" s="139"/>
      <c r="C73" s="132" t="s">
        <v>117</v>
      </c>
      <c r="D73" s="149">
        <v>3405</v>
      </c>
      <c r="E73" s="92" t="s">
        <v>79</v>
      </c>
      <c r="F73" s="89">
        <f t="shared" si="13"/>
        <v>0</v>
      </c>
      <c r="G73" s="89">
        <f t="shared" si="14"/>
        <v>0</v>
      </c>
      <c r="H73" s="85"/>
    </row>
    <row r="74" spans="1:8" s="93" customFormat="1" ht="94.5">
      <c r="A74" s="94">
        <f>IF(D74=0,"",1+MAX(A$9:A73))</f>
        <v>54</v>
      </c>
      <c r="B74" s="139"/>
      <c r="C74" s="133" t="s">
        <v>118</v>
      </c>
      <c r="D74" s="149">
        <v>232</v>
      </c>
      <c r="E74" s="92" t="s">
        <v>79</v>
      </c>
      <c r="F74" s="89">
        <f t="shared" ref="F74:F80" si="15">IF(D74=0,"",0)</f>
        <v>0</v>
      </c>
      <c r="G74" s="89">
        <f t="shared" ref="G74:G80" si="16">IF(F74="","",D74*F74)</f>
        <v>0</v>
      </c>
      <c r="H74" s="85"/>
    </row>
    <row r="75" spans="1:8" s="93" customFormat="1" ht="94.5">
      <c r="A75" s="94">
        <f>IF(D75=0,"",1+MAX(A$9:A74))</f>
        <v>55</v>
      </c>
      <c r="B75" s="139"/>
      <c r="C75" s="132" t="s">
        <v>119</v>
      </c>
      <c r="D75" s="149">
        <v>1541</v>
      </c>
      <c r="E75" s="92" t="s">
        <v>79</v>
      </c>
      <c r="F75" s="91">
        <f t="shared" si="15"/>
        <v>0</v>
      </c>
      <c r="G75" s="91">
        <f t="shared" si="16"/>
        <v>0</v>
      </c>
      <c r="H75" s="85"/>
    </row>
    <row r="76" spans="1:8" s="93" customFormat="1" ht="110.25">
      <c r="A76" s="94">
        <f>IF(D76=0,"",1+MAX(A$9:A75))</f>
        <v>56</v>
      </c>
      <c r="B76" s="139"/>
      <c r="C76" s="133" t="s">
        <v>120</v>
      </c>
      <c r="D76" s="149">
        <v>313</v>
      </c>
      <c r="E76" s="92" t="s">
        <v>79</v>
      </c>
      <c r="F76" s="89">
        <f t="shared" si="15"/>
        <v>0</v>
      </c>
      <c r="G76" s="89">
        <f t="shared" si="16"/>
        <v>0</v>
      </c>
      <c r="H76" s="85"/>
    </row>
    <row r="77" spans="1:8" s="93" customFormat="1" ht="47.25">
      <c r="A77" s="94">
        <f>IF(D77=0,"",1+MAX(A$9:A76))</f>
        <v>57</v>
      </c>
      <c r="B77" s="139"/>
      <c r="C77" s="132" t="s">
        <v>100</v>
      </c>
      <c r="D77" s="149">
        <v>349</v>
      </c>
      <c r="E77" s="92" t="s">
        <v>79</v>
      </c>
      <c r="F77" s="89">
        <f t="shared" si="15"/>
        <v>0</v>
      </c>
      <c r="G77" s="89">
        <f t="shared" si="16"/>
        <v>0</v>
      </c>
      <c r="H77" s="85"/>
    </row>
    <row r="78" spans="1:8" s="93" customFormat="1" ht="110.25">
      <c r="A78" s="94">
        <f>IF(D78=0,"",1+MAX(A$9:A77))</f>
        <v>58</v>
      </c>
      <c r="B78" s="139"/>
      <c r="C78" s="135" t="s">
        <v>121</v>
      </c>
      <c r="D78" s="149">
        <v>495</v>
      </c>
      <c r="E78" s="92" t="s">
        <v>142</v>
      </c>
      <c r="F78" s="89">
        <f t="shared" si="15"/>
        <v>0</v>
      </c>
      <c r="G78" s="89">
        <f t="shared" si="16"/>
        <v>0</v>
      </c>
      <c r="H78" s="85"/>
    </row>
    <row r="79" spans="1:8" s="93" customFormat="1" ht="78.75">
      <c r="A79" s="94">
        <f>IF(D79=0,"",1+MAX(A$9:A78))</f>
        <v>59</v>
      </c>
      <c r="B79" s="139"/>
      <c r="C79" s="132" t="s">
        <v>122</v>
      </c>
      <c r="D79" s="149">
        <v>3</v>
      </c>
      <c r="E79" s="92" t="s">
        <v>141</v>
      </c>
      <c r="F79" s="89">
        <f t="shared" si="15"/>
        <v>0</v>
      </c>
      <c r="G79" s="89">
        <f t="shared" si="16"/>
        <v>0</v>
      </c>
      <c r="H79" s="85"/>
    </row>
    <row r="80" spans="1:8" s="93" customFormat="1" ht="78.75">
      <c r="A80" s="94">
        <f>IF(D80=0,"",1+MAX(A$9:A79))</f>
        <v>60</v>
      </c>
      <c r="B80" s="139"/>
      <c r="C80" s="132" t="s">
        <v>123</v>
      </c>
      <c r="D80" s="149">
        <v>4</v>
      </c>
      <c r="E80" s="92" t="s">
        <v>141</v>
      </c>
      <c r="F80" s="89">
        <f t="shared" si="15"/>
        <v>0</v>
      </c>
      <c r="G80" s="89">
        <f t="shared" si="16"/>
        <v>0</v>
      </c>
      <c r="H80" s="85"/>
    </row>
    <row r="81" spans="1:8" s="93" customFormat="1" ht="31.5">
      <c r="A81" s="94">
        <f>IF(D81=0,"",1+MAX(A$9:A80))</f>
        <v>61</v>
      </c>
      <c r="B81" s="139"/>
      <c r="C81" s="132" t="s">
        <v>124</v>
      </c>
      <c r="D81" s="149">
        <v>6</v>
      </c>
      <c r="E81" s="92" t="s">
        <v>141</v>
      </c>
      <c r="F81" s="89">
        <f t="shared" ref="F81:F86" si="17">IF(D81=0,"",0)</f>
        <v>0</v>
      </c>
      <c r="G81" s="89">
        <f t="shared" ref="G81:G86" si="18">IF(F81="","",D81*F81)</f>
        <v>0</v>
      </c>
      <c r="H81" s="85"/>
    </row>
    <row r="82" spans="1:8" s="93" customFormat="1" ht="78.75">
      <c r="A82" s="94">
        <f>IF(D82=0,"",1+MAX(A$9:A81))</f>
        <v>62</v>
      </c>
      <c r="B82" s="139"/>
      <c r="C82" s="132" t="s">
        <v>125</v>
      </c>
      <c r="D82" s="149">
        <v>2</v>
      </c>
      <c r="E82" s="92" t="s">
        <v>141</v>
      </c>
      <c r="F82" s="91">
        <f t="shared" si="17"/>
        <v>0</v>
      </c>
      <c r="G82" s="91">
        <f t="shared" si="18"/>
        <v>0</v>
      </c>
      <c r="H82" s="85"/>
    </row>
    <row r="83" spans="1:8" s="93" customFormat="1" ht="94.5">
      <c r="A83" s="94">
        <f>IF(D83=0,"",1+MAX(A$9:A82))</f>
        <v>63</v>
      </c>
      <c r="B83" s="139"/>
      <c r="C83" s="132" t="s">
        <v>108</v>
      </c>
      <c r="D83" s="149">
        <v>1</v>
      </c>
      <c r="E83" s="92" t="s">
        <v>141</v>
      </c>
      <c r="F83" s="89">
        <f t="shared" si="17"/>
        <v>0</v>
      </c>
      <c r="G83" s="89">
        <f t="shared" si="18"/>
        <v>0</v>
      </c>
      <c r="H83" s="85"/>
    </row>
    <row r="84" spans="1:8" s="93" customFormat="1" ht="78.75">
      <c r="A84" s="94">
        <f>IF(D84=0,"",1+MAX(A$9:A83))</f>
        <v>64</v>
      </c>
      <c r="B84" s="139"/>
      <c r="C84" s="132" t="s">
        <v>126</v>
      </c>
      <c r="D84" s="149">
        <v>30</v>
      </c>
      <c r="E84" s="92" t="s">
        <v>142</v>
      </c>
      <c r="F84" s="89">
        <f t="shared" si="17"/>
        <v>0</v>
      </c>
      <c r="G84" s="89">
        <f t="shared" si="18"/>
        <v>0</v>
      </c>
      <c r="H84" s="85"/>
    </row>
    <row r="85" spans="1:8" s="93" customFormat="1" ht="47.25">
      <c r="A85" s="94">
        <f>IF(D85=0,"",1+MAX(A$9:A84))</f>
        <v>65</v>
      </c>
      <c r="B85" s="139"/>
      <c r="C85" s="132" t="s">
        <v>127</v>
      </c>
      <c r="D85" s="149">
        <v>2</v>
      </c>
      <c r="E85" s="92" t="s">
        <v>141</v>
      </c>
      <c r="F85" s="89">
        <f t="shared" si="17"/>
        <v>0</v>
      </c>
      <c r="G85" s="89">
        <f t="shared" si="18"/>
        <v>0</v>
      </c>
      <c r="H85" s="85"/>
    </row>
    <row r="86" spans="1:8" s="93" customFormat="1" ht="47.25">
      <c r="A86" s="94">
        <f>IF(D86=0,"",1+MAX(A$9:A85))</f>
        <v>66</v>
      </c>
      <c r="B86" s="139"/>
      <c r="C86" s="132" t="s">
        <v>128</v>
      </c>
      <c r="D86" s="149">
        <v>1</v>
      </c>
      <c r="E86" s="92" t="s">
        <v>141</v>
      </c>
      <c r="F86" s="89">
        <f t="shared" si="17"/>
        <v>0</v>
      </c>
      <c r="G86" s="89">
        <f t="shared" si="18"/>
        <v>0</v>
      </c>
      <c r="H86" s="85"/>
    </row>
    <row r="87" spans="1:8" s="93" customFormat="1" ht="63">
      <c r="A87" s="94">
        <f>IF(D87=0,"",1+MAX(A$9:A86))</f>
        <v>67</v>
      </c>
      <c r="B87" s="139"/>
      <c r="C87" s="132" t="s">
        <v>129</v>
      </c>
      <c r="D87" s="149">
        <v>8</v>
      </c>
      <c r="E87" s="92" t="s">
        <v>142</v>
      </c>
      <c r="F87" s="89">
        <f t="shared" ref="F87:F91" si="19">IF(D87=0,"",0)</f>
        <v>0</v>
      </c>
      <c r="G87" s="89">
        <f t="shared" ref="G87:G91" si="20">IF(F87="","",D87*F87)</f>
        <v>0</v>
      </c>
      <c r="H87" s="85"/>
    </row>
    <row r="88" spans="1:8" s="93" customFormat="1" ht="31.5">
      <c r="A88" s="94">
        <f>IF(D88=0,"",1+MAX(A$9:A87))</f>
        <v>68</v>
      </c>
      <c r="B88" s="139"/>
      <c r="C88" s="132" t="s">
        <v>130</v>
      </c>
      <c r="D88" s="149">
        <v>174</v>
      </c>
      <c r="E88" s="92" t="s">
        <v>142</v>
      </c>
      <c r="F88" s="91">
        <f t="shared" si="19"/>
        <v>0</v>
      </c>
      <c r="G88" s="91">
        <f t="shared" si="20"/>
        <v>0</v>
      </c>
      <c r="H88" s="85"/>
    </row>
    <row r="89" spans="1:8" s="93" customFormat="1" ht="47.25">
      <c r="A89" s="94">
        <f>IF(D89=0,"",1+MAX(A$9:A88))</f>
        <v>69</v>
      </c>
      <c r="B89" s="139"/>
      <c r="C89" s="132" t="s">
        <v>111</v>
      </c>
      <c r="D89" s="149">
        <v>9</v>
      </c>
      <c r="E89" s="92" t="s">
        <v>141</v>
      </c>
      <c r="F89" s="89">
        <f t="shared" si="19"/>
        <v>0</v>
      </c>
      <c r="G89" s="89">
        <f t="shared" si="20"/>
        <v>0</v>
      </c>
      <c r="H89" s="85"/>
    </row>
    <row r="90" spans="1:8" s="93" customFormat="1" ht="47.25">
      <c r="A90" s="94">
        <f>IF(D90=0,"",1+MAX(A$9:A89))</f>
        <v>70</v>
      </c>
      <c r="B90" s="139"/>
      <c r="C90" s="132" t="s">
        <v>112</v>
      </c>
      <c r="D90" s="149">
        <v>8</v>
      </c>
      <c r="E90" s="92" t="s">
        <v>141</v>
      </c>
      <c r="F90" s="89">
        <f t="shared" si="19"/>
        <v>0</v>
      </c>
      <c r="G90" s="89">
        <f t="shared" si="20"/>
        <v>0</v>
      </c>
      <c r="H90" s="85"/>
    </row>
    <row r="91" spans="1:8" s="93" customFormat="1" ht="78.75">
      <c r="A91" s="94">
        <f>IF(D91=0,"",1+MAX(A$9:A90))</f>
        <v>71</v>
      </c>
      <c r="B91" s="140"/>
      <c r="C91" s="132" t="s">
        <v>131</v>
      </c>
      <c r="D91" s="149">
        <v>5</v>
      </c>
      <c r="E91" s="92" t="s">
        <v>141</v>
      </c>
      <c r="F91" s="89">
        <f t="shared" si="19"/>
        <v>0</v>
      </c>
      <c r="G91" s="89">
        <f t="shared" si="20"/>
        <v>0</v>
      </c>
      <c r="H91" s="85"/>
    </row>
    <row r="92" spans="1:8" s="19" customFormat="1" ht="18" customHeight="1">
      <c r="A92" s="62" t="str">
        <f>IF(D92=0,"",1+MAX(A$8:A45))</f>
        <v/>
      </c>
      <c r="B92" s="58"/>
      <c r="C92" s="100" t="s">
        <v>22</v>
      </c>
      <c r="D92" s="11"/>
      <c r="E92" s="7"/>
      <c r="F92" s="14" t="str">
        <f t="shared" ref="F92" si="21">IF(D92=0,"",0)</f>
        <v/>
      </c>
      <c r="G92" s="14" t="str">
        <f t="shared" ref="G92" si="22">IF(F92="","",D92*F92)</f>
        <v/>
      </c>
      <c r="H92" s="127">
        <f>(SUM(G38:G92))</f>
        <v>0</v>
      </c>
    </row>
    <row r="93" spans="1:8" s="19" customFormat="1" ht="18" customHeight="1">
      <c r="A93" s="22"/>
      <c r="B93" s="27"/>
      <c r="C93" s="10"/>
      <c r="D93" s="12"/>
      <c r="E93" s="12"/>
      <c r="F93" s="13"/>
      <c r="G93" s="13"/>
      <c r="H93" s="23"/>
    </row>
    <row r="94" spans="1:8" s="19" customFormat="1" ht="18" customHeight="1">
      <c r="A94" s="22"/>
      <c r="B94" s="27"/>
      <c r="C94" s="10"/>
      <c r="D94" s="12"/>
      <c r="E94" s="12"/>
      <c r="F94" s="13"/>
      <c r="G94" s="13"/>
      <c r="H94" s="23"/>
    </row>
    <row r="95" spans="1:8" s="19" customFormat="1" ht="18" customHeight="1" thickBot="1">
      <c r="A95" s="24"/>
      <c r="B95" s="27"/>
      <c r="C95" s="10"/>
      <c r="D95" s="12"/>
      <c r="E95" s="12"/>
      <c r="F95" s="13"/>
      <c r="G95" s="13"/>
      <c r="H95" s="23"/>
    </row>
    <row r="96" spans="1:8" s="19" customFormat="1" ht="18" customHeight="1">
      <c r="A96" s="101"/>
      <c r="B96" s="102" t="s">
        <v>20</v>
      </c>
      <c r="C96" s="103"/>
      <c r="D96" s="104"/>
      <c r="E96" s="104"/>
      <c r="F96" s="103"/>
      <c r="G96" s="103"/>
      <c r="H96" s="105">
        <f>SUM(H9:H95)</f>
        <v>0</v>
      </c>
    </row>
    <row r="97" spans="1:8" s="19" customFormat="1" ht="18" customHeight="1">
      <c r="A97" s="106"/>
      <c r="B97" s="107" t="s">
        <v>78</v>
      </c>
      <c r="C97" s="108"/>
      <c r="D97" s="109">
        <v>0.2</v>
      </c>
      <c r="E97" s="110"/>
      <c r="F97" s="111"/>
      <c r="G97" s="111"/>
      <c r="H97" s="112">
        <f>(H96*D97)</f>
        <v>0</v>
      </c>
    </row>
    <row r="98" spans="1:8" s="19" customFormat="1" ht="18" customHeight="1">
      <c r="A98" s="106"/>
      <c r="B98" s="107" t="s">
        <v>10</v>
      </c>
      <c r="C98" s="108"/>
      <c r="D98" s="109">
        <v>0.03</v>
      </c>
      <c r="E98" s="129"/>
      <c r="F98" s="113"/>
      <c r="G98" s="113"/>
      <c r="H98" s="112">
        <f>(H96*D98)</f>
        <v>0</v>
      </c>
    </row>
    <row r="99" spans="1:8" s="19" customFormat="1" ht="18" customHeight="1">
      <c r="A99" s="106"/>
      <c r="B99" s="107" t="s">
        <v>12</v>
      </c>
      <c r="C99" s="108"/>
      <c r="D99" s="109">
        <v>7.0000000000000007E-2</v>
      </c>
      <c r="E99" s="114"/>
      <c r="F99" s="115"/>
      <c r="G99" s="115"/>
      <c r="H99" s="112">
        <f>(H96*D99)</f>
        <v>0</v>
      </c>
    </row>
    <row r="100" spans="1:8" ht="24" customHeight="1" thickBot="1">
      <c r="A100" s="143" t="s">
        <v>11</v>
      </c>
      <c r="B100" s="144"/>
      <c r="C100" s="116"/>
      <c r="D100" s="117"/>
      <c r="E100" s="117"/>
      <c r="F100" s="116"/>
      <c r="G100" s="116"/>
      <c r="H100" s="118">
        <f>SUM(H96:H99)</f>
        <v>0</v>
      </c>
    </row>
    <row r="101" spans="1:8" s="19" customFormat="1" ht="18" customHeight="1" thickBot="1">
      <c r="A101" s="141" t="s">
        <v>15</v>
      </c>
      <c r="B101" s="142"/>
      <c r="C101" s="45"/>
      <c r="D101" s="46"/>
      <c r="E101" s="46"/>
      <c r="F101" s="45"/>
      <c r="G101" s="45"/>
      <c r="H101" s="47"/>
    </row>
    <row r="102" spans="1:8" s="19" customFormat="1" ht="18" customHeight="1">
      <c r="A102" s="48"/>
      <c r="B102" s="27"/>
      <c r="C102" s="45"/>
      <c r="D102" s="46"/>
      <c r="E102" s="46"/>
      <c r="F102" s="45"/>
      <c r="G102" s="45"/>
      <c r="H102" s="47"/>
    </row>
    <row r="103" spans="1:8" s="19" customFormat="1" ht="18" customHeight="1" thickBot="1">
      <c r="A103" s="49"/>
      <c r="B103" s="50"/>
      <c r="C103" s="51"/>
      <c r="D103" s="52"/>
      <c r="E103" s="52"/>
      <c r="F103" s="51"/>
      <c r="G103" s="51"/>
      <c r="H103" s="53"/>
    </row>
  </sheetData>
  <sortState ref="C249:E375">
    <sortCondition ref="C249"/>
  </sortState>
  <mergeCells count="12">
    <mergeCell ref="A101:B101"/>
    <mergeCell ref="A100:B100"/>
    <mergeCell ref="A20:B20"/>
    <mergeCell ref="D8:H8"/>
    <mergeCell ref="A8:B8"/>
    <mergeCell ref="D20:H20"/>
    <mergeCell ref="B9:B17"/>
    <mergeCell ref="H38:H45"/>
    <mergeCell ref="H9:H17"/>
    <mergeCell ref="H21:H28"/>
    <mergeCell ref="B21:B37"/>
    <mergeCell ref="B38:B91"/>
  </mergeCells>
  <printOptions horizontalCentered="1"/>
  <pageMargins left="0" right="0" top="0" bottom="0.17" header="0" footer="0"/>
  <pageSetup paperSize="9" scale="71" fitToHeight="0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 Details</vt:lpstr>
      <vt:lpstr>TAKEOFF Breakdown</vt:lpstr>
      <vt:lpstr>'TAKEOFF Breakdown'!Print_Area</vt:lpstr>
      <vt:lpstr>'TAKEOFF Breakdown'!Print_Titles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Mfbzone</dc:creator>
  <cp:lastModifiedBy>lenovo</cp:lastModifiedBy>
  <cp:lastPrinted>2018-02-13T09:57:28Z</cp:lastPrinted>
  <dcterms:created xsi:type="dcterms:W3CDTF">2016-03-30T11:57:46Z</dcterms:created>
  <dcterms:modified xsi:type="dcterms:W3CDTF">2020-02-23T06:05:36Z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S9Connected">
    <vt:bool>true</vt:bool>
  </property>
</Properties>
</file>