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el\Desktop\SOFA-103\"/>
    </mc:Choice>
  </mc:AlternateContent>
  <bookViews>
    <workbookView xWindow="0" yWindow="0" windowWidth="1078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T51" i="1"/>
  <c r="R51" i="1"/>
  <c r="O51" i="1"/>
  <c r="P51" i="1"/>
  <c r="N51" i="1"/>
  <c r="K48" i="1"/>
  <c r="J48" i="1"/>
  <c r="I48" i="1"/>
  <c r="H48" i="1"/>
  <c r="G48" i="1"/>
  <c r="F48" i="1"/>
  <c r="V42" i="1"/>
  <c r="W42" i="1"/>
  <c r="U42" i="1"/>
  <c r="R42" i="1"/>
  <c r="S42" i="1"/>
  <c r="Q42" i="1"/>
  <c r="V40" i="1"/>
  <c r="W40" i="1"/>
  <c r="U40" i="1"/>
  <c r="R40" i="1"/>
  <c r="S40" i="1"/>
  <c r="Q40" i="1"/>
  <c r="J42" i="1"/>
  <c r="K42" i="1"/>
  <c r="I42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J39" i="1"/>
  <c r="K39" i="1"/>
  <c r="I39" i="1"/>
  <c r="O28" i="1"/>
  <c r="O29" i="1"/>
  <c r="O30" i="1"/>
  <c r="O31" i="1"/>
  <c r="O32" i="1"/>
  <c r="O33" i="1"/>
  <c r="O3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5" i="1"/>
  <c r="O6" i="1"/>
  <c r="O7" i="1"/>
  <c r="O8" i="1"/>
  <c r="O9" i="1"/>
  <c r="O10" i="1"/>
  <c r="O11" i="1"/>
  <c r="O12" i="1"/>
  <c r="O13" i="1"/>
  <c r="O14" i="1"/>
  <c r="O4" i="1"/>
  <c r="N31" i="1"/>
  <c r="N32" i="1"/>
  <c r="N33" i="1"/>
  <c r="N3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M30" i="1"/>
  <c r="M31" i="1"/>
  <c r="M32" i="1"/>
  <c r="M33" i="1"/>
  <c r="M34" i="1"/>
  <c r="M20" i="1"/>
  <c r="M21" i="1"/>
  <c r="M22" i="1"/>
  <c r="M23" i="1"/>
  <c r="M24" i="1"/>
  <c r="M25" i="1"/>
  <c r="M26" i="1"/>
  <c r="M27" i="1"/>
  <c r="M28" i="1"/>
  <c r="M2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<sst xmlns="http://schemas.openxmlformats.org/spreadsheetml/2006/main" count="70" uniqueCount="37">
  <si>
    <t>Wavelength(nm)</t>
  </si>
  <si>
    <t>Fraction Transmittance</t>
  </si>
  <si>
    <t>Patch 1</t>
  </si>
  <si>
    <t>Patch 2</t>
  </si>
  <si>
    <t>Status M Responsivity</t>
  </si>
  <si>
    <t>R</t>
  </si>
  <si>
    <t>G</t>
  </si>
  <si>
    <t>B</t>
  </si>
  <si>
    <t>Patch 1:</t>
  </si>
  <si>
    <t>Patch 2:</t>
  </si>
  <si>
    <t>Reason for calculations:</t>
  </si>
  <si>
    <t>Sum of all values=&gt;</t>
  </si>
  <si>
    <t xml:space="preserve">   ==&gt;</t>
  </si>
  <si>
    <t>Density = -log(T):</t>
  </si>
  <si>
    <r>
      <t xml:space="preserve">[sum value * 10 (wavelength increases by 10, so </t>
    </r>
    <r>
      <rPr>
        <i/>
        <sz val="11"/>
        <color rgb="FF00B050"/>
        <rFont val="Calibri"/>
        <family val="2"/>
        <scheme val="minor"/>
      </rPr>
      <t xml:space="preserve">dy </t>
    </r>
    <r>
      <rPr>
        <sz val="11"/>
        <color rgb="FF00B050"/>
        <rFont val="Calibri"/>
        <family val="2"/>
        <scheme val="minor"/>
      </rPr>
      <t>is 10):</t>
    </r>
  </si>
  <si>
    <t>Complete denominator/</t>
  </si>
  <si>
    <t>numerator value</t>
  </si>
  <si>
    <t>[sum of integral numerator values]</t>
  </si>
  <si>
    <t>Transmittance (T) = [numerator value] / [denominator value]</t>
  </si>
  <si>
    <t>transmittance*responsivity(Patch1)</t>
  </si>
  <si>
    <t>transmittance*responsivity(patch2)</t>
  </si>
  <si>
    <t>[sum of responsivity values --&gt; denominator for transmittance integral]</t>
  </si>
  <si>
    <t xml:space="preserve">The density is equal to the negative log of the </t>
  </si>
  <si>
    <t>transmittance, so first, I solved for the transmittance.</t>
  </si>
  <si>
    <t>Transmittance, in this problem, is the integral of the</t>
  </si>
  <si>
    <t>responsivity*transmittance divided by the integral</t>
  </si>
  <si>
    <t xml:space="preserve">of responsivity, and responsivity is the source * </t>
  </si>
  <si>
    <t xml:space="preserve">spectral sesitivity, which is S(λ)SS(λ). The entire </t>
  </si>
  <si>
    <t>integral for transmittance is</t>
  </si>
  <si>
    <t>T = ∫ T(λ)S(λ)SS(λ)dλ/∫S(λ)SS(λ)dλ.</t>
  </si>
  <si>
    <t>So since responsivity is S(λ)SS(λ), I calculated</t>
  </si>
  <si>
    <t>the sum of all the values given for each of the three</t>
  </si>
  <si>
    <t>channels and multiplied it by 10, which is the step increments (the wavelengths increase by a value of 10).</t>
  </si>
  <si>
    <t>For the numerator, I multiplied the responsivity by the transmittance given for the two patched and multiplied</t>
  </si>
  <si>
    <t>that my 10 as well to give myself the integral. After dividing, I found my value for T and plugged it in to the</t>
  </si>
  <si>
    <t xml:space="preserve">equation for density to calculate the Status M densities for patch 1 and patch 2 at all three color channels. </t>
  </si>
  <si>
    <t>Calculations are here and at the bottom.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</si>
</sst>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CC00CC"/>
      <name val="Calibri"/>
      <family val="2"/>
      <scheme val="minor"/>
    </font>
    <font>
      <b/>
      <i/>
      <sz val="12"/>
      <color rgb="FFCC00CC"/>
      <name val="Calibri"/>
      <family val="2"/>
      <scheme val="minor"/>
    </font>
    <font>
      <b/>
      <i/>
      <sz val="1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33" zoomScale="90" zoomScaleNormal="90" workbookViewId="0">
      <selection activeCell="S42" sqref="S42"/>
    </sheetView>
  </sheetViews>
  <sheetFormatPr defaultRowHeight="14.5" x14ac:dyDescent="0.35"/>
  <cols>
    <col min="12" max="12" width="0.7265625" customWidth="1"/>
  </cols>
  <sheetData>
    <row r="1" spans="2:19" ht="15.5" x14ac:dyDescent="0.35">
      <c r="B1" s="6"/>
      <c r="L1" s="7"/>
      <c r="M1" s="6" t="s">
        <v>36</v>
      </c>
    </row>
    <row r="2" spans="2:19" x14ac:dyDescent="0.35">
      <c r="E2" t="s">
        <v>1</v>
      </c>
      <c r="I2" t="s">
        <v>4</v>
      </c>
      <c r="L2" s="7"/>
      <c r="M2" s="1" t="s">
        <v>19</v>
      </c>
      <c r="Q2" s="1" t="s">
        <v>20</v>
      </c>
    </row>
    <row r="3" spans="2:19" x14ac:dyDescent="0.35">
      <c r="B3" t="s">
        <v>0</v>
      </c>
      <c r="E3" t="s">
        <v>2</v>
      </c>
      <c r="G3" t="s">
        <v>3</v>
      </c>
      <c r="I3" t="s">
        <v>5</v>
      </c>
      <c r="J3" t="s">
        <v>6</v>
      </c>
      <c r="K3" t="s">
        <v>7</v>
      </c>
      <c r="L3" s="7"/>
      <c r="M3" t="s">
        <v>5</v>
      </c>
      <c r="N3" t="s">
        <v>6</v>
      </c>
      <c r="O3" t="s">
        <v>7</v>
      </c>
      <c r="Q3" t="s">
        <v>5</v>
      </c>
      <c r="R3" t="s">
        <v>6</v>
      </c>
      <c r="S3" t="s">
        <v>7</v>
      </c>
    </row>
    <row r="4" spans="2:19" x14ac:dyDescent="0.35">
      <c r="B4">
        <v>400</v>
      </c>
      <c r="E4">
        <v>0.11</v>
      </c>
      <c r="G4">
        <v>0.04</v>
      </c>
      <c r="I4">
        <v>0</v>
      </c>
      <c r="J4">
        <v>0</v>
      </c>
      <c r="K4">
        <v>0</v>
      </c>
      <c r="L4" s="7"/>
      <c r="M4">
        <f>$E4*$I4</f>
        <v>0</v>
      </c>
      <c r="N4">
        <f>$E4*$J4</f>
        <v>0</v>
      </c>
      <c r="O4">
        <f>$E4*$K4</f>
        <v>0</v>
      </c>
      <c r="Q4">
        <f>$G4*$I4</f>
        <v>0</v>
      </c>
      <c r="R4">
        <f>$G4*$J4</f>
        <v>0</v>
      </c>
      <c r="S4">
        <f>$G4*$K4</f>
        <v>0</v>
      </c>
    </row>
    <row r="5" spans="2:19" x14ac:dyDescent="0.35">
      <c r="B5">
        <f t="shared" ref="B5:B34" si="0">$B4+10</f>
        <v>410</v>
      </c>
      <c r="E5">
        <v>0.11</v>
      </c>
      <c r="G5">
        <v>0.03</v>
      </c>
      <c r="I5">
        <v>0</v>
      </c>
      <c r="J5">
        <v>0</v>
      </c>
      <c r="K5">
        <v>1.2999999999999999E-3</v>
      </c>
      <c r="L5" s="7"/>
      <c r="M5">
        <f t="shared" ref="M5:M34" si="1">$E5*$I5</f>
        <v>0</v>
      </c>
      <c r="N5">
        <f t="shared" ref="N5:N34" si="2">$E5*$J5</f>
        <v>0</v>
      </c>
      <c r="O5">
        <f t="shared" ref="O5:O34" si="3">$E5*$K5</f>
        <v>1.4300000000000001E-4</v>
      </c>
      <c r="Q5">
        <f t="shared" ref="Q5:Q34" si="4">$G5*$I5</f>
        <v>0</v>
      </c>
      <c r="R5">
        <f t="shared" ref="R5:R34" si="5">$G5*$J5</f>
        <v>0</v>
      </c>
      <c r="S5">
        <f t="shared" ref="S5:S34" si="6">$G5*$K5</f>
        <v>3.8999999999999999E-5</v>
      </c>
    </row>
    <row r="6" spans="2:19" x14ac:dyDescent="0.35">
      <c r="B6">
        <f t="shared" si="0"/>
        <v>420</v>
      </c>
      <c r="E6">
        <v>0.09</v>
      </c>
      <c r="G6">
        <v>0.02</v>
      </c>
      <c r="I6">
        <v>0</v>
      </c>
      <c r="J6">
        <v>0</v>
      </c>
      <c r="K6">
        <v>0.12909999999999999</v>
      </c>
      <c r="L6" s="7"/>
      <c r="M6">
        <f t="shared" si="1"/>
        <v>0</v>
      </c>
      <c r="N6">
        <f t="shared" si="2"/>
        <v>0</v>
      </c>
      <c r="O6">
        <f t="shared" si="3"/>
        <v>1.1618999999999999E-2</v>
      </c>
      <c r="Q6">
        <f t="shared" si="4"/>
        <v>0</v>
      </c>
      <c r="R6">
        <f t="shared" si="5"/>
        <v>0</v>
      </c>
      <c r="S6">
        <f t="shared" si="6"/>
        <v>2.5820000000000001E-3</v>
      </c>
    </row>
    <row r="7" spans="2:19" x14ac:dyDescent="0.35">
      <c r="B7">
        <f t="shared" si="0"/>
        <v>430</v>
      </c>
      <c r="E7">
        <v>0.08</v>
      </c>
      <c r="G7">
        <v>0.01</v>
      </c>
      <c r="I7">
        <v>0</v>
      </c>
      <c r="J7">
        <v>0</v>
      </c>
      <c r="K7">
        <v>0.42849999999999999</v>
      </c>
      <c r="L7" s="7"/>
      <c r="M7">
        <f t="shared" si="1"/>
        <v>0</v>
      </c>
      <c r="N7">
        <f t="shared" si="2"/>
        <v>0</v>
      </c>
      <c r="O7">
        <f t="shared" si="3"/>
        <v>3.4279999999999998E-2</v>
      </c>
      <c r="Q7">
        <f t="shared" si="4"/>
        <v>0</v>
      </c>
      <c r="R7">
        <f t="shared" si="5"/>
        <v>0</v>
      </c>
      <c r="S7">
        <f t="shared" si="6"/>
        <v>4.2849999999999997E-3</v>
      </c>
    </row>
    <row r="8" spans="2:19" x14ac:dyDescent="0.35">
      <c r="B8">
        <f t="shared" si="0"/>
        <v>440</v>
      </c>
      <c r="E8">
        <v>7.0000000000000007E-2</v>
      </c>
      <c r="G8">
        <v>0.01</v>
      </c>
      <c r="I8">
        <v>0</v>
      </c>
      <c r="J8">
        <v>0</v>
      </c>
      <c r="K8">
        <v>0.74299999999999999</v>
      </c>
      <c r="L8" s="7"/>
      <c r="M8">
        <f t="shared" si="1"/>
        <v>0</v>
      </c>
      <c r="N8">
        <f t="shared" si="2"/>
        <v>0</v>
      </c>
      <c r="O8">
        <f t="shared" si="3"/>
        <v>5.2010000000000008E-2</v>
      </c>
      <c r="Q8">
        <f t="shared" si="4"/>
        <v>0</v>
      </c>
      <c r="R8">
        <f t="shared" si="5"/>
        <v>0</v>
      </c>
      <c r="S8">
        <f t="shared" si="6"/>
        <v>7.43E-3</v>
      </c>
    </row>
    <row r="9" spans="2:19" x14ac:dyDescent="0.35">
      <c r="B9">
        <f t="shared" si="0"/>
        <v>450</v>
      </c>
      <c r="E9">
        <v>7.0000000000000007E-2</v>
      </c>
      <c r="G9">
        <v>0.01</v>
      </c>
      <c r="I9">
        <v>0</v>
      </c>
      <c r="J9">
        <v>0</v>
      </c>
      <c r="K9">
        <v>1</v>
      </c>
      <c r="L9" s="7"/>
      <c r="M9">
        <f t="shared" si="1"/>
        <v>0</v>
      </c>
      <c r="N9">
        <f t="shared" si="2"/>
        <v>0</v>
      </c>
      <c r="O9">
        <f t="shared" si="3"/>
        <v>7.0000000000000007E-2</v>
      </c>
      <c r="Q9">
        <f t="shared" si="4"/>
        <v>0</v>
      </c>
      <c r="R9">
        <f t="shared" si="5"/>
        <v>0</v>
      </c>
      <c r="S9">
        <f t="shared" si="6"/>
        <v>0.01</v>
      </c>
    </row>
    <row r="10" spans="2:19" x14ac:dyDescent="0.35">
      <c r="B10">
        <f t="shared" si="0"/>
        <v>460</v>
      </c>
      <c r="E10">
        <v>7.0000000000000007E-2</v>
      </c>
      <c r="G10">
        <v>0.01</v>
      </c>
      <c r="I10">
        <v>0</v>
      </c>
      <c r="J10">
        <v>0</v>
      </c>
      <c r="K10">
        <v>0.90159999999999996</v>
      </c>
      <c r="L10" s="7"/>
      <c r="M10">
        <f t="shared" si="1"/>
        <v>0</v>
      </c>
      <c r="N10">
        <f t="shared" si="2"/>
        <v>0</v>
      </c>
      <c r="O10">
        <f t="shared" si="3"/>
        <v>6.3112000000000001E-2</v>
      </c>
      <c r="Q10">
        <f t="shared" si="4"/>
        <v>0</v>
      </c>
      <c r="R10">
        <f t="shared" si="5"/>
        <v>0</v>
      </c>
      <c r="S10">
        <f t="shared" si="6"/>
        <v>9.0159999999999997E-3</v>
      </c>
    </row>
    <row r="11" spans="2:19" x14ac:dyDescent="0.35">
      <c r="B11">
        <f t="shared" si="0"/>
        <v>470</v>
      </c>
      <c r="E11">
        <v>0.08</v>
      </c>
      <c r="G11">
        <v>0.01</v>
      </c>
      <c r="I11">
        <v>0</v>
      </c>
      <c r="J11">
        <v>1E-4</v>
      </c>
      <c r="K11">
        <v>0.5534</v>
      </c>
      <c r="L11" s="7"/>
      <c r="M11">
        <f t="shared" si="1"/>
        <v>0</v>
      </c>
      <c r="N11">
        <f t="shared" si="2"/>
        <v>8.0000000000000013E-6</v>
      </c>
      <c r="O11">
        <f t="shared" si="3"/>
        <v>4.4271999999999999E-2</v>
      </c>
      <c r="Q11">
        <f t="shared" si="4"/>
        <v>0</v>
      </c>
      <c r="R11">
        <f t="shared" si="5"/>
        <v>1.0000000000000002E-6</v>
      </c>
      <c r="S11">
        <f t="shared" si="6"/>
        <v>5.5339999999999999E-3</v>
      </c>
    </row>
    <row r="12" spans="2:19" x14ac:dyDescent="0.35">
      <c r="B12">
        <f t="shared" si="0"/>
        <v>480</v>
      </c>
      <c r="E12">
        <v>0.09</v>
      </c>
      <c r="G12">
        <v>0.02</v>
      </c>
      <c r="I12">
        <v>0</v>
      </c>
      <c r="J12">
        <v>1.6000000000000001E-3</v>
      </c>
      <c r="K12">
        <v>0.2203</v>
      </c>
      <c r="L12" s="7"/>
      <c r="M12">
        <f t="shared" si="1"/>
        <v>0</v>
      </c>
      <c r="N12">
        <f t="shared" si="2"/>
        <v>1.44E-4</v>
      </c>
      <c r="O12">
        <f t="shared" si="3"/>
        <v>1.9826999999999997E-2</v>
      </c>
      <c r="Q12">
        <f t="shared" si="4"/>
        <v>0</v>
      </c>
      <c r="R12">
        <f t="shared" si="5"/>
        <v>3.2000000000000005E-5</v>
      </c>
      <c r="S12">
        <f t="shared" si="6"/>
        <v>4.4060000000000002E-3</v>
      </c>
    </row>
    <row r="13" spans="2:19" x14ac:dyDescent="0.35">
      <c r="B13">
        <f t="shared" si="0"/>
        <v>490</v>
      </c>
      <c r="E13">
        <v>0.1</v>
      </c>
      <c r="G13">
        <v>0.02</v>
      </c>
      <c r="I13">
        <v>0</v>
      </c>
      <c r="J13">
        <v>1.43E-2</v>
      </c>
      <c r="K13">
        <v>5.5300000000000002E-2</v>
      </c>
      <c r="L13" s="7"/>
      <c r="M13">
        <f t="shared" si="1"/>
        <v>0</v>
      </c>
      <c r="N13">
        <f t="shared" si="2"/>
        <v>1.4300000000000001E-3</v>
      </c>
      <c r="O13">
        <f t="shared" si="3"/>
        <v>5.5300000000000002E-3</v>
      </c>
      <c r="Q13">
        <f t="shared" si="4"/>
        <v>0</v>
      </c>
      <c r="R13">
        <f t="shared" si="5"/>
        <v>2.8600000000000001E-4</v>
      </c>
      <c r="S13">
        <f t="shared" si="6"/>
        <v>1.106E-3</v>
      </c>
    </row>
    <row r="14" spans="2:19" x14ac:dyDescent="0.35">
      <c r="B14">
        <f t="shared" si="0"/>
        <v>500</v>
      </c>
      <c r="E14">
        <v>0.11</v>
      </c>
      <c r="G14">
        <v>0.02</v>
      </c>
      <c r="I14">
        <v>0</v>
      </c>
      <c r="J14">
        <v>0.63700000000000001</v>
      </c>
      <c r="K14">
        <v>9.7999999999999997E-3</v>
      </c>
      <c r="L14" s="7"/>
      <c r="M14">
        <f t="shared" si="1"/>
        <v>0</v>
      </c>
      <c r="N14">
        <f t="shared" si="2"/>
        <v>7.0070000000000007E-2</v>
      </c>
      <c r="O14">
        <f t="shared" si="3"/>
        <v>1.078E-3</v>
      </c>
      <c r="Q14">
        <f t="shared" si="4"/>
        <v>0</v>
      </c>
      <c r="R14">
        <f t="shared" si="5"/>
        <v>1.2740000000000001E-2</v>
      </c>
      <c r="S14">
        <f t="shared" si="6"/>
        <v>1.9599999999999999E-4</v>
      </c>
    </row>
    <row r="15" spans="2:19" x14ac:dyDescent="0.35">
      <c r="B15">
        <f t="shared" si="0"/>
        <v>510</v>
      </c>
      <c r="E15">
        <v>0.1</v>
      </c>
      <c r="G15">
        <v>0.02</v>
      </c>
      <c r="I15">
        <v>0</v>
      </c>
      <c r="J15">
        <v>0.18709999999999999</v>
      </c>
      <c r="K15">
        <v>6.9999999999999999E-4</v>
      </c>
      <c r="L15" s="7"/>
      <c r="M15">
        <f t="shared" si="1"/>
        <v>0</v>
      </c>
      <c r="N15">
        <f t="shared" si="2"/>
        <v>1.8710000000000001E-2</v>
      </c>
      <c r="O15">
        <f t="shared" si="3"/>
        <v>7.0000000000000007E-5</v>
      </c>
      <c r="Q15">
        <f t="shared" si="4"/>
        <v>0</v>
      </c>
      <c r="R15">
        <f t="shared" si="5"/>
        <v>3.7419999999999997E-3</v>
      </c>
      <c r="S15">
        <f t="shared" si="6"/>
        <v>1.4E-5</v>
      </c>
    </row>
    <row r="16" spans="2:19" x14ac:dyDescent="0.35">
      <c r="B16">
        <f t="shared" si="0"/>
        <v>520</v>
      </c>
      <c r="E16">
        <v>0.12</v>
      </c>
      <c r="G16">
        <v>0.02</v>
      </c>
      <c r="I16">
        <v>0</v>
      </c>
      <c r="J16">
        <v>0.42270000000000002</v>
      </c>
      <c r="K16">
        <v>0</v>
      </c>
      <c r="L16" s="7"/>
      <c r="M16">
        <f t="shared" si="1"/>
        <v>0</v>
      </c>
      <c r="N16">
        <f t="shared" si="2"/>
        <v>5.0723999999999998E-2</v>
      </c>
      <c r="O16">
        <f t="shared" si="3"/>
        <v>0</v>
      </c>
      <c r="Q16">
        <f t="shared" si="4"/>
        <v>0</v>
      </c>
      <c r="R16">
        <f t="shared" si="5"/>
        <v>8.4540000000000014E-3</v>
      </c>
      <c r="S16">
        <f t="shared" si="6"/>
        <v>0</v>
      </c>
    </row>
    <row r="17" spans="2:19" x14ac:dyDescent="0.35">
      <c r="B17">
        <f t="shared" si="0"/>
        <v>530</v>
      </c>
      <c r="E17">
        <v>0.14000000000000001</v>
      </c>
      <c r="G17">
        <v>0.02</v>
      </c>
      <c r="I17">
        <v>0</v>
      </c>
      <c r="J17">
        <v>0.74470000000000003</v>
      </c>
      <c r="K17">
        <v>0</v>
      </c>
      <c r="L17" s="7"/>
      <c r="M17">
        <f t="shared" si="1"/>
        <v>0</v>
      </c>
      <c r="N17">
        <f t="shared" si="2"/>
        <v>0.10425800000000002</v>
      </c>
      <c r="O17">
        <f t="shared" si="3"/>
        <v>0</v>
      </c>
      <c r="Q17">
        <f t="shared" si="4"/>
        <v>0</v>
      </c>
      <c r="R17">
        <f t="shared" si="5"/>
        <v>1.4894000000000001E-2</v>
      </c>
      <c r="S17">
        <f t="shared" si="6"/>
        <v>0</v>
      </c>
    </row>
    <row r="18" spans="2:19" x14ac:dyDescent="0.35">
      <c r="B18">
        <f t="shared" si="0"/>
        <v>540</v>
      </c>
      <c r="E18">
        <v>0.15</v>
      </c>
      <c r="G18">
        <v>0.02</v>
      </c>
      <c r="I18">
        <v>0</v>
      </c>
      <c r="J18">
        <v>1</v>
      </c>
      <c r="K18">
        <v>0</v>
      </c>
      <c r="L18" s="7"/>
      <c r="M18">
        <f t="shared" si="1"/>
        <v>0</v>
      </c>
      <c r="N18">
        <f>$E18*$J18</f>
        <v>0.15</v>
      </c>
      <c r="O18">
        <f t="shared" si="3"/>
        <v>0</v>
      </c>
      <c r="Q18">
        <f t="shared" si="4"/>
        <v>0</v>
      </c>
      <c r="R18">
        <f t="shared" si="5"/>
        <v>0.02</v>
      </c>
      <c r="S18">
        <f t="shared" si="6"/>
        <v>0</v>
      </c>
    </row>
    <row r="19" spans="2:19" x14ac:dyDescent="0.35">
      <c r="B19">
        <f t="shared" si="0"/>
        <v>550</v>
      </c>
      <c r="E19">
        <v>0.16</v>
      </c>
      <c r="G19">
        <v>0.02</v>
      </c>
      <c r="I19">
        <v>0</v>
      </c>
      <c r="J19">
        <v>0.98860000000000003</v>
      </c>
      <c r="K19">
        <v>0</v>
      </c>
      <c r="L19" s="7"/>
      <c r="M19">
        <f t="shared" si="1"/>
        <v>0</v>
      </c>
      <c r="N19">
        <f t="shared" si="2"/>
        <v>0.15817600000000001</v>
      </c>
      <c r="O19">
        <f t="shared" si="3"/>
        <v>0</v>
      </c>
      <c r="Q19">
        <f t="shared" si="4"/>
        <v>0</v>
      </c>
      <c r="R19">
        <f t="shared" si="5"/>
        <v>1.9772000000000001E-2</v>
      </c>
      <c r="S19">
        <f t="shared" si="6"/>
        <v>0</v>
      </c>
    </row>
    <row r="20" spans="2:19" x14ac:dyDescent="0.35">
      <c r="B20">
        <f t="shared" si="0"/>
        <v>560</v>
      </c>
      <c r="E20">
        <v>0.17</v>
      </c>
      <c r="G20">
        <v>0.03</v>
      </c>
      <c r="I20">
        <v>0</v>
      </c>
      <c r="J20">
        <v>0.65769999999999995</v>
      </c>
      <c r="K20">
        <v>0</v>
      </c>
      <c r="L20" s="7"/>
      <c r="M20">
        <f>$E20*$I20</f>
        <v>0</v>
      </c>
      <c r="N20">
        <f t="shared" si="2"/>
        <v>0.11180900000000001</v>
      </c>
      <c r="O20">
        <f t="shared" si="3"/>
        <v>0</v>
      </c>
      <c r="Q20">
        <f t="shared" si="4"/>
        <v>0</v>
      </c>
      <c r="R20">
        <f t="shared" si="5"/>
        <v>1.9730999999999999E-2</v>
      </c>
      <c r="S20">
        <f t="shared" si="6"/>
        <v>0</v>
      </c>
    </row>
    <row r="21" spans="2:19" x14ac:dyDescent="0.35">
      <c r="B21">
        <f t="shared" si="0"/>
        <v>570</v>
      </c>
      <c r="E21">
        <v>0.19</v>
      </c>
      <c r="G21">
        <v>0.04</v>
      </c>
      <c r="I21">
        <v>0</v>
      </c>
      <c r="J21">
        <v>0.28710000000000002</v>
      </c>
      <c r="K21">
        <v>0</v>
      </c>
      <c r="L21" s="7"/>
      <c r="M21">
        <f t="shared" si="1"/>
        <v>0</v>
      </c>
      <c r="N21">
        <f t="shared" si="2"/>
        <v>5.4549000000000007E-2</v>
      </c>
      <c r="O21">
        <f t="shared" si="3"/>
        <v>0</v>
      </c>
      <c r="Q21">
        <f t="shared" si="4"/>
        <v>0</v>
      </c>
      <c r="R21">
        <f t="shared" si="5"/>
        <v>1.1484000000000001E-2</v>
      </c>
      <c r="S21">
        <f t="shared" si="6"/>
        <v>0</v>
      </c>
    </row>
    <row r="22" spans="2:19" x14ac:dyDescent="0.35">
      <c r="B22">
        <f t="shared" si="0"/>
        <v>580</v>
      </c>
      <c r="E22">
        <v>0.23</v>
      </c>
      <c r="G22">
        <v>0.06</v>
      </c>
      <c r="I22">
        <v>0</v>
      </c>
      <c r="J22">
        <v>8.2199999999999995E-2</v>
      </c>
      <c r="K22">
        <v>0</v>
      </c>
      <c r="L22" s="7"/>
      <c r="M22">
        <f t="shared" si="1"/>
        <v>0</v>
      </c>
      <c r="N22">
        <f t="shared" si="2"/>
        <v>1.8905999999999999E-2</v>
      </c>
      <c r="O22">
        <f t="shared" si="3"/>
        <v>0</v>
      </c>
      <c r="Q22">
        <f t="shared" si="4"/>
        <v>0</v>
      </c>
      <c r="R22">
        <f t="shared" si="5"/>
        <v>4.9319999999999998E-3</v>
      </c>
      <c r="S22">
        <f t="shared" si="6"/>
        <v>0</v>
      </c>
    </row>
    <row r="23" spans="2:19" x14ac:dyDescent="0.35">
      <c r="B23">
        <f t="shared" si="0"/>
        <v>590</v>
      </c>
      <c r="E23">
        <v>0.31</v>
      </c>
      <c r="G23">
        <v>0.09</v>
      </c>
      <c r="I23">
        <v>0</v>
      </c>
      <c r="J23">
        <v>1.49E-2</v>
      </c>
      <c r="K23">
        <v>0</v>
      </c>
      <c r="L23" s="7"/>
      <c r="M23">
        <f t="shared" si="1"/>
        <v>0</v>
      </c>
      <c r="N23">
        <f t="shared" si="2"/>
        <v>4.6189999999999998E-3</v>
      </c>
      <c r="O23">
        <f t="shared" si="3"/>
        <v>0</v>
      </c>
      <c r="Q23">
        <f>$G23*$I23</f>
        <v>0</v>
      </c>
      <c r="R23">
        <f>$G23*$J23</f>
        <v>1.341E-3</v>
      </c>
      <c r="S23">
        <f t="shared" si="6"/>
        <v>0</v>
      </c>
    </row>
    <row r="24" spans="2:19" x14ac:dyDescent="0.35">
      <c r="B24">
        <f t="shared" si="0"/>
        <v>600</v>
      </c>
      <c r="E24">
        <v>0.41</v>
      </c>
      <c r="G24">
        <v>0.12</v>
      </c>
      <c r="I24">
        <v>0</v>
      </c>
      <c r="J24">
        <v>1.6999999999999999E-3</v>
      </c>
      <c r="K24">
        <v>0</v>
      </c>
      <c r="L24" s="7"/>
      <c r="M24">
        <f t="shared" si="1"/>
        <v>0</v>
      </c>
      <c r="N24">
        <f t="shared" si="2"/>
        <v>6.9699999999999992E-4</v>
      </c>
      <c r="O24">
        <f t="shared" si="3"/>
        <v>0</v>
      </c>
      <c r="Q24">
        <f t="shared" si="4"/>
        <v>0</v>
      </c>
      <c r="R24">
        <f t="shared" si="5"/>
        <v>2.0399999999999997E-4</v>
      </c>
      <c r="S24">
        <f t="shared" si="6"/>
        <v>0</v>
      </c>
    </row>
    <row r="25" spans="2:19" x14ac:dyDescent="0.35">
      <c r="B25">
        <f t="shared" si="0"/>
        <v>610</v>
      </c>
      <c r="E25">
        <v>0.47</v>
      </c>
      <c r="G25">
        <v>0.13</v>
      </c>
      <c r="I25">
        <v>0</v>
      </c>
      <c r="J25">
        <v>1E-4</v>
      </c>
      <c r="K25">
        <v>0</v>
      </c>
      <c r="L25" s="7"/>
      <c r="M25">
        <f t="shared" si="1"/>
        <v>0</v>
      </c>
      <c r="N25">
        <f t="shared" si="2"/>
        <v>4.6999999999999997E-5</v>
      </c>
      <c r="O25">
        <f t="shared" si="3"/>
        <v>0</v>
      </c>
      <c r="Q25">
        <f t="shared" si="4"/>
        <v>0</v>
      </c>
      <c r="R25">
        <f t="shared" si="5"/>
        <v>1.3000000000000001E-5</v>
      </c>
      <c r="S25">
        <f t="shared" si="6"/>
        <v>0</v>
      </c>
    </row>
    <row r="26" spans="2:19" x14ac:dyDescent="0.35">
      <c r="B26">
        <f t="shared" si="0"/>
        <v>620</v>
      </c>
      <c r="E26">
        <v>0.49</v>
      </c>
      <c r="G26">
        <v>0.12</v>
      </c>
      <c r="I26">
        <v>1.2999999999999999E-3</v>
      </c>
      <c r="J26">
        <v>0</v>
      </c>
      <c r="K26">
        <v>0</v>
      </c>
      <c r="L26" s="7"/>
      <c r="M26">
        <f t="shared" si="1"/>
        <v>6.3699999999999998E-4</v>
      </c>
      <c r="N26">
        <f t="shared" si="2"/>
        <v>0</v>
      </c>
      <c r="O26">
        <f t="shared" si="3"/>
        <v>0</v>
      </c>
      <c r="Q26">
        <f t="shared" si="4"/>
        <v>1.56E-4</v>
      </c>
      <c r="R26">
        <f t="shared" si="5"/>
        <v>0</v>
      </c>
      <c r="S26">
        <f t="shared" si="6"/>
        <v>0</v>
      </c>
    </row>
    <row r="27" spans="2:19" x14ac:dyDescent="0.35">
      <c r="B27">
        <f t="shared" si="0"/>
        <v>630</v>
      </c>
      <c r="E27">
        <v>0.5</v>
      </c>
      <c r="G27">
        <v>0.11</v>
      </c>
      <c r="I27">
        <v>0.30130000000000001</v>
      </c>
      <c r="J27">
        <v>0</v>
      </c>
      <c r="K27">
        <v>0</v>
      </c>
      <c r="L27" s="7"/>
      <c r="M27">
        <f t="shared" si="1"/>
        <v>0.15065000000000001</v>
      </c>
      <c r="N27">
        <f t="shared" si="2"/>
        <v>0</v>
      </c>
      <c r="O27">
        <f t="shared" si="3"/>
        <v>0</v>
      </c>
      <c r="Q27">
        <f t="shared" si="4"/>
        <v>3.3142999999999999E-2</v>
      </c>
      <c r="R27">
        <f t="shared" si="5"/>
        <v>0</v>
      </c>
      <c r="S27">
        <f t="shared" si="6"/>
        <v>0</v>
      </c>
    </row>
    <row r="28" spans="2:19" x14ac:dyDescent="0.35">
      <c r="B28">
        <f t="shared" si="0"/>
        <v>640</v>
      </c>
      <c r="E28">
        <v>0.5</v>
      </c>
      <c r="G28">
        <v>0.1</v>
      </c>
      <c r="I28">
        <v>1</v>
      </c>
      <c r="J28">
        <v>0</v>
      </c>
      <c r="K28">
        <v>0</v>
      </c>
      <c r="L28" s="7"/>
      <c r="M28">
        <f t="shared" si="1"/>
        <v>0.5</v>
      </c>
      <c r="N28">
        <f t="shared" si="2"/>
        <v>0</v>
      </c>
      <c r="O28">
        <f>$E28*$K28</f>
        <v>0</v>
      </c>
      <c r="Q28">
        <f t="shared" si="4"/>
        <v>0.1</v>
      </c>
      <c r="R28">
        <f t="shared" si="5"/>
        <v>0</v>
      </c>
      <c r="S28">
        <f t="shared" si="6"/>
        <v>0</v>
      </c>
    </row>
    <row r="29" spans="2:19" x14ac:dyDescent="0.35">
      <c r="B29">
        <f t="shared" si="0"/>
        <v>650</v>
      </c>
      <c r="E29">
        <v>0.5</v>
      </c>
      <c r="G29">
        <v>0.09</v>
      </c>
      <c r="I29">
        <v>0.79249999999999998</v>
      </c>
      <c r="J29">
        <v>0</v>
      </c>
      <c r="K29">
        <v>0</v>
      </c>
      <c r="L29" s="7"/>
      <c r="M29">
        <f t="shared" si="1"/>
        <v>0.39624999999999999</v>
      </c>
      <c r="N29">
        <f t="shared" si="2"/>
        <v>0</v>
      </c>
      <c r="O29">
        <f t="shared" si="3"/>
        <v>0</v>
      </c>
      <c r="Q29">
        <f t="shared" si="4"/>
        <v>7.1325E-2</v>
      </c>
      <c r="R29">
        <f t="shared" si="5"/>
        <v>0</v>
      </c>
      <c r="S29">
        <f t="shared" si="6"/>
        <v>0</v>
      </c>
    </row>
    <row r="30" spans="2:19" x14ac:dyDescent="0.35">
      <c r="B30">
        <f t="shared" si="0"/>
        <v>660</v>
      </c>
      <c r="E30">
        <v>0.5</v>
      </c>
      <c r="G30">
        <v>0.08</v>
      </c>
      <c r="I30">
        <v>0.37840000000000001</v>
      </c>
      <c r="J30">
        <v>0</v>
      </c>
      <c r="K30">
        <v>0</v>
      </c>
      <c r="L30" s="7"/>
      <c r="M30">
        <f>$E30*$I30</f>
        <v>0.18920000000000001</v>
      </c>
      <c r="N30">
        <f t="shared" si="2"/>
        <v>0</v>
      </c>
      <c r="O30">
        <f t="shared" si="3"/>
        <v>0</v>
      </c>
      <c r="Q30">
        <f t="shared" si="4"/>
        <v>3.0272E-2</v>
      </c>
      <c r="R30">
        <f t="shared" si="5"/>
        <v>0</v>
      </c>
      <c r="S30">
        <f t="shared" si="6"/>
        <v>0</v>
      </c>
    </row>
    <row r="31" spans="2:19" x14ac:dyDescent="0.35">
      <c r="B31">
        <f t="shared" si="0"/>
        <v>670</v>
      </c>
      <c r="E31">
        <v>0.5</v>
      </c>
      <c r="G31">
        <v>0.08</v>
      </c>
      <c r="I31">
        <v>0.17860000000000001</v>
      </c>
      <c r="J31">
        <v>0</v>
      </c>
      <c r="K31">
        <v>0</v>
      </c>
      <c r="L31" s="7"/>
      <c r="M31">
        <f t="shared" si="1"/>
        <v>8.9300000000000004E-2</v>
      </c>
      <c r="N31">
        <f>$E31*$J31</f>
        <v>0</v>
      </c>
      <c r="O31">
        <f t="shared" si="3"/>
        <v>0</v>
      </c>
      <c r="Q31">
        <f t="shared" si="4"/>
        <v>1.4288E-2</v>
      </c>
      <c r="R31">
        <f t="shared" si="5"/>
        <v>0</v>
      </c>
      <c r="S31">
        <f t="shared" si="6"/>
        <v>0</v>
      </c>
    </row>
    <row r="32" spans="2:19" x14ac:dyDescent="0.35">
      <c r="B32">
        <f t="shared" si="0"/>
        <v>680</v>
      </c>
      <c r="E32">
        <v>0.49</v>
      </c>
      <c r="G32">
        <v>7.0000000000000007E-2</v>
      </c>
      <c r="I32">
        <v>7.4999999999999997E-2</v>
      </c>
      <c r="J32">
        <v>0</v>
      </c>
      <c r="K32">
        <v>0</v>
      </c>
      <c r="L32" s="7"/>
      <c r="M32">
        <f t="shared" si="1"/>
        <v>3.6749999999999998E-2</v>
      </c>
      <c r="N32">
        <f t="shared" si="2"/>
        <v>0</v>
      </c>
      <c r="O32">
        <f t="shared" si="3"/>
        <v>0</v>
      </c>
      <c r="Q32">
        <f t="shared" si="4"/>
        <v>5.2500000000000003E-3</v>
      </c>
      <c r="R32">
        <f t="shared" si="5"/>
        <v>0</v>
      </c>
      <c r="S32">
        <f t="shared" si="6"/>
        <v>0</v>
      </c>
    </row>
    <row r="33" spans="1:23" x14ac:dyDescent="0.35">
      <c r="B33">
        <f t="shared" si="0"/>
        <v>690</v>
      </c>
      <c r="E33">
        <v>0.5</v>
      </c>
      <c r="G33">
        <v>0.08</v>
      </c>
      <c r="I33">
        <v>3.1E-2</v>
      </c>
      <c r="J33">
        <v>0</v>
      </c>
      <c r="K33">
        <v>0</v>
      </c>
      <c r="L33" s="7"/>
      <c r="M33">
        <f t="shared" si="1"/>
        <v>1.55E-2</v>
      </c>
      <c r="N33">
        <f t="shared" si="2"/>
        <v>0</v>
      </c>
      <c r="O33">
        <f t="shared" si="3"/>
        <v>0</v>
      </c>
      <c r="Q33">
        <f t="shared" si="4"/>
        <v>2.48E-3</v>
      </c>
      <c r="R33">
        <f t="shared" si="5"/>
        <v>0</v>
      </c>
      <c r="S33">
        <f t="shared" si="6"/>
        <v>0</v>
      </c>
    </row>
    <row r="34" spans="1:23" x14ac:dyDescent="0.35">
      <c r="B34">
        <f t="shared" si="0"/>
        <v>700</v>
      </c>
      <c r="E34">
        <v>0.51</v>
      </c>
      <c r="G34">
        <v>0.08</v>
      </c>
      <c r="I34">
        <v>1.26E-2</v>
      </c>
      <c r="J34">
        <v>0</v>
      </c>
      <c r="K34">
        <v>0</v>
      </c>
      <c r="L34" s="7"/>
      <c r="M34">
        <f t="shared" si="1"/>
        <v>6.4260000000000003E-3</v>
      </c>
      <c r="N34">
        <f t="shared" si="2"/>
        <v>0</v>
      </c>
      <c r="O34">
        <f t="shared" si="3"/>
        <v>0</v>
      </c>
      <c r="Q34">
        <f t="shared" si="4"/>
        <v>1.008E-3</v>
      </c>
      <c r="R34">
        <f t="shared" si="5"/>
        <v>0</v>
      </c>
      <c r="S34">
        <f t="shared" si="6"/>
        <v>0</v>
      </c>
    </row>
    <row r="37" spans="1:23" ht="15.5" x14ac:dyDescent="0.35">
      <c r="A37" s="5" t="s">
        <v>10</v>
      </c>
      <c r="I37" s="1" t="s">
        <v>21</v>
      </c>
      <c r="Q37" s="1" t="s">
        <v>17</v>
      </c>
      <c r="R37" s="1"/>
    </row>
    <row r="38" spans="1:23" x14ac:dyDescent="0.35">
      <c r="A38" t="s">
        <v>22</v>
      </c>
      <c r="I38" t="s">
        <v>5</v>
      </c>
      <c r="J38" t="s">
        <v>6</v>
      </c>
      <c r="K38" t="s">
        <v>7</v>
      </c>
      <c r="Q38" t="s">
        <v>8</v>
      </c>
      <c r="U38" t="s">
        <v>9</v>
      </c>
    </row>
    <row r="39" spans="1:23" x14ac:dyDescent="0.35">
      <c r="A39" t="s">
        <v>23</v>
      </c>
      <c r="G39" s="4" t="s">
        <v>11</v>
      </c>
      <c r="I39">
        <f>SUM(I4:I34)</f>
        <v>2.7707000000000002</v>
      </c>
      <c r="J39">
        <f t="shared" ref="J39:K39" si="7">SUM(J4:J34)</f>
        <v>5.0397999999999996</v>
      </c>
      <c r="K39">
        <f t="shared" si="7"/>
        <v>4.0430000000000001</v>
      </c>
      <c r="P39" t="s">
        <v>12</v>
      </c>
      <c r="Q39" t="s">
        <v>5</v>
      </c>
      <c r="R39" t="s">
        <v>6</v>
      </c>
      <c r="S39" t="s">
        <v>7</v>
      </c>
      <c r="U39" t="s">
        <v>5</v>
      </c>
      <c r="V39" t="s">
        <v>6</v>
      </c>
      <c r="W39" t="s">
        <v>7</v>
      </c>
    </row>
    <row r="40" spans="1:23" x14ac:dyDescent="0.35">
      <c r="Q40">
        <f>SUM(M4:M34)</f>
        <v>1.3847130000000001</v>
      </c>
      <c r="R40">
        <f t="shared" ref="R40:S40" si="8">SUM(N4:N34)</f>
        <v>0.744147</v>
      </c>
      <c r="S40">
        <f t="shared" si="8"/>
        <v>0.30194100000000001</v>
      </c>
      <c r="U40">
        <f>SUM(Q4:Q34)</f>
        <v>0.25792199999999998</v>
      </c>
      <c r="V40">
        <f t="shared" ref="V40:W40" si="9">SUM(R4:R34)</f>
        <v>0.11762600000000001</v>
      </c>
      <c r="W40">
        <f t="shared" si="9"/>
        <v>4.4608000000000002E-2</v>
      </c>
    </row>
    <row r="41" spans="1:23" x14ac:dyDescent="0.35">
      <c r="A41" t="s">
        <v>24</v>
      </c>
      <c r="I41" s="1" t="s">
        <v>14</v>
      </c>
    </row>
    <row r="42" spans="1:23" x14ac:dyDescent="0.35">
      <c r="A42" t="s">
        <v>25</v>
      </c>
      <c r="F42" s="4" t="s">
        <v>15</v>
      </c>
      <c r="G42" s="2"/>
      <c r="I42">
        <f>I$39*10</f>
        <v>27.707000000000001</v>
      </c>
      <c r="J42">
        <f t="shared" ref="J42:K42" si="10">J$39*10</f>
        <v>50.397999999999996</v>
      </c>
      <c r="K42">
        <f t="shared" si="10"/>
        <v>40.43</v>
      </c>
      <c r="P42" t="s">
        <v>12</v>
      </c>
      <c r="Q42">
        <f>Q$40*10</f>
        <v>13.84713</v>
      </c>
      <c r="R42">
        <f t="shared" ref="R42:S42" si="11">R$40*10</f>
        <v>7.4414699999999998</v>
      </c>
      <c r="S42">
        <f t="shared" si="11"/>
        <v>3.0194100000000001</v>
      </c>
      <c r="U42">
        <f>U$40*10</f>
        <v>2.5792199999999998</v>
      </c>
      <c r="V42">
        <f t="shared" ref="V42:W42" si="12">V$40*10</f>
        <v>1.1762600000000001</v>
      </c>
      <c r="W42">
        <f t="shared" si="12"/>
        <v>0.44608000000000003</v>
      </c>
    </row>
    <row r="43" spans="1:23" x14ac:dyDescent="0.35">
      <c r="A43" t="s">
        <v>26</v>
      </c>
      <c r="F43" s="4" t="s">
        <v>16</v>
      </c>
    </row>
    <row r="44" spans="1:23" x14ac:dyDescent="0.35">
      <c r="A44" t="s">
        <v>27</v>
      </c>
      <c r="G44" s="2"/>
      <c r="I44" s="1"/>
    </row>
    <row r="45" spans="1:23" x14ac:dyDescent="0.35">
      <c r="A45" t="s">
        <v>28</v>
      </c>
      <c r="F45" s="4" t="s">
        <v>18</v>
      </c>
      <c r="G45" s="2"/>
    </row>
    <row r="46" spans="1:23" x14ac:dyDescent="0.35">
      <c r="A46" t="s">
        <v>29</v>
      </c>
      <c r="F46" s="3" t="s">
        <v>8</v>
      </c>
      <c r="I46" t="s">
        <v>9</v>
      </c>
    </row>
    <row r="47" spans="1:23" x14ac:dyDescent="0.35">
      <c r="F47" s="3" t="s">
        <v>5</v>
      </c>
      <c r="G47" t="s">
        <v>6</v>
      </c>
      <c r="H47" t="s">
        <v>7</v>
      </c>
      <c r="I47" t="s">
        <v>5</v>
      </c>
      <c r="J47" t="s">
        <v>6</v>
      </c>
      <c r="K47" t="s">
        <v>7</v>
      </c>
    </row>
    <row r="48" spans="1:23" ht="18.5" x14ac:dyDescent="0.45">
      <c r="A48" t="s">
        <v>30</v>
      </c>
      <c r="F48">
        <f>$Q$42/$I$42</f>
        <v>0.49977009420002166</v>
      </c>
      <c r="G48">
        <f>$R$42/$J$42</f>
        <v>0.1476540735743482</v>
      </c>
      <c r="H48">
        <f>$S$42/$K$42</f>
        <v>7.4682414048973536E-2</v>
      </c>
      <c r="I48">
        <f>$U$42/$I$42</f>
        <v>9.3089111054968046E-2</v>
      </c>
      <c r="J48">
        <f>$V$42/$J$42</f>
        <v>2.3339418230882182E-2</v>
      </c>
      <c r="K48">
        <f>$W$42/$K$42</f>
        <v>1.1033391046252783E-2</v>
      </c>
      <c r="M48" t="s">
        <v>12</v>
      </c>
      <c r="N48" s="8" t="s">
        <v>13</v>
      </c>
    </row>
    <row r="49" spans="1:20" x14ac:dyDescent="0.35">
      <c r="A49" t="s">
        <v>31</v>
      </c>
      <c r="N49" t="s">
        <v>8</v>
      </c>
      <c r="R49" t="s">
        <v>9</v>
      </c>
    </row>
    <row r="50" spans="1:20" x14ac:dyDescent="0.35">
      <c r="A50" t="s">
        <v>32</v>
      </c>
      <c r="N50" t="s">
        <v>5</v>
      </c>
      <c r="O50" t="s">
        <v>6</v>
      </c>
      <c r="P50" t="s">
        <v>7</v>
      </c>
      <c r="R50" t="s">
        <v>5</v>
      </c>
      <c r="S50" t="s">
        <v>6</v>
      </c>
      <c r="T50" t="s">
        <v>7</v>
      </c>
    </row>
    <row r="51" spans="1:20" x14ac:dyDescent="0.35">
      <c r="A51" t="s">
        <v>33</v>
      </c>
      <c r="N51" s="2">
        <f>-LOG10(F$48)</f>
        <v>0.30122973522936203</v>
      </c>
      <c r="O51" s="2">
        <f t="shared" ref="O51:P51" si="13">-LOG10(G$48)</f>
        <v>0.83075456694166017</v>
      </c>
      <c r="P51" s="2">
        <f t="shared" si="13"/>
        <v>1.1267816522762053</v>
      </c>
      <c r="Q51" s="2"/>
      <c r="R51" s="2">
        <f>-LOG10(I$48)</f>
        <v>1.0311011169275117</v>
      </c>
      <c r="S51" s="2">
        <f t="shared" ref="S51:T51" si="14">-LOG10(J$48)</f>
        <v>1.63190997358056</v>
      </c>
      <c r="T51" s="2">
        <f t="shared" si="14"/>
        <v>1.9572909892517776</v>
      </c>
    </row>
    <row r="52" spans="1:20" x14ac:dyDescent="0.35">
      <c r="A52" t="s">
        <v>34</v>
      </c>
    </row>
    <row r="53" spans="1:20" x14ac:dyDescent="0.35">
      <c r="A5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Ahmed</dc:creator>
  <cp:lastModifiedBy>Sheela Ahmed</cp:lastModifiedBy>
  <dcterms:created xsi:type="dcterms:W3CDTF">2016-05-09T21:29:27Z</dcterms:created>
  <dcterms:modified xsi:type="dcterms:W3CDTF">2016-05-11T14:23:09Z</dcterms:modified>
</cp:coreProperties>
</file>