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place\IBM\Clients\Automation\OpenShift\"/>
    </mc:Choice>
  </mc:AlternateContent>
  <xr:revisionPtr revIDLastSave="0" documentId="13_ncr:1_{A47B5714-D497-4EB2-9B7A-839230EEC6A4}" xr6:coauthVersionLast="46" xr6:coauthVersionMax="46" xr10:uidLastSave="{00000000-0000-0000-0000-000000000000}"/>
  <bookViews>
    <workbookView xWindow="-120" yWindow="-120" windowWidth="29040" windowHeight="16440" xr2:uid="{D07F2D3A-748E-4057-897B-60AF50AD09D1}"/>
  </bookViews>
  <sheets>
    <sheet name="ROKS" sheetId="12" r:id="rId1"/>
    <sheet name="go2OCP cutover plan" sheetId="13" r:id="rId2"/>
    <sheet name="Cost Breakup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5" i="13" l="1"/>
  <c r="W55" i="13" s="1"/>
  <c r="S53" i="13"/>
  <c r="W53" i="13" s="1"/>
  <c r="R27" i="12" l="1"/>
  <c r="P26" i="12"/>
  <c r="R21" i="12"/>
  <c r="R28" i="12" s="1"/>
  <c r="P24" i="12"/>
  <c r="P23" i="12"/>
  <c r="P22" i="12"/>
  <c r="P21" i="12"/>
  <c r="P28" i="12" s="1"/>
  <c r="S14" i="12"/>
  <c r="H28" i="12"/>
  <c r="X27" i="12"/>
  <c r="L27" i="12"/>
  <c r="L26" i="12" s="1"/>
  <c r="M26" i="12" s="1"/>
  <c r="M25" i="12"/>
  <c r="M24" i="12"/>
  <c r="M23" i="12"/>
  <c r="M22" i="12"/>
  <c r="X21" i="12"/>
  <c r="M21" i="12" s="1"/>
  <c r="L21" i="12"/>
  <c r="L20" i="12" s="1"/>
  <c r="M19" i="12"/>
  <c r="M18" i="12"/>
  <c r="M17" i="12"/>
  <c r="M16" i="12"/>
  <c r="X15" i="12"/>
  <c r="M15" i="12" s="1"/>
  <c r="L15" i="12"/>
  <c r="L14" i="12" s="1"/>
  <c r="M13" i="12"/>
  <c r="M12" i="12"/>
  <c r="L11" i="12"/>
  <c r="M11" i="12" s="1"/>
  <c r="AB10" i="12"/>
  <c r="X10" i="12"/>
  <c r="M10" i="12" s="1"/>
  <c r="S10" i="12"/>
  <c r="L10" i="12"/>
  <c r="T8" i="12"/>
  <c r="M8" i="12"/>
  <c r="S7" i="12"/>
  <c r="M7" i="12"/>
  <c r="T7" i="12" s="1"/>
  <c r="S6" i="12"/>
  <c r="T6" i="12" s="1"/>
  <c r="M6" i="12"/>
  <c r="AB5" i="12"/>
  <c r="T5" i="12" s="1"/>
  <c r="X5" i="12"/>
  <c r="M5" i="12" s="1"/>
  <c r="S5" i="12"/>
  <c r="L5" i="12"/>
  <c r="L4" i="12" s="1"/>
  <c r="M20" i="12" l="1"/>
  <c r="M4" i="12"/>
  <c r="L9" i="12"/>
  <c r="G54" i="13" s="1"/>
  <c r="K54" i="13" s="1"/>
  <c r="O54" i="13" s="1"/>
  <c r="S9" i="12"/>
  <c r="T9" i="12" s="1"/>
  <c r="S4" i="12"/>
  <c r="S16" i="12" s="1"/>
  <c r="M9" i="12"/>
  <c r="M14" i="12"/>
  <c r="T4" i="12"/>
  <c r="L33" i="12" l="1"/>
  <c r="S54" i="13" s="1"/>
  <c r="W54" i="13" s="1"/>
  <c r="G56" i="13"/>
  <c r="T16" i="12"/>
  <c r="K56" i="13"/>
  <c r="M33" i="12"/>
  <c r="O56" i="13" l="1"/>
  <c r="W56" i="13" l="1"/>
  <c r="S56" i="13"/>
</calcChain>
</file>

<file path=xl/sharedStrings.xml><?xml version="1.0" encoding="utf-8"?>
<sst xmlns="http://schemas.openxmlformats.org/spreadsheetml/2006/main" count="235" uniqueCount="115">
  <si>
    <t>Node Type</t>
  </si>
  <si>
    <t>Monthly</t>
  </si>
  <si>
    <t>Multi-tenant</t>
  </si>
  <si>
    <t>Location</t>
  </si>
  <si>
    <t>Boot Disk</t>
  </si>
  <si>
    <t>Disk1</t>
  </si>
  <si>
    <t>300GB</t>
  </si>
  <si>
    <t>Private Vlan</t>
  </si>
  <si>
    <t>SSL</t>
  </si>
  <si>
    <t>OS Image</t>
  </si>
  <si>
    <t xml:space="preserve">Ubuntu Linux 18.04 LTS Bionic Beaver Minimal Install (64 bit) </t>
  </si>
  <si>
    <t>Type</t>
  </si>
  <si>
    <t>Billing</t>
  </si>
  <si>
    <t>Balanced</t>
  </si>
  <si>
    <t>Disk Type</t>
  </si>
  <si>
    <t>SAN</t>
  </si>
  <si>
    <t>Network Interface
1Gbps public &amp; private non rate limited uplink</t>
  </si>
  <si>
    <t>Network Interface
1Gbps private non rate limited uplink</t>
  </si>
  <si>
    <t>Public egress bandwidth</t>
  </si>
  <si>
    <t>1000GB</t>
  </si>
  <si>
    <t>1 Gbps</t>
  </si>
  <si>
    <t>Public Vlan</t>
  </si>
  <si>
    <t>Public portable IP</t>
  </si>
  <si>
    <t>DNS</t>
  </si>
  <si>
    <t>NA</t>
  </si>
  <si>
    <t>100 GB</t>
  </si>
  <si>
    <t>Details</t>
  </si>
  <si>
    <t>USD</t>
  </si>
  <si>
    <t>Virtual Server Profile
(4x16 -- $111
8x32 --$222
2x8 -- $52)</t>
  </si>
  <si>
    <t>Montrel</t>
  </si>
  <si>
    <t>US$ / Month</t>
  </si>
  <si>
    <t>Montreal</t>
  </si>
  <si>
    <t>Frankfurt</t>
  </si>
  <si>
    <t>Comments</t>
  </si>
  <si>
    <t>August</t>
  </si>
  <si>
    <t>September</t>
  </si>
  <si>
    <t>October</t>
  </si>
  <si>
    <t>November</t>
  </si>
  <si>
    <t>December</t>
  </si>
  <si>
    <t>AppOps / SOS integration</t>
  </si>
  <si>
    <t>System Testing</t>
  </si>
  <si>
    <t>Gather information on Installation/Firewall configuration etc</t>
  </si>
  <si>
    <t>Vyatta firewall configuration</t>
  </si>
  <si>
    <t>Prepare golden containerized images for 3rd Party services [MySQL, Mongo DB, PostgreSQL, Redis, and RabbitMQ] install &amp; configure</t>
  </si>
  <si>
    <t>Cluster Setup [Dev]</t>
  </si>
  <si>
    <t>Configuration of relevant Operators, Golden signal, SAST/DAST/Image scanning etc.</t>
  </si>
  <si>
    <t>Provision 3rd Party Services from Cloud Offerings [Watson NLC / NLU / Discovery / Studio / Assistant, IBM APPID, IBM Cloud Identity Provider, Sendgrid, ElasticSearch etc.]</t>
  </si>
  <si>
    <t>Bluefringe configuration</t>
  </si>
  <si>
    <t>Install Go2OCP Essentials Core, configure CICD</t>
  </si>
  <si>
    <t>Cluster Setup [UAT]</t>
  </si>
  <si>
    <t>Existing App Migration [Image push, chart setup, deployment, data /user sync etc.]</t>
  </si>
  <si>
    <t>Existing App Migration [Image push, chart setup, deployment, data/user sync etc.]</t>
  </si>
  <si>
    <t>Infra</t>
  </si>
  <si>
    <t>Grand total</t>
  </si>
  <si>
    <t>Labor of Delta SREs</t>
  </si>
  <si>
    <t>OpenShift</t>
  </si>
  <si>
    <t>Grand Total</t>
  </si>
  <si>
    <t>Forward Proxy</t>
  </si>
  <si>
    <t>RTP4 (DEV/QA)</t>
  </si>
  <si>
    <t>Boot</t>
  </si>
  <si>
    <t>Master</t>
  </si>
  <si>
    <t>Worker</t>
  </si>
  <si>
    <t>Proxy</t>
  </si>
  <si>
    <t>Management</t>
  </si>
  <si>
    <t>FRA (UAT) - Node details</t>
  </si>
  <si>
    <t>#</t>
  </si>
  <si>
    <t>RAM (GB)</t>
  </si>
  <si>
    <t>Vyatta</t>
  </si>
  <si>
    <t>ROKS @ Frankfurt</t>
  </si>
  <si>
    <t>Storage (GB)</t>
  </si>
  <si>
    <t>100 + 300</t>
  </si>
  <si>
    <t>100 + 200</t>
  </si>
  <si>
    <t>Management [EFK]</t>
  </si>
  <si>
    <t>Block Storage</t>
  </si>
  <si>
    <t>2 IOPS/GB [3TB + 1TB snapshot]</t>
  </si>
  <si>
    <t>Dev - Singlezone - Shared</t>
  </si>
  <si>
    <t>UAT - Singlezone - Shared</t>
  </si>
  <si>
    <t>Perf Test - Multizone - Dedicated</t>
  </si>
  <si>
    <t>EXR</t>
  </si>
  <si>
    <t>4 IOPS/GB [1TB + 500GB snapshot]</t>
  </si>
  <si>
    <t>FRA (PRODUCTION)</t>
  </si>
  <si>
    <t>100 + 600</t>
  </si>
  <si>
    <t>As is ICP @ Frankfurt</t>
  </si>
  <si>
    <t>2 IOPS/GB [4+1TB snapshot]</t>
  </si>
  <si>
    <t>Single instance for NonProd</t>
  </si>
  <si>
    <t>True Internal</t>
  </si>
  <si>
    <t>Shared Internal Prod - Multizone - Dedicated</t>
  </si>
  <si>
    <t>Shared External Prod - Multizone - Dedicated</t>
  </si>
  <si>
    <t>Reuse of NonProd Vyatta</t>
  </si>
  <si>
    <t>Reuse Shared Internal Prod</t>
  </si>
  <si>
    <t>Storage [600GB*3]</t>
  </si>
  <si>
    <t>ROKS @ Montreal</t>
  </si>
  <si>
    <t>HA for Prod</t>
  </si>
  <si>
    <t>2 IOPS/GB [3+1TB snapshot]</t>
  </si>
  <si>
    <t>4 IOPS/GB [4+1TB snapshot]</t>
  </si>
  <si>
    <t>INR - Without OCP</t>
  </si>
  <si>
    <t>INR - With OCP</t>
  </si>
  <si>
    <t>INR - True License</t>
  </si>
  <si>
    <t>Prod - Singlezone - Dedicated</t>
  </si>
  <si>
    <t>Total worker cores</t>
  </si>
  <si>
    <t>VCPU</t>
  </si>
  <si>
    <t>Shared Internal</t>
  </si>
  <si>
    <t>Shared External</t>
  </si>
  <si>
    <t>Cluster Setup [Perf Test]</t>
  </si>
  <si>
    <t>Provision of Env - Workers, Management [EFK], Block storage, Firewall, VLANs/Subnets, DNS etc.</t>
  </si>
  <si>
    <t>Provision of Env - Workers, Management [EFK], Storage nodes [OCS], Block storage, Firewall, VLANs/Subnets, DNS etc.</t>
  </si>
  <si>
    <t xml:space="preserve">Install &amp; configure 3rd Party services [MySQL, Mongo DB, PostgreSQL, Redis, and RabbitMQ] </t>
  </si>
  <si>
    <t>Cluster Setup [Prod - Shared Internal]</t>
  </si>
  <si>
    <t>Cluster Setup [Prod - Shared External]</t>
  </si>
  <si>
    <t>WorkItem Breakdown Structure - ROKS @ Frankfurt</t>
  </si>
  <si>
    <t>Jul</t>
  </si>
  <si>
    <t>AppOps &amp; SoS</t>
  </si>
  <si>
    <t>MONTREAL (PRODUCTION)</t>
  </si>
  <si>
    <t>Canadian clients have regulatory needs for data not leaving their soil</t>
  </si>
  <si>
    <t>UAT needs functional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</si>
</sst>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[$$-409]* #,##0.00_ ;_-[$$-409]* \-#,##0.00\ ;_-[$$-409]* &quot;-&quot;??_ ;_-@_ "/>
    <numFmt numFmtId="165" formatCode="_ * #,##0_ ;_ * \-#,##0_ ;_ * &quot;-&quot;??_ ;_ @_ "/>
  </numFmts>
  <fonts count="17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5124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5124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6EA6FF"/>
        <bgColor indexed="64"/>
      </patternFill>
    </fill>
    <fill>
      <patternFill patternType="solid">
        <fgColor rgb="FFD5E1FF"/>
        <bgColor indexed="64"/>
      </patternFill>
    </fill>
    <fill>
      <patternFill patternType="solid">
        <fgColor rgb="FFEBF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8">
    <xf numFmtId="0" fontId="0" fillId="0" borderId="0" xfId="0"/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0" fillId="0" borderId="11" xfId="0" applyBorder="1"/>
    <xf numFmtId="0" fontId="0" fillId="8" borderId="12" xfId="0" applyFill="1" applyBorder="1"/>
    <xf numFmtId="0" fontId="0" fillId="0" borderId="12" xfId="0" applyBorder="1"/>
    <xf numFmtId="0" fontId="0" fillId="8" borderId="11" xfId="0" applyFill="1" applyBorder="1"/>
    <xf numFmtId="0" fontId="0" fillId="9" borderId="11" xfId="0" applyFill="1" applyBorder="1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0" fillId="8" borderId="0" xfId="0" applyFill="1" applyBorder="1"/>
    <xf numFmtId="0" fontId="0" fillId="0" borderId="0" xfId="0" applyBorder="1"/>
    <xf numFmtId="0" fontId="0" fillId="9" borderId="0" xfId="0" applyFill="1" applyBorder="1"/>
    <xf numFmtId="0" fontId="0" fillId="0" borderId="11" xfId="0" applyFill="1" applyBorder="1"/>
    <xf numFmtId="0" fontId="0" fillId="0" borderId="0" xfId="0" applyFill="1" applyBorder="1"/>
    <xf numFmtId="0" fontId="0" fillId="0" borderId="6" xfId="0" applyBorder="1"/>
    <xf numFmtId="0" fontId="0" fillId="0" borderId="14" xfId="0" applyBorder="1"/>
    <xf numFmtId="0" fontId="0" fillId="0" borderId="7" xfId="0" applyBorder="1"/>
    <xf numFmtId="0" fontId="0" fillId="8" borderId="9" xfId="0" applyFill="1" applyBorder="1"/>
    <xf numFmtId="0" fontId="0" fillId="8" borderId="13" xfId="0" applyFill="1" applyBorder="1"/>
    <xf numFmtId="0" fontId="0" fillId="9" borderId="12" xfId="0" applyFill="1" applyBorder="1"/>
    <xf numFmtId="0" fontId="0" fillId="0" borderId="2" xfId="0" applyBorder="1"/>
    <xf numFmtId="0" fontId="0" fillId="0" borderId="2" xfId="0" applyBorder="1" applyAlignment="1">
      <alignment horizontal="left" indent="2"/>
    </xf>
    <xf numFmtId="0" fontId="0" fillId="0" borderId="2" xfId="0" applyBorder="1" applyAlignment="1">
      <alignment horizontal="left" vertical="top" wrapText="1" indent="2"/>
    </xf>
    <xf numFmtId="0" fontId="0" fillId="8" borderId="10" xfId="0" applyFill="1" applyBorder="1"/>
    <xf numFmtId="0" fontId="4" fillId="0" borderId="1" xfId="0" applyFont="1" applyBorder="1"/>
    <xf numFmtId="0" fontId="4" fillId="6" borderId="5" xfId="0" applyFont="1" applyFill="1" applyBorder="1" applyAlignment="1">
      <alignment horizontal="center"/>
    </xf>
    <xf numFmtId="4" fontId="0" fillId="0" borderId="0" xfId="0" applyNumberFormat="1"/>
    <xf numFmtId="0" fontId="6" fillId="0" borderId="0" xfId="0" applyFont="1" applyBorder="1" applyAlignment="1">
      <alignment horizontal="left"/>
    </xf>
    <xf numFmtId="0" fontId="7" fillId="2" borderId="1" xfId="0" applyFont="1" applyFill="1" applyBorder="1" applyAlignment="1">
      <alignment horizontal="center" vertical="center" wrapText="1" readingOrder="1"/>
    </xf>
    <xf numFmtId="1" fontId="8" fillId="0" borderId="0" xfId="0" applyNumberFormat="1" applyFont="1"/>
    <xf numFmtId="1" fontId="9" fillId="11" borderId="4" xfId="0" applyNumberFormat="1" applyFont="1" applyFill="1" applyBorder="1"/>
    <xf numFmtId="1" fontId="9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1" fontId="6" fillId="12" borderId="4" xfId="0" applyNumberFormat="1" applyFont="1" applyFill="1" applyBorder="1"/>
    <xf numFmtId="1" fontId="6" fillId="0" borderId="0" xfId="0" applyNumberFormat="1" applyFont="1"/>
    <xf numFmtId="0" fontId="10" fillId="0" borderId="0" xfId="0" applyFont="1"/>
    <xf numFmtId="1" fontId="10" fillId="0" borderId="0" xfId="0" applyNumberFormat="1" applyFont="1"/>
    <xf numFmtId="0" fontId="10" fillId="0" borderId="0" xfId="0" applyFont="1" applyAlignment="1">
      <alignment horizontal="center"/>
    </xf>
    <xf numFmtId="0" fontId="6" fillId="0" borderId="0" xfId="0" applyFont="1"/>
    <xf numFmtId="0" fontId="12" fillId="2" borderId="1" xfId="0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right"/>
    </xf>
    <xf numFmtId="0" fontId="13" fillId="3" borderId="1" xfId="0" applyFont="1" applyFill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right"/>
    </xf>
    <xf numFmtId="0" fontId="13" fillId="4" borderId="1" xfId="0" applyFont="1" applyFill="1" applyBorder="1" applyAlignment="1">
      <alignment horizontal="center" vertical="center" wrapText="1" readingOrder="1"/>
    </xf>
    <xf numFmtId="0" fontId="14" fillId="4" borderId="1" xfId="0" applyFont="1" applyFill="1" applyBorder="1" applyAlignment="1">
      <alignment horizontal="center" vertical="top" wrapText="1"/>
    </xf>
    <xf numFmtId="0" fontId="13" fillId="3" borderId="5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top" wrapText="1"/>
    </xf>
    <xf numFmtId="0" fontId="10" fillId="0" borderId="0" xfId="0" applyFont="1" applyFill="1" applyBorder="1"/>
    <xf numFmtId="0" fontId="6" fillId="0" borderId="0" xfId="0" applyFont="1" applyFill="1" applyBorder="1"/>
    <xf numFmtId="0" fontId="13" fillId="0" borderId="0" xfId="0" applyFont="1" applyFill="1" applyBorder="1" applyAlignment="1">
      <alignment horizontal="left" vertical="center" wrapText="1" readingOrder="1"/>
    </xf>
    <xf numFmtId="2" fontId="10" fillId="0" borderId="0" xfId="0" applyNumberFormat="1" applyFont="1" applyFill="1" applyBorder="1"/>
    <xf numFmtId="0" fontId="7" fillId="2" borderId="8" xfId="0" applyFont="1" applyFill="1" applyBorder="1" applyAlignment="1">
      <alignment horizontal="center" vertical="center" wrapText="1" readingOrder="1"/>
    </xf>
    <xf numFmtId="1" fontId="6" fillId="7" borderId="1" xfId="0" applyNumberFormat="1" applyFont="1" applyFill="1" applyBorder="1"/>
    <xf numFmtId="1" fontId="11" fillId="10" borderId="1" xfId="0" applyNumberFormat="1" applyFont="1" applyFill="1" applyBorder="1"/>
    <xf numFmtId="0" fontId="10" fillId="0" borderId="0" xfId="0" applyFont="1" applyFill="1"/>
    <xf numFmtId="0" fontId="15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 readingOrder="1"/>
    </xf>
    <xf numFmtId="3" fontId="0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Alignment="1">
      <alignment horizontal="right"/>
    </xf>
    <xf numFmtId="3" fontId="0" fillId="0" borderId="0" xfId="0" applyNumberFormat="1"/>
    <xf numFmtId="0" fontId="6" fillId="7" borderId="2" xfId="0" applyFont="1" applyFill="1" applyBorder="1" applyAlignment="1">
      <alignment horizontal="left"/>
    </xf>
    <xf numFmtId="0" fontId="6" fillId="7" borderId="3" xfId="0" applyFont="1" applyFill="1" applyBorder="1" applyAlignment="1">
      <alignment horizontal="left"/>
    </xf>
    <xf numFmtId="0" fontId="6" fillId="12" borderId="2" xfId="0" applyFont="1" applyFill="1" applyBorder="1" applyAlignment="1">
      <alignment horizontal="left"/>
    </xf>
    <xf numFmtId="0" fontId="6" fillId="12" borderId="3" xfId="0" applyFont="1" applyFill="1" applyBorder="1" applyAlignment="1">
      <alignment horizontal="left"/>
    </xf>
    <xf numFmtId="0" fontId="6" fillId="12" borderId="4" xfId="0" applyFont="1" applyFill="1" applyBorder="1" applyAlignment="1">
      <alignment horizontal="left"/>
    </xf>
    <xf numFmtId="0" fontId="11" fillId="10" borderId="2" xfId="0" applyFont="1" applyFill="1" applyBorder="1" applyAlignment="1">
      <alignment horizontal="left"/>
    </xf>
    <xf numFmtId="0" fontId="11" fillId="10" borderId="3" xfId="0" applyFont="1" applyFill="1" applyBorder="1" applyAlignment="1">
      <alignment horizontal="left"/>
    </xf>
    <xf numFmtId="0" fontId="5" fillId="13" borderId="0" xfId="0" applyFont="1" applyFill="1" applyAlignment="1">
      <alignment horizontal="left"/>
    </xf>
    <xf numFmtId="1" fontId="9" fillId="7" borderId="1" xfId="0" applyNumberFormat="1" applyFont="1" applyFill="1" applyBorder="1"/>
    <xf numFmtId="0" fontId="8" fillId="0" borderId="0" xfId="0" applyFont="1" applyFill="1"/>
    <xf numFmtId="0" fontId="9" fillId="7" borderId="2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1" fontId="6" fillId="0" borderId="0" xfId="0" applyNumberFormat="1" applyFont="1" applyAlignment="1">
      <alignment horizontal="right"/>
    </xf>
    <xf numFmtId="0" fontId="4" fillId="0" borderId="2" xfId="0" applyFont="1" applyBorder="1"/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5" xfId="0" applyBorder="1"/>
    <xf numFmtId="0" fontId="0" fillId="0" borderId="8" xfId="0" applyBorder="1"/>
    <xf numFmtId="0" fontId="4" fillId="6" borderId="5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vertical="top"/>
    </xf>
    <xf numFmtId="0" fontId="4" fillId="6" borderId="5" xfId="0" applyFont="1" applyFill="1" applyBorder="1" applyAlignment="1">
      <alignment horizontal="left"/>
    </xf>
    <xf numFmtId="0" fontId="4" fillId="6" borderId="15" xfId="0" applyFont="1" applyFill="1" applyBorder="1" applyAlignment="1">
      <alignment horizontal="left"/>
    </xf>
    <xf numFmtId="0" fontId="4" fillId="7" borderId="6" xfId="0" applyFont="1" applyFill="1" applyBorder="1" applyAlignment="1">
      <alignment horizontal="center" vertical="top"/>
    </xf>
    <xf numFmtId="0" fontId="4" fillId="7" borderId="14" xfId="0" applyFont="1" applyFill="1" applyBorder="1" applyAlignment="1">
      <alignment horizontal="center" vertical="top"/>
    </xf>
    <xf numFmtId="0" fontId="4" fillId="7" borderId="7" xfId="0" applyFont="1" applyFill="1" applyBorder="1" applyAlignment="1">
      <alignment horizontal="center" vertical="top"/>
    </xf>
    <xf numFmtId="165" fontId="0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9" fillId="11" borderId="2" xfId="0" applyFont="1" applyFill="1" applyBorder="1" applyAlignment="1">
      <alignment horizontal="left"/>
    </xf>
    <xf numFmtId="0" fontId="9" fillId="11" borderId="3" xfId="0" applyFont="1" applyFill="1" applyBorder="1" applyAlignment="1">
      <alignment horizontal="left"/>
    </xf>
    <xf numFmtId="0" fontId="9" fillId="11" borderId="4" xfId="0" applyFont="1" applyFill="1" applyBorder="1" applyAlignment="1">
      <alignment horizontal="left"/>
    </xf>
    <xf numFmtId="0" fontId="9" fillId="7" borderId="2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15" fillId="14" borderId="2" xfId="0" applyFont="1" applyFill="1" applyBorder="1" applyAlignment="1">
      <alignment horizontal="center"/>
    </xf>
    <xf numFmtId="0" fontId="15" fillId="14" borderId="4" xfId="0" applyFont="1" applyFill="1" applyBorder="1" applyAlignment="1">
      <alignment horizontal="center"/>
    </xf>
    <xf numFmtId="0" fontId="9" fillId="14" borderId="2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9" fillId="14" borderId="4" xfId="0" applyFont="1" applyFill="1" applyBorder="1" applyAlignment="1">
      <alignment horizontal="center"/>
    </xf>
    <xf numFmtId="0" fontId="16" fillId="14" borderId="2" xfId="0" applyFont="1" applyFill="1" applyBorder="1" applyAlignment="1">
      <alignment horizontal="center"/>
    </xf>
    <xf numFmtId="0" fontId="16" fillId="14" borderId="4" xfId="0" applyFont="1" applyFill="1" applyBorder="1" applyAlignment="1">
      <alignment horizontal="center"/>
    </xf>
    <xf numFmtId="43" fontId="11" fillId="13" borderId="1" xfId="1" applyFont="1" applyFill="1" applyBorder="1"/>
    <xf numFmtId="0" fontId="10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560C-3E20-4121-8E22-1B430DBF3873}">
  <dimension ref="A2:AD55"/>
  <sheetViews>
    <sheetView showGridLines="0" tabSelected="1" zoomScale="110" zoomScaleNormal="110" workbookViewId="0">
      <selection activeCell="AC4" sqref="AC4"/>
    </sheetView>
  </sheetViews>
  <sheetFormatPr defaultColWidth="22" defaultRowHeight="12.75" x14ac:dyDescent="0.2"/>
  <cols>
    <col min="1" max="1" width="3" style="43" customWidth="1"/>
    <col min="2" max="2" width="13.28515625" style="43" customWidth="1"/>
    <col min="3" max="3" width="6.85546875" style="43" bestFit="1" customWidth="1"/>
    <col min="4" max="4" width="5.85546875" style="43" customWidth="1"/>
    <col min="5" max="5" width="11.140625" style="43" customWidth="1"/>
    <col min="6" max="6" width="12.7109375" style="43" bestFit="1" customWidth="1"/>
    <col min="7" max="7" width="2.5703125" style="43" customWidth="1"/>
    <col min="8" max="8" width="15.85546875" style="43" customWidth="1"/>
    <col min="9" max="9" width="5.85546875" style="43" customWidth="1"/>
    <col min="10" max="10" width="8.85546875" style="43" customWidth="1"/>
    <col min="11" max="11" width="13.28515625" style="43" customWidth="1"/>
    <col min="12" max="12" width="13.140625" style="43" customWidth="1"/>
    <col min="13" max="13" width="10.5703125" style="43" bestFit="1" customWidth="1"/>
    <col min="14" max="14" width="2.5703125" style="43" customWidth="1"/>
    <col min="15" max="15" width="15.42578125" style="43" customWidth="1"/>
    <col min="16" max="16" width="6.7109375" style="43" customWidth="1"/>
    <col min="17" max="17" width="8.42578125" style="43" customWidth="1"/>
    <col min="18" max="18" width="10.140625" style="43" customWidth="1"/>
    <col min="19" max="19" width="9.7109375" style="43" bestFit="1" customWidth="1"/>
    <col min="20" max="20" width="10.5703125" style="43" bestFit="1" customWidth="1"/>
    <col min="21" max="21" width="2.85546875" style="43" customWidth="1"/>
    <col min="22" max="22" width="13" style="43" hidden="1" customWidth="1"/>
    <col min="23" max="23" width="15.85546875" style="43" hidden="1" customWidth="1"/>
    <col min="24" max="24" width="15.28515625" style="43" hidden="1" customWidth="1"/>
    <col min="25" max="25" width="3.140625" style="43" hidden="1" customWidth="1"/>
    <col min="26" max="26" width="13" style="43" hidden="1" customWidth="1"/>
    <col min="27" max="27" width="15.85546875" style="43" hidden="1" customWidth="1"/>
    <col min="28" max="28" width="15.28515625" style="43" hidden="1" customWidth="1"/>
    <col min="29" max="16384" width="22" style="43"/>
  </cols>
  <sheetData>
    <row r="2" spans="2:30" x14ac:dyDescent="0.2">
      <c r="B2" s="115" t="s">
        <v>82</v>
      </c>
      <c r="C2" s="115"/>
      <c r="D2" s="115"/>
      <c r="E2" s="115"/>
      <c r="F2" s="115"/>
      <c r="H2" s="116" t="s">
        <v>68</v>
      </c>
      <c r="I2" s="117"/>
      <c r="J2" s="117"/>
      <c r="K2" s="118"/>
      <c r="L2" s="119" t="s">
        <v>30</v>
      </c>
      <c r="M2" s="120"/>
      <c r="N2" s="34"/>
      <c r="O2" s="121" t="s">
        <v>91</v>
      </c>
      <c r="P2" s="122"/>
      <c r="Q2" s="122"/>
      <c r="R2" s="123"/>
      <c r="S2" s="124" t="s">
        <v>30</v>
      </c>
      <c r="T2" s="125"/>
      <c r="U2" s="64"/>
      <c r="W2" s="43">
        <v>71.950662482108385</v>
      </c>
      <c r="X2" s="46" t="s">
        <v>78</v>
      </c>
      <c r="AC2" s="127" t="s">
        <v>113</v>
      </c>
      <c r="AD2" s="127"/>
    </row>
    <row r="3" spans="2:30" x14ac:dyDescent="0.2">
      <c r="B3" s="47" t="s">
        <v>0</v>
      </c>
      <c r="C3" s="47" t="s">
        <v>65</v>
      </c>
      <c r="D3" s="47" t="s">
        <v>100</v>
      </c>
      <c r="E3" s="47" t="s">
        <v>66</v>
      </c>
      <c r="F3" s="47" t="s">
        <v>69</v>
      </c>
      <c r="H3" s="35" t="s">
        <v>0</v>
      </c>
      <c r="I3" s="35" t="s">
        <v>65</v>
      </c>
      <c r="J3" s="35" t="s">
        <v>100</v>
      </c>
      <c r="K3" s="35" t="s">
        <v>66</v>
      </c>
      <c r="L3" s="60" t="s">
        <v>55</v>
      </c>
      <c r="M3" s="60" t="s">
        <v>85</v>
      </c>
      <c r="N3" s="36"/>
      <c r="O3" s="35" t="s">
        <v>0</v>
      </c>
      <c r="P3" s="35" t="s">
        <v>65</v>
      </c>
      <c r="Q3" s="35" t="s">
        <v>100</v>
      </c>
      <c r="R3" s="35" t="s">
        <v>66</v>
      </c>
      <c r="S3" s="60" t="s">
        <v>55</v>
      </c>
      <c r="T3" s="60" t="s">
        <v>85</v>
      </c>
      <c r="U3" s="65"/>
      <c r="V3" s="108" t="s">
        <v>32</v>
      </c>
      <c r="W3" s="108"/>
      <c r="X3" s="108"/>
      <c r="Y3" s="48"/>
      <c r="Z3" s="108" t="s">
        <v>31</v>
      </c>
      <c r="AA3" s="108"/>
      <c r="AB3" s="108"/>
      <c r="AC3" s="127"/>
      <c r="AD3" s="127"/>
    </row>
    <row r="4" spans="2:30" x14ac:dyDescent="0.2">
      <c r="B4" s="105" t="s">
        <v>58</v>
      </c>
      <c r="C4" s="106"/>
      <c r="D4" s="106"/>
      <c r="E4" s="106"/>
      <c r="F4" s="107"/>
      <c r="H4" s="109" t="s">
        <v>75</v>
      </c>
      <c r="I4" s="110"/>
      <c r="J4" s="110"/>
      <c r="K4" s="111"/>
      <c r="L4" s="37">
        <f>SUM(L5:L8)</f>
        <v>6372.11</v>
      </c>
      <c r="M4" s="37">
        <f>SUM(M5:M8)</f>
        <v>5014.2331064509708</v>
      </c>
      <c r="N4" s="38"/>
      <c r="O4" s="112" t="s">
        <v>76</v>
      </c>
      <c r="P4" s="113"/>
      <c r="Q4" s="113"/>
      <c r="R4" s="113"/>
      <c r="S4" s="78">
        <f>SUM(S5:S8)</f>
        <v>4259.2250093038128</v>
      </c>
      <c r="T4" s="78">
        <f>SUM(T5:T8)</f>
        <v>3580.2864987355847</v>
      </c>
      <c r="U4" s="38"/>
      <c r="V4" s="48" t="s">
        <v>96</v>
      </c>
      <c r="W4" s="48" t="s">
        <v>95</v>
      </c>
      <c r="X4" s="48" t="s">
        <v>97</v>
      </c>
      <c r="Y4" s="44"/>
      <c r="Z4" s="48" t="s">
        <v>96</v>
      </c>
      <c r="AA4" s="48" t="s">
        <v>95</v>
      </c>
      <c r="AB4" s="48" t="s">
        <v>97</v>
      </c>
      <c r="AC4" s="43" t="s">
        <v>114</v>
      </c>
    </row>
    <row r="5" spans="2:30" ht="15" x14ac:dyDescent="0.25">
      <c r="B5" s="49" t="s">
        <v>59</v>
      </c>
      <c r="C5" s="50">
        <v>1</v>
      </c>
      <c r="D5" s="50">
        <v>4</v>
      </c>
      <c r="E5" s="50">
        <v>16</v>
      </c>
      <c r="F5" s="50" t="s">
        <v>70</v>
      </c>
      <c r="H5" s="39" t="s">
        <v>61</v>
      </c>
      <c r="I5" s="40">
        <v>6</v>
      </c>
      <c r="J5" s="39">
        <v>8</v>
      </c>
      <c r="K5" s="39">
        <v>64</v>
      </c>
      <c r="L5" s="44">
        <f>V5/$W$2</f>
        <v>3807.65</v>
      </c>
      <c r="M5" s="44">
        <f>X5/$W$2</f>
        <v>2449.7731064509712</v>
      </c>
      <c r="N5" s="36"/>
      <c r="O5" s="39" t="s">
        <v>61</v>
      </c>
      <c r="P5" s="40">
        <v>3</v>
      </c>
      <c r="Q5" s="39">
        <v>8</v>
      </c>
      <c r="R5" s="39">
        <v>32</v>
      </c>
      <c r="S5" s="36">
        <f>Z5/$W$2</f>
        <v>1815.2650093038133</v>
      </c>
      <c r="T5" s="36">
        <f>AB5/$W$2</f>
        <v>1136.3264987355844</v>
      </c>
      <c r="U5" s="36"/>
      <c r="V5" s="66">
        <v>273962.94</v>
      </c>
      <c r="W5" s="66">
        <v>167535.76999999999</v>
      </c>
      <c r="X5" s="67">
        <f>(W5+((V5-W5)*8.2%))</f>
        <v>176262.79793999999</v>
      </c>
      <c r="Y5" s="68"/>
      <c r="Z5" s="69">
        <v>130609.52</v>
      </c>
      <c r="AA5" s="69">
        <v>77395.929999999993</v>
      </c>
      <c r="AB5" s="67">
        <f>(AA5+((Z5-AA5)*8.2%))</f>
        <v>81759.444380000001</v>
      </c>
    </row>
    <row r="6" spans="2:30" x14ac:dyDescent="0.2">
      <c r="B6" s="52" t="s">
        <v>60</v>
      </c>
      <c r="C6" s="53">
        <v>1</v>
      </c>
      <c r="D6" s="53">
        <v>8</v>
      </c>
      <c r="E6" s="53">
        <v>32</v>
      </c>
      <c r="F6" s="50" t="s">
        <v>70</v>
      </c>
      <c r="H6" s="39" t="s">
        <v>72</v>
      </c>
      <c r="I6" s="40">
        <v>1</v>
      </c>
      <c r="J6" s="39">
        <v>16</v>
      </c>
      <c r="K6" s="39">
        <v>64</v>
      </c>
      <c r="L6" s="36">
        <v>1177.06</v>
      </c>
      <c r="M6" s="36">
        <f>L6</f>
        <v>1177.06</v>
      </c>
      <c r="N6" s="36"/>
      <c r="O6" s="79" t="s">
        <v>72</v>
      </c>
      <c r="P6" s="40">
        <v>1</v>
      </c>
      <c r="Q6" s="39">
        <v>16</v>
      </c>
      <c r="R6" s="39">
        <v>64</v>
      </c>
      <c r="S6" s="36">
        <f>L6</f>
        <v>1177.06</v>
      </c>
      <c r="T6" s="36">
        <f>S6</f>
        <v>1177.06</v>
      </c>
      <c r="U6" s="36"/>
      <c r="V6" s="67"/>
      <c r="W6" s="67"/>
      <c r="X6" s="67"/>
      <c r="Y6" s="67"/>
      <c r="Z6" s="67"/>
      <c r="AA6" s="67"/>
      <c r="AB6" s="67"/>
    </row>
    <row r="7" spans="2:30" x14ac:dyDescent="0.2">
      <c r="B7" s="49" t="s">
        <v>61</v>
      </c>
      <c r="C7" s="50">
        <v>25</v>
      </c>
      <c r="D7" s="50">
        <v>4</v>
      </c>
      <c r="E7" s="50">
        <v>16</v>
      </c>
      <c r="F7" s="50" t="s">
        <v>70</v>
      </c>
      <c r="H7" s="39" t="s">
        <v>67</v>
      </c>
      <c r="I7" s="40">
        <v>1</v>
      </c>
      <c r="J7" s="114" t="s">
        <v>84</v>
      </c>
      <c r="K7" s="114"/>
      <c r="L7" s="36">
        <v>939.9</v>
      </c>
      <c r="M7" s="36">
        <f>L7</f>
        <v>939.9</v>
      </c>
      <c r="N7" s="36"/>
      <c r="O7" s="39" t="s">
        <v>67</v>
      </c>
      <c r="P7" s="40">
        <v>1</v>
      </c>
      <c r="Q7" s="39"/>
      <c r="R7" s="39"/>
      <c r="S7" s="36">
        <f>L7</f>
        <v>939.9</v>
      </c>
      <c r="T7" s="36">
        <f>M7</f>
        <v>939.9</v>
      </c>
      <c r="U7" s="36"/>
      <c r="V7" s="67"/>
      <c r="W7" s="67"/>
      <c r="X7" s="67"/>
      <c r="Y7" s="67"/>
      <c r="Z7" s="67"/>
      <c r="AA7" s="67"/>
      <c r="AB7" s="67"/>
    </row>
    <row r="8" spans="2:30" x14ac:dyDescent="0.2">
      <c r="B8" s="52" t="s">
        <v>62</v>
      </c>
      <c r="C8" s="53">
        <v>1</v>
      </c>
      <c r="D8" s="53">
        <v>4</v>
      </c>
      <c r="E8" s="53">
        <v>8</v>
      </c>
      <c r="F8" s="50" t="s">
        <v>70</v>
      </c>
      <c r="H8" s="39" t="s">
        <v>73</v>
      </c>
      <c r="I8" s="102" t="s">
        <v>83</v>
      </c>
      <c r="J8" s="102"/>
      <c r="K8" s="102"/>
      <c r="L8" s="36">
        <v>447.5</v>
      </c>
      <c r="M8" s="36">
        <f>L8</f>
        <v>447.5</v>
      </c>
      <c r="N8" s="36"/>
      <c r="O8" s="39" t="s">
        <v>73</v>
      </c>
      <c r="P8" s="102" t="s">
        <v>74</v>
      </c>
      <c r="Q8" s="102"/>
      <c r="R8" s="102"/>
      <c r="S8" s="36">
        <v>327</v>
      </c>
      <c r="T8" s="36">
        <f>S8</f>
        <v>327</v>
      </c>
      <c r="U8" s="36"/>
      <c r="V8" s="67"/>
      <c r="W8" s="67"/>
      <c r="X8" s="67"/>
      <c r="Y8" s="67"/>
      <c r="Z8" s="67"/>
      <c r="AA8" s="67"/>
      <c r="AB8" s="67"/>
    </row>
    <row r="9" spans="2:30" x14ac:dyDescent="0.2">
      <c r="B9" s="54" t="s">
        <v>63</v>
      </c>
      <c r="C9" s="55">
        <v>1</v>
      </c>
      <c r="D9" s="55">
        <v>8</v>
      </c>
      <c r="E9" s="55">
        <v>32</v>
      </c>
      <c r="F9" s="55" t="s">
        <v>70</v>
      </c>
      <c r="H9" s="72" t="s">
        <v>76</v>
      </c>
      <c r="I9" s="73"/>
      <c r="J9" s="73"/>
      <c r="K9" s="74"/>
      <c r="L9" s="41">
        <f>SUM(L10:L13)</f>
        <v>7123.3783333333331</v>
      </c>
      <c r="M9" s="41">
        <f>SUM(M10:M13)</f>
        <v>5539.1885178699431</v>
      </c>
      <c r="N9" s="42"/>
      <c r="O9" s="80" t="s">
        <v>98</v>
      </c>
      <c r="P9" s="81"/>
      <c r="Q9" s="81"/>
      <c r="R9" s="81"/>
      <c r="S9" s="78">
        <f>SUM(S10:S14)</f>
        <v>8224.9551727149665</v>
      </c>
      <c r="T9" s="78">
        <f>S9</f>
        <v>8224.9551727149665</v>
      </c>
      <c r="U9" s="42"/>
      <c r="V9" s="67"/>
      <c r="W9" s="67"/>
      <c r="X9" s="67"/>
      <c r="Y9" s="67"/>
      <c r="Z9" s="67"/>
      <c r="AA9" s="67"/>
      <c r="AB9" s="67"/>
    </row>
    <row r="10" spans="2:30" ht="12.75" customHeight="1" x14ac:dyDescent="0.25">
      <c r="B10" s="105" t="s">
        <v>64</v>
      </c>
      <c r="C10" s="106"/>
      <c r="D10" s="106"/>
      <c r="E10" s="106"/>
      <c r="F10" s="107"/>
      <c r="H10" s="43" t="s">
        <v>61</v>
      </c>
      <c r="I10" s="45">
        <v>7</v>
      </c>
      <c r="J10" s="43">
        <v>8</v>
      </c>
      <c r="K10" s="43">
        <v>64</v>
      </c>
      <c r="L10" s="44">
        <f>V10/$W$2</f>
        <v>4442.2583333333332</v>
      </c>
      <c r="M10" s="44">
        <f>X10/$W$2</f>
        <v>2858.0685178699428</v>
      </c>
      <c r="N10" s="44"/>
      <c r="O10" s="39" t="s">
        <v>61</v>
      </c>
      <c r="P10" s="40">
        <v>3</v>
      </c>
      <c r="Q10" s="39">
        <v>8</v>
      </c>
      <c r="R10" s="39">
        <v>32</v>
      </c>
      <c r="S10" s="36">
        <f>Z10/$W$2</f>
        <v>2292.6251727149665</v>
      </c>
      <c r="T10" s="36"/>
      <c r="U10" s="44"/>
      <c r="V10" s="69">
        <v>319623.43</v>
      </c>
      <c r="W10" s="69">
        <v>195458.39</v>
      </c>
      <c r="X10" s="67">
        <f>(W10+((V10-W10)*8.2%))</f>
        <v>205639.92328000002</v>
      </c>
      <c r="Y10" s="67"/>
      <c r="Z10" s="33">
        <v>164955.9</v>
      </c>
      <c r="AA10" s="33">
        <v>111742.32</v>
      </c>
      <c r="AB10" s="67">
        <f>(AA10+((Z10-AA10)*8.2%))</f>
        <v>116105.83356</v>
      </c>
    </row>
    <row r="11" spans="2:30" x14ac:dyDescent="0.2">
      <c r="B11" s="49" t="s">
        <v>59</v>
      </c>
      <c r="C11" s="50">
        <v>1</v>
      </c>
      <c r="D11" s="50">
        <v>4</v>
      </c>
      <c r="E11" s="50">
        <v>16</v>
      </c>
      <c r="F11" s="50" t="s">
        <v>70</v>
      </c>
      <c r="H11" s="43" t="s">
        <v>72</v>
      </c>
      <c r="I11" s="45">
        <v>2</v>
      </c>
      <c r="J11" s="43">
        <v>16</v>
      </c>
      <c r="K11" s="43">
        <v>64</v>
      </c>
      <c r="L11" s="44">
        <f>I11*L6/I6</f>
        <v>2354.12</v>
      </c>
      <c r="M11" s="36">
        <f>L11</f>
        <v>2354.12</v>
      </c>
      <c r="N11" s="44"/>
      <c r="O11" s="79" t="s">
        <v>90</v>
      </c>
      <c r="P11" s="40">
        <v>3</v>
      </c>
      <c r="Q11" s="39">
        <v>16</v>
      </c>
      <c r="R11" s="39">
        <v>64</v>
      </c>
      <c r="S11" s="36">
        <v>1551.03</v>
      </c>
      <c r="T11" s="36"/>
      <c r="U11" s="44"/>
      <c r="V11" s="67"/>
      <c r="W11" s="67"/>
      <c r="X11" s="67"/>
      <c r="Y11" s="67"/>
      <c r="Z11" s="67"/>
      <c r="AA11" s="67"/>
      <c r="AB11" s="67"/>
    </row>
    <row r="12" spans="2:30" x14ac:dyDescent="0.2">
      <c r="B12" s="52" t="s">
        <v>60</v>
      </c>
      <c r="C12" s="53">
        <v>1</v>
      </c>
      <c r="D12" s="53">
        <v>8</v>
      </c>
      <c r="E12" s="53">
        <v>32</v>
      </c>
      <c r="F12" s="53" t="s">
        <v>70</v>
      </c>
      <c r="H12" s="43" t="s">
        <v>67</v>
      </c>
      <c r="I12" s="45">
        <v>1</v>
      </c>
      <c r="J12" s="104" t="s">
        <v>88</v>
      </c>
      <c r="K12" s="104"/>
      <c r="L12" s="44">
        <v>0</v>
      </c>
      <c r="M12" s="36">
        <f>L12</f>
        <v>0</v>
      </c>
      <c r="N12" s="44"/>
      <c r="O12" s="79" t="s">
        <v>72</v>
      </c>
      <c r="P12" s="40">
        <v>2</v>
      </c>
      <c r="Q12" s="39">
        <v>16</v>
      </c>
      <c r="R12" s="39">
        <v>64</v>
      </c>
      <c r="S12" s="36">
        <v>2354</v>
      </c>
      <c r="T12" s="36"/>
      <c r="U12" s="44"/>
      <c r="V12" s="67"/>
      <c r="W12" s="67"/>
      <c r="X12" s="67"/>
      <c r="Y12" s="67"/>
      <c r="Z12" s="67"/>
      <c r="AA12" s="67"/>
      <c r="AB12" s="67"/>
    </row>
    <row r="13" spans="2:30" x14ac:dyDescent="0.2">
      <c r="B13" s="49" t="s">
        <v>61</v>
      </c>
      <c r="C13" s="50">
        <v>7</v>
      </c>
      <c r="D13" s="50">
        <v>8</v>
      </c>
      <c r="E13" s="50">
        <v>32</v>
      </c>
      <c r="F13" s="50" t="s">
        <v>70</v>
      </c>
      <c r="H13" s="43" t="s">
        <v>73</v>
      </c>
      <c r="I13" s="103" t="s">
        <v>93</v>
      </c>
      <c r="J13" s="103"/>
      <c r="K13" s="103"/>
      <c r="L13" s="44">
        <v>327</v>
      </c>
      <c r="M13" s="36">
        <f>L13</f>
        <v>327</v>
      </c>
      <c r="N13" s="44"/>
      <c r="O13" s="39" t="s">
        <v>67</v>
      </c>
      <c r="P13" s="40">
        <v>2</v>
      </c>
      <c r="Q13" s="39"/>
      <c r="R13" s="39"/>
      <c r="S13" s="36">
        <v>1879.8</v>
      </c>
      <c r="T13" s="36"/>
      <c r="U13" s="44"/>
      <c r="V13" s="67"/>
      <c r="W13" s="67"/>
      <c r="X13" s="67"/>
      <c r="Y13" s="67"/>
      <c r="Z13" s="67"/>
      <c r="AA13" s="67"/>
      <c r="AB13" s="67"/>
    </row>
    <row r="14" spans="2:30" x14ac:dyDescent="0.2">
      <c r="B14" s="52" t="s">
        <v>62</v>
      </c>
      <c r="C14" s="53">
        <v>1</v>
      </c>
      <c r="D14" s="53">
        <v>4</v>
      </c>
      <c r="E14" s="53">
        <v>16</v>
      </c>
      <c r="F14" s="53" t="s">
        <v>70</v>
      </c>
      <c r="H14" s="70" t="s">
        <v>77</v>
      </c>
      <c r="I14" s="71"/>
      <c r="J14" s="71"/>
      <c r="K14" s="71"/>
      <c r="L14" s="61">
        <f>SUM(L15:L19)</f>
        <v>5182.5551791118169</v>
      </c>
      <c r="M14" s="61">
        <f>SUM(M15:M19)</f>
        <v>4503.6167961310166</v>
      </c>
      <c r="N14" s="44"/>
      <c r="O14" s="39" t="s">
        <v>73</v>
      </c>
      <c r="P14" s="101" t="s">
        <v>79</v>
      </c>
      <c r="Q14" s="101"/>
      <c r="R14" s="101"/>
      <c r="S14" s="36">
        <f>L19</f>
        <v>147.5</v>
      </c>
      <c r="T14" s="36"/>
      <c r="U14" s="42"/>
      <c r="V14" s="67"/>
      <c r="W14" s="67"/>
      <c r="X14" s="67"/>
      <c r="Y14" s="67"/>
      <c r="Z14" s="67"/>
      <c r="AA14" s="67"/>
      <c r="AB14" s="67"/>
    </row>
    <row r="15" spans="2:30" ht="15" x14ac:dyDescent="0.25">
      <c r="B15" s="49" t="s">
        <v>63</v>
      </c>
      <c r="C15" s="50">
        <v>1</v>
      </c>
      <c r="D15" s="50">
        <v>8</v>
      </c>
      <c r="E15" s="50">
        <v>32</v>
      </c>
      <c r="F15" s="50" t="s">
        <v>70</v>
      </c>
      <c r="H15" s="43" t="s">
        <v>61</v>
      </c>
      <c r="I15" s="45">
        <v>3</v>
      </c>
      <c r="J15" s="43">
        <v>8</v>
      </c>
      <c r="K15" s="43">
        <v>32</v>
      </c>
      <c r="L15" s="44">
        <f>V15/$W$2</f>
        <v>2307.0251791118171</v>
      </c>
      <c r="M15" s="44">
        <f>X15/$W$2</f>
        <v>1628.0867961310169</v>
      </c>
      <c r="N15" s="42"/>
      <c r="U15" s="44"/>
      <c r="V15" s="69">
        <v>165991.99</v>
      </c>
      <c r="W15" s="69">
        <v>112778.41</v>
      </c>
      <c r="X15" s="67">
        <f>(W15+((V15-W15)*8.2%))</f>
        <v>117141.92356</v>
      </c>
      <c r="Y15" s="67"/>
      <c r="Z15" s="67"/>
      <c r="AA15" s="67"/>
      <c r="AB15" s="67"/>
    </row>
    <row r="16" spans="2:30" x14ac:dyDescent="0.2">
      <c r="B16" s="52" t="s">
        <v>57</v>
      </c>
      <c r="C16" s="53">
        <v>3</v>
      </c>
      <c r="D16" s="53">
        <v>2</v>
      </c>
      <c r="E16" s="53">
        <v>8</v>
      </c>
      <c r="F16" s="53" t="s">
        <v>71</v>
      </c>
      <c r="H16" s="63" t="s">
        <v>90</v>
      </c>
      <c r="I16" s="45">
        <v>3</v>
      </c>
      <c r="J16" s="43">
        <v>16</v>
      </c>
      <c r="K16" s="43">
        <v>64</v>
      </c>
      <c r="L16" s="44">
        <v>1551.03</v>
      </c>
      <c r="M16" s="36">
        <f t="shared" ref="M16:M17" si="0">L16</f>
        <v>1551.03</v>
      </c>
      <c r="N16" s="44"/>
      <c r="O16" s="77" t="s">
        <v>56</v>
      </c>
      <c r="P16" s="77"/>
      <c r="Q16" s="77"/>
      <c r="R16" s="77"/>
      <c r="S16" s="126">
        <f>S4+S9</f>
        <v>12484.180182018779</v>
      </c>
      <c r="T16" s="126">
        <f>T4+T9</f>
        <v>11805.241671450551</v>
      </c>
      <c r="U16" s="44"/>
      <c r="V16" s="67"/>
      <c r="W16" s="67"/>
      <c r="X16" s="67"/>
      <c r="Y16" s="67"/>
      <c r="Z16" s="67"/>
      <c r="AA16" s="67"/>
      <c r="AB16" s="67"/>
    </row>
    <row r="17" spans="2:28" x14ac:dyDescent="0.2">
      <c r="B17" s="105" t="s">
        <v>80</v>
      </c>
      <c r="C17" s="106"/>
      <c r="D17" s="106"/>
      <c r="E17" s="106"/>
      <c r="F17" s="107"/>
      <c r="H17" s="63" t="s">
        <v>72</v>
      </c>
      <c r="I17" s="45">
        <v>2</v>
      </c>
      <c r="J17" s="43">
        <v>16</v>
      </c>
      <c r="K17" s="43">
        <v>64</v>
      </c>
      <c r="L17" s="44">
        <v>1177</v>
      </c>
      <c r="M17" s="36">
        <f t="shared" si="0"/>
        <v>1177</v>
      </c>
      <c r="N17" s="44"/>
      <c r="O17" s="44"/>
      <c r="P17" s="44"/>
      <c r="Q17" s="44"/>
      <c r="R17" s="44"/>
      <c r="S17" s="44"/>
      <c r="T17" s="44"/>
      <c r="U17" s="44"/>
      <c r="V17" s="67"/>
      <c r="W17" s="67"/>
      <c r="X17" s="67"/>
      <c r="Y17" s="67"/>
      <c r="Z17" s="67"/>
      <c r="AA17" s="67"/>
      <c r="AB17" s="67"/>
    </row>
    <row r="18" spans="2:28" x14ac:dyDescent="0.2">
      <c r="B18" s="49" t="s">
        <v>59</v>
      </c>
      <c r="C18" s="50">
        <v>1</v>
      </c>
      <c r="D18" s="50">
        <v>4</v>
      </c>
      <c r="E18" s="50">
        <v>16</v>
      </c>
      <c r="F18" s="50" t="s">
        <v>70</v>
      </c>
      <c r="H18" s="43" t="s">
        <v>67</v>
      </c>
      <c r="I18" s="45">
        <v>1</v>
      </c>
      <c r="J18" s="104" t="s">
        <v>88</v>
      </c>
      <c r="K18" s="104"/>
      <c r="L18" s="44">
        <v>0</v>
      </c>
      <c r="M18" s="36">
        <f>L18</f>
        <v>0</v>
      </c>
      <c r="N18" s="44"/>
      <c r="O18" s="44"/>
      <c r="P18" s="44"/>
      <c r="Q18" s="44"/>
      <c r="R18" s="44"/>
      <c r="S18" s="44"/>
      <c r="T18" s="44"/>
      <c r="U18" s="44"/>
      <c r="V18" s="67"/>
      <c r="W18" s="67"/>
      <c r="X18" s="67"/>
      <c r="Y18" s="67"/>
      <c r="Z18" s="67"/>
      <c r="AA18" s="67"/>
      <c r="AB18" s="67"/>
    </row>
    <row r="19" spans="2:28" x14ac:dyDescent="0.2">
      <c r="B19" s="52" t="s">
        <v>60</v>
      </c>
      <c r="C19" s="53">
        <v>1</v>
      </c>
      <c r="D19" s="53">
        <v>8</v>
      </c>
      <c r="E19" s="53">
        <v>32</v>
      </c>
      <c r="F19" s="50" t="s">
        <v>70</v>
      </c>
      <c r="H19" s="43" t="s">
        <v>73</v>
      </c>
      <c r="I19" s="103" t="s">
        <v>79</v>
      </c>
      <c r="J19" s="103"/>
      <c r="K19" s="103"/>
      <c r="L19" s="44">
        <v>147.5</v>
      </c>
      <c r="M19" s="36">
        <f>L19</f>
        <v>147.5</v>
      </c>
      <c r="N19" s="44"/>
      <c r="O19" s="44"/>
      <c r="P19" s="42" t="s">
        <v>99</v>
      </c>
      <c r="Q19" s="42"/>
      <c r="R19" s="44"/>
      <c r="S19" s="44"/>
      <c r="T19" s="44"/>
      <c r="U19" s="44"/>
      <c r="V19" s="67"/>
      <c r="W19" s="67"/>
      <c r="X19" s="67"/>
      <c r="Y19" s="67"/>
      <c r="Z19" s="67"/>
      <c r="AA19" s="67"/>
      <c r="AB19" s="67"/>
    </row>
    <row r="20" spans="2:28" x14ac:dyDescent="0.2">
      <c r="B20" s="49" t="s">
        <v>61</v>
      </c>
      <c r="C20" s="50">
        <v>8</v>
      </c>
      <c r="D20" s="50">
        <v>8</v>
      </c>
      <c r="E20" s="50">
        <v>32</v>
      </c>
      <c r="F20" s="50" t="s">
        <v>70</v>
      </c>
      <c r="H20" s="75" t="s">
        <v>86</v>
      </c>
      <c r="I20" s="76"/>
      <c r="J20" s="76"/>
      <c r="K20" s="76"/>
      <c r="L20" s="62">
        <f>SUM(L21:L25)</f>
        <v>13227.10552454175</v>
      </c>
      <c r="M20" s="62">
        <f>SUM(M21:M25)</f>
        <v>11190.290248011919</v>
      </c>
      <c r="N20" s="44"/>
      <c r="O20" s="42"/>
      <c r="P20" s="48" t="s">
        <v>101</v>
      </c>
      <c r="Q20" s="51"/>
      <c r="R20" s="82" t="s">
        <v>102</v>
      </c>
      <c r="S20" s="42"/>
      <c r="T20" s="42"/>
      <c r="U20" s="42"/>
      <c r="V20" s="67"/>
      <c r="W20" s="67"/>
      <c r="X20" s="67"/>
      <c r="Y20" s="67"/>
      <c r="Z20" s="67"/>
      <c r="AA20" s="67"/>
      <c r="AB20" s="67"/>
    </row>
    <row r="21" spans="2:28" ht="15" x14ac:dyDescent="0.25">
      <c r="B21" s="52" t="s">
        <v>62</v>
      </c>
      <c r="C21" s="53">
        <v>1</v>
      </c>
      <c r="D21" s="53">
        <v>4</v>
      </c>
      <c r="E21" s="53">
        <v>16</v>
      </c>
      <c r="F21" s="50" t="s">
        <v>70</v>
      </c>
      <c r="H21" s="43" t="s">
        <v>61</v>
      </c>
      <c r="I21" s="45">
        <v>9</v>
      </c>
      <c r="J21" s="43">
        <v>8</v>
      </c>
      <c r="K21" s="43">
        <v>32</v>
      </c>
      <c r="L21" s="44">
        <f>V21/$W$2</f>
        <v>6892.2755245417502</v>
      </c>
      <c r="M21" s="44">
        <f>X21/$W$2</f>
        <v>4855.4602480119211</v>
      </c>
      <c r="N21" s="42"/>
      <c r="O21" s="44"/>
      <c r="P21" s="44">
        <f>I5*J5</f>
        <v>48</v>
      </c>
      <c r="R21" s="44">
        <f>I27*J27</f>
        <v>48</v>
      </c>
      <c r="S21" s="44"/>
      <c r="T21" s="44"/>
      <c r="U21" s="44"/>
      <c r="V21" s="66">
        <v>495903.79</v>
      </c>
      <c r="W21" s="66">
        <v>336263.04</v>
      </c>
      <c r="X21" s="67">
        <f>(W21+((V21-W21)*8.2%))</f>
        <v>349353.58149999997</v>
      </c>
      <c r="Y21" s="67"/>
      <c r="Z21" s="67"/>
      <c r="AA21" s="67"/>
      <c r="AB21" s="67"/>
    </row>
    <row r="22" spans="2:28" ht="15" x14ac:dyDescent="0.25">
      <c r="B22" s="49" t="s">
        <v>63</v>
      </c>
      <c r="C22" s="50">
        <v>1</v>
      </c>
      <c r="D22" s="50">
        <v>8</v>
      </c>
      <c r="E22" s="50">
        <v>32</v>
      </c>
      <c r="F22" s="50" t="s">
        <v>81</v>
      </c>
      <c r="H22" s="63" t="s">
        <v>90</v>
      </c>
      <c r="I22" s="45">
        <v>3</v>
      </c>
      <c r="J22" s="43">
        <v>16</v>
      </c>
      <c r="K22" s="43">
        <v>64</v>
      </c>
      <c r="L22" s="44">
        <v>1551.03</v>
      </c>
      <c r="M22" s="36">
        <f t="shared" ref="M22:M23" si="1">L22</f>
        <v>1551.03</v>
      </c>
      <c r="N22" s="44"/>
      <c r="O22" s="44"/>
      <c r="P22" s="44">
        <f>I10*J10</f>
        <v>56</v>
      </c>
      <c r="R22" s="44"/>
      <c r="S22" s="44"/>
      <c r="T22" s="44"/>
      <c r="U22" s="44"/>
      <c r="V22" s="66"/>
      <c r="W22" s="66"/>
      <c r="X22" s="67"/>
      <c r="Y22" s="67"/>
      <c r="Z22" s="67"/>
      <c r="AA22" s="67"/>
      <c r="AB22" s="67"/>
    </row>
    <row r="23" spans="2:28" x14ac:dyDescent="0.2">
      <c r="B23" s="49" t="s">
        <v>57</v>
      </c>
      <c r="C23" s="53">
        <v>3</v>
      </c>
      <c r="D23" s="53">
        <v>2</v>
      </c>
      <c r="E23" s="53">
        <v>8</v>
      </c>
      <c r="F23" s="50" t="s">
        <v>71</v>
      </c>
      <c r="H23" s="63" t="s">
        <v>72</v>
      </c>
      <c r="I23" s="45">
        <v>2</v>
      </c>
      <c r="J23" s="43">
        <v>16</v>
      </c>
      <c r="K23" s="43">
        <v>64</v>
      </c>
      <c r="L23" s="44">
        <v>2354</v>
      </c>
      <c r="M23" s="36">
        <f t="shared" si="1"/>
        <v>2354</v>
      </c>
      <c r="N23" s="44"/>
      <c r="O23" s="44"/>
      <c r="P23" s="44">
        <f>I15*J15</f>
        <v>24</v>
      </c>
      <c r="R23" s="44"/>
      <c r="S23" s="44"/>
      <c r="T23" s="44"/>
      <c r="U23" s="44"/>
      <c r="V23" s="67"/>
      <c r="W23" s="67"/>
      <c r="X23" s="67"/>
      <c r="Y23" s="67"/>
      <c r="Z23" s="67"/>
      <c r="AA23" s="67"/>
      <c r="AB23" s="67"/>
    </row>
    <row r="24" spans="2:28" x14ac:dyDescent="0.2">
      <c r="B24" s="105" t="s">
        <v>112</v>
      </c>
      <c r="C24" s="106"/>
      <c r="D24" s="106"/>
      <c r="E24" s="106"/>
      <c r="F24" s="107"/>
      <c r="H24" s="43" t="s">
        <v>67</v>
      </c>
      <c r="I24" s="45">
        <v>2</v>
      </c>
      <c r="J24" s="104" t="s">
        <v>92</v>
      </c>
      <c r="K24" s="104"/>
      <c r="L24" s="44">
        <v>1879.8</v>
      </c>
      <c r="M24" s="36">
        <f>L24</f>
        <v>1879.8</v>
      </c>
      <c r="N24" s="44"/>
      <c r="O24" s="44"/>
      <c r="P24" s="44">
        <f>I21*J21</f>
        <v>72</v>
      </c>
      <c r="R24" s="44"/>
      <c r="S24" s="44"/>
      <c r="T24" s="44"/>
      <c r="U24" s="44"/>
      <c r="V24" s="67"/>
      <c r="W24" s="67"/>
      <c r="X24" s="67"/>
      <c r="Y24" s="67"/>
      <c r="Z24" s="67"/>
      <c r="AA24" s="67"/>
      <c r="AB24" s="67"/>
    </row>
    <row r="25" spans="2:28" x14ac:dyDescent="0.2">
      <c r="B25" s="49" t="s">
        <v>59</v>
      </c>
      <c r="C25" s="50">
        <v>1</v>
      </c>
      <c r="D25" s="50">
        <v>4</v>
      </c>
      <c r="E25" s="50">
        <v>16</v>
      </c>
      <c r="F25" s="50" t="s">
        <v>70</v>
      </c>
      <c r="H25" s="43" t="s">
        <v>73</v>
      </c>
      <c r="I25" s="103" t="s">
        <v>94</v>
      </c>
      <c r="J25" s="103"/>
      <c r="K25" s="103"/>
      <c r="L25" s="44">
        <v>550</v>
      </c>
      <c r="M25" s="36">
        <f>L25</f>
        <v>550</v>
      </c>
      <c r="N25" s="44"/>
      <c r="O25" s="44"/>
      <c r="R25" s="44"/>
      <c r="T25" s="44"/>
      <c r="U25" s="44"/>
      <c r="V25" s="67"/>
      <c r="W25" s="67"/>
      <c r="X25" s="67"/>
      <c r="Y25" s="67"/>
      <c r="Z25" s="67"/>
      <c r="AA25" s="67"/>
      <c r="AB25" s="67"/>
    </row>
    <row r="26" spans="2:28" x14ac:dyDescent="0.2">
      <c r="B26" s="52" t="s">
        <v>60</v>
      </c>
      <c r="C26" s="53">
        <v>1</v>
      </c>
      <c r="D26" s="53">
        <v>8</v>
      </c>
      <c r="E26" s="53">
        <v>32</v>
      </c>
      <c r="F26" s="50" t="s">
        <v>70</v>
      </c>
      <c r="H26" s="75" t="s">
        <v>87</v>
      </c>
      <c r="I26" s="76"/>
      <c r="J26" s="76"/>
      <c r="K26" s="76"/>
      <c r="L26" s="62">
        <f>SUM(L27:L31)</f>
        <v>9054.6803518267843</v>
      </c>
      <c r="M26" s="62">
        <f>L26</f>
        <v>9054.6803518267843</v>
      </c>
      <c r="N26" s="44"/>
      <c r="P26" s="43">
        <f>P5*Q5</f>
        <v>24</v>
      </c>
      <c r="V26" s="67"/>
      <c r="W26" s="67"/>
      <c r="X26" s="67"/>
      <c r="Y26" s="67"/>
      <c r="Z26" s="67"/>
      <c r="AA26" s="67"/>
      <c r="AB26" s="67"/>
    </row>
    <row r="27" spans="2:28" ht="15" x14ac:dyDescent="0.25">
      <c r="B27" s="49" t="s">
        <v>61</v>
      </c>
      <c r="C27" s="50">
        <v>3</v>
      </c>
      <c r="D27" s="50">
        <v>8</v>
      </c>
      <c r="E27" s="50">
        <v>32</v>
      </c>
      <c r="F27" s="50" t="s">
        <v>70</v>
      </c>
      <c r="H27" s="43" t="s">
        <v>61</v>
      </c>
      <c r="I27" s="45">
        <v>6</v>
      </c>
      <c r="J27" s="43">
        <v>8</v>
      </c>
      <c r="K27" s="43">
        <v>32</v>
      </c>
      <c r="L27" s="44">
        <f>V27/$W$2</f>
        <v>4599.6503518267837</v>
      </c>
      <c r="M27" s="44"/>
      <c r="R27" s="43">
        <f>P10*Q10</f>
        <v>24</v>
      </c>
      <c r="V27" s="69">
        <v>330947.89</v>
      </c>
      <c r="W27" s="69">
        <v>224520.72</v>
      </c>
      <c r="X27" s="67">
        <f>(W27+((V27-W27)*8.2%))</f>
        <v>233247.74794</v>
      </c>
      <c r="Y27" s="67"/>
      <c r="Z27" s="67"/>
      <c r="AA27" s="67"/>
      <c r="AB27" s="67"/>
    </row>
    <row r="28" spans="2:28" x14ac:dyDescent="0.2">
      <c r="B28" s="52" t="s">
        <v>62</v>
      </c>
      <c r="C28" s="53">
        <v>1</v>
      </c>
      <c r="D28" s="53">
        <v>4</v>
      </c>
      <c r="E28" s="53">
        <v>16</v>
      </c>
      <c r="F28" s="50" t="s">
        <v>70</v>
      </c>
      <c r="H28" s="63" t="str">
        <f>H22</f>
        <v>Storage [600GB*3]</v>
      </c>
      <c r="I28" s="45">
        <v>3</v>
      </c>
      <c r="J28" s="43">
        <v>16</v>
      </c>
      <c r="K28" s="43">
        <v>64</v>
      </c>
      <c r="L28" s="44">
        <v>1551.03</v>
      </c>
      <c r="M28" s="36"/>
      <c r="P28" s="42">
        <f>SUM(P21:P27)</f>
        <v>224</v>
      </c>
      <c r="Q28" s="42"/>
      <c r="R28" s="42">
        <f>SUM(R21:R27)</f>
        <v>72</v>
      </c>
      <c r="AA28" s="67"/>
      <c r="AB28" s="67"/>
    </row>
    <row r="29" spans="2:28" x14ac:dyDescent="0.2">
      <c r="B29" s="49" t="s">
        <v>63</v>
      </c>
      <c r="C29" s="50">
        <v>1</v>
      </c>
      <c r="D29" s="50">
        <v>8</v>
      </c>
      <c r="E29" s="50">
        <v>32</v>
      </c>
      <c r="F29" s="50" t="s">
        <v>70</v>
      </c>
      <c r="H29" s="63" t="s">
        <v>72</v>
      </c>
      <c r="I29" s="45">
        <v>2</v>
      </c>
      <c r="J29" s="43">
        <v>16</v>
      </c>
      <c r="K29" s="43">
        <v>64</v>
      </c>
      <c r="L29" s="44">
        <v>2354</v>
      </c>
      <c r="M29" s="36"/>
      <c r="AA29" s="67"/>
      <c r="AB29" s="67"/>
    </row>
    <row r="30" spans="2:28" x14ac:dyDescent="0.2">
      <c r="B30" s="49" t="s">
        <v>57</v>
      </c>
      <c r="C30" s="53">
        <v>3</v>
      </c>
      <c r="D30" s="53">
        <v>2</v>
      </c>
      <c r="E30" s="53">
        <v>8</v>
      </c>
      <c r="F30" s="50" t="s">
        <v>71</v>
      </c>
      <c r="H30" s="43" t="s">
        <v>67</v>
      </c>
      <c r="I30" s="45">
        <v>2</v>
      </c>
      <c r="J30" s="104" t="s">
        <v>89</v>
      </c>
      <c r="K30" s="104"/>
      <c r="L30" s="44">
        <v>0</v>
      </c>
      <c r="M30" s="36"/>
    </row>
    <row r="31" spans="2:28" x14ac:dyDescent="0.2">
      <c r="H31" s="43" t="s">
        <v>73</v>
      </c>
      <c r="I31" s="104" t="s">
        <v>94</v>
      </c>
      <c r="J31" s="104"/>
      <c r="K31" s="104"/>
      <c r="L31" s="44">
        <v>550</v>
      </c>
      <c r="M31" s="36"/>
      <c r="AB31" s="67"/>
    </row>
    <row r="32" spans="2:28" x14ac:dyDescent="0.2">
      <c r="B32" s="58"/>
      <c r="C32" s="56"/>
      <c r="D32" s="56"/>
      <c r="E32" s="56"/>
      <c r="F32" s="56"/>
    </row>
    <row r="33" spans="1:13" x14ac:dyDescent="0.2">
      <c r="B33" s="58"/>
      <c r="C33" s="56"/>
      <c r="D33" s="56"/>
      <c r="E33" s="56"/>
      <c r="F33" s="56"/>
      <c r="H33" s="77" t="s">
        <v>56</v>
      </c>
      <c r="I33" s="77"/>
      <c r="J33" s="77"/>
      <c r="K33" s="77"/>
      <c r="L33" s="126">
        <f>L4+L9+L14+L20+L26</f>
        <v>40959.829388813683</v>
      </c>
      <c r="M33" s="126">
        <f>M4+M9+M14+M20+M26</f>
        <v>35302.009020290636</v>
      </c>
    </row>
    <row r="34" spans="1:13" x14ac:dyDescent="0.2">
      <c r="B34" s="56"/>
      <c r="C34" s="56"/>
      <c r="D34" s="56"/>
      <c r="E34" s="56"/>
      <c r="F34" s="56"/>
    </row>
    <row r="35" spans="1:13" x14ac:dyDescent="0.2">
      <c r="B35" s="56"/>
      <c r="C35" s="56"/>
      <c r="D35" s="56"/>
      <c r="E35" s="56"/>
      <c r="F35" s="56"/>
    </row>
    <row r="36" spans="1:13" x14ac:dyDescent="0.2">
      <c r="B36" s="56"/>
      <c r="C36" s="56"/>
      <c r="D36" s="56"/>
      <c r="E36" s="56"/>
      <c r="F36" s="56"/>
    </row>
    <row r="37" spans="1:13" x14ac:dyDescent="0.2">
      <c r="B37" s="56"/>
      <c r="C37" s="56"/>
      <c r="D37" s="56"/>
      <c r="E37" s="56"/>
      <c r="F37" s="56"/>
    </row>
    <row r="38" spans="1:13" x14ac:dyDescent="0.2">
      <c r="B38" s="57"/>
      <c r="C38" s="56"/>
      <c r="D38" s="56"/>
      <c r="E38" s="56"/>
      <c r="F38" s="56"/>
    </row>
    <row r="39" spans="1:13" x14ac:dyDescent="0.2">
      <c r="B39" s="58"/>
      <c r="C39" s="56"/>
      <c r="D39" s="56"/>
      <c r="E39" s="56"/>
      <c r="F39" s="56"/>
    </row>
    <row r="40" spans="1:13" x14ac:dyDescent="0.2">
      <c r="B40" s="58"/>
      <c r="C40" s="56"/>
      <c r="D40" s="56"/>
      <c r="E40" s="56"/>
      <c r="F40" s="56"/>
    </row>
    <row r="41" spans="1:13" x14ac:dyDescent="0.2">
      <c r="B41" s="58"/>
      <c r="C41" s="56"/>
      <c r="D41" s="56"/>
      <c r="E41" s="56"/>
      <c r="F41" s="56"/>
    </row>
    <row r="42" spans="1:13" x14ac:dyDescent="0.2">
      <c r="B42" s="58"/>
      <c r="C42" s="56"/>
      <c r="D42" s="56"/>
      <c r="E42" s="56"/>
      <c r="F42" s="56"/>
    </row>
    <row r="43" spans="1:13" x14ac:dyDescent="0.2">
      <c r="B43" s="58"/>
      <c r="C43" s="56"/>
      <c r="D43" s="56"/>
      <c r="E43" s="56"/>
      <c r="F43" s="56"/>
    </row>
    <row r="44" spans="1:13" x14ac:dyDescent="0.2">
      <c r="B44" s="56"/>
      <c r="C44" s="56"/>
      <c r="D44" s="56"/>
      <c r="E44" s="56"/>
      <c r="F44" s="56"/>
    </row>
    <row r="45" spans="1:13" x14ac:dyDescent="0.2">
      <c r="B45" s="56"/>
      <c r="C45" s="56"/>
      <c r="D45" s="56"/>
      <c r="E45" s="56"/>
      <c r="F45" s="56"/>
    </row>
    <row r="47" spans="1:13" x14ac:dyDescent="0.2">
      <c r="A47" s="56"/>
    </row>
    <row r="48" spans="1:13" x14ac:dyDescent="0.2">
      <c r="A48" s="56"/>
      <c r="B48" s="57"/>
      <c r="C48" s="56"/>
      <c r="D48" s="56"/>
      <c r="E48" s="56"/>
      <c r="F48" s="56"/>
    </row>
    <row r="49" spans="1:6" x14ac:dyDescent="0.2">
      <c r="A49" s="56"/>
      <c r="B49" s="58"/>
      <c r="C49" s="56"/>
      <c r="D49" s="56"/>
      <c r="E49" s="56"/>
      <c r="F49" s="59"/>
    </row>
    <row r="50" spans="1:6" x14ac:dyDescent="0.2">
      <c r="A50" s="56"/>
      <c r="B50" s="58"/>
      <c r="C50" s="56"/>
      <c r="D50" s="56"/>
      <c r="E50" s="56"/>
      <c r="F50" s="59"/>
    </row>
    <row r="51" spans="1:6" x14ac:dyDescent="0.2">
      <c r="A51" s="56"/>
      <c r="B51" s="58"/>
      <c r="C51" s="56"/>
      <c r="D51" s="56"/>
      <c r="E51" s="56"/>
      <c r="F51" s="56"/>
    </row>
    <row r="52" spans="1:6" x14ac:dyDescent="0.2">
      <c r="A52" s="56"/>
      <c r="B52" s="58"/>
      <c r="C52" s="56"/>
      <c r="D52" s="56"/>
      <c r="E52" s="56"/>
      <c r="F52" s="56"/>
    </row>
    <row r="53" spans="1:6" x14ac:dyDescent="0.2">
      <c r="A53" s="56"/>
      <c r="B53" s="58"/>
      <c r="C53" s="56"/>
      <c r="D53" s="56"/>
      <c r="E53" s="56"/>
      <c r="F53" s="56"/>
    </row>
    <row r="54" spans="1:6" x14ac:dyDescent="0.2">
      <c r="A54" s="56"/>
      <c r="B54" s="56"/>
      <c r="C54" s="56"/>
      <c r="D54" s="56"/>
      <c r="E54" s="56"/>
      <c r="F54" s="56"/>
    </row>
    <row r="55" spans="1:6" x14ac:dyDescent="0.2">
      <c r="B55" s="56"/>
      <c r="C55" s="56"/>
      <c r="D55" s="56"/>
      <c r="E55" s="56"/>
      <c r="F55" s="56"/>
    </row>
  </sheetData>
  <mergeCells count="26">
    <mergeCell ref="AC2:AD3"/>
    <mergeCell ref="B2:F2"/>
    <mergeCell ref="H2:K2"/>
    <mergeCell ref="L2:M2"/>
    <mergeCell ref="O2:R2"/>
    <mergeCell ref="S2:T2"/>
    <mergeCell ref="Z3:AB3"/>
    <mergeCell ref="B4:F4"/>
    <mergeCell ref="H4:K4"/>
    <mergeCell ref="O4:R4"/>
    <mergeCell ref="B10:F10"/>
    <mergeCell ref="J7:K7"/>
    <mergeCell ref="V3:X3"/>
    <mergeCell ref="I31:K31"/>
    <mergeCell ref="J30:K30"/>
    <mergeCell ref="J24:K24"/>
    <mergeCell ref="I25:K25"/>
    <mergeCell ref="B17:F17"/>
    <mergeCell ref="J18:K18"/>
    <mergeCell ref="B24:F24"/>
    <mergeCell ref="P14:R14"/>
    <mergeCell ref="P8:R8"/>
    <mergeCell ref="I8:K8"/>
    <mergeCell ref="I13:K13"/>
    <mergeCell ref="I19:K19"/>
    <mergeCell ref="J12:K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A56F-029B-45E0-A3A5-BCDEAAEDD81C}">
  <dimension ref="B2:AA58"/>
  <sheetViews>
    <sheetView showGridLines="0" zoomScaleNormal="100" workbookViewId="0">
      <selection activeCell="W53" sqref="W53:Z53"/>
    </sheetView>
  </sheetViews>
  <sheetFormatPr defaultRowHeight="15" outlineLevelRow="1" x14ac:dyDescent="0.25"/>
  <cols>
    <col min="1" max="1" width="2.7109375" customWidth="1"/>
    <col min="2" max="2" width="110.85546875" bestFit="1" customWidth="1"/>
    <col min="3" max="26" width="2.7109375" customWidth="1"/>
    <col min="27" max="27" width="14.28515625" customWidth="1"/>
  </cols>
  <sheetData>
    <row r="2" spans="2:27" x14ac:dyDescent="0.25">
      <c r="B2" s="88" t="s">
        <v>109</v>
      </c>
      <c r="C2" s="32"/>
      <c r="D2" s="32"/>
      <c r="E2" s="32"/>
      <c r="F2" s="32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1" t="s">
        <v>33</v>
      </c>
    </row>
    <row r="3" spans="2:27" x14ac:dyDescent="0.25">
      <c r="B3" s="89"/>
      <c r="C3" s="93" t="s">
        <v>110</v>
      </c>
      <c r="D3" s="94"/>
      <c r="E3" s="94"/>
      <c r="F3" s="95"/>
      <c r="G3" s="93" t="s">
        <v>34</v>
      </c>
      <c r="H3" s="94"/>
      <c r="I3" s="94"/>
      <c r="J3" s="95"/>
      <c r="K3" s="93" t="s">
        <v>35</v>
      </c>
      <c r="L3" s="94"/>
      <c r="M3" s="94"/>
      <c r="N3" s="95"/>
      <c r="O3" s="93" t="s">
        <v>36</v>
      </c>
      <c r="P3" s="94"/>
      <c r="Q3" s="94"/>
      <c r="R3" s="95"/>
      <c r="S3" s="93" t="s">
        <v>37</v>
      </c>
      <c r="T3" s="94"/>
      <c r="U3" s="94"/>
      <c r="V3" s="95"/>
      <c r="W3" s="94" t="s">
        <v>38</v>
      </c>
      <c r="X3" s="94"/>
      <c r="Y3" s="94"/>
      <c r="Z3" s="94"/>
      <c r="AA3" s="92"/>
    </row>
    <row r="4" spans="2:27" x14ac:dyDescent="0.25">
      <c r="B4" s="27" t="s">
        <v>41</v>
      </c>
      <c r="C4" s="21"/>
      <c r="D4" s="22"/>
      <c r="E4" s="22"/>
      <c r="F4" s="22"/>
      <c r="G4" s="21"/>
      <c r="H4" s="22"/>
      <c r="I4" s="22"/>
      <c r="J4" s="22"/>
      <c r="K4" s="21"/>
      <c r="L4" s="22"/>
      <c r="M4" s="22"/>
      <c r="N4" s="22"/>
      <c r="O4" s="21"/>
      <c r="P4" s="22"/>
      <c r="Q4" s="22"/>
      <c r="R4" s="23"/>
      <c r="S4" s="22"/>
      <c r="T4" s="22"/>
      <c r="U4" s="22"/>
      <c r="V4" s="22"/>
      <c r="W4" s="21"/>
      <c r="X4" s="22"/>
      <c r="Y4" s="22"/>
      <c r="Z4" s="23"/>
      <c r="AA4" s="84"/>
    </row>
    <row r="5" spans="2:27" x14ac:dyDescent="0.25">
      <c r="B5" s="83" t="s">
        <v>44</v>
      </c>
      <c r="C5" s="19"/>
      <c r="D5" s="20"/>
      <c r="E5" s="20"/>
      <c r="F5" s="20"/>
      <c r="G5" s="11"/>
      <c r="H5" s="16"/>
      <c r="I5" s="16"/>
      <c r="J5" s="16"/>
      <c r="K5" s="8"/>
      <c r="L5" s="17"/>
      <c r="M5" s="17"/>
      <c r="N5" s="17"/>
      <c r="O5" s="8"/>
      <c r="P5" s="17"/>
      <c r="Q5" s="17"/>
      <c r="R5" s="10"/>
      <c r="S5" s="17"/>
      <c r="T5" s="17"/>
      <c r="U5" s="17"/>
      <c r="V5" s="17"/>
      <c r="W5" s="8"/>
      <c r="X5" s="17"/>
      <c r="Y5" s="17"/>
      <c r="Z5" s="10"/>
      <c r="AA5" s="85"/>
    </row>
    <row r="6" spans="2:27" outlineLevel="1" x14ac:dyDescent="0.25">
      <c r="B6" s="28" t="s">
        <v>104</v>
      </c>
      <c r="C6" s="19"/>
      <c r="D6" s="20"/>
      <c r="E6" s="20"/>
      <c r="F6" s="20"/>
      <c r="G6" s="12"/>
      <c r="H6" s="17"/>
      <c r="I6" s="17"/>
      <c r="J6" s="17"/>
      <c r="K6" s="8"/>
      <c r="L6" s="17"/>
      <c r="M6" s="17"/>
      <c r="N6" s="17"/>
      <c r="O6" s="8"/>
      <c r="P6" s="17"/>
      <c r="Q6" s="17"/>
      <c r="R6" s="10"/>
      <c r="S6" s="17"/>
      <c r="T6" s="17"/>
      <c r="U6" s="17"/>
      <c r="V6" s="17"/>
      <c r="W6" s="8"/>
      <c r="X6" s="17"/>
      <c r="Y6" s="17"/>
      <c r="Z6" s="10"/>
      <c r="AA6" s="85"/>
    </row>
    <row r="7" spans="2:27" outlineLevel="1" x14ac:dyDescent="0.25">
      <c r="B7" s="29" t="s">
        <v>42</v>
      </c>
      <c r="C7" s="19"/>
      <c r="D7" s="20"/>
      <c r="E7" s="20"/>
      <c r="F7" s="20"/>
      <c r="G7" s="12"/>
      <c r="H7" s="17"/>
      <c r="I7" s="17"/>
      <c r="J7" s="17"/>
      <c r="K7" s="8"/>
      <c r="L7" s="17"/>
      <c r="M7" s="17"/>
      <c r="N7" s="17"/>
      <c r="O7" s="8"/>
      <c r="P7" s="17"/>
      <c r="Q7" s="17"/>
      <c r="R7" s="10"/>
      <c r="S7" s="17"/>
      <c r="T7" s="17"/>
      <c r="U7" s="17"/>
      <c r="V7" s="17"/>
      <c r="W7" s="8"/>
      <c r="X7" s="17"/>
      <c r="Y7" s="17"/>
      <c r="Z7" s="10"/>
      <c r="AA7" s="85"/>
    </row>
    <row r="8" spans="2:27" outlineLevel="1" x14ac:dyDescent="0.25">
      <c r="B8" s="29" t="s">
        <v>47</v>
      </c>
      <c r="C8" s="19"/>
      <c r="D8" s="20"/>
      <c r="E8" s="20"/>
      <c r="F8" s="20"/>
      <c r="G8" s="12"/>
      <c r="H8" s="17"/>
      <c r="I8" s="17"/>
      <c r="J8" s="17"/>
      <c r="K8" s="8"/>
      <c r="L8" s="17"/>
      <c r="M8" s="17"/>
      <c r="N8" s="17"/>
      <c r="O8" s="8"/>
      <c r="P8" s="17"/>
      <c r="Q8" s="17"/>
      <c r="R8" s="10"/>
      <c r="S8" s="17"/>
      <c r="T8" s="17"/>
      <c r="U8" s="17"/>
      <c r="V8" s="17"/>
      <c r="W8" s="8"/>
      <c r="X8" s="17"/>
      <c r="Y8" s="17"/>
      <c r="Z8" s="10"/>
      <c r="AA8" s="85"/>
    </row>
    <row r="9" spans="2:27" outlineLevel="1" x14ac:dyDescent="0.25">
      <c r="B9" s="29" t="s">
        <v>48</v>
      </c>
      <c r="C9" s="19"/>
      <c r="D9" s="20"/>
      <c r="E9" s="20"/>
      <c r="F9" s="20"/>
      <c r="G9" s="12"/>
      <c r="H9" s="17"/>
      <c r="I9" s="17"/>
      <c r="J9" s="17"/>
      <c r="K9" s="8"/>
      <c r="L9" s="17"/>
      <c r="M9" s="17"/>
      <c r="N9" s="17"/>
      <c r="O9" s="8"/>
      <c r="P9" s="17"/>
      <c r="Q9" s="17"/>
      <c r="R9" s="10"/>
      <c r="S9" s="17"/>
      <c r="T9" s="17"/>
      <c r="U9" s="17"/>
      <c r="V9" s="17"/>
      <c r="W9" s="8"/>
      <c r="X9" s="17"/>
      <c r="Y9" s="17"/>
      <c r="Z9" s="10"/>
      <c r="AA9" s="85"/>
    </row>
    <row r="10" spans="2:27" outlineLevel="1" x14ac:dyDescent="0.25">
      <c r="B10" s="29" t="s">
        <v>45</v>
      </c>
      <c r="C10" s="19"/>
      <c r="D10" s="20"/>
      <c r="E10" s="20"/>
      <c r="F10" s="20"/>
      <c r="G10" s="12"/>
      <c r="H10" s="18"/>
      <c r="I10" s="18"/>
      <c r="J10" s="18"/>
      <c r="K10" s="8"/>
      <c r="L10" s="17"/>
      <c r="M10" s="17"/>
      <c r="N10" s="17"/>
      <c r="O10" s="8"/>
      <c r="P10" s="17"/>
      <c r="Q10" s="17"/>
      <c r="R10" s="10"/>
      <c r="S10" s="17"/>
      <c r="T10" s="17"/>
      <c r="U10" s="17"/>
      <c r="V10" s="17"/>
      <c r="W10" s="8"/>
      <c r="X10" s="17"/>
      <c r="Y10" s="17"/>
      <c r="Z10" s="10"/>
      <c r="AA10" s="85"/>
    </row>
    <row r="11" spans="2:27" ht="30.75" customHeight="1" outlineLevel="1" x14ac:dyDescent="0.25">
      <c r="B11" s="29" t="s">
        <v>46</v>
      </c>
      <c r="C11" s="19"/>
      <c r="D11" s="20"/>
      <c r="E11" s="20"/>
      <c r="F11" s="20"/>
      <c r="G11" s="8"/>
      <c r="H11" s="18"/>
      <c r="I11" s="17"/>
      <c r="J11" s="17"/>
      <c r="K11" s="8"/>
      <c r="L11" s="17"/>
      <c r="M11" s="17"/>
      <c r="N11" s="17"/>
      <c r="O11" s="8"/>
      <c r="P11" s="17"/>
      <c r="Q11" s="17"/>
      <c r="R11" s="10"/>
      <c r="S11" s="17"/>
      <c r="T11" s="17"/>
      <c r="U11" s="17"/>
      <c r="V11" s="17"/>
      <c r="W11" s="8"/>
      <c r="X11" s="17"/>
      <c r="Y11" s="17"/>
      <c r="Z11" s="10"/>
      <c r="AA11" s="85"/>
    </row>
    <row r="12" spans="2:27" ht="30" outlineLevel="1" x14ac:dyDescent="0.25">
      <c r="B12" s="29" t="s">
        <v>43</v>
      </c>
      <c r="C12" s="19"/>
      <c r="D12" s="20"/>
      <c r="E12" s="20"/>
      <c r="F12" s="20"/>
      <c r="G12" s="8"/>
      <c r="H12" s="18"/>
      <c r="I12" s="18"/>
      <c r="J12" s="17"/>
      <c r="K12" s="8"/>
      <c r="L12" s="17"/>
      <c r="M12" s="17"/>
      <c r="N12" s="17"/>
      <c r="O12" s="8"/>
      <c r="P12" s="17"/>
      <c r="Q12" s="17"/>
      <c r="R12" s="10"/>
      <c r="S12" s="17"/>
      <c r="T12" s="17"/>
      <c r="U12" s="17"/>
      <c r="V12" s="17"/>
      <c r="W12" s="8"/>
      <c r="X12" s="17"/>
      <c r="Y12" s="17"/>
      <c r="Z12" s="10"/>
      <c r="AA12" s="85"/>
    </row>
    <row r="13" spans="2:27" outlineLevel="1" x14ac:dyDescent="0.25">
      <c r="B13" s="29" t="s">
        <v>51</v>
      </c>
      <c r="C13" s="19"/>
      <c r="D13" s="20"/>
      <c r="E13" s="20"/>
      <c r="F13" s="20"/>
      <c r="G13" s="8"/>
      <c r="H13" s="17"/>
      <c r="I13" s="18"/>
      <c r="J13" s="18"/>
      <c r="K13" s="8"/>
      <c r="L13" s="17"/>
      <c r="M13" s="17"/>
      <c r="N13" s="17"/>
      <c r="O13" s="8"/>
      <c r="P13" s="17"/>
      <c r="Q13" s="17"/>
      <c r="R13" s="10"/>
      <c r="S13" s="17"/>
      <c r="T13" s="17"/>
      <c r="U13" s="17"/>
      <c r="V13" s="17"/>
      <c r="W13" s="8"/>
      <c r="X13" s="17"/>
      <c r="Y13" s="17"/>
      <c r="Z13" s="10"/>
      <c r="AA13" s="85"/>
    </row>
    <row r="14" spans="2:27" x14ac:dyDescent="0.25">
      <c r="B14" s="83" t="s">
        <v>49</v>
      </c>
      <c r="C14" s="19"/>
      <c r="D14" s="20"/>
      <c r="E14" s="20"/>
      <c r="F14" s="20"/>
      <c r="G14" s="8"/>
      <c r="H14" s="17"/>
      <c r="I14" s="17"/>
      <c r="J14" s="17"/>
      <c r="K14" s="11"/>
      <c r="L14" s="16"/>
      <c r="M14" s="16"/>
      <c r="N14" s="17"/>
      <c r="O14" s="8"/>
      <c r="P14" s="17"/>
      <c r="Q14" s="17"/>
      <c r="R14" s="10"/>
      <c r="S14" s="17"/>
      <c r="T14" s="17"/>
      <c r="U14" s="17"/>
      <c r="V14" s="17"/>
      <c r="W14" s="8"/>
      <c r="X14" s="17"/>
      <c r="Y14" s="17"/>
      <c r="Z14" s="10"/>
      <c r="AA14" s="85"/>
    </row>
    <row r="15" spans="2:27" outlineLevel="1" x14ac:dyDescent="0.25">
      <c r="B15" s="28" t="s">
        <v>104</v>
      </c>
      <c r="C15" s="8"/>
      <c r="D15" s="17"/>
      <c r="E15" s="17"/>
      <c r="F15" s="17"/>
      <c r="G15" s="8"/>
      <c r="H15" s="17"/>
      <c r="I15" s="17"/>
      <c r="J15" s="17"/>
      <c r="K15" s="12"/>
      <c r="L15" s="17"/>
      <c r="M15" s="17"/>
      <c r="N15" s="17"/>
      <c r="O15" s="8"/>
      <c r="P15" s="17"/>
      <c r="Q15" s="17"/>
      <c r="R15" s="10"/>
      <c r="S15" s="17"/>
      <c r="T15" s="17"/>
      <c r="U15" s="17"/>
      <c r="V15" s="17"/>
      <c r="W15" s="8"/>
      <c r="X15" s="17"/>
      <c r="Y15" s="17"/>
      <c r="Z15" s="10"/>
      <c r="AA15" s="85"/>
    </row>
    <row r="16" spans="2:27" outlineLevel="1" x14ac:dyDescent="0.25">
      <c r="B16" s="29" t="s">
        <v>42</v>
      </c>
      <c r="C16" s="8"/>
      <c r="D16" s="17"/>
      <c r="E16" s="17"/>
      <c r="F16" s="17"/>
      <c r="G16" s="8"/>
      <c r="H16" s="17"/>
      <c r="I16" s="17"/>
      <c r="J16" s="17"/>
      <c r="K16" s="12"/>
      <c r="L16" s="17"/>
      <c r="M16" s="17"/>
      <c r="N16" s="17"/>
      <c r="O16" s="8"/>
      <c r="P16" s="17"/>
      <c r="Q16" s="17"/>
      <c r="R16" s="10"/>
      <c r="S16" s="17"/>
      <c r="T16" s="17"/>
      <c r="U16" s="17"/>
      <c r="V16" s="17"/>
      <c r="W16" s="8"/>
      <c r="X16" s="17"/>
      <c r="Y16" s="17"/>
      <c r="Z16" s="10"/>
      <c r="AA16" s="85"/>
    </row>
    <row r="17" spans="2:27" outlineLevel="1" x14ac:dyDescent="0.25">
      <c r="B17" s="29" t="s">
        <v>47</v>
      </c>
      <c r="C17" s="8"/>
      <c r="D17" s="17"/>
      <c r="E17" s="17"/>
      <c r="F17" s="17"/>
      <c r="G17" s="8"/>
      <c r="H17" s="17"/>
      <c r="I17" s="17"/>
      <c r="J17" s="17"/>
      <c r="K17" s="12"/>
      <c r="L17" s="17"/>
      <c r="M17" s="17"/>
      <c r="N17" s="17"/>
      <c r="O17" s="8"/>
      <c r="P17" s="17"/>
      <c r="Q17" s="17"/>
      <c r="R17" s="10"/>
      <c r="S17" s="17"/>
      <c r="T17" s="17"/>
      <c r="U17" s="17"/>
      <c r="V17" s="17"/>
      <c r="W17" s="8"/>
      <c r="X17" s="17"/>
      <c r="Y17" s="17"/>
      <c r="Z17" s="10"/>
      <c r="AA17" s="85"/>
    </row>
    <row r="18" spans="2:27" outlineLevel="1" x14ac:dyDescent="0.25">
      <c r="B18" s="29" t="s">
        <v>48</v>
      </c>
      <c r="C18" s="8"/>
      <c r="D18" s="17"/>
      <c r="E18" s="17"/>
      <c r="F18" s="17"/>
      <c r="G18" s="8"/>
      <c r="H18" s="17"/>
      <c r="I18" s="17"/>
      <c r="J18" s="17"/>
      <c r="K18" s="12"/>
      <c r="L18" s="17"/>
      <c r="M18" s="17"/>
      <c r="N18" s="17"/>
      <c r="O18" s="8"/>
      <c r="P18" s="17"/>
      <c r="Q18" s="17"/>
      <c r="R18" s="10"/>
      <c r="S18" s="17"/>
      <c r="T18" s="17"/>
      <c r="U18" s="17"/>
      <c r="V18" s="17"/>
      <c r="W18" s="8"/>
      <c r="X18" s="17"/>
      <c r="Y18" s="17"/>
      <c r="Z18" s="10"/>
      <c r="AA18" s="85"/>
    </row>
    <row r="19" spans="2:27" outlineLevel="1" x14ac:dyDescent="0.25">
      <c r="B19" s="29" t="s">
        <v>45</v>
      </c>
      <c r="C19" s="8"/>
      <c r="D19" s="17"/>
      <c r="E19" s="17"/>
      <c r="F19" s="17"/>
      <c r="G19" s="8"/>
      <c r="H19" s="17"/>
      <c r="I19" s="17"/>
      <c r="J19" s="17"/>
      <c r="K19" s="12"/>
      <c r="L19" s="18"/>
      <c r="M19" s="18"/>
      <c r="N19" s="17"/>
      <c r="O19" s="8"/>
      <c r="P19" s="17"/>
      <c r="Q19" s="17"/>
      <c r="R19" s="10"/>
      <c r="S19" s="17"/>
      <c r="T19" s="17"/>
      <c r="U19" s="17"/>
      <c r="V19" s="17"/>
      <c r="W19" s="8"/>
      <c r="X19" s="17"/>
      <c r="Y19" s="17"/>
      <c r="Z19" s="10"/>
      <c r="AA19" s="85"/>
    </row>
    <row r="20" spans="2:27" ht="30" customHeight="1" outlineLevel="1" x14ac:dyDescent="0.25">
      <c r="B20" s="29" t="s">
        <v>46</v>
      </c>
      <c r="C20" s="8"/>
      <c r="D20" s="17"/>
      <c r="E20" s="17"/>
      <c r="F20" s="17"/>
      <c r="G20" s="8"/>
      <c r="H20" s="17"/>
      <c r="I20" s="17"/>
      <c r="J20" s="17"/>
      <c r="K20" s="12"/>
      <c r="L20" s="17"/>
      <c r="M20" s="17"/>
      <c r="N20" s="17"/>
      <c r="O20" s="8"/>
      <c r="P20" s="17"/>
      <c r="Q20" s="17"/>
      <c r="R20" s="10"/>
      <c r="S20" s="17"/>
      <c r="T20" s="17"/>
      <c r="U20" s="17"/>
      <c r="V20" s="17"/>
      <c r="W20" s="8"/>
      <c r="X20" s="17"/>
      <c r="Y20" s="17"/>
      <c r="Z20" s="10"/>
      <c r="AA20" s="85"/>
    </row>
    <row r="21" spans="2:27" outlineLevel="1" x14ac:dyDescent="0.25">
      <c r="B21" s="29" t="s">
        <v>106</v>
      </c>
      <c r="C21" s="8"/>
      <c r="D21" s="17"/>
      <c r="E21" s="17"/>
      <c r="F21" s="17"/>
      <c r="G21" s="8"/>
      <c r="H21" s="17"/>
      <c r="I21" s="17"/>
      <c r="J21" s="17"/>
      <c r="K21" s="12"/>
      <c r="L21" s="18"/>
      <c r="M21" s="17"/>
      <c r="N21" s="17"/>
      <c r="O21" s="8"/>
      <c r="P21" s="17"/>
      <c r="Q21" s="17"/>
      <c r="R21" s="10"/>
      <c r="S21" s="17"/>
      <c r="T21" s="17"/>
      <c r="U21" s="17"/>
      <c r="V21" s="17"/>
      <c r="W21" s="8"/>
      <c r="X21" s="17"/>
      <c r="Y21" s="17"/>
      <c r="Z21" s="10"/>
      <c r="AA21" s="85"/>
    </row>
    <row r="22" spans="2:27" outlineLevel="1" x14ac:dyDescent="0.25">
      <c r="B22" s="29" t="s">
        <v>50</v>
      </c>
      <c r="C22" s="8"/>
      <c r="D22" s="17"/>
      <c r="E22" s="17"/>
      <c r="F22" s="17"/>
      <c r="G22" s="8"/>
      <c r="H22" s="17"/>
      <c r="I22" s="17"/>
      <c r="J22" s="17"/>
      <c r="K22" s="8"/>
      <c r="L22" s="18"/>
      <c r="M22" s="18"/>
      <c r="N22" s="17"/>
      <c r="O22" s="8"/>
      <c r="P22" s="17"/>
      <c r="Q22" s="17"/>
      <c r="R22" s="10"/>
      <c r="S22" s="17"/>
      <c r="T22" s="17"/>
      <c r="U22" s="17"/>
      <c r="V22" s="17"/>
      <c r="W22" s="8"/>
      <c r="X22" s="17"/>
      <c r="Y22" s="17"/>
      <c r="Z22" s="10"/>
      <c r="AA22" s="85"/>
    </row>
    <row r="23" spans="2:27" x14ac:dyDescent="0.25">
      <c r="B23" s="83" t="s">
        <v>103</v>
      </c>
      <c r="C23" s="8"/>
      <c r="D23" s="17"/>
      <c r="E23" s="17"/>
      <c r="F23" s="17"/>
      <c r="G23" s="8"/>
      <c r="H23" s="17"/>
      <c r="I23" s="17"/>
      <c r="J23" s="17"/>
      <c r="K23" s="8"/>
      <c r="L23" s="16"/>
      <c r="M23" s="16"/>
      <c r="N23" s="16"/>
      <c r="O23" s="8"/>
      <c r="P23" s="17"/>
      <c r="Q23" s="17"/>
      <c r="R23" s="10"/>
      <c r="S23" s="17"/>
      <c r="T23" s="17"/>
      <c r="U23" s="17"/>
      <c r="V23" s="17"/>
      <c r="W23" s="8"/>
      <c r="X23" s="17"/>
      <c r="Y23" s="17"/>
      <c r="Z23" s="10"/>
      <c r="AA23" s="85"/>
    </row>
    <row r="24" spans="2:27" hidden="1" outlineLevel="1" x14ac:dyDescent="0.25">
      <c r="B24" s="28" t="s">
        <v>105</v>
      </c>
      <c r="C24" s="8"/>
      <c r="D24" s="17"/>
      <c r="E24" s="17"/>
      <c r="F24" s="17"/>
      <c r="G24" s="8"/>
      <c r="H24" s="17"/>
      <c r="I24" s="17"/>
      <c r="J24" s="17"/>
      <c r="K24" s="8"/>
      <c r="L24" s="18"/>
      <c r="M24" s="17"/>
      <c r="N24" s="17"/>
      <c r="O24" s="8"/>
      <c r="P24" s="17"/>
      <c r="Q24" s="17"/>
      <c r="R24" s="10"/>
      <c r="S24" s="17"/>
      <c r="T24" s="17"/>
      <c r="U24" s="17"/>
      <c r="V24" s="17"/>
      <c r="W24" s="8"/>
      <c r="X24" s="17"/>
      <c r="Y24" s="17"/>
      <c r="Z24" s="10"/>
      <c r="AA24" s="85"/>
    </row>
    <row r="25" spans="2:27" hidden="1" outlineLevel="1" x14ac:dyDescent="0.25">
      <c r="B25" s="29" t="s">
        <v>42</v>
      </c>
      <c r="C25" s="8"/>
      <c r="D25" s="17"/>
      <c r="E25" s="17"/>
      <c r="F25" s="17"/>
      <c r="G25" s="8"/>
      <c r="H25" s="17"/>
      <c r="I25" s="17"/>
      <c r="J25" s="17"/>
      <c r="K25" s="8"/>
      <c r="L25" s="18"/>
      <c r="M25" s="17"/>
      <c r="N25" s="17"/>
      <c r="O25" s="8"/>
      <c r="P25" s="17"/>
      <c r="Q25" s="17"/>
      <c r="R25" s="10"/>
      <c r="S25" s="17"/>
      <c r="T25" s="17"/>
      <c r="U25" s="17"/>
      <c r="V25" s="17"/>
      <c r="W25" s="8"/>
      <c r="X25" s="17"/>
      <c r="Y25" s="17"/>
      <c r="Z25" s="10"/>
      <c r="AA25" s="85"/>
    </row>
    <row r="26" spans="2:27" hidden="1" outlineLevel="1" x14ac:dyDescent="0.25">
      <c r="B26" s="29" t="s">
        <v>47</v>
      </c>
      <c r="C26" s="8"/>
      <c r="D26" s="17"/>
      <c r="E26" s="17"/>
      <c r="F26" s="17"/>
      <c r="G26" s="8"/>
      <c r="H26" s="17"/>
      <c r="I26" s="17"/>
      <c r="J26" s="17"/>
      <c r="K26" s="8"/>
      <c r="L26" s="18"/>
      <c r="M26" s="17"/>
      <c r="N26" s="17"/>
      <c r="O26" s="8"/>
      <c r="P26" s="17"/>
      <c r="Q26" s="17"/>
      <c r="R26" s="10"/>
      <c r="S26" s="17"/>
      <c r="T26" s="17"/>
      <c r="U26" s="17"/>
      <c r="V26" s="17"/>
      <c r="W26" s="8"/>
      <c r="X26" s="17"/>
      <c r="Y26" s="17"/>
      <c r="Z26" s="10"/>
      <c r="AA26" s="85"/>
    </row>
    <row r="27" spans="2:27" hidden="1" outlineLevel="1" x14ac:dyDescent="0.25">
      <c r="B27" s="29" t="s">
        <v>48</v>
      </c>
      <c r="C27" s="8"/>
      <c r="D27" s="17"/>
      <c r="E27" s="17"/>
      <c r="F27" s="17"/>
      <c r="G27" s="8"/>
      <c r="H27" s="17"/>
      <c r="I27" s="17"/>
      <c r="J27" s="17"/>
      <c r="K27" s="8"/>
      <c r="L27" s="18"/>
      <c r="M27" s="17"/>
      <c r="N27" s="17"/>
      <c r="O27" s="8"/>
      <c r="P27" s="17"/>
      <c r="Q27" s="17"/>
      <c r="R27" s="10"/>
      <c r="S27" s="17"/>
      <c r="T27" s="17"/>
      <c r="U27" s="17"/>
      <c r="V27" s="17"/>
      <c r="W27" s="8"/>
      <c r="X27" s="17"/>
      <c r="Y27" s="17"/>
      <c r="Z27" s="10"/>
      <c r="AA27" s="85"/>
    </row>
    <row r="28" spans="2:27" hidden="1" outlineLevel="1" x14ac:dyDescent="0.25">
      <c r="B28" s="29" t="s">
        <v>45</v>
      </c>
      <c r="C28" s="8"/>
      <c r="D28" s="17"/>
      <c r="E28" s="17"/>
      <c r="F28" s="17"/>
      <c r="G28" s="8"/>
      <c r="H28" s="17"/>
      <c r="I28" s="17"/>
      <c r="J28" s="17"/>
      <c r="K28" s="8"/>
      <c r="L28" s="18"/>
      <c r="M28" s="18"/>
      <c r="N28" s="18"/>
      <c r="O28" s="8"/>
      <c r="P28" s="17"/>
      <c r="Q28" s="17"/>
      <c r="R28" s="10"/>
      <c r="S28" s="17"/>
      <c r="T28" s="17"/>
      <c r="U28" s="17"/>
      <c r="V28" s="17"/>
      <c r="W28" s="8"/>
      <c r="X28" s="17"/>
      <c r="Y28" s="17"/>
      <c r="Z28" s="10"/>
      <c r="AA28" s="85"/>
    </row>
    <row r="29" spans="2:27" ht="30" hidden="1" customHeight="1" outlineLevel="1" x14ac:dyDescent="0.25">
      <c r="B29" s="29" t="s">
        <v>46</v>
      </c>
      <c r="C29" s="8"/>
      <c r="D29" s="17"/>
      <c r="E29" s="17"/>
      <c r="F29" s="17"/>
      <c r="G29" s="8"/>
      <c r="H29" s="17"/>
      <c r="I29" s="17"/>
      <c r="J29" s="17"/>
      <c r="K29" s="8"/>
      <c r="L29" s="18"/>
      <c r="M29" s="17"/>
      <c r="N29" s="17"/>
      <c r="O29" s="8"/>
      <c r="P29" s="17"/>
      <c r="Q29" s="17"/>
      <c r="R29" s="10"/>
      <c r="S29" s="17"/>
      <c r="T29" s="17"/>
      <c r="U29" s="17"/>
      <c r="V29" s="17"/>
      <c r="W29" s="8"/>
      <c r="X29" s="17"/>
      <c r="Y29" s="17"/>
      <c r="Z29" s="10"/>
      <c r="AA29" s="85"/>
    </row>
    <row r="30" spans="2:27" hidden="1" outlineLevel="1" x14ac:dyDescent="0.25">
      <c r="B30" s="29" t="s">
        <v>106</v>
      </c>
      <c r="C30" s="8"/>
      <c r="D30" s="17"/>
      <c r="E30" s="17"/>
      <c r="F30" s="17"/>
      <c r="G30" s="8"/>
      <c r="H30" s="17"/>
      <c r="I30" s="17"/>
      <c r="J30" s="17"/>
      <c r="K30" s="8"/>
      <c r="L30" s="18"/>
      <c r="M30" s="18"/>
      <c r="N30" s="17"/>
      <c r="O30" s="8"/>
      <c r="P30" s="17"/>
      <c r="Q30" s="17"/>
      <c r="R30" s="10"/>
      <c r="S30" s="17"/>
      <c r="T30" s="17"/>
      <c r="U30" s="17"/>
      <c r="V30" s="17"/>
      <c r="W30" s="8"/>
      <c r="X30" s="17"/>
      <c r="Y30" s="17"/>
      <c r="Z30" s="10"/>
      <c r="AA30" s="85"/>
    </row>
    <row r="31" spans="2:27" hidden="1" outlineLevel="1" x14ac:dyDescent="0.25">
      <c r="B31" s="29" t="s">
        <v>50</v>
      </c>
      <c r="C31" s="8"/>
      <c r="D31" s="17"/>
      <c r="E31" s="17"/>
      <c r="F31" s="17"/>
      <c r="G31" s="8"/>
      <c r="H31" s="17"/>
      <c r="I31" s="17"/>
      <c r="J31" s="17"/>
      <c r="K31" s="8"/>
      <c r="L31" s="17"/>
      <c r="M31" s="18"/>
      <c r="N31" s="18"/>
      <c r="O31" s="8"/>
      <c r="P31" s="17"/>
      <c r="Q31" s="17"/>
      <c r="R31" s="10"/>
      <c r="S31" s="17"/>
      <c r="T31" s="17"/>
      <c r="U31" s="17"/>
      <c r="V31" s="17"/>
      <c r="W31" s="8"/>
      <c r="X31" s="17"/>
      <c r="Y31" s="17"/>
      <c r="Z31" s="10"/>
      <c r="AA31" s="85"/>
    </row>
    <row r="32" spans="2:27" collapsed="1" x14ac:dyDescent="0.25">
      <c r="B32" s="83" t="s">
        <v>108</v>
      </c>
      <c r="C32" s="8"/>
      <c r="D32" s="17"/>
      <c r="E32" s="17"/>
      <c r="F32" s="17"/>
      <c r="G32" s="8"/>
      <c r="H32" s="17"/>
      <c r="I32" s="17"/>
      <c r="J32" s="17"/>
      <c r="K32" s="8"/>
      <c r="L32" s="17"/>
      <c r="M32" s="17"/>
      <c r="O32" s="11"/>
      <c r="P32" s="16"/>
      <c r="Q32" s="16"/>
      <c r="R32" s="9"/>
      <c r="S32" s="17"/>
      <c r="T32" s="17"/>
      <c r="U32" s="17"/>
      <c r="V32" s="17"/>
      <c r="W32" s="8"/>
      <c r="X32" s="17"/>
      <c r="Y32" s="17"/>
      <c r="Z32" s="10"/>
      <c r="AA32" s="85"/>
    </row>
    <row r="33" spans="2:27" hidden="1" outlineLevel="1" x14ac:dyDescent="0.25">
      <c r="B33" s="28" t="s">
        <v>105</v>
      </c>
      <c r="C33" s="8"/>
      <c r="D33" s="17"/>
      <c r="E33" s="17"/>
      <c r="F33" s="17"/>
      <c r="G33" s="8"/>
      <c r="H33" s="17"/>
      <c r="I33" s="17"/>
      <c r="J33" s="17"/>
      <c r="K33" s="8"/>
      <c r="L33" s="17"/>
      <c r="M33" s="17"/>
      <c r="O33" s="12"/>
      <c r="P33" s="17"/>
      <c r="Q33" s="17"/>
      <c r="R33" s="10"/>
      <c r="S33" s="17"/>
      <c r="T33" s="17"/>
      <c r="U33" s="17"/>
      <c r="V33" s="17"/>
      <c r="W33" s="8"/>
      <c r="X33" s="17"/>
      <c r="Y33" s="17"/>
      <c r="Z33" s="10"/>
      <c r="AA33" s="85"/>
    </row>
    <row r="34" spans="2:27" hidden="1" outlineLevel="1" x14ac:dyDescent="0.25">
      <c r="B34" s="29" t="s">
        <v>42</v>
      </c>
      <c r="C34" s="8"/>
      <c r="D34" s="17"/>
      <c r="E34" s="17"/>
      <c r="F34" s="17"/>
      <c r="G34" s="8"/>
      <c r="H34" s="17"/>
      <c r="I34" s="17"/>
      <c r="J34" s="17"/>
      <c r="K34" s="8"/>
      <c r="L34" s="17"/>
      <c r="M34" s="17"/>
      <c r="O34" s="12"/>
      <c r="P34" s="17"/>
      <c r="Q34" s="17"/>
      <c r="R34" s="10"/>
      <c r="S34" s="17"/>
      <c r="T34" s="17"/>
      <c r="U34" s="17"/>
      <c r="V34" s="17"/>
      <c r="W34" s="8"/>
      <c r="X34" s="17"/>
      <c r="Y34" s="17"/>
      <c r="Z34" s="10"/>
      <c r="AA34" s="85"/>
    </row>
    <row r="35" spans="2:27" hidden="1" outlineLevel="1" x14ac:dyDescent="0.25">
      <c r="B35" s="29" t="s">
        <v>47</v>
      </c>
      <c r="C35" s="8"/>
      <c r="D35" s="17"/>
      <c r="E35" s="17"/>
      <c r="F35" s="17"/>
      <c r="G35" s="8"/>
      <c r="H35" s="17"/>
      <c r="I35" s="17"/>
      <c r="J35" s="17"/>
      <c r="K35" s="8"/>
      <c r="L35" s="17"/>
      <c r="M35" s="17"/>
      <c r="O35" s="12"/>
      <c r="P35" s="17"/>
      <c r="Q35" s="17"/>
      <c r="R35" s="10"/>
      <c r="S35" s="17"/>
      <c r="T35" s="17"/>
      <c r="U35" s="17"/>
      <c r="V35" s="17"/>
      <c r="W35" s="8"/>
      <c r="X35" s="17"/>
      <c r="Y35" s="17"/>
      <c r="Z35" s="10"/>
      <c r="AA35" s="85"/>
    </row>
    <row r="36" spans="2:27" hidden="1" outlineLevel="1" x14ac:dyDescent="0.25">
      <c r="B36" s="29" t="s">
        <v>48</v>
      </c>
      <c r="C36" s="8"/>
      <c r="D36" s="17"/>
      <c r="E36" s="17"/>
      <c r="F36" s="17"/>
      <c r="G36" s="8"/>
      <c r="H36" s="17"/>
      <c r="I36" s="17"/>
      <c r="J36" s="17"/>
      <c r="K36" s="8"/>
      <c r="L36" s="17"/>
      <c r="M36" s="17"/>
      <c r="O36" s="12"/>
      <c r="P36" s="17"/>
      <c r="Q36" s="17"/>
      <c r="R36" s="10"/>
      <c r="S36" s="17"/>
      <c r="T36" s="17"/>
      <c r="U36" s="17"/>
      <c r="V36" s="17"/>
      <c r="W36" s="8"/>
      <c r="X36" s="17"/>
      <c r="Y36" s="17"/>
      <c r="Z36" s="10"/>
      <c r="AA36" s="85"/>
    </row>
    <row r="37" spans="2:27" hidden="1" outlineLevel="1" x14ac:dyDescent="0.25">
      <c r="B37" s="29" t="s">
        <v>45</v>
      </c>
      <c r="C37" s="8"/>
      <c r="D37" s="17"/>
      <c r="E37" s="17"/>
      <c r="F37" s="17"/>
      <c r="G37" s="8"/>
      <c r="H37" s="17"/>
      <c r="I37" s="17"/>
      <c r="J37" s="17"/>
      <c r="K37" s="8"/>
      <c r="L37" s="17"/>
      <c r="M37" s="17"/>
      <c r="O37" s="12"/>
      <c r="P37" s="18"/>
      <c r="Q37" s="18"/>
      <c r="R37" s="26"/>
      <c r="S37" s="17"/>
      <c r="T37" s="17"/>
      <c r="U37" s="17"/>
      <c r="V37" s="17"/>
      <c r="W37" s="8"/>
      <c r="X37" s="17"/>
      <c r="Y37" s="17"/>
      <c r="Z37" s="10"/>
      <c r="AA37" s="85"/>
    </row>
    <row r="38" spans="2:27" ht="30.75" hidden="1" customHeight="1" outlineLevel="1" x14ac:dyDescent="0.25">
      <c r="B38" s="29" t="s">
        <v>46</v>
      </c>
      <c r="C38" s="8"/>
      <c r="D38" s="17"/>
      <c r="E38" s="17"/>
      <c r="F38" s="17"/>
      <c r="G38" s="8"/>
      <c r="H38" s="17"/>
      <c r="I38" s="17"/>
      <c r="J38" s="17"/>
      <c r="K38" s="8"/>
      <c r="L38" s="17"/>
      <c r="M38" s="17"/>
      <c r="O38" s="8"/>
      <c r="P38" s="18"/>
      <c r="Q38" s="17"/>
      <c r="R38" s="10"/>
      <c r="S38" s="17"/>
      <c r="T38" s="17"/>
      <c r="U38" s="17"/>
      <c r="V38" s="17"/>
      <c r="W38" s="8"/>
      <c r="X38" s="17"/>
      <c r="Y38" s="17"/>
      <c r="Z38" s="10"/>
      <c r="AA38" s="85"/>
    </row>
    <row r="39" spans="2:27" hidden="1" outlineLevel="1" x14ac:dyDescent="0.25">
      <c r="B39" s="29" t="s">
        <v>106</v>
      </c>
      <c r="C39" s="8"/>
      <c r="D39" s="17"/>
      <c r="E39" s="17"/>
      <c r="F39" s="17"/>
      <c r="G39" s="8"/>
      <c r="H39" s="17"/>
      <c r="I39" s="17"/>
      <c r="J39" s="17"/>
      <c r="K39" s="8"/>
      <c r="L39" s="17"/>
      <c r="M39" s="17"/>
      <c r="O39" s="8"/>
      <c r="P39" s="18"/>
      <c r="Q39" s="18"/>
      <c r="R39" s="10"/>
      <c r="S39" s="17"/>
      <c r="T39" s="17"/>
      <c r="U39" s="17"/>
      <c r="V39" s="17"/>
      <c r="W39" s="8"/>
      <c r="X39" s="17"/>
      <c r="Y39" s="17"/>
      <c r="Z39" s="10"/>
      <c r="AA39" s="85"/>
    </row>
    <row r="40" spans="2:27" hidden="1" outlineLevel="1" x14ac:dyDescent="0.25">
      <c r="B40" s="29" t="s">
        <v>50</v>
      </c>
      <c r="C40" s="8"/>
      <c r="D40" s="17"/>
      <c r="E40" s="17"/>
      <c r="F40" s="17"/>
      <c r="G40" s="8"/>
      <c r="H40" s="17"/>
      <c r="I40" s="17"/>
      <c r="J40" s="17"/>
      <c r="K40" s="8"/>
      <c r="L40" s="17"/>
      <c r="M40" s="17"/>
      <c r="O40" s="8"/>
      <c r="P40" s="17"/>
      <c r="Q40" s="18"/>
      <c r="R40" s="26"/>
      <c r="S40" s="17"/>
      <c r="T40" s="17"/>
      <c r="U40" s="17"/>
      <c r="V40" s="17"/>
      <c r="W40" s="8"/>
      <c r="X40" s="17"/>
      <c r="Y40" s="17"/>
      <c r="Z40" s="10"/>
      <c r="AA40" s="85"/>
    </row>
    <row r="41" spans="2:27" collapsed="1" x14ac:dyDescent="0.25">
      <c r="B41" s="83" t="s">
        <v>107</v>
      </c>
      <c r="C41" s="8"/>
      <c r="D41" s="17"/>
      <c r="E41" s="17"/>
      <c r="F41" s="17"/>
      <c r="G41" s="8"/>
      <c r="H41" s="17"/>
      <c r="I41" s="17"/>
      <c r="J41" s="17"/>
      <c r="K41" s="8"/>
      <c r="L41" s="17"/>
      <c r="M41" s="17"/>
      <c r="N41" s="17"/>
      <c r="O41" s="8"/>
      <c r="P41" s="17"/>
      <c r="Q41" s="16"/>
      <c r="R41" s="9"/>
      <c r="S41" s="16"/>
      <c r="T41" s="16"/>
      <c r="U41" s="17"/>
      <c r="V41" s="17"/>
      <c r="W41" s="8"/>
      <c r="X41" s="17"/>
      <c r="Y41" s="17"/>
      <c r="Z41" s="10"/>
      <c r="AA41" s="86"/>
    </row>
    <row r="42" spans="2:27" hidden="1" outlineLevel="1" x14ac:dyDescent="0.25">
      <c r="B42" s="28" t="s">
        <v>105</v>
      </c>
      <c r="C42" s="8"/>
      <c r="D42" s="17"/>
      <c r="E42" s="17"/>
      <c r="F42" s="17"/>
      <c r="G42" s="8"/>
      <c r="H42" s="17"/>
      <c r="I42" s="17"/>
      <c r="J42" s="17"/>
      <c r="K42" s="8"/>
      <c r="L42" s="17"/>
      <c r="M42" s="17"/>
      <c r="N42" s="17"/>
      <c r="O42" s="8"/>
      <c r="P42" s="17"/>
      <c r="Q42" s="18"/>
      <c r="R42" s="10"/>
      <c r="S42" s="17"/>
      <c r="T42" s="17"/>
      <c r="U42" s="17"/>
      <c r="V42" s="17"/>
      <c r="W42" s="8"/>
      <c r="X42" s="17"/>
      <c r="Y42" s="17"/>
      <c r="Z42" s="10"/>
      <c r="AA42" s="86"/>
    </row>
    <row r="43" spans="2:27" hidden="1" outlineLevel="1" x14ac:dyDescent="0.25">
      <c r="B43" s="29" t="s">
        <v>42</v>
      </c>
      <c r="C43" s="8"/>
      <c r="D43" s="17"/>
      <c r="E43" s="17"/>
      <c r="F43" s="17"/>
      <c r="G43" s="8"/>
      <c r="H43" s="17"/>
      <c r="I43" s="17"/>
      <c r="J43" s="17"/>
      <c r="K43" s="8"/>
      <c r="L43" s="17"/>
      <c r="M43" s="17"/>
      <c r="N43" s="17"/>
      <c r="O43" s="8"/>
      <c r="P43" s="17"/>
      <c r="Q43" s="18"/>
      <c r="R43" s="10"/>
      <c r="S43" s="17"/>
      <c r="T43" s="17"/>
      <c r="U43" s="17"/>
      <c r="V43" s="17"/>
      <c r="W43" s="8"/>
      <c r="X43" s="17"/>
      <c r="Y43" s="17"/>
      <c r="Z43" s="10"/>
      <c r="AA43" s="86"/>
    </row>
    <row r="44" spans="2:27" hidden="1" outlineLevel="1" x14ac:dyDescent="0.25">
      <c r="B44" s="29" t="s">
        <v>47</v>
      </c>
      <c r="C44" s="8"/>
      <c r="D44" s="17"/>
      <c r="E44" s="17"/>
      <c r="F44" s="17"/>
      <c r="G44" s="8"/>
      <c r="H44" s="17"/>
      <c r="I44" s="17"/>
      <c r="J44" s="17"/>
      <c r="K44" s="8"/>
      <c r="L44" s="17"/>
      <c r="M44" s="17"/>
      <c r="N44" s="17"/>
      <c r="O44" s="8"/>
      <c r="P44" s="17"/>
      <c r="Q44" s="18"/>
      <c r="R44" s="10"/>
      <c r="S44" s="17"/>
      <c r="T44" s="17"/>
      <c r="U44" s="17"/>
      <c r="V44" s="17"/>
      <c r="W44" s="8"/>
      <c r="X44" s="17"/>
      <c r="Y44" s="17"/>
      <c r="Z44" s="10"/>
      <c r="AA44" s="86"/>
    </row>
    <row r="45" spans="2:27" hidden="1" outlineLevel="1" x14ac:dyDescent="0.25">
      <c r="B45" s="29" t="s">
        <v>48</v>
      </c>
      <c r="C45" s="8"/>
      <c r="D45" s="17"/>
      <c r="E45" s="17"/>
      <c r="F45" s="17"/>
      <c r="G45" s="8"/>
      <c r="H45" s="17"/>
      <c r="I45" s="17"/>
      <c r="J45" s="17"/>
      <c r="K45" s="8"/>
      <c r="L45" s="17"/>
      <c r="M45" s="17"/>
      <c r="N45" s="17"/>
      <c r="O45" s="8"/>
      <c r="P45" s="17"/>
      <c r="Q45" s="18"/>
      <c r="R45" s="10"/>
      <c r="S45" s="17"/>
      <c r="T45" s="17"/>
      <c r="U45" s="17"/>
      <c r="V45" s="17"/>
      <c r="W45" s="8"/>
      <c r="X45" s="17"/>
      <c r="Y45" s="17"/>
      <c r="Z45" s="10"/>
      <c r="AA45" s="86"/>
    </row>
    <row r="46" spans="2:27" hidden="1" outlineLevel="1" x14ac:dyDescent="0.25">
      <c r="B46" s="29" t="s">
        <v>45</v>
      </c>
      <c r="C46" s="8"/>
      <c r="D46" s="17"/>
      <c r="E46" s="17"/>
      <c r="F46" s="17"/>
      <c r="G46" s="8"/>
      <c r="H46" s="17"/>
      <c r="I46" s="17"/>
      <c r="J46" s="17"/>
      <c r="K46" s="8"/>
      <c r="L46" s="17"/>
      <c r="M46" s="17"/>
      <c r="N46" s="17"/>
      <c r="O46" s="8"/>
      <c r="P46" s="17"/>
      <c r="Q46" s="18"/>
      <c r="R46" s="26"/>
      <c r="S46" s="18"/>
      <c r="T46" s="18"/>
      <c r="U46" s="17"/>
      <c r="V46" s="17"/>
      <c r="W46" s="8"/>
      <c r="X46" s="17"/>
      <c r="Y46" s="17"/>
      <c r="Z46" s="10"/>
      <c r="AA46" s="86"/>
    </row>
    <row r="47" spans="2:27" ht="30.75" hidden="1" customHeight="1" outlineLevel="1" x14ac:dyDescent="0.25">
      <c r="B47" s="29" t="s">
        <v>46</v>
      </c>
      <c r="C47" s="8"/>
      <c r="D47" s="17"/>
      <c r="E47" s="17"/>
      <c r="F47" s="17"/>
      <c r="G47" s="8"/>
      <c r="H47" s="17"/>
      <c r="I47" s="17"/>
      <c r="J47" s="17"/>
      <c r="K47" s="8"/>
      <c r="L47" s="17"/>
      <c r="M47" s="17"/>
      <c r="N47" s="17"/>
      <c r="O47" s="8"/>
      <c r="P47" s="17"/>
      <c r="Q47" s="17"/>
      <c r="R47" s="26"/>
      <c r="S47" s="17"/>
      <c r="T47" s="17"/>
      <c r="U47" s="17"/>
      <c r="V47" s="17"/>
      <c r="W47" s="8"/>
      <c r="X47" s="17"/>
      <c r="Y47" s="17"/>
      <c r="Z47" s="10"/>
      <c r="AA47" s="86"/>
    </row>
    <row r="48" spans="2:27" hidden="1" outlineLevel="1" x14ac:dyDescent="0.25">
      <c r="B48" s="29" t="s">
        <v>106</v>
      </c>
      <c r="C48" s="8"/>
      <c r="D48" s="17"/>
      <c r="E48" s="17"/>
      <c r="F48" s="17"/>
      <c r="G48" s="8"/>
      <c r="H48" s="17"/>
      <c r="I48" s="17"/>
      <c r="J48" s="17"/>
      <c r="K48" s="8"/>
      <c r="L48" s="17"/>
      <c r="M48" s="17"/>
      <c r="N48" s="17"/>
      <c r="O48" s="8"/>
      <c r="P48" s="17"/>
      <c r="Q48" s="17"/>
      <c r="R48" s="26"/>
      <c r="S48" s="18"/>
      <c r="T48" s="17"/>
      <c r="U48" s="17"/>
      <c r="V48" s="17"/>
      <c r="W48" s="8"/>
      <c r="X48" s="17"/>
      <c r="Y48" s="17"/>
      <c r="Z48" s="10"/>
      <c r="AA48" s="86"/>
    </row>
    <row r="49" spans="2:27" hidden="1" outlineLevel="1" x14ac:dyDescent="0.25">
      <c r="B49" s="29" t="s">
        <v>50</v>
      </c>
      <c r="C49" s="8"/>
      <c r="D49" s="17"/>
      <c r="E49" s="17"/>
      <c r="F49" s="17"/>
      <c r="G49" s="8"/>
      <c r="H49" s="17"/>
      <c r="I49" s="17"/>
      <c r="J49" s="17"/>
      <c r="K49" s="8"/>
      <c r="L49" s="17"/>
      <c r="M49" s="17"/>
      <c r="N49" s="17"/>
      <c r="O49" s="8"/>
      <c r="P49" s="17"/>
      <c r="Q49" s="17"/>
      <c r="R49" s="10"/>
      <c r="S49" s="18"/>
      <c r="T49" s="18"/>
      <c r="U49" s="17"/>
      <c r="V49" s="17"/>
      <c r="W49" s="8"/>
      <c r="X49" s="17"/>
      <c r="Y49" s="17"/>
      <c r="Z49" s="10"/>
      <c r="AA49" s="86"/>
    </row>
    <row r="50" spans="2:27" collapsed="1" x14ac:dyDescent="0.25">
      <c r="B50" s="27" t="s">
        <v>40</v>
      </c>
      <c r="C50" s="8"/>
      <c r="D50" s="17"/>
      <c r="E50" s="17"/>
      <c r="F50" s="17"/>
      <c r="G50" s="8"/>
      <c r="H50" s="17"/>
      <c r="I50" s="17"/>
      <c r="J50" s="17"/>
      <c r="K50" s="8"/>
      <c r="L50" s="17"/>
      <c r="M50" s="17"/>
      <c r="N50" s="17"/>
      <c r="O50" s="8"/>
      <c r="P50" s="17"/>
      <c r="Q50" s="17"/>
      <c r="R50" s="10"/>
      <c r="S50" s="17"/>
      <c r="T50" s="17"/>
      <c r="U50" s="16"/>
      <c r="V50" s="16"/>
      <c r="W50" s="11"/>
      <c r="X50" s="16"/>
      <c r="Y50" s="16"/>
      <c r="Z50" s="10"/>
      <c r="AA50" s="86"/>
    </row>
    <row r="51" spans="2:27" x14ac:dyDescent="0.25">
      <c r="B51" s="27" t="s">
        <v>39</v>
      </c>
      <c r="C51" s="13"/>
      <c r="D51" s="14"/>
      <c r="E51" s="14"/>
      <c r="F51" s="14"/>
      <c r="G51" s="13"/>
      <c r="H51" s="14"/>
      <c r="I51" s="14"/>
      <c r="J51" s="14"/>
      <c r="K51" s="13"/>
      <c r="L51" s="14"/>
      <c r="M51" s="14"/>
      <c r="N51" s="14"/>
      <c r="O51" s="13"/>
      <c r="P51" s="14"/>
      <c r="Q51" s="14"/>
      <c r="R51" s="15"/>
      <c r="S51" s="14"/>
      <c r="T51" s="14"/>
      <c r="U51" s="14"/>
      <c r="V51" s="14"/>
      <c r="W51" s="24"/>
      <c r="X51" s="25"/>
      <c r="Y51" s="25"/>
      <c r="Z51" s="30"/>
      <c r="AA51" s="87"/>
    </row>
    <row r="53" spans="2:27" x14ac:dyDescent="0.25">
      <c r="B53" s="31" t="s">
        <v>54</v>
      </c>
      <c r="C53" s="96"/>
      <c r="D53" s="96"/>
      <c r="E53" s="96"/>
      <c r="F53" s="96"/>
      <c r="G53" s="96">
        <v>23000</v>
      </c>
      <c r="H53" s="96"/>
      <c r="I53" s="96"/>
      <c r="J53" s="96"/>
      <c r="K53" s="96">
        <v>23000</v>
      </c>
      <c r="L53" s="96"/>
      <c r="M53" s="96"/>
      <c r="N53" s="96"/>
      <c r="O53" s="96">
        <v>40000</v>
      </c>
      <c r="P53" s="96"/>
      <c r="Q53" s="96"/>
      <c r="R53" s="96"/>
      <c r="S53" s="96">
        <f>O53</f>
        <v>40000</v>
      </c>
      <c r="T53" s="96"/>
      <c r="U53" s="96"/>
      <c r="V53" s="96"/>
      <c r="W53" s="96">
        <f>S53</f>
        <v>40000</v>
      </c>
      <c r="X53" s="96"/>
      <c r="Y53" s="96"/>
      <c r="Z53" s="96"/>
    </row>
    <row r="54" spans="2:27" x14ac:dyDescent="0.25">
      <c r="B54" s="31" t="s">
        <v>52</v>
      </c>
      <c r="C54" s="96"/>
      <c r="D54" s="96"/>
      <c r="E54" s="96"/>
      <c r="F54" s="96"/>
      <c r="G54" s="96">
        <f>ROKS!L9</f>
        <v>7123.3783333333331</v>
      </c>
      <c r="H54" s="96"/>
      <c r="I54" s="96"/>
      <c r="J54" s="96"/>
      <c r="K54" s="96">
        <f>G54+ROKS!L9+ROKS!L14*(3/4)</f>
        <v>18133.673051000529</v>
      </c>
      <c r="L54" s="96"/>
      <c r="M54" s="96"/>
      <c r="N54" s="96"/>
      <c r="O54" s="99">
        <f>K54+ROKS!L20+ROKS!L26*(2/4)</f>
        <v>35888.118751455673</v>
      </c>
      <c r="P54" s="98"/>
      <c r="Q54" s="98"/>
      <c r="R54" s="98"/>
      <c r="S54" s="96">
        <f>ROKS!L33</f>
        <v>40959.829388813683</v>
      </c>
      <c r="T54" s="96"/>
      <c r="U54" s="96"/>
      <c r="V54" s="96"/>
      <c r="W54" s="97">
        <f>S54</f>
        <v>40959.829388813683</v>
      </c>
      <c r="X54" s="98"/>
      <c r="Y54" s="98"/>
      <c r="Z54" s="98"/>
    </row>
    <row r="55" spans="2:27" x14ac:dyDescent="0.25">
      <c r="B55" s="31" t="s">
        <v>111</v>
      </c>
      <c r="C55" s="96"/>
      <c r="D55" s="96"/>
      <c r="E55" s="96"/>
      <c r="F55" s="96"/>
      <c r="G55" s="96">
        <v>0</v>
      </c>
      <c r="H55" s="96"/>
      <c r="I55" s="96"/>
      <c r="J55" s="96"/>
      <c r="K55" s="96">
        <v>0</v>
      </c>
      <c r="L55" s="96"/>
      <c r="M55" s="96"/>
      <c r="N55" s="96"/>
      <c r="O55" s="99">
        <v>0</v>
      </c>
      <c r="P55" s="98"/>
      <c r="Q55" s="98"/>
      <c r="R55" s="98"/>
      <c r="S55" s="96">
        <f>ROKS!L34</f>
        <v>0</v>
      </c>
      <c r="T55" s="96"/>
      <c r="U55" s="96"/>
      <c r="V55" s="96"/>
      <c r="W55" s="97">
        <f>S55+30000</f>
        <v>30000</v>
      </c>
      <c r="X55" s="98"/>
      <c r="Y55" s="98"/>
      <c r="Z55" s="98"/>
    </row>
    <row r="56" spans="2:27" x14ac:dyDescent="0.25">
      <c r="B56" s="31" t="s">
        <v>53</v>
      </c>
      <c r="C56" s="97"/>
      <c r="D56" s="98"/>
      <c r="E56" s="98"/>
      <c r="F56" s="98"/>
      <c r="G56" s="97">
        <f>SUM(G53:J55)</f>
        <v>30123.378333333334</v>
      </c>
      <c r="H56" s="98"/>
      <c r="I56" s="98"/>
      <c r="J56" s="98"/>
      <c r="K56" s="97">
        <f>SUM(K53:N55)</f>
        <v>41133.673051000529</v>
      </c>
      <c r="L56" s="98"/>
      <c r="M56" s="98"/>
      <c r="N56" s="98"/>
      <c r="O56" s="97">
        <f>SUM(O53:R55)</f>
        <v>75888.11875145568</v>
      </c>
      <c r="P56" s="98"/>
      <c r="Q56" s="98"/>
      <c r="R56" s="98"/>
      <c r="S56" s="97">
        <f>SUM(S53:V55)</f>
        <v>80959.829388813683</v>
      </c>
      <c r="T56" s="98"/>
      <c r="U56" s="98"/>
      <c r="V56" s="98"/>
      <c r="W56" s="97">
        <f>SUM(W53:Z55)</f>
        <v>110959.82938881368</v>
      </c>
      <c r="X56" s="98"/>
      <c r="Y56" s="98"/>
      <c r="Z56" s="98"/>
    </row>
    <row r="57" spans="2:27" x14ac:dyDescent="0.25"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2:27" x14ac:dyDescent="0.25"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</sheetData>
  <mergeCells count="45">
    <mergeCell ref="C53:F53"/>
    <mergeCell ref="C54:F54"/>
    <mergeCell ref="C55:F55"/>
    <mergeCell ref="C56:F56"/>
    <mergeCell ref="C57:F57"/>
    <mergeCell ref="C58:F58"/>
    <mergeCell ref="G58:J58"/>
    <mergeCell ref="K58:N58"/>
    <mergeCell ref="O58:R58"/>
    <mergeCell ref="S58:V58"/>
    <mergeCell ref="W58:Z58"/>
    <mergeCell ref="W56:Z56"/>
    <mergeCell ref="G57:J57"/>
    <mergeCell ref="K57:N57"/>
    <mergeCell ref="O57:R57"/>
    <mergeCell ref="S57:V57"/>
    <mergeCell ref="W57:Z57"/>
    <mergeCell ref="G56:J56"/>
    <mergeCell ref="K56:N56"/>
    <mergeCell ref="O56:R56"/>
    <mergeCell ref="S56:V56"/>
    <mergeCell ref="W54:Z54"/>
    <mergeCell ref="G55:J55"/>
    <mergeCell ref="K55:N55"/>
    <mergeCell ref="O55:R55"/>
    <mergeCell ref="S55:V55"/>
    <mergeCell ref="W55:Z55"/>
    <mergeCell ref="G54:J54"/>
    <mergeCell ref="K54:N54"/>
    <mergeCell ref="O54:R54"/>
    <mergeCell ref="S54:V54"/>
    <mergeCell ref="G53:J53"/>
    <mergeCell ref="K53:N53"/>
    <mergeCell ref="O53:R53"/>
    <mergeCell ref="S53:V53"/>
    <mergeCell ref="W53:Z53"/>
    <mergeCell ref="B2:B3"/>
    <mergeCell ref="G2:Z2"/>
    <mergeCell ref="AA2:AA3"/>
    <mergeCell ref="C3:F3"/>
    <mergeCell ref="G3:J3"/>
    <mergeCell ref="K3:N3"/>
    <mergeCell ref="O3:R3"/>
    <mergeCell ref="S3:V3"/>
    <mergeCell ref="W3:Z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87C1-2608-4B2D-ACE0-C4A822DE7157}">
  <dimension ref="A1:C17"/>
  <sheetViews>
    <sheetView workbookViewId="0">
      <selection activeCell="C13" sqref="C13"/>
    </sheetView>
  </sheetViews>
  <sheetFormatPr defaultColWidth="8.7109375" defaultRowHeight="12" x14ac:dyDescent="0.2"/>
  <cols>
    <col min="1" max="1" width="20.42578125" style="3" bestFit="1" customWidth="1"/>
    <col min="2" max="2" width="52.140625" style="3" bestFit="1" customWidth="1"/>
    <col min="3" max="3" width="19.140625" style="7" bestFit="1" customWidth="1"/>
    <col min="4" max="16384" width="8.7109375" style="3"/>
  </cols>
  <sheetData>
    <row r="1" spans="1:3" x14ac:dyDescent="0.2">
      <c r="A1" s="1" t="s">
        <v>11</v>
      </c>
      <c r="B1" s="1" t="s">
        <v>26</v>
      </c>
      <c r="C1" s="2" t="s">
        <v>27</v>
      </c>
    </row>
    <row r="2" spans="1:3" x14ac:dyDescent="0.2">
      <c r="A2" s="4" t="s">
        <v>4</v>
      </c>
      <c r="B2" s="4" t="s">
        <v>25</v>
      </c>
      <c r="C2" s="5">
        <v>7.68</v>
      </c>
    </row>
    <row r="3" spans="1:3" x14ac:dyDescent="0.2">
      <c r="A3" s="4" t="s">
        <v>5</v>
      </c>
      <c r="B3" s="4" t="s">
        <v>6</v>
      </c>
      <c r="C3" s="5">
        <v>13.86</v>
      </c>
    </row>
    <row r="4" spans="1:3" x14ac:dyDescent="0.2">
      <c r="A4" s="4" t="s">
        <v>9</v>
      </c>
      <c r="B4" s="4" t="s">
        <v>10</v>
      </c>
      <c r="C4" s="5" t="s">
        <v>24</v>
      </c>
    </row>
    <row r="5" spans="1:3" x14ac:dyDescent="0.2">
      <c r="A5" s="4" t="s">
        <v>3</v>
      </c>
      <c r="B5" s="4" t="s">
        <v>29</v>
      </c>
      <c r="C5" s="5" t="s">
        <v>24</v>
      </c>
    </row>
    <row r="6" spans="1:3" x14ac:dyDescent="0.2">
      <c r="A6" s="4" t="s">
        <v>12</v>
      </c>
      <c r="B6" s="4" t="s">
        <v>1</v>
      </c>
      <c r="C6" s="5" t="s">
        <v>24</v>
      </c>
    </row>
    <row r="7" spans="1:3" x14ac:dyDescent="0.2">
      <c r="A7" s="4" t="s">
        <v>11</v>
      </c>
      <c r="B7" s="4" t="s">
        <v>2</v>
      </c>
      <c r="C7" s="5" t="s">
        <v>24</v>
      </c>
    </row>
    <row r="8" spans="1:3" ht="48" x14ac:dyDescent="0.2">
      <c r="A8" s="6" t="s">
        <v>28</v>
      </c>
      <c r="B8" s="4" t="s">
        <v>13</v>
      </c>
      <c r="C8" s="5" t="s">
        <v>24</v>
      </c>
    </row>
    <row r="9" spans="1:3" x14ac:dyDescent="0.2">
      <c r="A9" s="4" t="s">
        <v>14</v>
      </c>
      <c r="B9" s="4" t="s">
        <v>15</v>
      </c>
      <c r="C9" s="5" t="s">
        <v>24</v>
      </c>
    </row>
    <row r="10" spans="1:3" ht="36" x14ac:dyDescent="0.2">
      <c r="A10" s="6" t="s">
        <v>16</v>
      </c>
      <c r="B10" s="4" t="s">
        <v>20</v>
      </c>
      <c r="C10" s="5">
        <v>10.3</v>
      </c>
    </row>
    <row r="11" spans="1:3" ht="36" x14ac:dyDescent="0.2">
      <c r="A11" s="6" t="s">
        <v>17</v>
      </c>
      <c r="B11" s="4" t="s">
        <v>20</v>
      </c>
      <c r="C11" s="5">
        <v>5.15</v>
      </c>
    </row>
    <row r="12" spans="1:3" x14ac:dyDescent="0.2">
      <c r="A12" s="4" t="s">
        <v>18</v>
      </c>
      <c r="B12" s="4" t="s">
        <v>19</v>
      </c>
      <c r="C12" s="5">
        <v>32.630000000000003</v>
      </c>
    </row>
    <row r="13" spans="1:3" x14ac:dyDescent="0.2">
      <c r="A13" s="4" t="s">
        <v>21</v>
      </c>
      <c r="B13" s="4">
        <v>1</v>
      </c>
      <c r="C13" s="5">
        <v>16.5</v>
      </c>
    </row>
    <row r="14" spans="1:3" x14ac:dyDescent="0.2">
      <c r="A14" s="4" t="s">
        <v>7</v>
      </c>
      <c r="B14" s="4">
        <v>1</v>
      </c>
      <c r="C14" s="5">
        <v>16.5</v>
      </c>
    </row>
    <row r="15" spans="1:3" x14ac:dyDescent="0.2">
      <c r="A15" s="4" t="s">
        <v>22</v>
      </c>
      <c r="B15" s="4">
        <v>1</v>
      </c>
      <c r="C15" s="5">
        <v>2</v>
      </c>
    </row>
    <row r="16" spans="1:3" x14ac:dyDescent="0.2">
      <c r="A16" s="4" t="s">
        <v>23</v>
      </c>
      <c r="B16" s="4">
        <v>1</v>
      </c>
      <c r="C16" s="5">
        <v>10</v>
      </c>
    </row>
    <row r="17" spans="1:3" x14ac:dyDescent="0.2">
      <c r="A17" s="4" t="s">
        <v>8</v>
      </c>
      <c r="B17" s="4">
        <v>1</v>
      </c>
      <c r="C17" s="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ROKS</vt:lpstr>
      <vt:lpstr>go2OCP cutover plan</vt:lpstr>
      <vt:lpstr>Cost Breakup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Kumar</dc:creator>
  <cp:lastModifiedBy>RAJIB DAS</cp:lastModifiedBy>
  <dcterms:created xsi:type="dcterms:W3CDTF">2020-07-21T11:18:41Z</dcterms:created>
  <dcterms:modified xsi:type="dcterms:W3CDTF">2021-08-10T13:54:41Z</dcterms:modified>
</cp:coreProperties>
</file>