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FFEF4BDF-38B7-456B-9587-D7687059D9B5}" xr6:coauthVersionLast="47" xr6:coauthVersionMax="47" xr10:uidLastSave="{00000000-0000-0000-0000-000000000000}"/>
  <bookViews>
    <workbookView xWindow="-120" yWindow="-120" windowWidth="20730" windowHeight="11160" firstSheet="1" activeTab="7" xr2:uid="{00000000-000D-0000-FFFF-FFFF00000000}"/>
  </bookViews>
  <sheets>
    <sheet name="Financial data" sheetId="6" r:id="rId1"/>
    <sheet name="Sheet1" sheetId="15" r:id="rId2"/>
    <sheet name="Test" sheetId="8" r:id="rId3"/>
    <sheet name="Test1" sheetId="9" r:id="rId4"/>
    <sheet name="Test3" sheetId="11" r:id="rId5"/>
    <sheet name="Functions" sheetId="13" r:id="rId6"/>
    <sheet name="Sheet9" sheetId="14" r:id="rId7"/>
    <sheet name="New Dashboard" sheetId="16" r:id="rId8"/>
    <sheet name="Sheet4" sheetId="18" r:id="rId9"/>
    <sheet name="Sheet3" sheetId="17" r:id="rId10"/>
  </sheets>
  <definedNames>
    <definedName name="_xlnm._FilterDatabase" localSheetId="5" hidden="1">Functions!$A$1:$A$19</definedName>
    <definedName name="_xlchart.v2.0" hidden="1">Sheet3!$B$3:$B$7</definedName>
    <definedName name="_xlchart.v2.1" hidden="1">Sheet3!$C$2</definedName>
    <definedName name="_xlchart.v2.10" hidden="1">Sheet3!$C$2</definedName>
    <definedName name="_xlchart.v2.11" hidden="1">Sheet3!$C$3:$C$7</definedName>
    <definedName name="_xlchart.v2.2" hidden="1">Sheet3!$C$3:$C$7</definedName>
    <definedName name="_xlchart.v2.3" hidden="1">Sheet3!$B$3:$B$7</definedName>
    <definedName name="_xlchart.v2.4" hidden="1">Sheet3!$C$2</definedName>
    <definedName name="_xlchart.v2.5" hidden="1">Sheet3!$C$3:$C$7</definedName>
    <definedName name="_xlchart.v2.6" hidden="1">Sheet3!$B$3:$B$7</definedName>
    <definedName name="_xlchart.v2.7" hidden="1">Sheet3!$C$2</definedName>
    <definedName name="_xlchart.v2.8" hidden="1">Sheet3!$C$3:$C$7</definedName>
    <definedName name="_xlchart.v2.9" hidden="1">Sheet3!$B$3:$B$7</definedName>
    <definedName name="Slicer_Product">#N/A</definedName>
    <definedName name="Slicer_Product1">#N/A</definedName>
  </definedNames>
  <calcPr calcId="191029"/>
  <pivotCaches>
    <pivotCache cacheId="5" r:id="rId11"/>
    <pivotCache cacheId="10" r:id="rId12"/>
    <pivotCache cacheId="21" r:id="rId13"/>
    <pivotCache cacheId="25"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7" l="1"/>
  <c r="C6" i="17"/>
  <c r="C5" i="17"/>
  <c r="C3" i="17"/>
  <c r="C4" i="17" s="1"/>
  <c r="J4" i="16"/>
  <c r="I4" i="16"/>
  <c r="H4" i="16"/>
  <c r="G4" i="16"/>
  <c r="F4" i="16"/>
  <c r="C7" i="14"/>
  <c r="C8" i="14"/>
  <c r="C9" i="14"/>
  <c r="C10" i="14"/>
  <c r="C11" i="14"/>
  <c r="C12" i="14"/>
  <c r="C13" i="14"/>
  <c r="C14" i="14"/>
  <c r="C15" i="14"/>
  <c r="C16" i="14"/>
  <c r="C2" i="14"/>
  <c r="C3" i="14"/>
  <c r="C4" i="14"/>
  <c r="C5" i="14"/>
  <c r="C6" i="14"/>
  <c r="C1" i="14"/>
  <c r="H17" i="13"/>
  <c r="H12" i="13"/>
  <c r="H11" i="13"/>
  <c r="B5" i="11"/>
  <c r="C5" i="11"/>
  <c r="D5" i="11"/>
  <c r="E5" i="11"/>
  <c r="F5" i="11"/>
  <c r="B6" i="11"/>
  <c r="C6" i="11"/>
  <c r="D6" i="11"/>
  <c r="E6" i="11"/>
  <c r="F6" i="11"/>
  <c r="B7" i="11"/>
  <c r="C7" i="11"/>
  <c r="D7" i="11"/>
  <c r="E7" i="11"/>
  <c r="F7" i="11"/>
  <c r="B4" i="11"/>
  <c r="C4" i="11"/>
  <c r="D4" i="11"/>
  <c r="E4" i="11"/>
  <c r="F4" i="11"/>
  <c r="C3" i="11"/>
  <c r="D3" i="11"/>
  <c r="E3" i="11"/>
  <c r="F3" i="11"/>
  <c r="B3" i="11"/>
  <c r="F17" i="8" a="1"/>
  <c r="F17" i="8"/>
  <c r="A11" i="8"/>
  <c r="B19" i="8" s="1"/>
  <c r="E7" i="8"/>
  <c r="D7" i="8"/>
  <c r="E3" i="8"/>
  <c r="E4" i="8"/>
  <c r="E5" i="8"/>
  <c r="E6" i="8"/>
  <c r="E2" i="8"/>
  <c r="D3" i="8"/>
  <c r="D4" i="8"/>
  <c r="D5" i="8"/>
  <c r="D6" i="8"/>
  <c r="D2" i="8"/>
  <c r="C7" i="8"/>
  <c r="B7" i="8"/>
  <c r="A7" i="8"/>
  <c r="B18" i="8" l="1"/>
  <c r="B17" i="8"/>
  <c r="B16" i="8"/>
  <c r="B15" i="8"/>
  <c r="B14" i="8"/>
  <c r="B13" i="8"/>
  <c r="B12" i="8"/>
  <c r="B20" i="8"/>
  <c r="B1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Ashwini</author>
  </authors>
  <commentList>
    <comment ref="D1" authorId="0" shapeId="0" xr:uid="{B878B895-169E-4E5D-BC68-35E999921965}">
      <text>
        <r>
          <rPr>
            <b/>
            <sz val="9"/>
            <color indexed="81"/>
            <rFont val="Tahoma"/>
            <family val="2"/>
          </rPr>
          <t>Ashwini:</t>
        </r>
        <r>
          <rPr>
            <sz val="9"/>
            <color indexed="81"/>
            <rFont val="Tahoma"/>
            <family val="2"/>
          </rPr>
          <t xml:space="preserve">
relative reference</t>
        </r>
      </text>
    </comment>
    <comment ref="E1" authorId="0" shapeId="0" xr:uid="{6A29EF78-049F-435C-8A70-DC59182853D8}">
      <text>
        <r>
          <rPr>
            <b/>
            <sz val="9"/>
            <color indexed="81"/>
            <rFont val="Tahoma"/>
            <family val="2"/>
          </rPr>
          <t>Ashwini:</t>
        </r>
        <r>
          <rPr>
            <sz val="9"/>
            <color indexed="81"/>
            <rFont val="Tahoma"/>
            <family val="2"/>
          </rPr>
          <t xml:space="preserve">
realtive refernce not work. Mixed 
reference</t>
        </r>
      </text>
    </comment>
    <comment ref="A7" authorId="0" shapeId="0" xr:uid="{401B137D-C92F-40C9-91DC-FCE7853911A5}">
      <text>
        <r>
          <rPr>
            <b/>
            <sz val="9"/>
            <color indexed="81"/>
            <rFont val="Tahoma"/>
            <family val="2"/>
          </rPr>
          <t>Ashwini:</t>
        </r>
        <r>
          <rPr>
            <sz val="9"/>
            <color indexed="81"/>
            <rFont val="Tahoma"/>
            <family val="2"/>
          </rPr>
          <t xml:space="preserve">
Sum formula with relative reference</t>
        </r>
      </text>
    </comment>
    <comment ref="B7" authorId="0" shapeId="0" xr:uid="{F731AFD6-983F-4E67-BE3E-908825875289}">
      <text>
        <r>
          <rPr>
            <b/>
            <sz val="9"/>
            <color indexed="81"/>
            <rFont val="Tahoma"/>
            <family val="2"/>
          </rPr>
          <t>Ashwini:</t>
        </r>
        <r>
          <rPr>
            <sz val="9"/>
            <color indexed="81"/>
            <rFont val="Tahoma"/>
            <family val="2"/>
          </rPr>
          <t xml:space="preserve">
relative reference
</t>
        </r>
      </text>
    </comment>
    <comment ref="C7" authorId="0" shapeId="0" xr:uid="{D677603E-390C-445C-9351-5D984F65672B}">
      <text>
        <r>
          <rPr>
            <b/>
            <sz val="9"/>
            <color indexed="81"/>
            <rFont val="Tahoma"/>
            <family val="2"/>
          </rPr>
          <t>Ashwini:</t>
        </r>
        <r>
          <rPr>
            <sz val="9"/>
            <color indexed="81"/>
            <rFont val="Tahoma"/>
            <family val="2"/>
          </rPr>
          <t xml:space="preserve">
relative reference</t>
        </r>
      </text>
    </comment>
    <comment ref="D7" authorId="0" shapeId="0" xr:uid="{982A5AB4-F841-4883-8E86-8EFE52B5C07E}">
      <text>
        <r>
          <rPr>
            <b/>
            <sz val="9"/>
            <color indexed="81"/>
            <rFont val="Tahoma"/>
            <family val="2"/>
          </rPr>
          <t>Ashwini:</t>
        </r>
        <r>
          <rPr>
            <sz val="9"/>
            <color indexed="81"/>
            <rFont val="Tahoma"/>
            <family val="2"/>
          </rPr>
          <t xml:space="preserve">
Absolute reference</t>
        </r>
      </text>
    </comment>
    <comment ref="E7" authorId="0" shapeId="0" xr:uid="{45711525-E547-4006-BFFA-C802F06C31BE}">
      <text>
        <r>
          <rPr>
            <b/>
            <sz val="9"/>
            <color indexed="81"/>
            <rFont val="Tahoma"/>
            <family val="2"/>
          </rPr>
          <t>Ashwini:</t>
        </r>
        <r>
          <rPr>
            <sz val="9"/>
            <color indexed="81"/>
            <rFont val="Tahoma"/>
            <family val="2"/>
          </rPr>
          <t xml:space="preserve">
Absolute reference</t>
        </r>
      </text>
    </comment>
    <comment ref="B10" authorId="0" shapeId="0" xr:uid="{CAC883F6-C211-4BF3-A874-14B72E1CBB35}">
      <text>
        <r>
          <rPr>
            <b/>
            <sz val="9"/>
            <color indexed="81"/>
            <rFont val="Tahoma"/>
            <family val="2"/>
          </rPr>
          <t>Ashwini:</t>
        </r>
        <r>
          <rPr>
            <sz val="9"/>
            <color indexed="81"/>
            <rFont val="Tahoma"/>
            <family val="2"/>
          </rPr>
          <t xml:space="preserve">
intersheet reference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<sst xmlns="http://schemas.openxmlformats.org/spreadsheetml/2006/main" count="4351" uniqueCount="75">
  <si>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</si>
  <si>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</si>
  <si>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</si>
  <si>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</si>
  <si>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</si>
  <si>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</si>
  <si>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</si>
  <si>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</si>
  <si>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</si>
  <si>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</si>
  <si>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</si>
  <si>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</si>
  <si>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</si>
  <si>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</si>
  <si>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</si>
  <si>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</si>
  <si>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</si>
  <si>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</si>
  <si>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</si>
  <si>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</si>
  <si>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</si>
  <si>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</si>
  <si>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</si>
  <si>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</si>
  <si>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</si>
  <si>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</si>
  <si>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</si>
  <si>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</si>
  <si>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</si>
  <si>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</si>
  <si>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</si>
  <si>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</si>
  <si>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</si>
  <si>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</si>
  <si>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</si>
  <si>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</si>
  <si>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</si>
  <si>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</si>
  <si>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</si>
  <si>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</si>
  <si>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</si>
  <si>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</si>
  <si>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</si>
  <si>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</si>
  <si>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</si>
  <si>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</si>
  <si>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</si>
  <si>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</si>
  <si>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</si>
  <si>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</si>
  <si>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Out of</t>
  </si>
  <si>
    <t>Ashwini</t>
  </si>
  <si>
    <t>Saket</t>
  </si>
  <si>
    <t>Ashwini%</t>
  </si>
  <si>
    <t>Saket%</t>
  </si>
  <si>
    <t>Total Unit sold</t>
  </si>
  <si>
    <t>per %</t>
  </si>
  <si>
    <t>Numbers</t>
  </si>
  <si>
    <t>Mixed Reference</t>
  </si>
  <si>
    <t>SUMIFS</t>
  </si>
  <si>
    <t>Total Sales price for Government</t>
  </si>
  <si>
    <t>Total Unit sold for Paseo Product</t>
  </si>
  <si>
    <t>SUMIF</t>
  </si>
  <si>
    <t>Total price for Midemarket by Carretera</t>
  </si>
  <si>
    <t>Financial Sales Analysis Report</t>
  </si>
  <si>
    <t>Sum of Profit</t>
  </si>
  <si>
    <t>Sum of  Sales</t>
  </si>
  <si>
    <t>Row Labels</t>
  </si>
  <si>
    <t>Grand Total</t>
  </si>
  <si>
    <t>Sum of Units Sold</t>
  </si>
  <si>
    <t>Column Labels</t>
  </si>
  <si>
    <t>Parseo</t>
  </si>
  <si>
    <t>Products</t>
  </si>
  <si>
    <t>Number of High Band Discount</t>
  </si>
  <si>
    <t>Sum of Gross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</si>
</sst>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m/d/yy\ h:mm;@"/>
  </numFmts>
  <fonts count="10" x14ac:knownFonts="1">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b/>
      <sz val="18"/>
      <color theme="1"/>
      <name val="Calibri"/>
      <family val="2"/>
      <scheme val="minor"/>
    </font>
    <font>
      <b/>
      <sz val="11"/>
      <color rgb="FF7030A0"/>
      <name val="Calibri"/>
      <family val="2"/>
      <scheme val="minor"/>
    </font>
    <font>
      <b/>
      <sz val="14"/>
      <color theme="1"/>
      <name val="Calibri"/>
      <family val="2"/>
      <scheme val="minor"/>
    </font>
    <font>
      <b/>
      <sz val="16"/>
      <color rgb="FF0070C0"/>
      <name val="Calibri"/>
      <family val="2"/>
      <scheme val="minor"/>
    </font>
  </fonts>
  <fills count="4">
    <fill>
      <patternFill patternType="none"/>
    </fill>
    <fill>
      <patternFill patternType="gray125"/>
    </fill>
    <fill>
      <patternFill patternType="solid">
        <fgColor theme="4"/>
        <bgColor theme="4"/>
      </patternFill>
    </fill>
    <fill>
      <patternFill patternType="solid">
        <fgColor theme="0"/>
        <bgColor indexed="64"/>
      </patternFill>
    </fill>
  </fills>
  <borders count="3">
    <border>
      <left/>
      <right/>
      <top/>
      <bottom/>
      <diagonal/>
    </border>
    <border>
      <left/>
      <right/>
      <top style="thin">
        <color theme="4"/>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9" fontId="0" fillId="0" borderId="0" xfId="2" applyFont="1"/>
    <xf numFmtId="10" fontId="0" fillId="0" borderId="0" xfId="2" applyNumberFormat="1" applyFont="1"/>
    <xf numFmtId="9" fontId="0" fillId="0" borderId="0" xfId="2" applyNumberFormat="1" applyFont="1"/>
    <xf numFmtId="164" fontId="0" fillId="0" borderId="1" xfId="1" applyNumberFormat="1" applyFont="1" applyBorder="1"/>
    <xf numFmtId="164" fontId="0" fillId="0" borderId="0" xfId="1" applyNumberFormat="1" applyFont="1" applyBorder="1"/>
    <xf numFmtId="0" fontId="3" fillId="2" borderId="2" xfId="0" applyFont="1" applyFill="1" applyBorder="1"/>
    <xf numFmtId="164" fontId="3" fillId="2" borderId="2" xfId="1" applyNumberFormat="1" applyFont="1" applyFill="1" applyBorder="1"/>
    <xf numFmtId="0" fontId="0" fillId="0" borderId="2" xfId="0" applyFont="1" applyBorder="1"/>
    <xf numFmtId="164" fontId="0" fillId="0" borderId="2" xfId="1" applyNumberFormat="1" applyFont="1" applyBorder="1"/>
    <xf numFmtId="164" fontId="0" fillId="0" borderId="2" xfId="1" applyNumberFormat="1" applyFont="1" applyFill="1" applyBorder="1"/>
    <xf numFmtId="0" fontId="0" fillId="0" borderId="0" xfId="0" applyAlignment="1">
      <alignment horizontal="center"/>
    </xf>
    <xf numFmtId="0" fontId="6" fillId="3" borderId="0" xfId="0" applyFont="1" applyFill="1"/>
    <xf numFmtId="0" fontId="7" fillId="0" borderId="0" xfId="0" applyFont="1" applyAlignment="1">
      <alignment horizontal="center"/>
    </xf>
    <xf numFmtId="0" fontId="8" fillId="0" borderId="0" xfId="0"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0" fontId="9" fillId="0" borderId="0" xfId="0" applyFont="1"/>
  </cellXfs>
  <cellStyles count="3">
    <cellStyle name="Currency" xfId="1" builtinId="4"/>
    <cellStyle name="Normal" xfId="0" builtinId="0"/>
    <cellStyle name="Percent" xfId="2" builtinId="5"/>
  </cellStyles>
  <dxfs count="16">
    <dxf>
      <font>
        <color rgb="FF9C0006"/>
      </font>
      <fill>
        <patternFill>
          <bgColor rgb="FFFFC7CE"/>
        </patternFill>
      </fill>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6"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tyles" Target="styles.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5" Type="http://schemas.openxmlformats.org/officeDocument/2006/relationships/customXml" Target="../customXml/item4.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(1).xlsx]New Dashboard!PivotTable2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a:t>
            </a:r>
            <a:r>
              <a:rPr lang="en-IN" baseline="0"/>
              <a:t> and Profit over the years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0917767510466"/>
          <c:y val="0.14271549389659627"/>
          <c:w val="0.46422615923009625"/>
          <c:h val="0.65853091280256637"/>
        </c:manualLayout>
      </c:layout>
      <c:barChart>
        <c:barDir val="col"/>
        <c:grouping val="clustered"/>
        <c:varyColors val="0"/>
        <c:ser>
          <c:idx val="0"/>
          <c:order val="0"/>
          <c:tx>
            <c:strRef>
              <c:f>'New Dashboard'!$C$6</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'New Dashboard'!$B$7:$B$9</c:f>
              <c:strCache>
                <c:ptCount val="2"/>
                <c:pt idx="0">
                  <c:v>2013</c:v>
                </c:pt>
                <c:pt idx="1">
                  <c:v>2014</c:v>
                </c:pt>
              </c:strCache>
            </c:strRef>
          </c:cat>
          <c:val>
            <c:numRef>
              <c:f>'New Dashboard'!$C$7:$C$9</c:f>
              <c:numCache>
                <c:formatCode>General</c:formatCode>
                <c:ptCount val="2"/>
                <c:pt idx="0">
                  <c:v>26415255.510000009</c:v>
                </c:pt>
                <c:pt idx="1">
                  <c:v>92311094.749999985</c:v>
                </c:pt>
              </c:numCache>
            </c:numRef>
          </c:val>
          <c:extLst>
            <c:ext xmlns:c16="http://schemas.microsoft.com/office/drawing/2014/chart" uri="{C3380CC4-5D6E-409C-BE32-E72D297353CC}">
              <c16:uniqueId val="{00000000-A96B-4642-9814-D0F227B532B6}"/>
            </c:ext>
          </c:extLst>
        </c:ser>
        <c:dLbls>
          <c:showLegendKey val="0"/>
          <c:showVal val="0"/>
          <c:showCatName val="0"/>
          <c:showSerName val="0"/>
          <c:showPercent val="0"/>
          <c:showBubbleSize val="0"/>
        </c:dLbls>
        <c:gapWidth val="219"/>
        <c:overlap val="-27"/>
        <c:axId val="579987688"/>
        <c:axId val="579990640"/>
      </c:barChart>
      <c:lineChart>
        <c:grouping val="standard"/>
        <c:varyColors val="0"/>
        <c:ser>
          <c:idx val="1"/>
          <c:order val="1"/>
          <c:tx>
            <c:strRef>
              <c:f>'New Dashboard'!$D$6</c:f>
              <c:strCache>
                <c:ptCount val="1"/>
                <c:pt idx="0">
                  <c:v>Sum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'New Dashboard'!$B$7:$B$9</c:f>
              <c:strCache>
                <c:ptCount val="2"/>
                <c:pt idx="0">
                  <c:v>2013</c:v>
                </c:pt>
                <c:pt idx="1">
                  <c:v>2014</c:v>
                </c:pt>
              </c:strCache>
            </c:strRef>
          </c:cat>
          <c:val>
            <c:numRef>
              <c:f>'New Dashboard'!$D$7:$D$9</c:f>
              <c:numCache>
                <c:formatCode>General</c:formatCode>
                <c:ptCount val="2"/>
                <c:pt idx="0">
                  <c:v>3878464.5100000007</c:v>
                </c:pt>
                <c:pt idx="1">
                  <c:v>13015237.749999994</c:v>
                </c:pt>
              </c:numCache>
            </c:numRef>
          </c:val>
          <c:smooth val="0"/>
          <c:extLst>
            <c:ext xmlns:c16="http://schemas.microsoft.com/office/drawing/2014/chart" uri="{C3380CC4-5D6E-409C-BE32-E72D297353CC}">
              <c16:uniqueId val="{00000001-A96B-4642-9814-D0F227B532B6}"/>
            </c:ext>
          </c:extLst>
        </c:ser>
        <c:dLbls>
          <c:showLegendKey val="0"/>
          <c:showVal val="0"/>
          <c:showCatName val="0"/>
          <c:showSerName val="0"/>
          <c:showPercent val="0"/>
          <c:showBubbleSize val="0"/>
        </c:dLbls>
        <c:marker val="1"/>
        <c:smooth val="0"/>
        <c:axId val="579990312"/>
        <c:axId val="579990968"/>
      </c:lineChart>
      <c:catAx>
        <c:axId val="579987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9990640"/>
        <c:crosses val="autoZero"/>
        <c:auto val="1"/>
        <c:lblAlgn val="ctr"/>
        <c:lblOffset val="100"/>
        <c:noMultiLvlLbl val="0"/>
      </c:catAx>
      <c:valAx>
        <c:axId val="5799906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9987688"/>
        <c:crosses val="autoZero"/>
        <c:crossBetween val="between"/>
      </c:valAx>
      <c:valAx>
        <c:axId val="57999096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9990312"/>
        <c:crosses val="max"/>
        <c:crossBetween val="between"/>
      </c:valAx>
      <c:catAx>
        <c:axId val="579990312"/>
        <c:scaling>
          <c:orientation val="minMax"/>
        </c:scaling>
        <c:delete val="1"/>
        <c:axPos val="b"/>
        <c:numFmt formatCode="General" sourceLinked="1"/>
        <c:majorTickMark val="none"/>
        <c:minorTickMark val="none"/>
        <c:tickLblPos val="nextTo"/>
        <c:crossAx val="579990968"/>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(1).xlsx]Sheet4!PivotTable3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a:t>
            </a:r>
            <a:r>
              <a:rPr lang="en-IN" baseline="0"/>
              <a:t> unit sold for each country per segment</a:t>
            </a:r>
            <a:endParaRPr lang="en-IN"/>
          </a:p>
        </c:rich>
      </c:tx>
      <c:layout>
        <c:manualLayout>
          <c:xMode val="edge"/>
          <c:yMode val="edge"/>
          <c:x val="0.16821761318469172"/>
          <c:y val="0.145440465486544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Sheet4!$B$11:$B$12</c:f>
              <c:strCache>
                <c:ptCount val="1"/>
                <c:pt idx="0">
                  <c:v>Channel Partners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Sheet4!$A$13:$A$18</c:f>
              <c:strCache>
                <c:ptCount val="5"/>
                <c:pt idx="0">
                  <c:v>Canada</c:v>
                </c:pt>
                <c:pt idx="1">
                  <c:v>France</c:v>
                </c:pt>
                <c:pt idx="2">
                  <c:v>Germany</c:v>
                </c:pt>
                <c:pt idx="3">
                  <c:v>Mexico</c:v>
                </c:pt>
                <c:pt idx="4">
                  <c:v>United States of America</c:v>
                </c:pt>
              </c:strCache>
            </c:strRef>
          </c:cat>
          <c:val>
            <c:numRef>
              <c:f>Sheet4!$B$13:$B$18</c:f>
              <c:numCache>
                <c:formatCode>General</c:formatCode>
                <c:ptCount val="5"/>
                <c:pt idx="0">
                  <c:v>5353.5</c:v>
                </c:pt>
                <c:pt idx="1">
                  <c:v>6572.5</c:v>
                </c:pt>
                <c:pt idx="2">
                  <c:v>8412</c:v>
                </c:pt>
                <c:pt idx="3">
                  <c:v>2921</c:v>
                </c:pt>
                <c:pt idx="4">
                  <c:v>3762</c:v>
                </c:pt>
              </c:numCache>
            </c:numRef>
          </c:val>
          <c:extLst>
            <c:ext xmlns:c16="http://schemas.microsoft.com/office/drawing/2014/chart" uri="{C3380CC4-5D6E-409C-BE32-E72D297353CC}">
              <c16:uniqueId val="{00000000-181A-4211-9B3A-2666B599E711}"/>
            </c:ext>
          </c:extLst>
        </c:ser>
        <c:ser>
          <c:idx val="1"/>
          <c:order val="1"/>
          <c:tx>
            <c:strRef>
              <c:f>Sheet4!$C$11:$C$12</c:f>
              <c:strCache>
                <c:ptCount val="1"/>
                <c:pt idx="0">
                  <c:v>Enterprise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Sheet4!$A$13:$A$18</c:f>
              <c:strCache>
                <c:ptCount val="5"/>
                <c:pt idx="0">
                  <c:v>Canada</c:v>
                </c:pt>
                <c:pt idx="1">
                  <c:v>France</c:v>
                </c:pt>
                <c:pt idx="2">
                  <c:v>Germany</c:v>
                </c:pt>
                <c:pt idx="3">
                  <c:v>Mexico</c:v>
                </c:pt>
                <c:pt idx="4">
                  <c:v>United States of America</c:v>
                </c:pt>
              </c:strCache>
            </c:strRef>
          </c:cat>
          <c:val>
            <c:numRef>
              <c:f>Sheet4!$C$13:$C$18</c:f>
              <c:numCache>
                <c:formatCode>General</c:formatCode>
                <c:ptCount val="5"/>
                <c:pt idx="0">
                  <c:v>9795</c:v>
                </c:pt>
                <c:pt idx="1">
                  <c:v>2531</c:v>
                </c:pt>
                <c:pt idx="2">
                  <c:v>2122</c:v>
                </c:pt>
                <c:pt idx="3">
                  <c:v>2434</c:v>
                </c:pt>
                <c:pt idx="4">
                  <c:v>3114</c:v>
                </c:pt>
              </c:numCache>
            </c:numRef>
          </c:val>
          <c:extLst>
            <c:ext xmlns:c16="http://schemas.microsoft.com/office/drawing/2014/chart" uri="{C3380CC4-5D6E-409C-BE32-E72D297353CC}">
              <c16:uniqueId val="{00000001-181A-4211-9B3A-2666B599E711}"/>
            </c:ext>
          </c:extLst>
        </c:ser>
        <c:ser>
          <c:idx val="2"/>
          <c:order val="2"/>
          <c:tx>
            <c:strRef>
              <c:f>Sheet4!$D$11:$D$12</c:f>
              <c:strCache>
                <c:ptCount val="1"/>
                <c:pt idx="0">
                  <c:v>Government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Sheet4!$A$13:$A$18</c:f>
              <c:strCache>
                <c:ptCount val="5"/>
                <c:pt idx="0">
                  <c:v>Canada</c:v>
                </c:pt>
                <c:pt idx="1">
                  <c:v>France</c:v>
                </c:pt>
                <c:pt idx="2">
                  <c:v>Germany</c:v>
                </c:pt>
                <c:pt idx="3">
                  <c:v>Mexico</c:v>
                </c:pt>
                <c:pt idx="4">
                  <c:v>United States of America</c:v>
                </c:pt>
              </c:strCache>
            </c:strRef>
          </c:cat>
          <c:val>
            <c:numRef>
              <c:f>Sheet4!$D$13:$D$18</c:f>
              <c:numCache>
                <c:formatCode>General</c:formatCode>
                <c:ptCount val="5"/>
                <c:pt idx="0">
                  <c:v>11481</c:v>
                </c:pt>
                <c:pt idx="1">
                  <c:v>12893.5</c:v>
                </c:pt>
                <c:pt idx="2">
                  <c:v>12238</c:v>
                </c:pt>
                <c:pt idx="3">
                  <c:v>14946</c:v>
                </c:pt>
                <c:pt idx="4">
                  <c:v>12540</c:v>
                </c:pt>
              </c:numCache>
            </c:numRef>
          </c:val>
          <c:extLst>
            <c:ext xmlns:c16="http://schemas.microsoft.com/office/drawing/2014/chart" uri="{C3380CC4-5D6E-409C-BE32-E72D297353CC}">
              <c16:uniqueId val="{00000002-181A-4211-9B3A-2666B599E711}"/>
            </c:ext>
          </c:extLst>
        </c:ser>
        <c:ser>
          <c:idx val="3"/>
          <c:order val="3"/>
          <c:tx>
            <c:strRef>
              <c:f>Sheet4!$E$11:$E$12</c:f>
              <c:strCache>
                <c:ptCount val="1"/>
                <c:pt idx="0">
                  <c:v>Midmarket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Sheet4!$A$13:$A$18</c:f>
              <c:strCache>
                <c:ptCount val="5"/>
                <c:pt idx="0">
                  <c:v>Canada</c:v>
                </c:pt>
                <c:pt idx="1">
                  <c:v>France</c:v>
                </c:pt>
                <c:pt idx="2">
                  <c:v>Germany</c:v>
                </c:pt>
                <c:pt idx="3">
                  <c:v>Mexico</c:v>
                </c:pt>
                <c:pt idx="4">
                  <c:v>United States of America</c:v>
                </c:pt>
              </c:strCache>
            </c:strRef>
          </c:cat>
          <c:val>
            <c:numRef>
              <c:f>Sheet4!$E$13:$E$18</c:f>
              <c:numCache>
                <c:formatCode>General</c:formatCode>
                <c:ptCount val="5"/>
                <c:pt idx="0">
                  <c:v>4409</c:v>
                </c:pt>
                <c:pt idx="1">
                  <c:v>9446.5</c:v>
                </c:pt>
                <c:pt idx="2">
                  <c:v>4500</c:v>
                </c:pt>
                <c:pt idx="3">
                  <c:v>2155</c:v>
                </c:pt>
                <c:pt idx="4">
                  <c:v>3720</c:v>
                </c:pt>
              </c:numCache>
            </c:numRef>
          </c:val>
          <c:extLst>
            <c:ext xmlns:c16="http://schemas.microsoft.com/office/drawing/2014/chart" uri="{C3380CC4-5D6E-409C-BE32-E72D297353CC}">
              <c16:uniqueId val="{00000003-181A-4211-9B3A-2666B599E711}"/>
            </c:ext>
          </c:extLst>
        </c:ser>
        <c:ser>
          <c:idx val="4"/>
          <c:order val="4"/>
          <c:tx>
            <c:strRef>
              <c:f>Sheet4!$F$11:$F$12</c:f>
              <c:strCache>
                <c:ptCount val="1"/>
                <c:pt idx="0">
                  <c:v>Small Business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Sheet4!$A$13:$A$18</c:f>
              <c:strCache>
                <c:ptCount val="5"/>
                <c:pt idx="0">
                  <c:v>Canada</c:v>
                </c:pt>
                <c:pt idx="1">
                  <c:v>France</c:v>
                </c:pt>
                <c:pt idx="2">
                  <c:v>Germany</c:v>
                </c:pt>
                <c:pt idx="3">
                  <c:v>Mexico</c:v>
                </c:pt>
                <c:pt idx="4">
                  <c:v>United States of America</c:v>
                </c:pt>
              </c:strCache>
            </c:strRef>
          </c:cat>
          <c:val>
            <c:numRef>
              <c:f>Sheet4!$F$13:$F$18</c:f>
              <c:numCache>
                <c:formatCode>General</c:formatCode>
                <c:ptCount val="5"/>
                <c:pt idx="0">
                  <c:v>10210</c:v>
                </c:pt>
                <c:pt idx="1">
                  <c:v>4331</c:v>
                </c:pt>
                <c:pt idx="2">
                  <c:v>3859</c:v>
                </c:pt>
                <c:pt idx="3">
                  <c:v>3673</c:v>
                </c:pt>
                <c:pt idx="4">
                  <c:v>11364</c:v>
                </c:pt>
              </c:numCache>
            </c:numRef>
          </c:val>
          <c:extLst>
            <c:ext xmlns:c16="http://schemas.microsoft.com/office/drawing/2014/chart" uri="{C3380CC4-5D6E-409C-BE32-E72D297353CC}">
              <c16:uniqueId val="{00000004-181A-4211-9B3A-2666B599E711}"/>
            </c:ext>
          </c:extLst>
        </c:ser>
        <c:dLbls>
          <c:showLegendKey val="0"/>
          <c:showVal val="0"/>
          <c:showCatName val="0"/>
          <c:showSerName val="0"/>
          <c:showPercent val="0"/>
          <c:showBubbleSize val="0"/>
        </c:dLbls>
        <c:gapWidth val="100"/>
        <c:overlap val="-24"/>
        <c:axId val="594609944"/>
        <c:axId val="594608304"/>
      </c:barChart>
      <c:catAx>
        <c:axId val="5946099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608304"/>
        <c:crosses val="autoZero"/>
        <c:auto val="1"/>
        <c:lblAlgn val="ctr"/>
        <c:lblOffset val="100"/>
        <c:noMultiLvlLbl val="0"/>
      </c:catAx>
      <c:valAx>
        <c:axId val="5946083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609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(1).xlsx]Sheet3!PivotTable8</c:name>
    <c:fmtId val="3"/>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spPr>
          <a:solidFill>
            <a:srgbClr val="5B9BD5"/>
          </a:solid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B9BD5"/>
          </a:solidFill>
          <a:ln w="9525" cap="flat" cmpd="sng" algn="ctr">
            <a:solidFill>
              <a:schemeClr val="accent1"/>
            </a:solidFill>
            <a:miter lim="800000"/>
          </a:ln>
          <a:effectLst>
            <a:glow rad="63500">
              <a:schemeClr val="accent1">
                <a:satMod val="175000"/>
                <a:alpha val="25000"/>
              </a:schemeClr>
            </a:glow>
          </a:effectLst>
        </c:spPr>
      </c:pivotFmt>
    </c:pivotFmts>
    <c:plotArea>
      <c:layout>
        <c:manualLayout>
          <c:layoutTarget val="inner"/>
          <c:xMode val="edge"/>
          <c:yMode val="edge"/>
          <c:x val="0.18224888555597216"/>
          <c:y val="0.23135511375995127"/>
          <c:w val="0.57365507436570429"/>
          <c:h val="0.6293157626130067"/>
        </c:manualLayout>
      </c:layout>
      <c:barChart>
        <c:barDir val="bar"/>
        <c:grouping val="clustered"/>
        <c:varyColors val="0"/>
        <c:ser>
          <c:idx val="0"/>
          <c:order val="0"/>
          <c:tx>
            <c:strRef>
              <c:f>Sheet3!$G$2</c:f>
              <c:strCache>
                <c:ptCount val="1"/>
                <c:pt idx="0">
                  <c:v>Total</c:v>
                </c:pt>
              </c:strCache>
            </c:strRef>
          </c:tx>
          <c:spPr>
            <a:solidFill>
              <a:srgbClr val="5B9BD5"/>
            </a:solidFill>
            <a:ln w="9525" cap="flat" cmpd="sng" algn="ctr">
              <a:solidFill>
                <a:schemeClr val="accent1"/>
              </a:solidFill>
              <a:miter lim="800000"/>
            </a:ln>
            <a:effectLst>
              <a:glow rad="63500">
                <a:schemeClr val="accent1">
                  <a:satMod val="175000"/>
                  <a:alpha val="25000"/>
                </a:schemeClr>
              </a:glow>
            </a:effectLst>
          </c:spPr>
          <c:invertIfNegative val="1"/>
          <c:dPt>
            <c:idx val="1"/>
            <c:invertIfNegative val="1"/>
            <c:bubble3D val="0"/>
            <c:extLst>
              <c:ext xmlns:c16="http://schemas.microsoft.com/office/drawing/2014/chart" uri="{C3380CC4-5D6E-409C-BE32-E72D297353CC}">
                <c16:uniqueId val="{00000001-2F70-46D4-BF07-FF9772D28C88}"/>
              </c:ext>
            </c:extLst>
          </c:dPt>
          <c:cat>
            <c:strRef>
              <c:f>Sheet3!$F$3:$F$8</c:f>
              <c:strCache>
                <c:ptCount val="5"/>
                <c:pt idx="0">
                  <c:v>Channel Partners</c:v>
                </c:pt>
                <c:pt idx="1">
                  <c:v>Enterprise</c:v>
                </c:pt>
                <c:pt idx="2">
                  <c:v>Government</c:v>
                </c:pt>
                <c:pt idx="3">
                  <c:v>Midmarket</c:v>
                </c:pt>
                <c:pt idx="4">
                  <c:v>Small Business</c:v>
                </c:pt>
              </c:strCache>
            </c:strRef>
          </c:cat>
          <c:val>
            <c:numRef>
              <c:f>Sheet3!$G$3:$G$8</c:f>
              <c:numCache>
                <c:formatCode>General</c:formatCode>
                <c:ptCount val="5"/>
                <c:pt idx="0">
                  <c:v>1316803.1400000001</c:v>
                </c:pt>
                <c:pt idx="1">
                  <c:v>-614545.625</c:v>
                </c:pt>
                <c:pt idx="2">
                  <c:v>11388173.169999985</c:v>
                </c:pt>
                <c:pt idx="3">
                  <c:v>660103.07499999984</c:v>
                </c:pt>
                <c:pt idx="4">
                  <c:v>4143168.5</c:v>
                </c:pt>
              </c:numCache>
            </c:numRef>
          </c:val>
          <c:extLst>
            <c:ext xmlns:c14="http://schemas.microsoft.com/office/drawing/2007/8/2/chart" uri="{6F2FDCE9-48DA-4B69-8628-5D25D57E5C99}">
              <c14:invertSolidFillFmt>
                <c14:spPr xmlns:c14="http://schemas.microsoft.com/office/drawing/2007/8/2/chart">
                  <a:solidFill>
                    <a:srgbClr val="FF0000"/>
                  </a:solidFill>
                  <a:ln w="9525" cap="flat" cmpd="sng" algn="ctr">
                    <a:solidFill>
                      <a:schemeClr val="accent1"/>
                    </a:solidFill>
                    <a:miter lim="800000"/>
                  </a:ln>
                  <a:effectLst>
                    <a:glow rad="63500">
                      <a:schemeClr val="accent1">
                        <a:satMod val="175000"/>
                        <a:alpha val="25000"/>
                      </a:schemeClr>
                    </a:glow>
                  </a:effectLst>
                </c14:spPr>
              </c14:invertSolidFillFmt>
            </c:ext>
            <c:ext xmlns:c16="http://schemas.microsoft.com/office/drawing/2014/chart" uri="{C3380CC4-5D6E-409C-BE32-E72D297353CC}">
              <c16:uniqueId val="{00000002-2F70-46D4-BF07-FF9772D28C88}"/>
            </c:ext>
          </c:extLst>
        </c:ser>
        <c:dLbls>
          <c:showLegendKey val="0"/>
          <c:showVal val="0"/>
          <c:showCatName val="0"/>
          <c:showSerName val="0"/>
          <c:showPercent val="0"/>
          <c:showBubbleSize val="0"/>
        </c:dLbls>
        <c:gapWidth val="182"/>
        <c:overlap val="-50"/>
        <c:axId val="626339936"/>
        <c:axId val="626335016"/>
      </c:barChart>
      <c:catAx>
        <c:axId val="62633993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6335016"/>
        <c:crosses val="autoZero"/>
        <c:auto val="1"/>
        <c:lblAlgn val="ctr"/>
        <c:lblOffset val="100"/>
        <c:noMultiLvlLbl val="0"/>
      </c:catAx>
      <c:valAx>
        <c:axId val="626335016"/>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633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(1).xlsx]Sheet3!PivotTable9</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Sheet3!$K$2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934-45B6-822B-86FE02F24BF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934-45B6-822B-86FE02F24BF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934-45B6-822B-86FE02F24BF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934-45B6-822B-86FE02F24BF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934-45B6-822B-86FE02F24BF8}"/>
              </c:ext>
            </c:extLst>
          </c:dPt>
          <c:cat>
            <c:strRef>
              <c:f>Sheet3!$J$3:$J$8</c:f>
              <c:strCache>
                <c:ptCount val="5"/>
                <c:pt idx="0">
                  <c:v>Canada</c:v>
                </c:pt>
                <c:pt idx="1">
                  <c:v>France</c:v>
                </c:pt>
                <c:pt idx="2">
                  <c:v>Germany</c:v>
                </c:pt>
                <c:pt idx="3">
                  <c:v>Mexico</c:v>
                </c:pt>
                <c:pt idx="4">
                  <c:v>United States of America</c:v>
                </c:pt>
              </c:strCache>
            </c:strRef>
          </c:cat>
          <c:val>
            <c:numRef>
              <c:f>Sheet3!$K$3:$K$8</c:f>
              <c:numCache>
                <c:formatCode>General</c:formatCode>
                <c:ptCount val="5"/>
                <c:pt idx="0">
                  <c:v>26932163.5</c:v>
                </c:pt>
                <c:pt idx="1">
                  <c:v>26081674.5</c:v>
                </c:pt>
                <c:pt idx="2">
                  <c:v>24921467.5</c:v>
                </c:pt>
                <c:pt idx="3">
                  <c:v>22726935</c:v>
                </c:pt>
                <c:pt idx="4">
                  <c:v>27269358</c:v>
                </c:pt>
              </c:numCache>
            </c:numRef>
          </c:val>
          <c:extLst>
            <c:ext xmlns:c16="http://schemas.microsoft.com/office/drawing/2014/chart" uri="{C3380CC4-5D6E-409C-BE32-E72D297353CC}">
              <c16:uniqueId val="{0000000A-0934-45B6-822B-86FE02F24BF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(1).xlsx]Sheet4!PivotTable1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Sales</c:v>
                </c:pt>
              </c:strCache>
            </c:strRef>
          </c:tx>
          <c:spPr>
            <a:solidFill>
              <a:schemeClr val="accent1"/>
            </a:solidFill>
            <a:ln>
              <a:noFill/>
            </a:ln>
            <a:effectLst/>
          </c:spPr>
          <c:invertIfNegative val="0"/>
          <c:cat>
            <c:strRef>
              <c:f>Sheet4!$A$4:$A$6</c:f>
              <c:strCache>
                <c:ptCount val="2"/>
                <c:pt idx="0">
                  <c:v>2013</c:v>
                </c:pt>
                <c:pt idx="1">
                  <c:v>2014</c:v>
                </c:pt>
              </c:strCache>
            </c:strRef>
          </c:cat>
          <c:val>
            <c:numRef>
              <c:f>Sheet4!$B$4:$B$6</c:f>
              <c:numCache>
                <c:formatCode>General</c:formatCode>
                <c:ptCount val="2"/>
                <c:pt idx="0">
                  <c:v>26415255.510000009</c:v>
                </c:pt>
                <c:pt idx="1">
                  <c:v>92311094.749999985</c:v>
                </c:pt>
              </c:numCache>
            </c:numRef>
          </c:val>
          <c:extLst>
            <c:ext xmlns:c16="http://schemas.microsoft.com/office/drawing/2014/chart" uri="{C3380CC4-5D6E-409C-BE32-E72D297353CC}">
              <c16:uniqueId val="{00000000-11FD-4C98-89AB-B05538F0CA15}"/>
            </c:ext>
          </c:extLst>
        </c:ser>
        <c:dLbls>
          <c:showLegendKey val="0"/>
          <c:showVal val="0"/>
          <c:showCatName val="0"/>
          <c:showSerName val="0"/>
          <c:showPercent val="0"/>
          <c:showBubbleSize val="0"/>
        </c:dLbls>
        <c:gapWidth val="219"/>
        <c:overlap val="-27"/>
        <c:axId val="501779472"/>
        <c:axId val="501778816"/>
      </c:barChart>
      <c:lineChart>
        <c:grouping val="standard"/>
        <c:varyColors val="0"/>
        <c:ser>
          <c:idx val="1"/>
          <c:order val="1"/>
          <c:tx>
            <c:strRef>
              <c:f>Sheet4!$C$3</c:f>
              <c:strCache>
                <c:ptCount val="1"/>
                <c:pt idx="0">
                  <c:v>Sum of Profit</c:v>
                </c:pt>
              </c:strCache>
            </c:strRef>
          </c:tx>
          <c:spPr>
            <a:ln w="28575" cap="rnd">
              <a:solidFill>
                <a:schemeClr val="accent2"/>
              </a:solidFill>
              <a:round/>
            </a:ln>
            <a:effectLst/>
          </c:spPr>
          <c:marker>
            <c:symbol val="none"/>
          </c:marker>
          <c:cat>
            <c:strRef>
              <c:f>Sheet4!$A$4:$A$6</c:f>
              <c:strCache>
                <c:ptCount val="2"/>
                <c:pt idx="0">
                  <c:v>2013</c:v>
                </c:pt>
                <c:pt idx="1">
                  <c:v>2014</c:v>
                </c:pt>
              </c:strCache>
            </c:strRef>
          </c:cat>
          <c:val>
            <c:numRef>
              <c:f>Sheet4!$C$4:$C$6</c:f>
              <c:numCache>
                <c:formatCode>General</c:formatCode>
                <c:ptCount val="2"/>
                <c:pt idx="0">
                  <c:v>3878464.5100000007</c:v>
                </c:pt>
                <c:pt idx="1">
                  <c:v>13015237.749999994</c:v>
                </c:pt>
              </c:numCache>
            </c:numRef>
          </c:val>
          <c:smooth val="0"/>
          <c:extLst>
            <c:ext xmlns:c16="http://schemas.microsoft.com/office/drawing/2014/chart" uri="{C3380CC4-5D6E-409C-BE32-E72D297353CC}">
              <c16:uniqueId val="{00000001-11FD-4C98-89AB-B05538F0CA15}"/>
            </c:ext>
          </c:extLst>
        </c:ser>
        <c:dLbls>
          <c:showLegendKey val="0"/>
          <c:showVal val="0"/>
          <c:showCatName val="0"/>
          <c:showSerName val="0"/>
          <c:showPercent val="0"/>
          <c:showBubbleSize val="0"/>
        </c:dLbls>
        <c:marker val="1"/>
        <c:smooth val="0"/>
        <c:axId val="507223616"/>
        <c:axId val="510283352"/>
      </c:lineChart>
      <c:catAx>
        <c:axId val="50177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78816"/>
        <c:crosses val="autoZero"/>
        <c:auto val="1"/>
        <c:lblAlgn val="ctr"/>
        <c:lblOffset val="100"/>
        <c:noMultiLvlLbl val="0"/>
      </c:catAx>
      <c:valAx>
        <c:axId val="501778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79472"/>
        <c:crosses val="autoZero"/>
        <c:crossBetween val="between"/>
      </c:valAx>
      <c:valAx>
        <c:axId val="5102833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23616"/>
        <c:crosses val="max"/>
        <c:crossBetween val="between"/>
      </c:valAx>
      <c:catAx>
        <c:axId val="507223616"/>
        <c:scaling>
          <c:orientation val="minMax"/>
        </c:scaling>
        <c:delete val="1"/>
        <c:axPos val="b"/>
        <c:numFmt formatCode="General" sourceLinked="1"/>
        <c:majorTickMark val="out"/>
        <c:minorTickMark val="none"/>
        <c:tickLblPos val="nextTo"/>
        <c:crossAx val="510283352"/>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(1).xlsx]Sheet4!PivotTable3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Sheet4!$B$11:$B$12</c:f>
              <c:strCache>
                <c:ptCount val="1"/>
                <c:pt idx="0">
                  <c:v>Channel Partners</c:v>
                </c:pt>
              </c:strCache>
            </c:strRef>
          </c:tx>
          <c:spPr>
            <a:solidFill>
              <a:schemeClr val="accent1"/>
            </a:solidFill>
            <a:ln>
              <a:noFill/>
            </a:ln>
            <a:effectLst/>
          </c:spPr>
          <c:invertIfNegative val="0"/>
          <c:cat>
            <c:strRef>
              <c:f>Sheet4!$A$13:$A$18</c:f>
              <c:strCache>
                <c:ptCount val="5"/>
                <c:pt idx="0">
                  <c:v>Canada</c:v>
                </c:pt>
                <c:pt idx="1">
                  <c:v>France</c:v>
                </c:pt>
                <c:pt idx="2">
                  <c:v>Germany</c:v>
                </c:pt>
                <c:pt idx="3">
                  <c:v>Mexico</c:v>
                </c:pt>
                <c:pt idx="4">
                  <c:v>United States of America</c:v>
                </c:pt>
              </c:strCache>
            </c:strRef>
          </c:cat>
          <c:val>
            <c:numRef>
              <c:f>Sheet4!$B$13:$B$18</c:f>
              <c:numCache>
                <c:formatCode>General</c:formatCode>
                <c:ptCount val="5"/>
                <c:pt idx="0">
                  <c:v>5353.5</c:v>
                </c:pt>
                <c:pt idx="1">
                  <c:v>6572.5</c:v>
                </c:pt>
                <c:pt idx="2">
                  <c:v>8412</c:v>
                </c:pt>
                <c:pt idx="3">
                  <c:v>2921</c:v>
                </c:pt>
                <c:pt idx="4">
                  <c:v>3762</c:v>
                </c:pt>
              </c:numCache>
            </c:numRef>
          </c:val>
          <c:extLst>
            <c:ext xmlns:c16="http://schemas.microsoft.com/office/drawing/2014/chart" uri="{C3380CC4-5D6E-409C-BE32-E72D297353CC}">
              <c16:uniqueId val="{00000000-D697-461C-8E11-69BBC9173B6A}"/>
            </c:ext>
          </c:extLst>
        </c:ser>
        <c:ser>
          <c:idx val="1"/>
          <c:order val="1"/>
          <c:tx>
            <c:strRef>
              <c:f>Sheet4!$C$11:$C$12</c:f>
              <c:strCache>
                <c:ptCount val="1"/>
                <c:pt idx="0">
                  <c:v>Enterprise</c:v>
                </c:pt>
              </c:strCache>
            </c:strRef>
          </c:tx>
          <c:spPr>
            <a:solidFill>
              <a:schemeClr val="accent2"/>
            </a:solidFill>
            <a:ln>
              <a:noFill/>
            </a:ln>
            <a:effectLst/>
          </c:spPr>
          <c:invertIfNegative val="0"/>
          <c:cat>
            <c:strRef>
              <c:f>Sheet4!$A$13:$A$18</c:f>
              <c:strCache>
                <c:ptCount val="5"/>
                <c:pt idx="0">
                  <c:v>Canada</c:v>
                </c:pt>
                <c:pt idx="1">
                  <c:v>France</c:v>
                </c:pt>
                <c:pt idx="2">
                  <c:v>Germany</c:v>
                </c:pt>
                <c:pt idx="3">
                  <c:v>Mexico</c:v>
                </c:pt>
                <c:pt idx="4">
                  <c:v>United States of America</c:v>
                </c:pt>
              </c:strCache>
            </c:strRef>
          </c:cat>
          <c:val>
            <c:numRef>
              <c:f>Sheet4!$C$13:$C$18</c:f>
              <c:numCache>
                <c:formatCode>General</c:formatCode>
                <c:ptCount val="5"/>
                <c:pt idx="0">
                  <c:v>9795</c:v>
                </c:pt>
                <c:pt idx="1">
                  <c:v>2531</c:v>
                </c:pt>
                <c:pt idx="2">
                  <c:v>2122</c:v>
                </c:pt>
                <c:pt idx="3">
                  <c:v>2434</c:v>
                </c:pt>
                <c:pt idx="4">
                  <c:v>3114</c:v>
                </c:pt>
              </c:numCache>
            </c:numRef>
          </c:val>
          <c:extLst>
            <c:ext xmlns:c16="http://schemas.microsoft.com/office/drawing/2014/chart" uri="{C3380CC4-5D6E-409C-BE32-E72D297353CC}">
              <c16:uniqueId val="{00000001-D697-461C-8E11-69BBC9173B6A}"/>
            </c:ext>
          </c:extLst>
        </c:ser>
        <c:ser>
          <c:idx val="2"/>
          <c:order val="2"/>
          <c:tx>
            <c:strRef>
              <c:f>Sheet4!$D$11:$D$12</c:f>
              <c:strCache>
                <c:ptCount val="1"/>
                <c:pt idx="0">
                  <c:v>Government</c:v>
                </c:pt>
              </c:strCache>
            </c:strRef>
          </c:tx>
          <c:spPr>
            <a:solidFill>
              <a:schemeClr val="accent3"/>
            </a:solidFill>
            <a:ln>
              <a:noFill/>
            </a:ln>
            <a:effectLst/>
          </c:spPr>
          <c:invertIfNegative val="0"/>
          <c:cat>
            <c:strRef>
              <c:f>Sheet4!$A$13:$A$18</c:f>
              <c:strCache>
                <c:ptCount val="5"/>
                <c:pt idx="0">
                  <c:v>Canada</c:v>
                </c:pt>
                <c:pt idx="1">
                  <c:v>France</c:v>
                </c:pt>
                <c:pt idx="2">
                  <c:v>Germany</c:v>
                </c:pt>
                <c:pt idx="3">
                  <c:v>Mexico</c:v>
                </c:pt>
                <c:pt idx="4">
                  <c:v>United States of America</c:v>
                </c:pt>
              </c:strCache>
            </c:strRef>
          </c:cat>
          <c:val>
            <c:numRef>
              <c:f>Sheet4!$D$13:$D$18</c:f>
              <c:numCache>
                <c:formatCode>General</c:formatCode>
                <c:ptCount val="5"/>
                <c:pt idx="0">
                  <c:v>11481</c:v>
                </c:pt>
                <c:pt idx="1">
                  <c:v>12893.5</c:v>
                </c:pt>
                <c:pt idx="2">
                  <c:v>12238</c:v>
                </c:pt>
                <c:pt idx="3">
                  <c:v>14946</c:v>
                </c:pt>
                <c:pt idx="4">
                  <c:v>12540</c:v>
                </c:pt>
              </c:numCache>
            </c:numRef>
          </c:val>
          <c:extLst>
            <c:ext xmlns:c16="http://schemas.microsoft.com/office/drawing/2014/chart" uri="{C3380CC4-5D6E-409C-BE32-E72D297353CC}">
              <c16:uniqueId val="{00000002-D697-461C-8E11-69BBC9173B6A}"/>
            </c:ext>
          </c:extLst>
        </c:ser>
        <c:ser>
          <c:idx val="3"/>
          <c:order val="3"/>
          <c:tx>
            <c:strRef>
              <c:f>Sheet4!$E$11:$E$12</c:f>
              <c:strCache>
                <c:ptCount val="1"/>
                <c:pt idx="0">
                  <c:v>Midmarket</c:v>
                </c:pt>
              </c:strCache>
            </c:strRef>
          </c:tx>
          <c:spPr>
            <a:solidFill>
              <a:schemeClr val="accent4"/>
            </a:solidFill>
            <a:ln>
              <a:noFill/>
            </a:ln>
            <a:effectLst/>
          </c:spPr>
          <c:invertIfNegative val="0"/>
          <c:cat>
            <c:strRef>
              <c:f>Sheet4!$A$13:$A$18</c:f>
              <c:strCache>
                <c:ptCount val="5"/>
                <c:pt idx="0">
                  <c:v>Canada</c:v>
                </c:pt>
                <c:pt idx="1">
                  <c:v>France</c:v>
                </c:pt>
                <c:pt idx="2">
                  <c:v>Germany</c:v>
                </c:pt>
                <c:pt idx="3">
                  <c:v>Mexico</c:v>
                </c:pt>
                <c:pt idx="4">
                  <c:v>United States of America</c:v>
                </c:pt>
              </c:strCache>
            </c:strRef>
          </c:cat>
          <c:val>
            <c:numRef>
              <c:f>Sheet4!$E$13:$E$18</c:f>
              <c:numCache>
                <c:formatCode>General</c:formatCode>
                <c:ptCount val="5"/>
                <c:pt idx="0">
                  <c:v>4409</c:v>
                </c:pt>
                <c:pt idx="1">
                  <c:v>9446.5</c:v>
                </c:pt>
                <c:pt idx="2">
                  <c:v>4500</c:v>
                </c:pt>
                <c:pt idx="3">
                  <c:v>2155</c:v>
                </c:pt>
                <c:pt idx="4">
                  <c:v>3720</c:v>
                </c:pt>
              </c:numCache>
            </c:numRef>
          </c:val>
          <c:extLst>
            <c:ext xmlns:c16="http://schemas.microsoft.com/office/drawing/2014/chart" uri="{C3380CC4-5D6E-409C-BE32-E72D297353CC}">
              <c16:uniqueId val="{00000003-D697-461C-8E11-69BBC9173B6A}"/>
            </c:ext>
          </c:extLst>
        </c:ser>
        <c:ser>
          <c:idx val="4"/>
          <c:order val="4"/>
          <c:tx>
            <c:strRef>
              <c:f>Sheet4!$F$11:$F$12</c:f>
              <c:strCache>
                <c:ptCount val="1"/>
                <c:pt idx="0">
                  <c:v>Small Business</c:v>
                </c:pt>
              </c:strCache>
            </c:strRef>
          </c:tx>
          <c:spPr>
            <a:solidFill>
              <a:schemeClr val="accent5"/>
            </a:solidFill>
            <a:ln>
              <a:noFill/>
            </a:ln>
            <a:effectLst/>
          </c:spPr>
          <c:invertIfNegative val="0"/>
          <c:cat>
            <c:strRef>
              <c:f>Sheet4!$A$13:$A$18</c:f>
              <c:strCache>
                <c:ptCount val="5"/>
                <c:pt idx="0">
                  <c:v>Canada</c:v>
                </c:pt>
                <c:pt idx="1">
                  <c:v>France</c:v>
                </c:pt>
                <c:pt idx="2">
                  <c:v>Germany</c:v>
                </c:pt>
                <c:pt idx="3">
                  <c:v>Mexico</c:v>
                </c:pt>
                <c:pt idx="4">
                  <c:v>United States of America</c:v>
                </c:pt>
              </c:strCache>
            </c:strRef>
          </c:cat>
          <c:val>
            <c:numRef>
              <c:f>Sheet4!$F$13:$F$18</c:f>
              <c:numCache>
                <c:formatCode>General</c:formatCode>
                <c:ptCount val="5"/>
                <c:pt idx="0">
                  <c:v>10210</c:v>
                </c:pt>
                <c:pt idx="1">
                  <c:v>4331</c:v>
                </c:pt>
                <c:pt idx="2">
                  <c:v>3859</c:v>
                </c:pt>
                <c:pt idx="3">
                  <c:v>3673</c:v>
                </c:pt>
                <c:pt idx="4">
                  <c:v>11364</c:v>
                </c:pt>
              </c:numCache>
            </c:numRef>
          </c:val>
          <c:extLst>
            <c:ext xmlns:c16="http://schemas.microsoft.com/office/drawing/2014/chart" uri="{C3380CC4-5D6E-409C-BE32-E72D297353CC}">
              <c16:uniqueId val="{00000004-D697-461C-8E11-69BBC9173B6A}"/>
            </c:ext>
          </c:extLst>
        </c:ser>
        <c:dLbls>
          <c:showLegendKey val="0"/>
          <c:showVal val="0"/>
          <c:showCatName val="0"/>
          <c:showSerName val="0"/>
          <c:showPercent val="0"/>
          <c:showBubbleSize val="0"/>
        </c:dLbls>
        <c:gapWidth val="219"/>
        <c:overlap val="-27"/>
        <c:axId val="594609944"/>
        <c:axId val="594608304"/>
      </c:barChart>
      <c:catAx>
        <c:axId val="594609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608304"/>
        <c:crosses val="autoZero"/>
        <c:auto val="1"/>
        <c:lblAlgn val="ctr"/>
        <c:lblOffset val="100"/>
        <c:noMultiLvlLbl val="0"/>
      </c:catAx>
      <c:valAx>
        <c:axId val="59460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609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(1).xlsx]Sheet3!PivotTable8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pct5">
            <a:fgClr>
              <a:srgbClr val="FF0000"/>
            </a:fgClr>
            <a:bgClr>
              <a:schemeClr val="bg1"/>
            </a:bgClr>
          </a:pattFill>
          <a:ln>
            <a:noFill/>
          </a:ln>
          <a:effectLst/>
        </c:spPr>
      </c:pivotFmt>
    </c:pivotFmts>
    <c:plotArea>
      <c:layout>
        <c:manualLayout>
          <c:layoutTarget val="inner"/>
          <c:xMode val="edge"/>
          <c:yMode val="edge"/>
          <c:x val="0.19815966754155731"/>
          <c:y val="0.18458114610673665"/>
          <c:w val="0.57365507436570429"/>
          <c:h val="0.6293157626130067"/>
        </c:manualLayout>
      </c:layout>
      <c:barChart>
        <c:barDir val="bar"/>
        <c:grouping val="clustered"/>
        <c:varyColors val="0"/>
        <c:ser>
          <c:idx val="0"/>
          <c:order val="0"/>
          <c:tx>
            <c:strRef>
              <c:f>Sheet3!$G$2</c:f>
              <c:strCache>
                <c:ptCount val="1"/>
                <c:pt idx="0">
                  <c:v>Total</c:v>
                </c:pt>
              </c:strCache>
            </c:strRef>
          </c:tx>
          <c:spPr>
            <a:solidFill>
              <a:schemeClr val="accent1"/>
            </a:solidFill>
            <a:ln>
              <a:noFill/>
            </a:ln>
            <a:effectLst/>
          </c:spPr>
          <c:invertIfNegative val="0"/>
          <c:dPt>
            <c:idx val="1"/>
            <c:invertIfNegative val="1"/>
            <c:bubble3D val="0"/>
            <c:spPr>
              <a:pattFill prst="pct5">
                <a:fgClr>
                  <a:srgbClr val="FF0000"/>
                </a:fgClr>
                <a:bgClr>
                  <a:schemeClr val="bg1"/>
                </a:bgClr>
              </a:pattFill>
              <a:ln>
                <a:noFill/>
              </a:ln>
              <a:effectLst/>
            </c:spPr>
            <c:extLst>
              <c:ext xmlns:c16="http://schemas.microsoft.com/office/drawing/2014/chart" uri="{C3380CC4-5D6E-409C-BE32-E72D297353CC}">
                <c16:uniqueId val="{00000002-0419-4A5B-9DA2-861DC7AC1B5A}"/>
              </c:ext>
            </c:extLst>
          </c:dPt>
          <c:cat>
            <c:strRef>
              <c:f>Sheet3!$F$3:$F$8</c:f>
              <c:strCache>
                <c:ptCount val="5"/>
                <c:pt idx="0">
                  <c:v>Channel Partners</c:v>
                </c:pt>
                <c:pt idx="1">
                  <c:v>Enterprise</c:v>
                </c:pt>
                <c:pt idx="2">
                  <c:v>Government</c:v>
                </c:pt>
                <c:pt idx="3">
                  <c:v>Midmarket</c:v>
                </c:pt>
                <c:pt idx="4">
                  <c:v>Small Business</c:v>
                </c:pt>
              </c:strCache>
            </c:strRef>
          </c:cat>
          <c:val>
            <c:numRef>
              <c:f>Sheet3!$G$3:$G$8</c:f>
              <c:numCache>
                <c:formatCode>General</c:formatCode>
                <c:ptCount val="5"/>
                <c:pt idx="0">
                  <c:v>1316803.1400000001</c:v>
                </c:pt>
                <c:pt idx="1">
                  <c:v>-614545.625</c:v>
                </c:pt>
                <c:pt idx="2">
                  <c:v>11388173.169999985</c:v>
                </c:pt>
                <c:pt idx="3">
                  <c:v>660103.07499999984</c:v>
                </c:pt>
                <c:pt idx="4">
                  <c:v>4143168.5</c:v>
                </c:pt>
              </c:numCache>
            </c:numRef>
          </c:val>
          <c:extLst>
            <c:ext xmlns:c16="http://schemas.microsoft.com/office/drawing/2014/chart" uri="{C3380CC4-5D6E-409C-BE32-E72D297353CC}">
              <c16:uniqueId val="{00000000-0419-4A5B-9DA2-861DC7AC1B5A}"/>
            </c:ext>
          </c:extLst>
        </c:ser>
        <c:dLbls>
          <c:showLegendKey val="0"/>
          <c:showVal val="0"/>
          <c:showCatName val="0"/>
          <c:showSerName val="0"/>
          <c:showPercent val="0"/>
          <c:showBubbleSize val="0"/>
        </c:dLbls>
        <c:gapWidth val="182"/>
        <c:axId val="626339936"/>
        <c:axId val="626335016"/>
      </c:barChart>
      <c:catAx>
        <c:axId val="626339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335016"/>
        <c:crosses val="autoZero"/>
        <c:auto val="1"/>
        <c:lblAlgn val="ctr"/>
        <c:lblOffset val="100"/>
        <c:noMultiLvlLbl val="0"/>
      </c:catAx>
      <c:valAx>
        <c:axId val="626335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33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(1).xlsx]Sheet3!PivotTable9</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Sheet3!$K$2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Sheet3!$J$3:$J$8</c:f>
              <c:strCache>
                <c:ptCount val="5"/>
                <c:pt idx="0">
                  <c:v>Canada</c:v>
                </c:pt>
                <c:pt idx="1">
                  <c:v>France</c:v>
                </c:pt>
                <c:pt idx="2">
                  <c:v>Germany</c:v>
                </c:pt>
                <c:pt idx="3">
                  <c:v>Mexico</c:v>
                </c:pt>
                <c:pt idx="4">
                  <c:v>United States of America</c:v>
                </c:pt>
              </c:strCache>
            </c:strRef>
          </c:cat>
          <c:val>
            <c:numRef>
              <c:f>Sheet3!$K$3:$K$8</c:f>
              <c:numCache>
                <c:formatCode>General</c:formatCode>
                <c:ptCount val="5"/>
                <c:pt idx="0">
                  <c:v>26932163.5</c:v>
                </c:pt>
                <c:pt idx="1">
                  <c:v>26081674.5</c:v>
                </c:pt>
                <c:pt idx="2">
                  <c:v>24921467.5</c:v>
                </c:pt>
                <c:pt idx="3">
                  <c:v>22726935</c:v>
                </c:pt>
                <c:pt idx="4">
                  <c:v>27269358</c:v>
                </c:pt>
              </c:numCache>
            </c:numRef>
          </c:val>
          <c:extLst>
            <c:ext xmlns:c16="http://schemas.microsoft.com/office/drawing/2014/chart" uri="{C3380CC4-5D6E-409C-BE32-E72D297353CC}">
              <c16:uniqueId val="{00000000-7010-420F-940A-373F2B1D0FD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High's Band for</a:t>
            </a:r>
          </a:p>
          <a:p>
            <a:pPr algn="ctr" rtl="0">
              <a:defRPr/>
            </a:pPr>
            <a:r>
              <a:rPr lang="en-US" sz="1400" b="0" i="0" u="none" strike="noStrike" baseline="0">
                <a:solidFill>
                  <a:sysClr val="windowText" lastClr="000000">
                    <a:lumMod val="65000"/>
                    <a:lumOff val="35000"/>
                  </a:sysClr>
                </a:solidFill>
                <a:latin typeface="Calibri" panose="020F0502020204030204"/>
              </a:rPr>
              <a:t> Product</a:t>
            </a:r>
          </a:p>
        </cx:rich>
      </cx:tx>
      <cx:spPr>
        <a:solidFill>
          <a:schemeClr val="accent2">
            <a:lumMod val="60000"/>
            <a:lumOff val="40000"/>
          </a:schemeClr>
        </a:solidFill>
      </cx:spPr>
    </cx:title>
    <cx:plotArea>
      <cx:plotAreaRegion>
        <cx:series layoutId="funnel" uniqueId="{76431868-714D-4B05-9C0B-31E66497B5A0}">
          <cx:tx>
            <cx:txData>
              <cx:f>_xlchart.v2.4</cx:f>
              <cx:v>Number of High Band Discount</cx:v>
            </cx:txData>
          </cx:tx>
          <cx:dataLabels>
            <cx:visibility seriesName="0" categoryName="0" value="1"/>
          </cx:dataLabels>
          <cx:dataId val="0"/>
        </cx:series>
      </cx:plotAreaRegion>
      <cx:axis id="0">
        <cx:catScaling gapWidth="0.5"/>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High's Band for</a:t>
            </a:r>
          </a:p>
          <a:p>
            <a:pPr algn="ctr" rtl="0">
              <a:defRPr/>
            </a:pPr>
            <a:r>
              <a:rPr lang="en-US" sz="1400" b="0" i="0" u="none" strike="noStrike" baseline="0">
                <a:solidFill>
                  <a:sysClr val="windowText" lastClr="000000">
                    <a:lumMod val="65000"/>
                    <a:lumOff val="35000"/>
                  </a:sysClr>
                </a:solidFill>
                <a:latin typeface="Calibri" panose="020F0502020204030204"/>
              </a:rPr>
              <a:t> Product</a:t>
            </a:r>
          </a:p>
        </cx:rich>
      </cx:tx>
      <cx:spPr>
        <a:solidFill>
          <a:schemeClr val="accent2">
            <a:lumMod val="60000"/>
            <a:lumOff val="40000"/>
          </a:schemeClr>
        </a:solidFill>
      </cx:spPr>
    </cx:title>
    <cx:plotArea>
      <cx:plotAreaRegion>
        <cx:series layoutId="funnel" uniqueId="{76431868-714D-4B05-9C0B-31E66497B5A0}">
          <cx:tx>
            <cx:txData>
              <cx:f>_xlchart.v2.10</cx:f>
              <cx:v>Number of High Band Discount</cx:v>
            </cx:txData>
          </cx:tx>
          <cx:dataLabels>
            <cx:visibility seriesName="0" categoryName="0" value="1"/>
          </cx:dataLabels>
          <cx:dataId val="0"/>
        </cx:series>
      </cx:plotAreaRegion>
      <cx:axis id="1">
        <cx:catScaling gapWidth="0.5"/>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285749</xdr:colOff>
      <xdr:row>3</xdr:row>
      <xdr:rowOff>142873</xdr:rowOff>
    </xdr:from>
    <xdr:to>
      <xdr:col>4</xdr:col>
      <xdr:colOff>76200</xdr:colOff>
      <xdr:row>14</xdr:row>
      <xdr:rowOff>95250</xdr:rowOff>
    </xdr:to>
    <xdr:graphicFrame macro="">
      <xdr:nvGraphicFramePr>
        <xdr:cNvPr id="2" name="Chart 1">
          <a:extLst>
            <a:ext uri="{FF2B5EF4-FFF2-40B4-BE49-F238E27FC236}">
              <a16:creationId xmlns:a16="http://schemas.microsoft.com/office/drawing/2014/main" id="{A2D6A51A-1FCB-4C49-8AC5-850609B16A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161925</xdr:colOff>
      <xdr:row>16</xdr:row>
      <xdr:rowOff>57149</xdr:rowOff>
    </xdr:from>
    <xdr:to>
      <xdr:col>5</xdr:col>
      <xdr:colOff>466725</xdr:colOff>
      <xdr:row>27</xdr:row>
      <xdr:rowOff>104775</xdr:rowOff>
    </xdr:to>
    <xdr:graphicFrame macro="">
      <xdr:nvGraphicFramePr>
        <xdr:cNvPr id="3" name="Chart 2">
          <a:extLst>
            <a:ext uri="{FF2B5EF4-FFF2-40B4-BE49-F238E27FC236}">
              <a16:creationId xmlns:a16="http://schemas.microsoft.com/office/drawing/2014/main" id="{8BF93113-9F6B-4BA9-B396-8B6A5520B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28576</xdr:colOff>
      <xdr:row>16</xdr:row>
      <xdr:rowOff>123825</xdr:rowOff>
    </xdr:from>
    <xdr:to>
      <xdr:col>8</xdr:col>
      <xdr:colOff>447675</xdr:colOff>
      <xdr:row>27</xdr:row>
      <xdr:rowOff>28575</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85F006BE-326E-473A-B6C2-8E20B39345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533901" y="3324225"/>
              <a:ext cx="3009899" cy="2000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66675</xdr:colOff>
      <xdr:row>16</xdr:row>
      <xdr:rowOff>38100</xdr:rowOff>
    </xdr:from>
    <xdr:to>
      <xdr:col>12</xdr:col>
      <xdr:colOff>581026</xdr:colOff>
      <xdr:row>27</xdr:row>
      <xdr:rowOff>123825</xdr:rowOff>
    </xdr:to>
    <xdr:graphicFrame macro="">
      <xdr:nvGraphicFramePr>
        <xdr:cNvPr id="5" name="Chart 4">
          <a:extLst>
            <a:ext uri="{FF2B5EF4-FFF2-40B4-BE49-F238E27FC236}">
              <a16:creationId xmlns:a16="http://schemas.microsoft.com/office/drawing/2014/main" id="{1A612198-3D12-41F4-9BEA-3A5B28BF7A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161925</xdr:colOff>
      <xdr:row>2</xdr:row>
      <xdr:rowOff>123825</xdr:rowOff>
    </xdr:from>
    <xdr:to>
      <xdr:col>14</xdr:col>
      <xdr:colOff>9525</xdr:colOff>
      <xdr:row>15</xdr:row>
      <xdr:rowOff>142875</xdr:rowOff>
    </xdr:to>
    <xdr:graphicFrame macro="">
      <xdr:nvGraphicFramePr>
        <xdr:cNvPr id="6" name="Chart 5">
          <a:extLst>
            <a:ext uri="{FF2B5EF4-FFF2-40B4-BE49-F238E27FC236}">
              <a16:creationId xmlns:a16="http://schemas.microsoft.com/office/drawing/2014/main" id="{846A8F48-D302-4396-BF16-E920671FC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1438275</xdr:colOff>
      <xdr:row>0</xdr:row>
      <xdr:rowOff>76200</xdr:rowOff>
    </xdr:from>
    <xdr:to>
      <xdr:col>11</xdr:col>
      <xdr:colOff>295275</xdr:colOff>
      <xdr:row>7</xdr:row>
      <xdr:rowOff>180975</xdr:rowOff>
    </xdr:to>
    <xdr:graphicFrame macro="">
      <xdr:nvGraphicFramePr>
        <xdr:cNvPr id="2" name="Chart 1">
          <a:extLst>
            <a:ext uri="{FF2B5EF4-FFF2-40B4-BE49-F238E27FC236}">
              <a16:creationId xmlns:a16="http://schemas.microsoft.com/office/drawing/2014/main" id="{BBD9D926-6215-4647-B6F0-687332893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228599</xdr:colOff>
      <xdr:row>5</xdr:row>
      <xdr:rowOff>161925</xdr:rowOff>
    </xdr:from>
    <xdr:to>
      <xdr:col>12</xdr:col>
      <xdr:colOff>238124</xdr:colOff>
      <xdr:row>19</xdr:row>
      <xdr:rowOff>133350</xdr:rowOff>
    </xdr:to>
    <xdr:graphicFrame macro="">
      <xdr:nvGraphicFramePr>
        <xdr:cNvPr id="3" name="Chart 2">
          <a:extLst>
            <a:ext uri="{FF2B5EF4-FFF2-40B4-BE49-F238E27FC236}">
              <a16:creationId xmlns:a16="http://schemas.microsoft.com/office/drawing/2014/main" id="{1828F73E-F6D4-4490-A63B-DE72F4D8A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371475</xdr:colOff>
      <xdr:row>5</xdr:row>
      <xdr:rowOff>114300</xdr:rowOff>
    </xdr:from>
    <xdr:to>
      <xdr:col>15</xdr:col>
      <xdr:colOff>371475</xdr:colOff>
      <xdr:row>18</xdr:row>
      <xdr:rowOff>161925</xdr:rowOff>
    </xdr:to>
    <mc:AlternateContent xmlns:mc="http://schemas.openxmlformats.org/markup-compatibility/2006">
      <mc:Choice xmlns:a14="http://schemas.microsoft.com/office/drawing/2010/main" Requires="a14">
        <xdr:graphicFrame macro="">
          <xdr:nvGraphicFramePr>
            <xdr:cNvPr id="4" name="Product">
              <a:extLst>
                <a:ext uri="{FF2B5EF4-FFF2-40B4-BE49-F238E27FC236}">
                  <a16:creationId xmlns:a16="http://schemas.microsoft.com/office/drawing/2014/main" id="{8FDE7662-704F-40DA-954A-41B2BD14B6F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972675" y="1066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561975</xdr:colOff>
      <xdr:row>8</xdr:row>
      <xdr:rowOff>57150</xdr:rowOff>
    </xdr:from>
    <xdr:to>
      <xdr:col>3</xdr:col>
      <xdr:colOff>257176</xdr:colOff>
      <xdr:row>17</xdr:row>
      <xdr:rowOff>85725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E029FB1B-5682-44D5-87AB-0617200666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1975" y="1657350"/>
              <a:ext cx="3800476" cy="17430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581025</xdr:colOff>
      <xdr:row>5</xdr:row>
      <xdr:rowOff>142875</xdr:rowOff>
    </xdr:from>
    <xdr:to>
      <xdr:col>7</xdr:col>
      <xdr:colOff>590550</xdr:colOff>
      <xdr:row>20</xdr:row>
      <xdr:rowOff>123825</xdr:rowOff>
    </xdr:to>
    <xdr:graphicFrame macro="">
      <xdr:nvGraphicFramePr>
        <xdr:cNvPr id="5" name="Chart 4">
          <a:extLst>
            <a:ext uri="{FF2B5EF4-FFF2-40B4-BE49-F238E27FC236}">
              <a16:creationId xmlns:a16="http://schemas.microsoft.com/office/drawing/2014/main" id="{E0666002-B12B-462A-80A8-CB065F0480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457200</xdr:colOff>
      <xdr:row>3</xdr:row>
      <xdr:rowOff>28575</xdr:rowOff>
    </xdr:from>
    <xdr:to>
      <xdr:col>9</xdr:col>
      <xdr:colOff>1276350</xdr:colOff>
      <xdr:row>17</xdr:row>
      <xdr:rowOff>104775</xdr:rowOff>
    </xdr:to>
    <xdr:graphicFrame macro="">
      <xdr:nvGraphicFramePr>
        <xdr:cNvPr id="6" name="Chart 5">
          <a:extLst>
            <a:ext uri="{FF2B5EF4-FFF2-40B4-BE49-F238E27FC236}">
              <a16:creationId xmlns:a16="http://schemas.microsoft.com/office/drawing/2014/main" id="{E3E9BFD2-B787-40B2-A531-1D92BE95A5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95250</xdr:colOff>
      <xdr:row>8</xdr:row>
      <xdr:rowOff>38100</xdr:rowOff>
    </xdr:from>
    <xdr:to>
      <xdr:col>12</xdr:col>
      <xdr:colOff>123825</xdr:colOff>
      <xdr:row>21</xdr:row>
      <xdr:rowOff>85725</xdr:rowOff>
    </xdr:to>
    <mc:AlternateContent xmlns:mc="http://schemas.openxmlformats.org/markup-compatibility/2006">
      <mc:Choice xmlns:a14="http://schemas.microsoft.com/office/drawing/2010/main" Requires="a14">
        <xdr:graphicFrame macro="">
          <xdr:nvGraphicFramePr>
            <xdr:cNvPr id="7" name="Product 1">
              <a:extLst>
                <a:ext uri="{FF2B5EF4-FFF2-40B4-BE49-F238E27FC236}">
                  <a16:creationId xmlns:a16="http://schemas.microsoft.com/office/drawing/2014/main" id="{6219A3F0-F306-4A0D-A766-F304043B5897}"/>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0115550" y="1638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73.479466087963" createdVersion="7" refreshedVersion="7" minRefreshableVersion="3" recordCount="700" xr:uid="{8952F725-084E-4804-8425-1C1BA003A02E}">
  <cacheSource type="worksheet">
    <worksheetSource name="financials[[ Sales]:[Year]]"/>
  </cacheSource>
  <cacheFields count="9">
    <cacheField name=" 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fieldGroup par="8" base="3">
        <rangePr groupBy="months" startDate="2013-09-01T00:00:00" endDate="2014-12-02T00:00:00"/>
        <groupItems count="14">
          <s v="&lt;01-09-2013"/>
          <s v="Jan"/>
          <s v="Feb"/>
          <s v="Mar"/>
          <s v="Apr"/>
          <s v="May"/>
          <s v="Jun"/>
          <s v="Jul"/>
          <s v="Aug"/>
          <s v="Sep"/>
          <s v="Oct"/>
          <s v="Nov"/>
          <s v="Dec"/>
          <s v="&gt;02-12-2014"/>
        </groupItems>
      </fieldGroup>
    </cacheField>
    <cacheField name="Month Number" numFmtId="1">
      <sharedItems containsSemiMixedTypes="0" containsString="0" containsNumber="1" containsInteger="1" minValue="1" maxValue="12"/>
    </cacheField>
    <cacheField name="Month Name" numFmtId="164">
      <sharedItems count="12">
        <s v="January"/>
        <s v="June"/>
        <s v="December"/>
        <s v="March"/>
        <s v="July"/>
        <s v="August"/>
        <s v="September"/>
        <s v="October"/>
        <s v="February"/>
        <s v="November"/>
        <s v="April"/>
        <s v="May"/>
      </sharedItems>
    </cacheField>
    <cacheField name="Year" numFmtId="49">
      <sharedItems count="2">
        <s v="2014"/>
        <s v="2013"/>
      </sharedItems>
    </cacheField>
    <cacheField name="Quarters" numFmtId="0" databaseField="0">
      <fieldGroup base="3">
        <rangePr groupBy="quarters" startDate="2013-09-01T00:00:00" endDate="2014-12-02T00:00:00"/>
        <groupItems count="6">
          <s v="&lt;01-09-2013"/>
          <s v="Qtr1"/>
          <s v="Qtr2"/>
          <s v="Qtr3"/>
          <s v="Qtr4"/>
          <s v="&gt;02-12-2014"/>
        </groupItems>
      </fieldGroup>
    </cacheField>
    <cacheField name="Years" numFmtId="0" databaseField="0">
      <fieldGroup base="3">
        <rangePr groupBy="years" startDate="2013-09-01T00:00:00" endDate="2014-12-02T00:00:00"/>
        <groupItems count="4">
          <s v="&lt;01-09-2013"/>
          <s v="2013"/>
          <s v="2014"/>
          <s v="&gt;02-12-201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73.513681365737" createdVersion="7" refreshedVersion="7" minRefreshableVersion="3" recordCount="700" xr:uid="{2998FBC2-5FA5-4E10-9FD4-D7BC04E67A11}">
  <cacheSource type="worksheet">
    <worksheetSource name="financials[[Segment]:[Units Sold]]"/>
  </cacheSource>
  <cacheFields count="5">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acheField>
    <cacheField name="Units Sold" numFmtId="0">
      <sharedItems containsSemiMixedTypes="0" containsString="0" containsNumber="1" minValue="200" maxValue="4492.5"/>
    </cacheField>
  </cacheFields>
  <extLst>
    <ext xmlns:x14="http://schemas.microsoft.com/office/spreadsheetml/2009/9/main" uri="{725AE2AE-9491-48be-B2B4-4EB974FC3084}">
      <x14:pivotCacheDefinition pivotCacheId="214716039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73.540878703701" createdVersion="7" refreshedVersion="7" minRefreshableVersion="3" recordCount="700" xr:uid="{5816D1BD-96CB-4FE2-B2B7-739A1D611257}">
  <cacheSource type="worksheet">
    <worksheetSource name="financials[[Segment]:[Profit]]"/>
  </cacheSource>
  <cacheFields count="12">
    <cacheField name="Segment" numFmtId="0">
      <sharedItems count="5">
        <s v="Government"/>
        <s v="Midmarket"/>
        <s v="Channel Partners"/>
        <s v="Enterprise"/>
        <s v="Small Business"/>
      </sharedItems>
    </cacheField>
    <cacheField name="Country" numFmtId="0">
      <sharedItems/>
    </cacheField>
    <cacheField name="Product" numFmtId="164">
      <sharedItems/>
    </cacheField>
    <cacheField name="Discount Band" numFmtId="164">
      <sharedItems/>
    </cacheField>
    <cacheField name="Units Sold" numFmtId="0">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acheField>
    <cacheField name=" 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73.557384259257" createdVersion="7" refreshedVersion="7" minRefreshableVersion="3" recordCount="700" xr:uid="{94C260F2-7EE3-43AB-A8DE-4D0B46C08103}">
  <cacheSource type="worksheet">
    <worksheetSource name="financials[[Country]:[ Sales]]"/>
  </cacheSource>
  <cacheFields count="9">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acheField>
    <cacheField name="Units Sold" numFmtId="0">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acheField>
    <cacheField name=" Sales" numFmtId="164">
      <sharedItems containsSemiMixedTypes="0" containsString="0" containsNumber="1" minValue="1655.08" maxValue="1159200"/>
    </cacheField>
  </cacheFields>
  <extLst>
    <ext xmlns:x14="http://schemas.microsoft.com/office/spreadsheetml/2009/9/main" uri="{725AE2AE-9491-48be-B2B4-4EB974FC3084}">
      <x14:pivotCacheDefinition pivotCacheId="16324883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n v="32370"/>
    <n v="16185"/>
    <n v="16185"/>
    <x v="0"/>
    <n v="1"/>
    <x v="0"/>
    <x v="0"/>
  </r>
  <r>
    <n v="26420"/>
    <n v="13210"/>
    <n v="13210"/>
    <x v="0"/>
    <n v="1"/>
    <x v="0"/>
    <x v="0"/>
  </r>
  <r>
    <n v="32670"/>
    <n v="21780"/>
    <n v="10890"/>
    <x v="1"/>
    <n v="6"/>
    <x v="1"/>
    <x v="0"/>
  </r>
  <r>
    <n v="13320"/>
    <n v="8880"/>
    <n v="4440"/>
    <x v="1"/>
    <n v="6"/>
    <x v="1"/>
    <x v="0"/>
  </r>
  <r>
    <n v="37050"/>
    <n v="24700"/>
    <n v="12350"/>
    <x v="1"/>
    <n v="6"/>
    <x v="1"/>
    <x v="0"/>
  </r>
  <r>
    <n v="529550"/>
    <n v="393380"/>
    <n v="136170"/>
    <x v="2"/>
    <n v="12"/>
    <x v="2"/>
    <x v="0"/>
  </r>
  <r>
    <n v="13815"/>
    <n v="9210"/>
    <n v="4605"/>
    <x v="3"/>
    <n v="3"/>
    <x v="3"/>
    <x v="0"/>
  </r>
  <r>
    <n v="30216"/>
    <n v="7554"/>
    <n v="22662"/>
    <x v="1"/>
    <n v="6"/>
    <x v="1"/>
    <x v="0"/>
  </r>
  <r>
    <n v="37980"/>
    <n v="18990"/>
    <n v="18990"/>
    <x v="1"/>
    <n v="6"/>
    <x v="1"/>
    <x v="0"/>
  </r>
  <r>
    <n v="18540"/>
    <n v="4635"/>
    <n v="13905"/>
    <x v="1"/>
    <n v="6"/>
    <x v="1"/>
    <x v="0"/>
  </r>
  <r>
    <n v="37050"/>
    <n v="24700"/>
    <n v="12350"/>
    <x v="1"/>
    <n v="6"/>
    <x v="1"/>
    <x v="0"/>
  </r>
  <r>
    <n v="333187.5"/>
    <n v="319860"/>
    <n v="13327.5"/>
    <x v="4"/>
    <n v="7"/>
    <x v="4"/>
    <x v="0"/>
  </r>
  <r>
    <n v="287400"/>
    <n v="239500"/>
    <n v="47900"/>
    <x v="5"/>
    <n v="8"/>
    <x v="5"/>
    <x v="0"/>
  </r>
  <r>
    <n v="15022"/>
    <n v="10730"/>
    <n v="4292"/>
    <x v="6"/>
    <n v="9"/>
    <x v="6"/>
    <x v="0"/>
  </r>
  <r>
    <n v="43125"/>
    <n v="41400"/>
    <n v="1725"/>
    <x v="7"/>
    <n v="10"/>
    <x v="7"/>
    <x v="1"/>
  </r>
  <r>
    <n v="9225"/>
    <n v="6150"/>
    <n v="3075"/>
    <x v="2"/>
    <n v="12"/>
    <x v="2"/>
    <x v="0"/>
  </r>
  <r>
    <n v="5840"/>
    <n v="2920"/>
    <n v="2920"/>
    <x v="8"/>
    <n v="2"/>
    <x v="8"/>
    <x v="0"/>
  </r>
  <r>
    <n v="14610"/>
    <n v="9740"/>
    <n v="4870"/>
    <x v="8"/>
    <n v="2"/>
    <x v="8"/>
    <x v="0"/>
  </r>
  <r>
    <n v="30216"/>
    <n v="7554"/>
    <n v="22662"/>
    <x v="1"/>
    <n v="6"/>
    <x v="1"/>
    <x v="0"/>
  </r>
  <r>
    <n v="352100"/>
    <n v="261560"/>
    <n v="90540"/>
    <x v="1"/>
    <n v="6"/>
    <x v="1"/>
    <x v="0"/>
  </r>
  <r>
    <n v="4404"/>
    <n v="1101"/>
    <n v="3303"/>
    <x v="4"/>
    <n v="7"/>
    <x v="4"/>
    <x v="0"/>
  </r>
  <r>
    <n v="6181"/>
    <n v="4415"/>
    <n v="1766"/>
    <x v="5"/>
    <n v="8"/>
    <x v="5"/>
    <x v="0"/>
  </r>
  <r>
    <n v="8235"/>
    <n v="5490"/>
    <n v="2745"/>
    <x v="9"/>
    <n v="9"/>
    <x v="6"/>
    <x v="1"/>
  </r>
  <r>
    <n v="236400"/>
    <n v="197000"/>
    <n v="39400"/>
    <x v="9"/>
    <n v="9"/>
    <x v="6"/>
    <x v="1"/>
  </r>
  <r>
    <n v="37080"/>
    <n v="24720"/>
    <n v="12360"/>
    <x v="6"/>
    <n v="9"/>
    <x v="6"/>
    <x v="0"/>
  </r>
  <r>
    <n v="8001"/>
    <n v="5715"/>
    <n v="2286"/>
    <x v="10"/>
    <n v="10"/>
    <x v="7"/>
    <x v="0"/>
  </r>
  <r>
    <n v="603750"/>
    <n v="448500"/>
    <n v="155250"/>
    <x v="11"/>
    <n v="11"/>
    <x v="9"/>
    <x v="1"/>
  </r>
  <r>
    <n v="10944"/>
    <n v="2736"/>
    <n v="8208"/>
    <x v="11"/>
    <n v="11"/>
    <x v="9"/>
    <x v="1"/>
  </r>
  <r>
    <n v="32280"/>
    <n v="21520"/>
    <n v="10760"/>
    <x v="12"/>
    <n v="12"/>
    <x v="2"/>
    <x v="1"/>
  </r>
  <r>
    <n v="36340"/>
    <n v="18170"/>
    <n v="18170"/>
    <x v="2"/>
    <n v="12"/>
    <x v="2"/>
    <x v="0"/>
  </r>
  <r>
    <n v="529550"/>
    <n v="393380"/>
    <n v="136170"/>
    <x v="2"/>
    <n v="12"/>
    <x v="2"/>
    <x v="0"/>
  </r>
  <r>
    <n v="10451"/>
    <n v="7465"/>
    <n v="2986"/>
    <x v="0"/>
    <n v="1"/>
    <x v="0"/>
    <x v="0"/>
  </r>
  <r>
    <n v="225500"/>
    <n v="216480"/>
    <n v="9020"/>
    <x v="8"/>
    <n v="2"/>
    <x v="8"/>
    <x v="0"/>
  </r>
  <r>
    <n v="25932"/>
    <n v="6483"/>
    <n v="19449"/>
    <x v="3"/>
    <n v="3"/>
    <x v="3"/>
    <x v="0"/>
  </r>
  <r>
    <n v="352100"/>
    <n v="261560"/>
    <n v="90540"/>
    <x v="1"/>
    <n v="6"/>
    <x v="1"/>
    <x v="0"/>
  </r>
  <r>
    <n v="18540"/>
    <n v="4635"/>
    <n v="13905"/>
    <x v="1"/>
    <n v="6"/>
    <x v="1"/>
    <x v="0"/>
  </r>
  <r>
    <n v="352625"/>
    <n v="338520"/>
    <n v="14105"/>
    <x v="5"/>
    <n v="8"/>
    <x v="5"/>
    <x v="0"/>
  </r>
  <r>
    <n v="43125"/>
    <n v="41400"/>
    <n v="1725"/>
    <x v="7"/>
    <n v="10"/>
    <x v="7"/>
    <x v="1"/>
  </r>
  <r>
    <n v="600300"/>
    <n v="500250"/>
    <n v="100050"/>
    <x v="8"/>
    <n v="2"/>
    <x v="8"/>
    <x v="0"/>
  </r>
  <r>
    <n v="34056"/>
    <n v="8514"/>
    <n v="25542"/>
    <x v="13"/>
    <n v="4"/>
    <x v="10"/>
    <x v="0"/>
  </r>
  <r>
    <n v="32670"/>
    <n v="21780"/>
    <n v="10890"/>
    <x v="1"/>
    <n v="6"/>
    <x v="1"/>
    <x v="0"/>
  </r>
  <r>
    <n v="13320"/>
    <n v="8880"/>
    <n v="4440"/>
    <x v="1"/>
    <n v="6"/>
    <x v="1"/>
    <x v="0"/>
  </r>
  <r>
    <n v="534450"/>
    <n v="397020"/>
    <n v="137430"/>
    <x v="9"/>
    <n v="9"/>
    <x v="6"/>
    <x v="1"/>
  </r>
  <r>
    <n v="645300"/>
    <n v="537750"/>
    <n v="107550"/>
    <x v="6"/>
    <n v="9"/>
    <x v="6"/>
    <x v="0"/>
  </r>
  <r>
    <n v="36340"/>
    <n v="18170"/>
    <n v="18170"/>
    <x v="2"/>
    <n v="12"/>
    <x v="2"/>
    <x v="0"/>
  </r>
  <r>
    <n v="962500"/>
    <n v="715000"/>
    <n v="247500"/>
    <x v="8"/>
    <n v="2"/>
    <x v="8"/>
    <x v="0"/>
  </r>
  <r>
    <n v="23436"/>
    <n v="5859"/>
    <n v="17577"/>
    <x v="13"/>
    <n v="4"/>
    <x v="10"/>
    <x v="0"/>
  </r>
  <r>
    <n v="527437.5"/>
    <n v="506340"/>
    <n v="21097.5"/>
    <x v="13"/>
    <n v="4"/>
    <x v="10"/>
    <x v="0"/>
  </r>
  <r>
    <n v="37980"/>
    <n v="18990"/>
    <n v="18990"/>
    <x v="1"/>
    <n v="6"/>
    <x v="1"/>
    <x v="0"/>
  </r>
  <r>
    <n v="11802"/>
    <n v="8430"/>
    <n v="3372"/>
    <x v="4"/>
    <n v="7"/>
    <x v="4"/>
    <x v="0"/>
  </r>
  <r>
    <n v="25692"/>
    <n v="6423"/>
    <n v="19269"/>
    <x v="5"/>
    <n v="8"/>
    <x v="5"/>
    <x v="0"/>
  </r>
  <r>
    <n v="8001"/>
    <n v="5715"/>
    <n v="2286"/>
    <x v="10"/>
    <n v="10"/>
    <x v="7"/>
    <x v="0"/>
  </r>
  <r>
    <n v="9225"/>
    <n v="6150"/>
    <n v="3075"/>
    <x v="2"/>
    <n v="12"/>
    <x v="2"/>
    <x v="0"/>
  </r>
  <r>
    <n v="27338.850000000002"/>
    <n v="19725"/>
    <n v="7613.8500000000022"/>
    <x v="0"/>
    <n v="1"/>
    <x v="0"/>
    <x v="0"/>
  </r>
  <r>
    <n v="34095.599999999999"/>
    <n v="22960"/>
    <n v="11135.599999999999"/>
    <x v="8"/>
    <n v="2"/>
    <x v="8"/>
    <x v="0"/>
  </r>
  <r>
    <n v="7137.9"/>
    <n v="5150"/>
    <n v="1987.8999999999996"/>
    <x v="14"/>
    <n v="5"/>
    <x v="11"/>
    <x v="0"/>
  </r>
  <r>
    <n v="4428.2700000000004"/>
    <n v="3195"/>
    <n v="1233.2700000000004"/>
    <x v="15"/>
    <n v="11"/>
    <x v="9"/>
    <x v="0"/>
  </r>
  <r>
    <n v="9189.18"/>
    <n v="6630"/>
    <n v="2559.1800000000003"/>
    <x v="3"/>
    <n v="3"/>
    <x v="3"/>
    <x v="0"/>
  </r>
  <r>
    <n v="22073.040000000001"/>
    <n v="5574"/>
    <n v="16499.04"/>
    <x v="8"/>
    <n v="2"/>
    <x v="8"/>
    <x v="0"/>
  </r>
  <r>
    <n v="419265"/>
    <n v="314600"/>
    <n v="104665"/>
    <x v="3"/>
    <n v="3"/>
    <x v="3"/>
    <x v="0"/>
  </r>
  <r>
    <n v="17525.97"/>
    <n v="12645"/>
    <n v="4880.9699999999993"/>
    <x v="4"/>
    <n v="7"/>
    <x v="4"/>
    <x v="0"/>
  </r>
  <r>
    <n v="17166.599999999999"/>
    <n v="4335"/>
    <n v="12831.599999999999"/>
    <x v="6"/>
    <n v="9"/>
    <x v="6"/>
    <x v="0"/>
  </r>
  <r>
    <n v="40837.5"/>
    <n v="39600"/>
    <n v="1237.5"/>
    <x v="9"/>
    <n v="9"/>
    <x v="6"/>
    <x v="1"/>
  </r>
  <r>
    <n v="31731.48"/>
    <n v="8013"/>
    <n v="23718.48"/>
    <x v="6"/>
    <n v="9"/>
    <x v="6"/>
    <x v="0"/>
  </r>
  <r>
    <n v="9100.08"/>
    <n v="2298"/>
    <n v="6802.08"/>
    <x v="7"/>
    <n v="10"/>
    <x v="7"/>
    <x v="1"/>
  </r>
  <r>
    <n v="146718"/>
    <n v="123500"/>
    <n v="23218"/>
    <x v="7"/>
    <n v="10"/>
    <x v="7"/>
    <x v="1"/>
  </r>
  <r>
    <n v="484060.5"/>
    <n v="363220"/>
    <n v="120840.5"/>
    <x v="10"/>
    <n v="10"/>
    <x v="7"/>
    <x v="0"/>
  </r>
  <r>
    <n v="746707.5"/>
    <n v="560300"/>
    <n v="186407.5"/>
    <x v="2"/>
    <n v="12"/>
    <x v="2"/>
    <x v="0"/>
  </r>
  <r>
    <n v="32877.9"/>
    <n v="22140"/>
    <n v="10737.900000000001"/>
    <x v="3"/>
    <n v="3"/>
    <x v="3"/>
    <x v="0"/>
  </r>
  <r>
    <n v="683397"/>
    <n v="575250"/>
    <n v="108147"/>
    <x v="13"/>
    <n v="4"/>
    <x v="10"/>
    <x v="0"/>
  </r>
  <r>
    <n v="27234.899999999998"/>
    <n v="13755"/>
    <n v="13479.899999999998"/>
    <x v="4"/>
    <n v="7"/>
    <x v="4"/>
    <x v="0"/>
  </r>
  <r>
    <n v="12681.9"/>
    <n v="9150"/>
    <n v="3531.8999999999996"/>
    <x v="5"/>
    <n v="8"/>
    <x v="5"/>
    <x v="0"/>
  </r>
  <r>
    <n v="741906"/>
    <n v="624500"/>
    <n v="117406"/>
    <x v="9"/>
    <n v="9"/>
    <x v="6"/>
    <x v="1"/>
  </r>
  <r>
    <n v="82046.25"/>
    <n v="79560"/>
    <n v="2486.25"/>
    <x v="7"/>
    <n v="10"/>
    <x v="7"/>
    <x v="1"/>
  </r>
  <r>
    <n v="22482.9"/>
    <n v="15140"/>
    <n v="7342.9000000000015"/>
    <x v="8"/>
    <n v="2"/>
    <x v="8"/>
    <x v="0"/>
  </r>
  <r>
    <n v="31133.024999999998"/>
    <n v="22462.5"/>
    <n v="8670.5249999999978"/>
    <x v="13"/>
    <n v="4"/>
    <x v="10"/>
    <x v="0"/>
  </r>
  <r>
    <n v="89966.25"/>
    <n v="87240"/>
    <n v="2726.25"/>
    <x v="1"/>
    <n v="6"/>
    <x v="1"/>
    <x v="0"/>
  </r>
  <r>
    <n v="97391.25"/>
    <n v="94440"/>
    <n v="2951.25"/>
    <x v="1"/>
    <n v="6"/>
    <x v="1"/>
    <x v="0"/>
  </r>
  <r>
    <n v="225596.25"/>
    <n v="218760"/>
    <n v="6836.25"/>
    <x v="4"/>
    <n v="7"/>
    <x v="4"/>
    <x v="0"/>
  </r>
  <r>
    <n v="11092.95"/>
    <n v="7470"/>
    <n v="3622.9500000000007"/>
    <x v="6"/>
    <n v="9"/>
    <x v="6"/>
    <x v="0"/>
  </r>
  <r>
    <n v="9100.08"/>
    <n v="2298"/>
    <n v="6802.08"/>
    <x v="7"/>
    <n v="10"/>
    <x v="7"/>
    <x v="1"/>
  </r>
  <r>
    <n v="862785"/>
    <n v="726250"/>
    <n v="136535"/>
    <x v="15"/>
    <n v="11"/>
    <x v="9"/>
    <x v="0"/>
  </r>
  <r>
    <n v="746707.5"/>
    <n v="560300"/>
    <n v="186407.5"/>
    <x v="2"/>
    <n v="12"/>
    <x v="2"/>
    <x v="0"/>
  </r>
  <r>
    <n v="76507.200000000012"/>
    <n v="38640"/>
    <n v="37867.200000000004"/>
    <x v="13"/>
    <n v="4"/>
    <x v="10"/>
    <x v="0"/>
  </r>
  <r>
    <n v="2508.66"/>
    <n v="1810"/>
    <n v="698.65999999999985"/>
    <x v="14"/>
    <n v="5"/>
    <x v="11"/>
    <x v="0"/>
  </r>
  <r>
    <n v="114221.25"/>
    <n v="110760"/>
    <n v="3461.25"/>
    <x v="5"/>
    <n v="8"/>
    <x v="5"/>
    <x v="0"/>
  </r>
  <r>
    <n v="82046.25"/>
    <n v="79560"/>
    <n v="2486.25"/>
    <x v="7"/>
    <n v="10"/>
    <x v="7"/>
    <x v="1"/>
  </r>
  <r>
    <n v="14497.56"/>
    <n v="10460"/>
    <n v="4037.5599999999995"/>
    <x v="11"/>
    <n v="11"/>
    <x v="9"/>
    <x v="1"/>
  </r>
  <r>
    <n v="1822.59"/>
    <n v="1315"/>
    <n v="507.58999999999992"/>
    <x v="3"/>
    <n v="3"/>
    <x v="3"/>
    <x v="0"/>
  </r>
  <r>
    <n v="326922.75"/>
    <n v="245310"/>
    <n v="81612.75"/>
    <x v="13"/>
    <n v="4"/>
    <x v="10"/>
    <x v="0"/>
  </r>
  <r>
    <n v="89966.25"/>
    <n v="87240"/>
    <n v="2726.25"/>
    <x v="1"/>
    <n v="6"/>
    <x v="1"/>
    <x v="0"/>
  </r>
  <r>
    <n v="97391.25"/>
    <n v="94440"/>
    <n v="2951.25"/>
    <x v="1"/>
    <n v="6"/>
    <x v="1"/>
    <x v="0"/>
  </r>
  <r>
    <n v="292842"/>
    <n v="246500"/>
    <n v="46342"/>
    <x v="6"/>
    <n v="9"/>
    <x v="6"/>
    <x v="0"/>
  </r>
  <r>
    <n v="146718"/>
    <n v="123500"/>
    <n v="23218"/>
    <x v="7"/>
    <n v="10"/>
    <x v="7"/>
    <x v="1"/>
  </r>
  <r>
    <n v="484060.5"/>
    <n v="363220"/>
    <n v="120840.5"/>
    <x v="10"/>
    <n v="10"/>
    <x v="7"/>
    <x v="0"/>
  </r>
  <r>
    <n v="215820"/>
    <n v="209280"/>
    <n v="6540"/>
    <x v="15"/>
    <n v="11"/>
    <x v="9"/>
    <x v="0"/>
  </r>
  <r>
    <n v="23629.32"/>
    <n v="5967"/>
    <n v="17662.32"/>
    <x v="9"/>
    <n v="9"/>
    <x v="6"/>
    <x v="1"/>
  </r>
  <r>
    <n v="4766.8500000000004"/>
    <n v="3210"/>
    <n v="1556.8500000000004"/>
    <x v="11"/>
    <n v="11"/>
    <x v="9"/>
    <x v="1"/>
  </r>
  <r>
    <n v="90956.25"/>
    <n v="89100"/>
    <n v="1856.25"/>
    <x v="13"/>
    <n v="4"/>
    <x v="10"/>
    <x v="0"/>
  </r>
  <r>
    <n v="15229.2"/>
    <n v="3885"/>
    <n v="11344.2"/>
    <x v="10"/>
    <n v="10"/>
    <x v="7"/>
    <x v="0"/>
  </r>
  <r>
    <n v="62916"/>
    <n v="53500"/>
    <n v="9416"/>
    <x v="7"/>
    <n v="10"/>
    <x v="7"/>
    <x v="1"/>
  </r>
  <r>
    <n v="14714.7"/>
    <n v="10725"/>
    <n v="3989.7000000000007"/>
    <x v="11"/>
    <n v="11"/>
    <x v="9"/>
    <x v="1"/>
  </r>
  <r>
    <n v="978236"/>
    <n v="741520"/>
    <n v="236716"/>
    <x v="2"/>
    <n v="12"/>
    <x v="2"/>
    <x v="0"/>
  </r>
  <r>
    <n v="13429.92"/>
    <n v="3426"/>
    <n v="10003.92"/>
    <x v="1"/>
    <n v="6"/>
    <x v="1"/>
    <x v="0"/>
  </r>
  <r>
    <n v="30693.599999999999"/>
    <n v="15660"/>
    <n v="15033.599999999999"/>
    <x v="10"/>
    <n v="10"/>
    <x v="7"/>
    <x v="0"/>
  </r>
  <r>
    <n v="8114.4"/>
    <n v="2070"/>
    <n v="6044.4"/>
    <x v="15"/>
    <n v="11"/>
    <x v="9"/>
    <x v="0"/>
  </r>
  <r>
    <n v="203350"/>
    <n v="199200"/>
    <n v="4150"/>
    <x v="11"/>
    <n v="11"/>
    <x v="9"/>
    <x v="1"/>
  </r>
  <r>
    <n v="34736.1"/>
    <n v="23630"/>
    <n v="11106.099999999999"/>
    <x v="8"/>
    <n v="2"/>
    <x v="8"/>
    <x v="0"/>
  </r>
  <r>
    <n v="269892"/>
    <n v="229500"/>
    <n v="40392"/>
    <x v="14"/>
    <n v="5"/>
    <x v="11"/>
    <x v="0"/>
  </r>
  <r>
    <n v="508032"/>
    <n v="432000"/>
    <n v="76032"/>
    <x v="14"/>
    <n v="5"/>
    <x v="11"/>
    <x v="0"/>
  </r>
  <r>
    <n v="13429.92"/>
    <n v="3426"/>
    <n v="10003.92"/>
    <x v="1"/>
    <n v="6"/>
    <x v="1"/>
    <x v="0"/>
  </r>
  <r>
    <n v="81095"/>
    <n v="79440"/>
    <n v="1655"/>
    <x v="1"/>
    <n v="6"/>
    <x v="1"/>
    <x v="0"/>
  </r>
  <r>
    <n v="15229.2"/>
    <n v="3885"/>
    <n v="11344.2"/>
    <x v="10"/>
    <n v="10"/>
    <x v="7"/>
    <x v="0"/>
  </r>
  <r>
    <n v="99102.5"/>
    <n v="97080"/>
    <n v="2022.5"/>
    <x v="7"/>
    <n v="10"/>
    <x v="7"/>
    <x v="1"/>
  </r>
  <r>
    <n v="262762.5"/>
    <n v="257400"/>
    <n v="5362.5"/>
    <x v="7"/>
    <n v="10"/>
    <x v="7"/>
    <x v="1"/>
  </r>
  <r>
    <n v="20991.599999999999"/>
    <n v="5355"/>
    <n v="15636.599999999999"/>
    <x v="11"/>
    <n v="11"/>
    <x v="9"/>
    <x v="1"/>
  </r>
  <r>
    <n v="563304"/>
    <n v="479000"/>
    <n v="84304"/>
    <x v="2"/>
    <n v="12"/>
    <x v="2"/>
    <x v="0"/>
  </r>
  <r>
    <n v="978236"/>
    <n v="741520"/>
    <n v="236716"/>
    <x v="2"/>
    <n v="12"/>
    <x v="2"/>
    <x v="0"/>
  </r>
  <r>
    <n v="334302.5"/>
    <n v="327480"/>
    <n v="6822.5"/>
    <x v="2"/>
    <n v="12"/>
    <x v="2"/>
    <x v="0"/>
  </r>
  <r>
    <n v="28297.5"/>
    <n v="19250"/>
    <n v="9047.5"/>
    <x v="12"/>
    <n v="12"/>
    <x v="2"/>
    <x v="1"/>
  </r>
  <r>
    <n v="13809.18"/>
    <n v="10065"/>
    <n v="3744.1800000000003"/>
    <x v="12"/>
    <n v="12"/>
    <x v="2"/>
    <x v="1"/>
  </r>
  <r>
    <n v="12406.8"/>
    <n v="3165"/>
    <n v="9241.7999999999993"/>
    <x v="2"/>
    <n v="12"/>
    <x v="2"/>
    <x v="0"/>
  </r>
  <r>
    <n v="12747.84"/>
    <n v="3252"/>
    <n v="9495.84"/>
    <x v="2"/>
    <n v="12"/>
    <x v="2"/>
    <x v="0"/>
  </r>
  <r>
    <n v="30693.599999999999"/>
    <n v="15660"/>
    <n v="15033.599999999999"/>
    <x v="10"/>
    <n v="10"/>
    <x v="7"/>
    <x v="0"/>
  </r>
  <r>
    <n v="1017338"/>
    <n v="771160"/>
    <n v="246178"/>
    <x v="7"/>
    <n v="10"/>
    <x v="7"/>
    <x v="1"/>
  </r>
  <r>
    <n v="986811"/>
    <n v="748020"/>
    <n v="238791"/>
    <x v="10"/>
    <n v="10"/>
    <x v="7"/>
    <x v="0"/>
  </r>
  <r>
    <n v="99102.5"/>
    <n v="97080"/>
    <n v="2022.5"/>
    <x v="7"/>
    <n v="10"/>
    <x v="7"/>
    <x v="1"/>
  </r>
  <r>
    <n v="262762.5"/>
    <n v="257400"/>
    <n v="5362.5"/>
    <x v="7"/>
    <n v="10"/>
    <x v="7"/>
    <x v="1"/>
  </r>
  <r>
    <n v="12406.8"/>
    <n v="3165"/>
    <n v="9241.7999999999993"/>
    <x v="2"/>
    <n v="12"/>
    <x v="2"/>
    <x v="0"/>
  </r>
  <r>
    <n v="10662.4"/>
    <n v="5440"/>
    <n v="5222.3999999999996"/>
    <x v="12"/>
    <n v="12"/>
    <x v="2"/>
    <x v="1"/>
  </r>
  <r>
    <n v="12747.84"/>
    <n v="3252"/>
    <n v="9495.84"/>
    <x v="2"/>
    <n v="12"/>
    <x v="2"/>
    <x v="0"/>
  </r>
  <r>
    <n v="81095"/>
    <n v="79440"/>
    <n v="1655"/>
    <x v="1"/>
    <n v="6"/>
    <x v="1"/>
    <x v="0"/>
  </r>
  <r>
    <n v="62916"/>
    <n v="53500"/>
    <n v="9416"/>
    <x v="7"/>
    <n v="10"/>
    <x v="7"/>
    <x v="1"/>
  </r>
  <r>
    <n v="986811"/>
    <n v="748020"/>
    <n v="238791"/>
    <x v="10"/>
    <n v="10"/>
    <x v="7"/>
    <x v="0"/>
  </r>
  <r>
    <n v="334302.5"/>
    <n v="327480"/>
    <n v="6822.5"/>
    <x v="2"/>
    <n v="12"/>
    <x v="2"/>
    <x v="0"/>
  </r>
  <r>
    <n v="91238"/>
    <n v="69160"/>
    <n v="22078"/>
    <x v="12"/>
    <n v="12"/>
    <x v="2"/>
    <x v="1"/>
  </r>
  <r>
    <n v="665420"/>
    <n v="504400"/>
    <n v="161020"/>
    <x v="12"/>
    <n v="12"/>
    <x v="2"/>
    <x v="1"/>
  </r>
  <r>
    <n v="76146"/>
    <n v="64750"/>
    <n v="11396"/>
    <x v="3"/>
    <n v="3"/>
    <x v="3"/>
    <x v="0"/>
  </r>
  <r>
    <n v="323694"/>
    <n v="275250"/>
    <n v="48444"/>
    <x v="3"/>
    <n v="3"/>
    <x v="3"/>
    <x v="0"/>
  </r>
  <r>
    <n v="278810"/>
    <n v="273120"/>
    <n v="5690"/>
    <x v="14"/>
    <n v="5"/>
    <x v="11"/>
    <x v="0"/>
  </r>
  <r>
    <n v="1017338"/>
    <n v="771160"/>
    <n v="246178"/>
    <x v="7"/>
    <n v="10"/>
    <x v="7"/>
    <x v="1"/>
  </r>
  <r>
    <n v="24225.599999999999"/>
    <n v="12360"/>
    <n v="11865.599999999999"/>
    <x v="15"/>
    <n v="11"/>
    <x v="9"/>
    <x v="0"/>
  </r>
  <r>
    <n v="18443.599999999999"/>
    <n v="9410"/>
    <n v="9033.5999999999985"/>
    <x v="15"/>
    <n v="11"/>
    <x v="9"/>
    <x v="0"/>
  </r>
  <r>
    <n v="563304"/>
    <n v="479000"/>
    <n v="84304"/>
    <x v="2"/>
    <n v="12"/>
    <x v="2"/>
    <x v="0"/>
  </r>
  <r>
    <n v="514524.375"/>
    <n v="509220"/>
    <n v="5304.375"/>
    <x v="13"/>
    <n v="4"/>
    <x v="10"/>
    <x v="0"/>
  </r>
  <r>
    <n v="50052"/>
    <n v="25800"/>
    <n v="24252"/>
    <x v="13"/>
    <n v="4"/>
    <x v="10"/>
    <x v="0"/>
  </r>
  <r>
    <n v="200499"/>
    <n v="172250"/>
    <n v="28249"/>
    <x v="1"/>
    <n v="6"/>
    <x v="1"/>
    <x v="0"/>
  </r>
  <r>
    <n v="22663.08"/>
    <n v="5841"/>
    <n v="16822.080000000002"/>
    <x v="6"/>
    <n v="9"/>
    <x v="6"/>
    <x v="0"/>
  </r>
  <r>
    <n v="10569.12"/>
    <n v="2724"/>
    <n v="7845.1200000000008"/>
    <x v="12"/>
    <n v="12"/>
    <x v="2"/>
    <x v="1"/>
  </r>
  <r>
    <n v="13294.82"/>
    <n v="9790"/>
    <n v="3504.8199999999997"/>
    <x v="8"/>
    <n v="2"/>
    <x v="8"/>
    <x v="0"/>
  </r>
  <r>
    <n v="22127.64"/>
    <n v="5703"/>
    <n v="16424.64"/>
    <x v="1"/>
    <n v="6"/>
    <x v="1"/>
    <x v="0"/>
  </r>
  <r>
    <n v="3693.76"/>
    <n v="2720"/>
    <n v="973.76000000000022"/>
    <x v="6"/>
    <n v="9"/>
    <x v="6"/>
    <x v="0"/>
  </r>
  <r>
    <n v="610081.5"/>
    <n v="467220"/>
    <n v="142861.5"/>
    <x v="9"/>
    <n v="9"/>
    <x v="6"/>
    <x v="1"/>
  </r>
  <r>
    <n v="156048.75"/>
    <n v="154440"/>
    <n v="1608.75"/>
    <x v="2"/>
    <n v="12"/>
    <x v="2"/>
    <x v="0"/>
  </r>
  <r>
    <n v="206852.5"/>
    <n v="204720"/>
    <n v="2132.5"/>
    <x v="2"/>
    <n v="12"/>
    <x v="2"/>
    <x v="0"/>
  </r>
  <r>
    <n v="708439.5"/>
    <n v="608625"/>
    <n v="99814.5"/>
    <x v="0"/>
    <n v="1"/>
    <x v="0"/>
    <x v="0"/>
  </r>
  <r>
    <n v="215097.5"/>
    <n v="212880"/>
    <n v="2217.5"/>
    <x v="3"/>
    <n v="3"/>
    <x v="3"/>
    <x v="0"/>
  </r>
  <r>
    <n v="22127.64"/>
    <n v="5703"/>
    <n v="16424.64"/>
    <x v="1"/>
    <n v="6"/>
    <x v="1"/>
    <x v="0"/>
  </r>
  <r>
    <n v="200499"/>
    <n v="172250"/>
    <n v="28249"/>
    <x v="1"/>
    <n v="6"/>
    <x v="1"/>
    <x v="0"/>
  </r>
  <r>
    <n v="190362.5"/>
    <n v="188400"/>
    <n v="1962.5"/>
    <x v="1"/>
    <n v="6"/>
    <x v="1"/>
    <x v="0"/>
  </r>
  <r>
    <n v="15940.98"/>
    <n v="4108.5"/>
    <n v="11832.48"/>
    <x v="4"/>
    <n v="7"/>
    <x v="4"/>
    <x v="0"/>
  </r>
  <r>
    <n v="243591.25"/>
    <n v="241080"/>
    <n v="2511.25"/>
    <x v="10"/>
    <n v="10"/>
    <x v="7"/>
    <x v="0"/>
  </r>
  <r>
    <n v="28299.75"/>
    <n v="19450"/>
    <n v="8849.75"/>
    <x v="7"/>
    <n v="10"/>
    <x v="7"/>
    <x v="1"/>
  </r>
  <r>
    <n v="156048.75"/>
    <n v="154440"/>
    <n v="1608.75"/>
    <x v="2"/>
    <n v="12"/>
    <x v="2"/>
    <x v="0"/>
  </r>
  <r>
    <n v="206852.5"/>
    <n v="204720"/>
    <n v="2132.5"/>
    <x v="2"/>
    <n v="12"/>
    <x v="2"/>
    <x v="0"/>
  </r>
  <r>
    <n v="243591.25"/>
    <n v="241080"/>
    <n v="2511.25"/>
    <x v="10"/>
    <n v="10"/>
    <x v="7"/>
    <x v="0"/>
  </r>
  <r>
    <n v="827604"/>
    <n v="711000"/>
    <n v="116604"/>
    <x v="8"/>
    <n v="2"/>
    <x v="8"/>
    <x v="0"/>
  </r>
  <r>
    <n v="22302.240000000002"/>
    <n v="5748"/>
    <n v="16554.240000000002"/>
    <x v="13"/>
    <n v="4"/>
    <x v="10"/>
    <x v="0"/>
  </r>
  <r>
    <n v="190362.5"/>
    <n v="188400"/>
    <n v="1962.5"/>
    <x v="1"/>
    <n v="6"/>
    <x v="1"/>
    <x v="0"/>
  </r>
  <r>
    <n v="545334"/>
    <n v="468500"/>
    <n v="76834"/>
    <x v="5"/>
    <n v="8"/>
    <x v="5"/>
    <x v="0"/>
  </r>
  <r>
    <n v="557459"/>
    <n v="426920"/>
    <n v="130539"/>
    <x v="5"/>
    <n v="8"/>
    <x v="5"/>
    <x v="0"/>
  </r>
  <r>
    <n v="28299.75"/>
    <n v="19450"/>
    <n v="8849.75"/>
    <x v="7"/>
    <n v="10"/>
    <x v="7"/>
    <x v="1"/>
  </r>
  <r>
    <n v="16121.4"/>
    <n v="8310"/>
    <n v="7811.4"/>
    <x v="14"/>
    <n v="5"/>
    <x v="11"/>
    <x v="0"/>
  </r>
  <r>
    <n v="11950.4"/>
    <n v="8800"/>
    <n v="3150.3999999999996"/>
    <x v="9"/>
    <n v="9"/>
    <x v="6"/>
    <x v="1"/>
  </r>
  <r>
    <n v="74699.700000000012"/>
    <n v="38505"/>
    <n v="36194.700000000004"/>
    <x v="13"/>
    <n v="4"/>
    <x v="10"/>
    <x v="0"/>
  </r>
  <r>
    <n v="28855.56"/>
    <n v="7437"/>
    <n v="21418.560000000001"/>
    <x v="0"/>
    <n v="1"/>
    <x v="0"/>
    <x v="0"/>
  </r>
  <r>
    <n v="29246.400000000001"/>
    <n v="20310"/>
    <n v="8936.4000000000015"/>
    <x v="10"/>
    <n v="10"/>
    <x v="7"/>
    <x v="0"/>
  </r>
  <r>
    <n v="29246.400000000001"/>
    <n v="20310"/>
    <n v="8936.4000000000015"/>
    <x v="10"/>
    <n v="10"/>
    <x v="7"/>
    <x v="0"/>
  </r>
  <r>
    <n v="32558.400000000001"/>
    <n v="22610"/>
    <n v="9948.4000000000015"/>
    <x v="12"/>
    <n v="12"/>
    <x v="2"/>
    <x v="1"/>
  </r>
  <r>
    <n v="14131.2"/>
    <n v="7360"/>
    <n v="6771.2000000000007"/>
    <x v="9"/>
    <n v="9"/>
    <x v="6"/>
    <x v="1"/>
  </r>
  <r>
    <n v="19158.72"/>
    <n v="14255"/>
    <n v="4903.7200000000012"/>
    <x v="7"/>
    <n v="10"/>
    <x v="7"/>
    <x v="1"/>
  </r>
  <r>
    <n v="582048"/>
    <n v="505250"/>
    <n v="76798"/>
    <x v="10"/>
    <n v="10"/>
    <x v="7"/>
    <x v="0"/>
  </r>
  <r>
    <n v="92064"/>
    <n v="71240"/>
    <n v="20824"/>
    <x v="2"/>
    <n v="12"/>
    <x v="2"/>
    <x v="0"/>
  </r>
  <r>
    <n v="28324.799999999999"/>
    <n v="19670"/>
    <n v="8654.7999999999993"/>
    <x v="3"/>
    <n v="3"/>
    <x v="3"/>
    <x v="0"/>
  </r>
  <r>
    <n v="535392"/>
    <n v="464750"/>
    <n v="70642"/>
    <x v="5"/>
    <n v="8"/>
    <x v="5"/>
    <x v="0"/>
  </r>
  <r>
    <n v="19158.72"/>
    <n v="14255"/>
    <n v="4903.7200000000012"/>
    <x v="7"/>
    <n v="10"/>
    <x v="7"/>
    <x v="1"/>
  </r>
  <r>
    <n v="582048"/>
    <n v="505250"/>
    <n v="76798"/>
    <x v="10"/>
    <n v="10"/>
    <x v="7"/>
    <x v="0"/>
  </r>
  <r>
    <n v="136560"/>
    <n v="136560"/>
    <n v="0"/>
    <x v="2"/>
    <n v="12"/>
    <x v="2"/>
    <x v="0"/>
  </r>
  <r>
    <n v="28566.720000000001"/>
    <n v="21255"/>
    <n v="7311.7199999999993"/>
    <x v="0"/>
    <n v="1"/>
    <x v="0"/>
    <x v="0"/>
  </r>
  <r>
    <n v="95400"/>
    <n v="95400"/>
    <n v="0"/>
    <x v="3"/>
    <n v="3"/>
    <x v="3"/>
    <x v="0"/>
  </r>
  <r>
    <n v="407376"/>
    <n v="353625"/>
    <n v="53751"/>
    <x v="13"/>
    <n v="4"/>
    <x v="10"/>
    <x v="0"/>
  </r>
  <r>
    <n v="840384"/>
    <n v="729500"/>
    <n v="110884"/>
    <x v="14"/>
    <n v="5"/>
    <x v="11"/>
    <x v="0"/>
  </r>
  <r>
    <n v="1159200"/>
    <n v="897000"/>
    <n v="262200"/>
    <x v="4"/>
    <n v="7"/>
    <x v="4"/>
    <x v="0"/>
  </r>
  <r>
    <n v="358560"/>
    <n v="358560"/>
    <n v="0"/>
    <x v="4"/>
    <n v="7"/>
    <x v="4"/>
    <x v="0"/>
  </r>
  <r>
    <n v="3139.2"/>
    <n v="2180"/>
    <n v="959.19999999999982"/>
    <x v="6"/>
    <n v="9"/>
    <x v="6"/>
    <x v="0"/>
  </r>
  <r>
    <n v="39820.800000000003"/>
    <n v="20740"/>
    <n v="19080.800000000003"/>
    <x v="6"/>
    <n v="9"/>
    <x v="6"/>
    <x v="0"/>
  </r>
  <r>
    <n v="20275.2"/>
    <n v="10560"/>
    <n v="9715.2000000000007"/>
    <x v="6"/>
    <n v="9"/>
    <x v="6"/>
    <x v="0"/>
  </r>
  <r>
    <n v="9662.4"/>
    <n v="6710"/>
    <n v="2952.3999999999996"/>
    <x v="7"/>
    <n v="10"/>
    <x v="7"/>
    <x v="1"/>
  </r>
  <r>
    <n v="21801.599999999999"/>
    <n v="15140"/>
    <n v="6661.5999999999985"/>
    <x v="7"/>
    <n v="10"/>
    <x v="7"/>
    <x v="1"/>
  </r>
  <r>
    <n v="92064"/>
    <n v="71240"/>
    <n v="20824"/>
    <x v="2"/>
    <n v="12"/>
    <x v="2"/>
    <x v="0"/>
  </r>
  <r>
    <n v="136560"/>
    <n v="136560"/>
    <n v="0"/>
    <x v="2"/>
    <n v="12"/>
    <x v="2"/>
    <x v="0"/>
  </r>
  <r>
    <n v="16876.8"/>
    <n v="4395"/>
    <n v="12481.8"/>
    <x v="3"/>
    <n v="3"/>
    <x v="3"/>
    <x v="0"/>
  </r>
  <r>
    <n v="50803.199999999997"/>
    <n v="26460"/>
    <n v="24343.199999999997"/>
    <x v="9"/>
    <n v="9"/>
    <x v="6"/>
    <x v="1"/>
  </r>
  <r>
    <n v="731472"/>
    <n v="566020"/>
    <n v="165452"/>
    <x v="10"/>
    <n v="10"/>
    <x v="7"/>
    <x v="0"/>
  </r>
  <r>
    <n v="9976.32"/>
    <n v="2598"/>
    <n v="7378.32"/>
    <x v="14"/>
    <n v="5"/>
    <x v="11"/>
    <x v="0"/>
  </r>
  <r>
    <n v="117264"/>
    <n v="90740"/>
    <n v="26524"/>
    <x v="9"/>
    <n v="9"/>
    <x v="6"/>
    <x v="1"/>
  </r>
  <r>
    <n v="731472"/>
    <n v="566020"/>
    <n v="165452"/>
    <x v="10"/>
    <n v="10"/>
    <x v="7"/>
    <x v="0"/>
  </r>
  <r>
    <n v="21801.599999999999"/>
    <n v="15140"/>
    <n v="6661.5999999999985"/>
    <x v="7"/>
    <n v="10"/>
    <x v="7"/>
    <x v="1"/>
  </r>
  <r>
    <n v="626640"/>
    <n v="484900"/>
    <n v="141740"/>
    <x v="8"/>
    <n v="2"/>
    <x v="8"/>
    <x v="0"/>
  </r>
  <r>
    <n v="128880"/>
    <n v="128880"/>
    <n v="0"/>
    <x v="13"/>
    <n v="4"/>
    <x v="10"/>
    <x v="0"/>
  </r>
  <r>
    <n v="640752"/>
    <n v="495820"/>
    <n v="144932"/>
    <x v="6"/>
    <n v="9"/>
    <x v="6"/>
    <x v="0"/>
  </r>
  <r>
    <n v="9662.4"/>
    <n v="6710"/>
    <n v="2952.3999999999996"/>
    <x v="7"/>
    <n v="10"/>
    <x v="7"/>
    <x v="1"/>
  </r>
  <r>
    <n v="597408"/>
    <n v="462280"/>
    <n v="135128"/>
    <x v="12"/>
    <n v="12"/>
    <x v="2"/>
    <x v="1"/>
  </r>
  <r>
    <n v="7707.35"/>
    <n v="5795"/>
    <n v="1912.3500000000004"/>
    <x v="7"/>
    <n v="10"/>
    <x v="7"/>
    <x v="1"/>
  </r>
  <r>
    <n v="9123.7999999999993"/>
    <n v="6860"/>
    <n v="2263.7999999999993"/>
    <x v="0"/>
    <n v="1"/>
    <x v="0"/>
    <x v="0"/>
  </r>
  <r>
    <n v="15620.85"/>
    <n v="11745"/>
    <n v="3875.8500000000004"/>
    <x v="9"/>
    <n v="9"/>
    <x v="6"/>
    <x v="1"/>
  </r>
  <r>
    <n v="17881.849999999999"/>
    <n v="13445"/>
    <n v="4436.8499999999985"/>
    <x v="10"/>
    <n v="10"/>
    <x v="7"/>
    <x v="0"/>
  </r>
  <r>
    <n v="27713.4"/>
    <n v="7293"/>
    <n v="20420.400000000001"/>
    <x v="2"/>
    <n v="12"/>
    <x v="2"/>
    <x v="0"/>
  </r>
  <r>
    <n v="27713.4"/>
    <n v="7293"/>
    <n v="20420.400000000001"/>
    <x v="2"/>
    <n v="12"/>
    <x v="2"/>
    <x v="0"/>
  </r>
  <r>
    <n v="17881.849999999999"/>
    <n v="13445"/>
    <n v="4436.8499999999985"/>
    <x v="10"/>
    <n v="10"/>
    <x v="7"/>
    <x v="0"/>
  </r>
  <r>
    <n v="11191.95"/>
    <n v="8415"/>
    <n v="2776.9500000000007"/>
    <x v="4"/>
    <n v="7"/>
    <x v="4"/>
    <x v="0"/>
  </r>
  <r>
    <n v="12802.2"/>
    <n v="3369"/>
    <n v="9433.2000000000007"/>
    <x v="5"/>
    <n v="8"/>
    <x v="5"/>
    <x v="0"/>
  </r>
  <r>
    <n v="7707.35"/>
    <n v="5795"/>
    <n v="1912.3500000000004"/>
    <x v="7"/>
    <n v="10"/>
    <x v="7"/>
    <x v="1"/>
  </r>
  <r>
    <n v="21261"/>
    <n v="5595"/>
    <n v="15666"/>
    <x v="8"/>
    <n v="2"/>
    <x v="8"/>
    <x v="0"/>
  </r>
  <r>
    <n v="12722.4"/>
    <n v="3348"/>
    <n v="9374.4"/>
    <x v="8"/>
    <n v="2"/>
    <x v="8"/>
    <x v="0"/>
  </r>
  <r>
    <n v="29697"/>
    <n v="15630"/>
    <n v="14067"/>
    <x v="14"/>
    <n v="5"/>
    <x v="11"/>
    <x v="0"/>
  </r>
  <r>
    <n v="282435"/>
    <n v="247750"/>
    <n v="34685"/>
    <x v="1"/>
    <n v="6"/>
    <x v="1"/>
    <x v="0"/>
  </r>
  <r>
    <n v="6756.4"/>
    <n v="5080"/>
    <n v="1676.3999999999996"/>
    <x v="11"/>
    <n v="11"/>
    <x v="9"/>
    <x v="1"/>
  </r>
  <r>
    <n v="39771.75"/>
    <n v="27910"/>
    <n v="11861.75"/>
    <x v="15"/>
    <n v="11"/>
    <x v="9"/>
    <x v="0"/>
  </r>
  <r>
    <n v="3790.5"/>
    <n v="2850"/>
    <n v="940.5"/>
    <x v="2"/>
    <n v="12"/>
    <x v="2"/>
    <x v="0"/>
  </r>
  <r>
    <n v="16538.55"/>
    <n v="12435"/>
    <n v="4103.5499999999993"/>
    <x v="2"/>
    <n v="12"/>
    <x v="2"/>
    <x v="0"/>
  </r>
  <r>
    <n v="460346.25"/>
    <n v="359970"/>
    <n v="100376.25"/>
    <x v="0"/>
    <n v="1"/>
    <x v="0"/>
    <x v="0"/>
  </r>
  <r>
    <n v="430706.25"/>
    <n v="435240"/>
    <n v="-4533.75"/>
    <x v="4"/>
    <n v="7"/>
    <x v="4"/>
    <x v="0"/>
  </r>
  <r>
    <n v="239400"/>
    <n v="187200"/>
    <n v="52200"/>
    <x v="9"/>
    <n v="9"/>
    <x v="6"/>
    <x v="1"/>
  </r>
  <r>
    <n v="26698.799999999999"/>
    <n v="7026"/>
    <n v="19672.8"/>
    <x v="15"/>
    <n v="11"/>
    <x v="9"/>
    <x v="0"/>
  </r>
  <r>
    <n v="313500"/>
    <n v="275000"/>
    <n v="38500"/>
    <x v="12"/>
    <n v="12"/>
    <x v="2"/>
    <x v="1"/>
  </r>
  <r>
    <n v="24757"/>
    <n v="13030"/>
    <n v="11727"/>
    <x v="8"/>
    <n v="2"/>
    <x v="8"/>
    <x v="0"/>
  </r>
  <r>
    <n v="355300"/>
    <n v="359040"/>
    <n v="-3740"/>
    <x v="3"/>
    <n v="3"/>
    <x v="3"/>
    <x v="0"/>
  </r>
  <r>
    <n v="283218.75"/>
    <n v="286200"/>
    <n v="-2981.25"/>
    <x v="3"/>
    <n v="3"/>
    <x v="3"/>
    <x v="0"/>
  </r>
  <r>
    <n v="457995"/>
    <n v="401750"/>
    <n v="56245"/>
    <x v="13"/>
    <n v="4"/>
    <x v="10"/>
    <x v="0"/>
  </r>
  <r>
    <n v="15474.55"/>
    <n v="11635"/>
    <n v="3839.5499999999993"/>
    <x v="14"/>
    <n v="5"/>
    <x v="11"/>
    <x v="0"/>
  </r>
  <r>
    <n v="282435"/>
    <n v="247750"/>
    <n v="34685"/>
    <x v="1"/>
    <n v="6"/>
    <x v="1"/>
    <x v="0"/>
  </r>
  <r>
    <n v="200165"/>
    <n v="156520"/>
    <n v="43645"/>
    <x v="1"/>
    <n v="6"/>
    <x v="1"/>
    <x v="0"/>
  </r>
  <r>
    <n v="37335"/>
    <n v="26200"/>
    <n v="11135"/>
    <x v="6"/>
    <n v="9"/>
    <x v="6"/>
    <x v="0"/>
  </r>
  <r>
    <n v="408310"/>
    <n v="319280"/>
    <n v="89030"/>
    <x v="7"/>
    <n v="10"/>
    <x v="7"/>
    <x v="1"/>
  </r>
  <r>
    <n v="26391"/>
    <n v="13890"/>
    <n v="12501"/>
    <x v="7"/>
    <n v="10"/>
    <x v="7"/>
    <x v="1"/>
  </r>
  <r>
    <n v="102243.75"/>
    <n v="103320"/>
    <n v="-1076.25"/>
    <x v="10"/>
    <n v="10"/>
    <x v="7"/>
    <x v="0"/>
  </r>
  <r>
    <n v="83600"/>
    <n v="84480"/>
    <n v="-880"/>
    <x v="7"/>
    <n v="10"/>
    <x v="7"/>
    <x v="1"/>
  </r>
  <r>
    <n v="34238"/>
    <n v="18020"/>
    <n v="16218"/>
    <x v="12"/>
    <n v="12"/>
    <x v="2"/>
    <x v="1"/>
  </r>
  <r>
    <n v="50597"/>
    <n v="26630"/>
    <n v="23967"/>
    <x v="2"/>
    <n v="12"/>
    <x v="2"/>
    <x v="0"/>
  </r>
  <r>
    <n v="14204.4"/>
    <n v="10680"/>
    <n v="3524.3999999999996"/>
    <x v="12"/>
    <n v="12"/>
    <x v="2"/>
    <x v="1"/>
  </r>
  <r>
    <n v="30153"/>
    <n v="21160"/>
    <n v="8993"/>
    <x v="12"/>
    <n v="12"/>
    <x v="2"/>
    <x v="1"/>
  </r>
  <r>
    <n v="7908.75"/>
    <n v="5550"/>
    <n v="2358.75"/>
    <x v="0"/>
    <n v="1"/>
    <x v="0"/>
    <x v="0"/>
  </r>
  <r>
    <n v="40769.25"/>
    <n v="28610"/>
    <n v="12159.25"/>
    <x v="0"/>
    <n v="1"/>
    <x v="0"/>
    <x v="0"/>
  </r>
  <r>
    <n v="95831.25"/>
    <n v="96840"/>
    <n v="-1008.75"/>
    <x v="8"/>
    <n v="2"/>
    <x v="8"/>
    <x v="0"/>
  </r>
  <r>
    <n v="200165"/>
    <n v="156520"/>
    <n v="43645"/>
    <x v="1"/>
    <n v="6"/>
    <x v="1"/>
    <x v="0"/>
  </r>
  <r>
    <n v="53808"/>
    <n v="28320"/>
    <n v="25488"/>
    <x v="5"/>
    <n v="8"/>
    <x v="5"/>
    <x v="0"/>
  </r>
  <r>
    <n v="30001"/>
    <n v="15790"/>
    <n v="14211"/>
    <x v="5"/>
    <n v="8"/>
    <x v="5"/>
    <x v="0"/>
  </r>
  <r>
    <n v="102243.75"/>
    <n v="103320"/>
    <n v="-1076.25"/>
    <x v="10"/>
    <n v="10"/>
    <x v="7"/>
    <x v="0"/>
  </r>
  <r>
    <n v="83600"/>
    <n v="84480"/>
    <n v="-880"/>
    <x v="7"/>
    <n v="10"/>
    <x v="7"/>
    <x v="1"/>
  </r>
  <r>
    <n v="19627"/>
    <n v="10330"/>
    <n v="9297"/>
    <x v="12"/>
    <n v="12"/>
    <x v="2"/>
    <x v="1"/>
  </r>
  <r>
    <n v="356250"/>
    <n v="312500"/>
    <n v="43750"/>
    <x v="2"/>
    <n v="12"/>
    <x v="2"/>
    <x v="0"/>
  </r>
  <r>
    <n v="26391"/>
    <n v="13890"/>
    <n v="12501"/>
    <x v="7"/>
    <n v="10"/>
    <x v="7"/>
    <x v="1"/>
  </r>
  <r>
    <n v="24035"/>
    <n v="12650"/>
    <n v="11385"/>
    <x v="11"/>
    <n v="11"/>
    <x v="9"/>
    <x v="1"/>
  </r>
  <r>
    <n v="43643"/>
    <n v="22970"/>
    <n v="20673"/>
    <x v="11"/>
    <n v="11"/>
    <x v="9"/>
    <x v="1"/>
  </r>
  <r>
    <n v="50597"/>
    <n v="26630"/>
    <n v="23967"/>
    <x v="2"/>
    <n v="12"/>
    <x v="2"/>
    <x v="0"/>
  </r>
  <r>
    <n v="3790.5"/>
    <n v="2850"/>
    <n v="940.5"/>
    <x v="2"/>
    <n v="12"/>
    <x v="2"/>
    <x v="0"/>
  </r>
  <r>
    <n v="16538.55"/>
    <n v="12435"/>
    <n v="4103.5499999999993"/>
    <x v="2"/>
    <n v="12"/>
    <x v="2"/>
    <x v="0"/>
  </r>
  <r>
    <n v="448875"/>
    <n v="351000"/>
    <n v="97875"/>
    <x v="8"/>
    <n v="2"/>
    <x v="8"/>
    <x v="0"/>
  </r>
  <r>
    <n v="183540"/>
    <n v="143520"/>
    <n v="40020"/>
    <x v="5"/>
    <n v="8"/>
    <x v="5"/>
    <x v="0"/>
  </r>
  <r>
    <n v="408310"/>
    <n v="319280"/>
    <n v="89030"/>
    <x v="7"/>
    <n v="10"/>
    <x v="7"/>
    <x v="1"/>
  </r>
  <r>
    <n v="356250"/>
    <n v="312500"/>
    <n v="43750"/>
    <x v="2"/>
    <n v="12"/>
    <x v="2"/>
    <x v="0"/>
  </r>
  <r>
    <n v="53594.100000000006"/>
    <n v="38010"/>
    <n v="15584.100000000002"/>
    <x v="13"/>
    <n v="4"/>
    <x v="10"/>
    <x v="0"/>
  </r>
  <r>
    <n v="21009"/>
    <n v="11175"/>
    <n v="9834"/>
    <x v="0"/>
    <n v="1"/>
    <x v="0"/>
    <x v="0"/>
  </r>
  <r>
    <n v="40100.400000000001"/>
    <n v="28440"/>
    <n v="11660.400000000001"/>
    <x v="1"/>
    <n v="6"/>
    <x v="1"/>
    <x v="0"/>
  </r>
  <r>
    <n v="6339.36"/>
    <n v="1686"/>
    <n v="4653.3599999999997"/>
    <x v="6"/>
    <n v="9"/>
    <x v="6"/>
    <x v="0"/>
  </r>
  <r>
    <n v="25932.720000000001"/>
    <n v="6897"/>
    <n v="19035.72"/>
    <x v="7"/>
    <n v="10"/>
    <x v="7"/>
    <x v="1"/>
  </r>
  <r>
    <n v="28623"/>
    <n v="20300"/>
    <n v="8323"/>
    <x v="15"/>
    <n v="11"/>
    <x v="9"/>
    <x v="0"/>
  </r>
  <r>
    <n v="1730.54"/>
    <n v="1315"/>
    <n v="415.53999999999996"/>
    <x v="11"/>
    <n v="11"/>
    <x v="9"/>
    <x v="1"/>
  </r>
  <r>
    <n v="104222.5"/>
    <n v="106440"/>
    <n v="-2217.5"/>
    <x v="12"/>
    <n v="12"/>
    <x v="2"/>
    <x v="1"/>
  </r>
  <r>
    <n v="322420"/>
    <n v="254800"/>
    <n v="67620"/>
    <x v="13"/>
    <n v="4"/>
    <x v="10"/>
    <x v="0"/>
  </r>
  <r>
    <n v="480340"/>
    <n v="379600"/>
    <n v="100740"/>
    <x v="14"/>
    <n v="5"/>
    <x v="11"/>
    <x v="0"/>
  </r>
  <r>
    <n v="9231.74"/>
    <n v="7015"/>
    <n v="2216.7399999999998"/>
    <x v="7"/>
    <n v="10"/>
    <x v="7"/>
    <x v="1"/>
  </r>
  <r>
    <n v="30715.439999999999"/>
    <n v="8169"/>
    <n v="22546.44"/>
    <x v="15"/>
    <n v="11"/>
    <x v="9"/>
    <x v="0"/>
  </r>
  <r>
    <n v="492184"/>
    <n v="388960"/>
    <n v="103224"/>
    <x v="1"/>
    <n v="6"/>
    <x v="1"/>
    <x v="0"/>
  </r>
  <r>
    <n v="25932.720000000001"/>
    <n v="6897"/>
    <n v="19035.72"/>
    <x v="7"/>
    <n v="10"/>
    <x v="7"/>
    <x v="1"/>
  </r>
  <r>
    <n v="239183"/>
    <n v="189020"/>
    <n v="50163"/>
    <x v="7"/>
    <n v="10"/>
    <x v="7"/>
    <x v="1"/>
  </r>
  <r>
    <n v="111860"/>
    <n v="114240"/>
    <n v="-2380"/>
    <x v="8"/>
    <n v="2"/>
    <x v="8"/>
    <x v="0"/>
  </r>
  <r>
    <n v="323712.5"/>
    <n v="330600"/>
    <n v="-6887.5"/>
    <x v="8"/>
    <n v="2"/>
    <x v="8"/>
    <x v="0"/>
  </r>
  <r>
    <n v="21573"/>
    <n v="15300"/>
    <n v="6273"/>
    <x v="14"/>
    <n v="5"/>
    <x v="11"/>
    <x v="0"/>
  </r>
  <r>
    <n v="492184"/>
    <n v="388960"/>
    <n v="103224"/>
    <x v="1"/>
    <n v="6"/>
    <x v="1"/>
    <x v="0"/>
  </r>
  <r>
    <n v="9856.84"/>
    <n v="7490"/>
    <n v="2366.84"/>
    <x v="1"/>
    <n v="6"/>
    <x v="1"/>
    <x v="0"/>
  </r>
  <r>
    <n v="344322"/>
    <n v="305250"/>
    <n v="39072"/>
    <x v="7"/>
    <n v="10"/>
    <x v="7"/>
    <x v="1"/>
  </r>
  <r>
    <n v="683004"/>
    <n v="539760"/>
    <n v="143244"/>
    <x v="7"/>
    <n v="10"/>
    <x v="7"/>
    <x v="1"/>
  </r>
  <r>
    <n v="40100.400000000001"/>
    <n v="28440"/>
    <n v="11660.400000000001"/>
    <x v="1"/>
    <n v="6"/>
    <x v="1"/>
    <x v="0"/>
  </r>
  <r>
    <n v="9856.84"/>
    <n v="7490"/>
    <n v="2366.84"/>
    <x v="1"/>
    <n v="6"/>
    <x v="1"/>
    <x v="0"/>
  </r>
  <r>
    <n v="344322"/>
    <n v="305250"/>
    <n v="39072"/>
    <x v="7"/>
    <n v="10"/>
    <x v="7"/>
    <x v="1"/>
  </r>
  <r>
    <n v="21112.400000000001"/>
    <n v="11230"/>
    <n v="9882.4000000000015"/>
    <x v="11"/>
    <n v="11"/>
    <x v="9"/>
    <x v="1"/>
  </r>
  <r>
    <n v="686952"/>
    <n v="609000"/>
    <n v="77952"/>
    <x v="12"/>
    <n v="12"/>
    <x v="2"/>
    <x v="1"/>
  </r>
  <r>
    <n v="233531.25"/>
    <n v="238500"/>
    <n v="-4968.75"/>
    <x v="0"/>
    <n v="1"/>
    <x v="0"/>
    <x v="0"/>
  </r>
  <r>
    <n v="552391"/>
    <n v="436540"/>
    <n v="115851"/>
    <x v="6"/>
    <n v="9"/>
    <x v="6"/>
    <x v="0"/>
  </r>
  <r>
    <n v="239183"/>
    <n v="189020"/>
    <n v="50163"/>
    <x v="7"/>
    <n v="10"/>
    <x v="7"/>
    <x v="1"/>
  </r>
  <r>
    <n v="9231.74"/>
    <n v="7015"/>
    <n v="2216.7399999999998"/>
    <x v="7"/>
    <n v="10"/>
    <x v="7"/>
    <x v="1"/>
  </r>
  <r>
    <n v="683004"/>
    <n v="539760"/>
    <n v="143244"/>
    <x v="7"/>
    <n v="10"/>
    <x v="7"/>
    <x v="1"/>
  </r>
  <r>
    <n v="33031.599999999999"/>
    <n v="17570"/>
    <n v="15461.599999999999"/>
    <x v="7"/>
    <n v="10"/>
    <x v="7"/>
    <x v="1"/>
  </r>
  <r>
    <n v="30991.8"/>
    <n v="21980"/>
    <n v="9011.7999999999993"/>
    <x v="5"/>
    <n v="8"/>
    <x v="5"/>
    <x v="0"/>
  </r>
  <r>
    <n v="24576.3"/>
    <n v="17430"/>
    <n v="7146.2999999999993"/>
    <x v="5"/>
    <n v="8"/>
    <x v="5"/>
    <x v="0"/>
  </r>
  <r>
    <n v="16257.3"/>
    <n v="11530"/>
    <n v="4727.2999999999993"/>
    <x v="10"/>
    <n v="10"/>
    <x v="7"/>
    <x v="0"/>
  </r>
  <r>
    <n v="33031.599999999999"/>
    <n v="17570"/>
    <n v="15461.599999999999"/>
    <x v="7"/>
    <n v="10"/>
    <x v="7"/>
    <x v="1"/>
  </r>
  <r>
    <n v="18818.8"/>
    <n v="10010"/>
    <n v="8808.7999999999993"/>
    <x v="5"/>
    <n v="8"/>
    <x v="5"/>
    <x v="0"/>
  </r>
  <r>
    <n v="8771.14"/>
    <n v="6665"/>
    <n v="2106.1399999999994"/>
    <x v="15"/>
    <n v="11"/>
    <x v="9"/>
    <x v="0"/>
  </r>
  <r>
    <n v="16257.3"/>
    <n v="11530"/>
    <n v="4727.2999999999993"/>
    <x v="10"/>
    <n v="10"/>
    <x v="7"/>
    <x v="0"/>
  </r>
  <r>
    <n v="8113.32"/>
    <n v="2181"/>
    <n v="5932.32"/>
    <x v="8"/>
    <n v="2"/>
    <x v="8"/>
    <x v="0"/>
  </r>
  <r>
    <n v="21025.439999999999"/>
    <n v="5652"/>
    <n v="15373.439999999999"/>
    <x v="5"/>
    <n v="8"/>
    <x v="5"/>
    <x v="0"/>
  </r>
  <r>
    <n v="34112.400000000001"/>
    <n v="18340"/>
    <n v="15772.400000000001"/>
    <x v="9"/>
    <n v="9"/>
    <x v="6"/>
    <x v="1"/>
  </r>
  <r>
    <n v="26114.400000000001"/>
    <n v="7020"/>
    <n v="19094.400000000001"/>
    <x v="0"/>
    <n v="1"/>
    <x v="0"/>
    <x v="0"/>
  </r>
  <r>
    <n v="26136.720000000001"/>
    <n v="7026"/>
    <n v="19110.72"/>
    <x v="15"/>
    <n v="11"/>
    <x v="9"/>
    <x v="0"/>
  </r>
  <r>
    <n v="6711.81"/>
    <n v="5155"/>
    <n v="1556.8100000000004"/>
    <x v="9"/>
    <n v="9"/>
    <x v="6"/>
    <x v="1"/>
  </r>
  <r>
    <n v="17604.900000000001"/>
    <n v="12620"/>
    <n v="4984.9000000000015"/>
    <x v="14"/>
    <n v="5"/>
    <x v="11"/>
    <x v="0"/>
  </r>
  <r>
    <n v="7388.85"/>
    <n v="5675"/>
    <n v="1713.8500000000004"/>
    <x v="1"/>
    <n v="6"/>
    <x v="1"/>
    <x v="0"/>
  </r>
  <r>
    <n v="3560.9700000000003"/>
    <n v="2735"/>
    <n v="825.97000000000025"/>
    <x v="15"/>
    <n v="11"/>
    <x v="9"/>
    <x v="0"/>
  </r>
  <r>
    <n v="10298.82"/>
    <n v="7910"/>
    <n v="2388.8199999999997"/>
    <x v="2"/>
    <n v="12"/>
    <x v="2"/>
    <x v="0"/>
  </r>
  <r>
    <n v="19401.66"/>
    <n v="5215.5"/>
    <n v="14186.16"/>
    <x v="13"/>
    <n v="4"/>
    <x v="10"/>
    <x v="0"/>
  </r>
  <r>
    <n v="24719.4"/>
    <n v="6645"/>
    <n v="18074.400000000001"/>
    <x v="9"/>
    <n v="9"/>
    <x v="6"/>
    <x v="1"/>
  </r>
  <r>
    <n v="10298.82"/>
    <n v="7910"/>
    <n v="2388.8199999999997"/>
    <x v="2"/>
    <n v="12"/>
    <x v="2"/>
    <x v="0"/>
  </r>
  <r>
    <n v="7388.85"/>
    <n v="5675"/>
    <n v="1713.8500000000004"/>
    <x v="1"/>
    <n v="6"/>
    <x v="1"/>
    <x v="0"/>
  </r>
  <r>
    <n v="573205.5"/>
    <n v="457860"/>
    <n v="115345.5"/>
    <x v="3"/>
    <n v="3"/>
    <x v="3"/>
    <x v="0"/>
  </r>
  <r>
    <n v="124992"/>
    <n v="112000"/>
    <n v="12992"/>
    <x v="1"/>
    <n v="6"/>
    <x v="1"/>
    <x v="0"/>
  </r>
  <r>
    <n v="608499"/>
    <n v="545250"/>
    <n v="63249"/>
    <x v="10"/>
    <n v="10"/>
    <x v="7"/>
    <x v="0"/>
  </r>
  <r>
    <n v="36753.599999999999"/>
    <n v="19760"/>
    <n v="16993.599999999999"/>
    <x v="10"/>
    <n v="10"/>
    <x v="7"/>
    <x v="0"/>
  </r>
  <r>
    <n v="608499"/>
    <n v="545250"/>
    <n v="63249"/>
    <x v="10"/>
    <n v="10"/>
    <x v="7"/>
    <x v="0"/>
  </r>
  <r>
    <n v="290625"/>
    <n v="300000"/>
    <n v="-9375"/>
    <x v="11"/>
    <n v="11"/>
    <x v="9"/>
    <x v="1"/>
  </r>
  <r>
    <n v="474858"/>
    <n v="425500"/>
    <n v="49358"/>
    <x v="14"/>
    <n v="5"/>
    <x v="11"/>
    <x v="0"/>
  </r>
  <r>
    <n v="124992"/>
    <n v="112000"/>
    <n v="12992"/>
    <x v="1"/>
    <n v="6"/>
    <x v="1"/>
    <x v="0"/>
  </r>
  <r>
    <n v="408386.25"/>
    <n v="421560"/>
    <n v="-13173.75"/>
    <x v="4"/>
    <n v="7"/>
    <x v="4"/>
    <x v="0"/>
  </r>
  <r>
    <n v="29308.95"/>
    <n v="21010"/>
    <n v="8298.9500000000007"/>
    <x v="5"/>
    <n v="8"/>
    <x v="5"/>
    <x v="0"/>
  </r>
  <r>
    <n v="40887.449999999997"/>
    <n v="29310"/>
    <n v="11577.449999999997"/>
    <x v="9"/>
    <n v="9"/>
    <x v="6"/>
    <x v="1"/>
  </r>
  <r>
    <n v="28551"/>
    <n v="15350"/>
    <n v="13201"/>
    <x v="6"/>
    <n v="9"/>
    <x v="6"/>
    <x v="0"/>
  </r>
  <r>
    <n v="313317"/>
    <n v="280750"/>
    <n v="32567"/>
    <x v="9"/>
    <n v="9"/>
    <x v="6"/>
    <x v="1"/>
  </r>
  <r>
    <n v="391716"/>
    <n v="351000"/>
    <n v="40716"/>
    <x v="11"/>
    <n v="11"/>
    <x v="9"/>
    <x v="1"/>
  </r>
  <r>
    <n v="30835.08"/>
    <n v="8289"/>
    <n v="22546.080000000002"/>
    <x v="11"/>
    <n v="11"/>
    <x v="9"/>
    <x v="1"/>
  </r>
  <r>
    <n v="13833.75"/>
    <n v="10625"/>
    <n v="3208.75"/>
    <x v="12"/>
    <n v="12"/>
    <x v="2"/>
    <x v="1"/>
  </r>
  <r>
    <n v="462861"/>
    <n v="414750"/>
    <n v="48111"/>
    <x v="4"/>
    <n v="7"/>
    <x v="4"/>
    <x v="0"/>
  </r>
  <r>
    <n v="11327.4"/>
    <n v="6090"/>
    <n v="5237.3999999999996"/>
    <x v="5"/>
    <n v="8"/>
    <x v="5"/>
    <x v="0"/>
  </r>
  <r>
    <n v="242613.75"/>
    <n v="250440"/>
    <n v="-7826.25"/>
    <x v="6"/>
    <n v="9"/>
    <x v="6"/>
    <x v="0"/>
  </r>
  <r>
    <n v="36753.599999999999"/>
    <n v="19760"/>
    <n v="16993.599999999999"/>
    <x v="10"/>
    <n v="10"/>
    <x v="7"/>
    <x v="0"/>
  </r>
  <r>
    <n v="26430.6"/>
    <n v="14210"/>
    <n v="12220.599999999999"/>
    <x v="12"/>
    <n v="12"/>
    <x v="2"/>
    <x v="1"/>
  </r>
  <r>
    <n v="382788"/>
    <n v="343000"/>
    <n v="39788"/>
    <x v="2"/>
    <n v="12"/>
    <x v="2"/>
    <x v="0"/>
  </r>
  <r>
    <n v="10936.8"/>
    <n v="5880"/>
    <n v="5056.7999999999993"/>
    <x v="12"/>
    <n v="12"/>
    <x v="2"/>
    <x v="1"/>
  </r>
  <r>
    <n v="36208.620000000003"/>
    <n v="9733.5"/>
    <n v="26475.120000000003"/>
    <x v="0"/>
    <n v="1"/>
    <x v="0"/>
    <x v="0"/>
  </r>
  <r>
    <n v="267561"/>
    <n v="239750"/>
    <n v="27811"/>
    <x v="8"/>
    <n v="2"/>
    <x v="8"/>
    <x v="0"/>
  </r>
  <r>
    <n v="766413"/>
    <n v="686750"/>
    <n v="79663"/>
    <x v="8"/>
    <n v="2"/>
    <x v="8"/>
    <x v="0"/>
  </r>
  <r>
    <n v="191231.25"/>
    <n v="197400"/>
    <n v="-6168.75"/>
    <x v="14"/>
    <n v="5"/>
    <x v="11"/>
    <x v="0"/>
  </r>
  <r>
    <n v="936138"/>
    <n v="747760"/>
    <n v="188378"/>
    <x v="6"/>
    <n v="9"/>
    <x v="6"/>
    <x v="0"/>
  </r>
  <r>
    <n v="115552.5"/>
    <n v="119280"/>
    <n v="-3727.5"/>
    <x v="9"/>
    <n v="9"/>
    <x v="6"/>
    <x v="1"/>
  </r>
  <r>
    <n v="20794.8"/>
    <n v="11180"/>
    <n v="9614.7999999999993"/>
    <x v="15"/>
    <n v="11"/>
    <x v="9"/>
    <x v="0"/>
  </r>
  <r>
    <n v="382788"/>
    <n v="343000"/>
    <n v="39788"/>
    <x v="2"/>
    <n v="12"/>
    <x v="2"/>
    <x v="0"/>
  </r>
  <r>
    <n v="3142.7200000000003"/>
    <n v="2440"/>
    <n v="702.72000000000025"/>
    <x v="8"/>
    <n v="2"/>
    <x v="8"/>
    <x v="0"/>
  </r>
  <r>
    <n v="23588.799999999999"/>
    <n v="12820"/>
    <n v="10768.8"/>
    <x v="1"/>
    <n v="6"/>
    <x v="1"/>
    <x v="0"/>
  </r>
  <r>
    <n v="1655.08"/>
    <n v="1285"/>
    <n v="370.07999999999993"/>
    <x v="14"/>
    <n v="5"/>
    <x v="11"/>
    <x v="0"/>
  </r>
  <r>
    <n v="23588.799999999999"/>
    <n v="12820"/>
    <n v="10768.8"/>
    <x v="1"/>
    <n v="6"/>
    <x v="1"/>
    <x v="0"/>
  </r>
  <r>
    <n v="177100"/>
    <n v="184800"/>
    <n v="-7700"/>
    <x v="5"/>
    <n v="8"/>
    <x v="5"/>
    <x v="0"/>
  </r>
  <r>
    <n v="6762"/>
    <n v="4900"/>
    <n v="1862"/>
    <x v="15"/>
    <n v="11"/>
    <x v="9"/>
    <x v="0"/>
  </r>
  <r>
    <n v="438564"/>
    <n v="354120"/>
    <n v="84444"/>
    <x v="2"/>
    <n v="12"/>
    <x v="2"/>
    <x v="0"/>
  </r>
  <r>
    <n v="34513.800000000003"/>
    <n v="25010"/>
    <n v="9503.8000000000029"/>
    <x v="3"/>
    <n v="3"/>
    <x v="3"/>
    <x v="0"/>
  </r>
  <r>
    <n v="13027.2"/>
    <n v="7080"/>
    <n v="5947.2000000000007"/>
    <x v="1"/>
    <n v="6"/>
    <x v="1"/>
    <x v="0"/>
  </r>
  <r>
    <n v="11868"/>
    <n v="6450"/>
    <n v="5418"/>
    <x v="4"/>
    <n v="7"/>
    <x v="4"/>
    <x v="0"/>
  </r>
  <r>
    <n v="431112"/>
    <n v="390500"/>
    <n v="40612"/>
    <x v="5"/>
    <n v="8"/>
    <x v="5"/>
    <x v="0"/>
  </r>
  <r>
    <n v="354108"/>
    <n v="320750"/>
    <n v="33358"/>
    <x v="9"/>
    <n v="9"/>
    <x v="6"/>
    <x v="1"/>
  </r>
  <r>
    <n v="9811.7999999999993"/>
    <n v="7110"/>
    <n v="2701.7999999999993"/>
    <x v="2"/>
    <n v="12"/>
    <x v="2"/>
    <x v="0"/>
  </r>
  <r>
    <n v="128110"/>
    <n v="133680"/>
    <n v="-5570"/>
    <x v="3"/>
    <n v="3"/>
    <x v="3"/>
    <x v="0"/>
  </r>
  <r>
    <n v="8107.96"/>
    <n v="6295"/>
    <n v="1812.96"/>
    <x v="13"/>
    <n v="4"/>
    <x v="10"/>
    <x v="0"/>
  </r>
  <r>
    <n v="7051.8"/>
    <n v="5475"/>
    <n v="1576.8000000000002"/>
    <x v="14"/>
    <n v="5"/>
    <x v="11"/>
    <x v="0"/>
  </r>
  <r>
    <n v="25134.400000000001"/>
    <n v="13660"/>
    <n v="11474.400000000001"/>
    <x v="1"/>
    <n v="6"/>
    <x v="1"/>
    <x v="0"/>
  </r>
  <r>
    <n v="678960"/>
    <n v="615000"/>
    <n v="63960"/>
    <x v="1"/>
    <n v="6"/>
    <x v="1"/>
    <x v="0"/>
  </r>
  <r>
    <n v="4366.32"/>
    <n v="3390"/>
    <n v="976.31999999999971"/>
    <x v="5"/>
    <n v="8"/>
    <x v="5"/>
    <x v="0"/>
  </r>
  <r>
    <n v="10291.120000000001"/>
    <n v="7990"/>
    <n v="2301.1200000000008"/>
    <x v="5"/>
    <n v="8"/>
    <x v="5"/>
    <x v="0"/>
  </r>
  <r>
    <n v="15513.96"/>
    <n v="12045"/>
    <n v="3468.9599999999991"/>
    <x v="9"/>
    <n v="9"/>
    <x v="6"/>
    <x v="1"/>
  </r>
  <r>
    <n v="35585.599999999999"/>
    <n v="19340"/>
    <n v="16245.599999999999"/>
    <x v="6"/>
    <n v="9"/>
    <x v="6"/>
    <x v="0"/>
  </r>
  <r>
    <n v="55071.199999999997"/>
    <n v="29930"/>
    <n v="25141.199999999997"/>
    <x v="6"/>
    <n v="9"/>
    <x v="6"/>
    <x v="0"/>
  </r>
  <r>
    <n v="691012"/>
    <n v="557960"/>
    <n v="133052"/>
    <x v="11"/>
    <n v="11"/>
    <x v="9"/>
    <x v="1"/>
  </r>
  <r>
    <n v="12532.24"/>
    <n v="9730"/>
    <n v="2802.24"/>
    <x v="12"/>
    <n v="12"/>
    <x v="2"/>
    <x v="1"/>
  </r>
  <r>
    <n v="438564"/>
    <n v="354120"/>
    <n v="84444"/>
    <x v="2"/>
    <n v="12"/>
    <x v="2"/>
    <x v="0"/>
  </r>
  <r>
    <n v="6601.92"/>
    <n v="1794"/>
    <n v="4807.92"/>
    <x v="3"/>
    <n v="3"/>
    <x v="3"/>
    <x v="0"/>
  </r>
  <r>
    <n v="18721.080000000002"/>
    <n v="14535"/>
    <n v="4186.0800000000017"/>
    <x v="1"/>
    <n v="6"/>
    <x v="1"/>
    <x v="0"/>
  </r>
  <r>
    <n v="15056.72"/>
    <n v="11690"/>
    <n v="3366.7199999999993"/>
    <x v="1"/>
    <n v="6"/>
    <x v="1"/>
    <x v="0"/>
  </r>
  <r>
    <n v="106536"/>
    <n v="96500"/>
    <n v="10036"/>
    <x v="11"/>
    <n v="11"/>
    <x v="9"/>
    <x v="1"/>
  </r>
  <r>
    <n v="175260"/>
    <n v="158750"/>
    <n v="16510"/>
    <x v="2"/>
    <n v="12"/>
    <x v="2"/>
    <x v="0"/>
  </r>
  <r>
    <n v="184989"/>
    <n v="149370"/>
    <n v="35619"/>
    <x v="13"/>
    <n v="4"/>
    <x v="10"/>
    <x v="0"/>
  </r>
  <r>
    <n v="15056.72"/>
    <n v="11690"/>
    <n v="3366.7199999999993"/>
    <x v="1"/>
    <n v="6"/>
    <x v="1"/>
    <x v="0"/>
  </r>
  <r>
    <n v="122682"/>
    <n v="99060"/>
    <n v="23622"/>
    <x v="5"/>
    <n v="8"/>
    <x v="5"/>
    <x v="0"/>
  </r>
  <r>
    <n v="135884"/>
    <n v="109720"/>
    <n v="26164"/>
    <x v="5"/>
    <n v="8"/>
    <x v="5"/>
    <x v="0"/>
  </r>
  <r>
    <n v="588984"/>
    <n v="533500"/>
    <n v="55484"/>
    <x v="6"/>
    <n v="9"/>
    <x v="6"/>
    <x v="0"/>
  </r>
  <r>
    <n v="223008"/>
    <n v="202000"/>
    <n v="21008"/>
    <x v="12"/>
    <n v="12"/>
    <x v="2"/>
    <x v="1"/>
  </r>
  <r>
    <n v="13027.2"/>
    <n v="7080"/>
    <n v="5947.2000000000007"/>
    <x v="1"/>
    <n v="6"/>
    <x v="1"/>
    <x v="0"/>
  </r>
  <r>
    <n v="18721.080000000002"/>
    <n v="14535"/>
    <n v="4186.0800000000017"/>
    <x v="1"/>
    <n v="6"/>
    <x v="1"/>
    <x v="0"/>
  </r>
  <r>
    <n v="25134.400000000001"/>
    <n v="13660"/>
    <n v="11474.400000000001"/>
    <x v="1"/>
    <n v="6"/>
    <x v="1"/>
    <x v="0"/>
  </r>
  <r>
    <n v="678960"/>
    <n v="615000"/>
    <n v="63960"/>
    <x v="1"/>
    <n v="6"/>
    <x v="1"/>
    <x v="0"/>
  </r>
  <r>
    <n v="27968"/>
    <n v="15200"/>
    <n v="12768"/>
    <x v="15"/>
    <n v="11"/>
    <x v="9"/>
    <x v="0"/>
  </r>
  <r>
    <n v="9811.7999999999993"/>
    <n v="7110"/>
    <n v="2701.7999999999993"/>
    <x v="2"/>
    <n v="12"/>
    <x v="2"/>
    <x v="0"/>
  </r>
  <r>
    <n v="15180"/>
    <n v="4125"/>
    <n v="11055"/>
    <x v="12"/>
    <n v="12"/>
    <x v="2"/>
    <x v="1"/>
  </r>
  <r>
    <n v="175260"/>
    <n v="158750"/>
    <n v="16510"/>
    <x v="2"/>
    <n v="12"/>
    <x v="2"/>
    <x v="0"/>
  </r>
  <r>
    <n v="8031.5999999999995"/>
    <n v="4365"/>
    <n v="3666.5999999999995"/>
    <x v="4"/>
    <n v="7"/>
    <x v="4"/>
    <x v="0"/>
  </r>
  <r>
    <n v="298662"/>
    <n v="273500"/>
    <n v="25162"/>
    <x v="1"/>
    <n v="6"/>
    <x v="1"/>
    <x v="0"/>
  </r>
  <r>
    <n v="4007.64"/>
    <n v="1101"/>
    <n v="2906.64"/>
    <x v="7"/>
    <n v="10"/>
    <x v="7"/>
    <x v="1"/>
  </r>
  <r>
    <n v="1038082.5"/>
    <n v="950625"/>
    <n v="87457.5"/>
    <x v="13"/>
    <n v="4"/>
    <x v="10"/>
    <x v="0"/>
  </r>
  <r>
    <n v="530621"/>
    <n v="433160"/>
    <n v="97461"/>
    <x v="14"/>
    <n v="5"/>
    <x v="11"/>
    <x v="0"/>
  </r>
  <r>
    <n v="87906"/>
    <n v="80500"/>
    <n v="7406"/>
    <x v="9"/>
    <n v="9"/>
    <x v="6"/>
    <x v="1"/>
  </r>
  <r>
    <n v="25345.32"/>
    <n v="6963"/>
    <n v="18382.32"/>
    <x v="15"/>
    <n v="11"/>
    <x v="9"/>
    <x v="0"/>
  </r>
  <r>
    <n v="211233.75"/>
    <n v="222840"/>
    <n v="-11606.25"/>
    <x v="11"/>
    <n v="11"/>
    <x v="9"/>
    <x v="1"/>
  </r>
  <r>
    <n v="10262.07"/>
    <n v="8055"/>
    <n v="2207.0699999999997"/>
    <x v="12"/>
    <n v="12"/>
    <x v="2"/>
    <x v="1"/>
  </r>
  <r>
    <n v="318158.75"/>
    <n v="335640"/>
    <n v="-17481.25"/>
    <x v="2"/>
    <n v="12"/>
    <x v="2"/>
    <x v="0"/>
  </r>
  <r>
    <n v="91182"/>
    <n v="83500"/>
    <n v="7682"/>
    <x v="12"/>
    <n v="12"/>
    <x v="2"/>
    <x v="1"/>
  </r>
  <r>
    <n v="700245"/>
    <n v="641250"/>
    <n v="58995"/>
    <x v="0"/>
    <n v="1"/>
    <x v="0"/>
    <x v="0"/>
  </r>
  <r>
    <n v="769814.5"/>
    <n v="628420"/>
    <n v="141394.5"/>
    <x v="0"/>
    <n v="1"/>
    <x v="0"/>
    <x v="0"/>
  </r>
  <r>
    <n v="50163.75"/>
    <n v="36750"/>
    <n v="13413.75"/>
    <x v="13"/>
    <n v="4"/>
    <x v="10"/>
    <x v="0"/>
  </r>
  <r>
    <n v="298662"/>
    <n v="273500"/>
    <n v="25162"/>
    <x v="1"/>
    <n v="6"/>
    <x v="1"/>
    <x v="0"/>
  </r>
  <r>
    <n v="16748.55"/>
    <n v="12270"/>
    <n v="4478.5499999999993"/>
    <x v="10"/>
    <n v="10"/>
    <x v="7"/>
    <x v="0"/>
  </r>
  <r>
    <n v="4007.64"/>
    <n v="1101"/>
    <n v="2906.64"/>
    <x v="7"/>
    <n v="10"/>
    <x v="7"/>
    <x v="1"/>
  </r>
  <r>
    <n v="361452"/>
    <n v="331000"/>
    <n v="30452"/>
    <x v="15"/>
    <n v="11"/>
    <x v="9"/>
    <x v="0"/>
  </r>
  <r>
    <n v="19383"/>
    <n v="5325"/>
    <n v="14058"/>
    <x v="11"/>
    <n v="11"/>
    <x v="9"/>
    <x v="1"/>
  </r>
  <r>
    <n v="318158.75"/>
    <n v="335640"/>
    <n v="-17481.25"/>
    <x v="2"/>
    <n v="12"/>
    <x v="2"/>
    <x v="0"/>
  </r>
  <r>
    <n v="3344.25"/>
    <n v="2450"/>
    <n v="894.25"/>
    <x v="14"/>
    <n v="5"/>
    <x v="11"/>
    <x v="0"/>
  </r>
  <r>
    <n v="1035625.5"/>
    <n v="948375"/>
    <n v="87250.5"/>
    <x v="4"/>
    <n v="7"/>
    <x v="4"/>
    <x v="0"/>
  </r>
  <r>
    <n v="416279.5"/>
    <n v="339820"/>
    <n v="76459.5"/>
    <x v="4"/>
    <n v="7"/>
    <x v="4"/>
    <x v="0"/>
  </r>
  <r>
    <n v="64496.25"/>
    <n v="68040"/>
    <n v="-3543.75"/>
    <x v="6"/>
    <n v="9"/>
    <x v="6"/>
    <x v="0"/>
  </r>
  <r>
    <n v="240012.5"/>
    <n v="253200"/>
    <n v="-13187.5"/>
    <x v="6"/>
    <n v="9"/>
    <x v="6"/>
    <x v="0"/>
  </r>
  <r>
    <n v="404176.5"/>
    <n v="329940"/>
    <n v="74236.5"/>
    <x v="10"/>
    <n v="10"/>
    <x v="7"/>
    <x v="0"/>
  </r>
  <r>
    <n v="21359.52"/>
    <n v="5868"/>
    <n v="15491.52"/>
    <x v="0"/>
    <n v="1"/>
    <x v="0"/>
    <x v="0"/>
  </r>
  <r>
    <n v="725907"/>
    <n v="664750"/>
    <n v="61157"/>
    <x v="8"/>
    <n v="2"/>
    <x v="8"/>
    <x v="0"/>
  </r>
  <r>
    <n v="430452.75"/>
    <n v="351390"/>
    <n v="79062.75"/>
    <x v="13"/>
    <n v="4"/>
    <x v="10"/>
    <x v="0"/>
  </r>
  <r>
    <n v="9609.6"/>
    <n v="2640"/>
    <n v="6969.6"/>
    <x v="14"/>
    <n v="5"/>
    <x v="11"/>
    <x v="0"/>
  </r>
  <r>
    <n v="509691"/>
    <n v="466750"/>
    <n v="42941"/>
    <x v="6"/>
    <n v="9"/>
    <x v="6"/>
    <x v="0"/>
  </r>
  <r>
    <n v="24395.279999999999"/>
    <n v="6702"/>
    <n v="17693.28"/>
    <x v="9"/>
    <n v="9"/>
    <x v="6"/>
    <x v="1"/>
  </r>
  <r>
    <n v="16748.55"/>
    <n v="12270"/>
    <n v="4478.5499999999993"/>
    <x v="10"/>
    <n v="10"/>
    <x v="7"/>
    <x v="0"/>
  </r>
  <r>
    <n v="99758.75"/>
    <n v="105240"/>
    <n v="-5481.25"/>
    <x v="15"/>
    <n v="11"/>
    <x v="9"/>
    <x v="0"/>
  </r>
  <r>
    <n v="659613.5"/>
    <n v="538460"/>
    <n v="121153.5"/>
    <x v="6"/>
    <n v="9"/>
    <x v="6"/>
    <x v="0"/>
  </r>
  <r>
    <n v="404176.5"/>
    <n v="329940"/>
    <n v="74236.5"/>
    <x v="10"/>
    <n v="10"/>
    <x v="7"/>
    <x v="0"/>
  </r>
  <r>
    <n v="13240.5"/>
    <n v="9700"/>
    <n v="3540.5"/>
    <x v="11"/>
    <n v="11"/>
    <x v="9"/>
    <x v="1"/>
  </r>
  <r>
    <n v="30830.799999999999"/>
    <n v="16940"/>
    <n v="13890.8"/>
    <x v="15"/>
    <n v="11"/>
    <x v="9"/>
    <x v="0"/>
  </r>
  <r>
    <n v="12066.6"/>
    <n v="6630"/>
    <n v="5436.6"/>
    <x v="14"/>
    <n v="5"/>
    <x v="11"/>
    <x v="0"/>
  </r>
  <r>
    <n v="5217.03"/>
    <n v="4095"/>
    <n v="1122.03"/>
    <x v="4"/>
    <n v="7"/>
    <x v="4"/>
    <x v="0"/>
  </r>
  <r>
    <n v="17253.599999999999"/>
    <n v="4740"/>
    <n v="12513.599999999999"/>
    <x v="6"/>
    <n v="9"/>
    <x v="6"/>
    <x v="0"/>
  </r>
  <r>
    <n v="3318.77"/>
    <n v="2605"/>
    <n v="713.77"/>
    <x v="2"/>
    <n v="12"/>
    <x v="2"/>
    <x v="0"/>
  </r>
  <r>
    <n v="17708.599999999999"/>
    <n v="9730"/>
    <n v="7978.5999999999985"/>
    <x v="3"/>
    <n v="3"/>
    <x v="3"/>
    <x v="0"/>
  </r>
  <r>
    <n v="18891.599999999999"/>
    <n v="10380"/>
    <n v="8511.5999999999985"/>
    <x v="1"/>
    <n v="6"/>
    <x v="1"/>
    <x v="0"/>
  </r>
  <r>
    <n v="2293.1999999999998"/>
    <n v="1800"/>
    <n v="493.19999999999982"/>
    <x v="10"/>
    <n v="10"/>
    <x v="7"/>
    <x v="0"/>
  </r>
  <r>
    <n v="21479.64"/>
    <n v="5901"/>
    <n v="15578.64"/>
    <x v="3"/>
    <n v="3"/>
    <x v="3"/>
    <x v="0"/>
  </r>
  <r>
    <n v="35872.199999999997"/>
    <n v="26280"/>
    <n v="9592.1999999999971"/>
    <x v="13"/>
    <n v="4"/>
    <x v="10"/>
    <x v="0"/>
  </r>
  <r>
    <n v="2293.1999999999998"/>
    <n v="1800"/>
    <n v="493.19999999999982"/>
    <x v="10"/>
    <n v="10"/>
    <x v="7"/>
    <x v="0"/>
  </r>
  <r>
    <n v="48812.4"/>
    <n v="26820"/>
    <n v="21992.400000000001"/>
    <x v="11"/>
    <n v="11"/>
    <x v="9"/>
    <x v="1"/>
  </r>
  <r>
    <n v="3318.77"/>
    <n v="2605"/>
    <n v="713.77"/>
    <x v="2"/>
    <n v="12"/>
    <x v="2"/>
    <x v="0"/>
  </r>
  <r>
    <n v="18891.599999999999"/>
    <n v="10380"/>
    <n v="8511.5999999999985"/>
    <x v="1"/>
    <n v="6"/>
    <x v="1"/>
    <x v="0"/>
  </r>
  <r>
    <n v="22256.324999999997"/>
    <n v="16305"/>
    <n v="5951.3249999999989"/>
    <x v="4"/>
    <n v="7"/>
    <x v="4"/>
    <x v="0"/>
  </r>
  <r>
    <n v="3341.52"/>
    <n v="918"/>
    <n v="2423.52"/>
    <x v="12"/>
    <n v="12"/>
    <x v="2"/>
    <x v="1"/>
  </r>
  <r>
    <n v="4168.8"/>
    <n v="1158"/>
    <n v="3010.8"/>
    <x v="7"/>
    <n v="10"/>
    <x v="7"/>
    <x v="1"/>
  </r>
  <r>
    <n v="14666.4"/>
    <n v="11640"/>
    <n v="3026.3999999999996"/>
    <x v="6"/>
    <n v="9"/>
    <x v="6"/>
    <x v="0"/>
  </r>
  <r>
    <n v="4168.8"/>
    <n v="1158"/>
    <n v="3010.8"/>
    <x v="7"/>
    <n v="10"/>
    <x v="7"/>
    <x v="1"/>
  </r>
  <r>
    <n v="387618.75"/>
    <n v="413460"/>
    <n v="-25841.25"/>
    <x v="13"/>
    <n v="4"/>
    <x v="10"/>
    <x v="0"/>
  </r>
  <r>
    <n v="166725"/>
    <n v="177840"/>
    <n v="-11115"/>
    <x v="12"/>
    <n v="12"/>
    <x v="2"/>
    <x v="1"/>
  </r>
  <r>
    <n v="728595"/>
    <n v="601380"/>
    <n v="127215"/>
    <x v="14"/>
    <n v="5"/>
    <x v="11"/>
    <x v="0"/>
  </r>
  <r>
    <n v="202950"/>
    <n v="216480"/>
    <n v="-13530"/>
    <x v="11"/>
    <n v="11"/>
    <x v="9"/>
    <x v="1"/>
  </r>
  <r>
    <n v="27972"/>
    <n v="20720"/>
    <n v="7252"/>
    <x v="2"/>
    <n v="12"/>
    <x v="2"/>
    <x v="0"/>
  </r>
  <r>
    <n v="35172"/>
    <n v="19540"/>
    <n v="15632"/>
    <x v="3"/>
    <n v="3"/>
    <x v="3"/>
    <x v="0"/>
  </r>
  <r>
    <n v="159570"/>
    <n v="147750"/>
    <n v="11820"/>
    <x v="14"/>
    <n v="5"/>
    <x v="11"/>
    <x v="0"/>
  </r>
  <r>
    <n v="29254.5"/>
    <n v="21670"/>
    <n v="7584.5"/>
    <x v="7"/>
    <n v="10"/>
    <x v="7"/>
    <x v="1"/>
  </r>
  <r>
    <n v="4338"/>
    <n v="2410"/>
    <n v="1928"/>
    <x v="10"/>
    <n v="10"/>
    <x v="7"/>
    <x v="0"/>
  </r>
  <r>
    <n v="9193.5"/>
    <n v="6810"/>
    <n v="2383.5"/>
    <x v="0"/>
    <n v="1"/>
    <x v="0"/>
    <x v="0"/>
  </r>
  <r>
    <n v="6885"/>
    <n v="5100"/>
    <n v="1785"/>
    <x v="13"/>
    <n v="4"/>
    <x v="10"/>
    <x v="0"/>
  </r>
  <r>
    <n v="10665"/>
    <n v="7900"/>
    <n v="2765"/>
    <x v="14"/>
    <n v="5"/>
    <x v="11"/>
    <x v="0"/>
  </r>
  <r>
    <n v="201285"/>
    <n v="166140"/>
    <n v="35145"/>
    <x v="4"/>
    <n v="7"/>
    <x v="4"/>
    <x v="0"/>
  </r>
  <r>
    <n v="179550"/>
    <n v="191520"/>
    <n v="-11970"/>
    <x v="6"/>
    <n v="9"/>
    <x v="6"/>
    <x v="0"/>
  </r>
  <r>
    <n v="619380"/>
    <n v="573500"/>
    <n v="45880"/>
    <x v="7"/>
    <n v="10"/>
    <x v="7"/>
    <x v="1"/>
  </r>
  <r>
    <n v="4338"/>
    <n v="2410"/>
    <n v="1928"/>
    <x v="10"/>
    <n v="10"/>
    <x v="7"/>
    <x v="0"/>
  </r>
  <r>
    <n v="16789.5"/>
    <n v="13325"/>
    <n v="3464.5"/>
    <x v="15"/>
    <n v="11"/>
    <x v="9"/>
    <x v="0"/>
  </r>
  <r>
    <n v="215550"/>
    <n v="229920"/>
    <n v="-14370"/>
    <x v="12"/>
    <n v="12"/>
    <x v="2"/>
    <x v="1"/>
  </r>
  <r>
    <n v="230310"/>
    <n v="213250"/>
    <n v="17060"/>
    <x v="2"/>
    <n v="12"/>
    <x v="2"/>
    <x v="0"/>
  </r>
  <r>
    <n v="38362.5"/>
    <n v="40920"/>
    <n v="-2557.5"/>
    <x v="14"/>
    <n v="5"/>
    <x v="11"/>
    <x v="0"/>
  </r>
  <r>
    <n v="8653.5"/>
    <n v="6410"/>
    <n v="2243.5"/>
    <x v="4"/>
    <n v="7"/>
    <x v="4"/>
    <x v="0"/>
  </r>
  <r>
    <n v="884205"/>
    <n v="729820"/>
    <n v="154385"/>
    <x v="5"/>
    <n v="8"/>
    <x v="5"/>
    <x v="0"/>
  </r>
  <r>
    <n v="116640"/>
    <n v="108000"/>
    <n v="8640"/>
    <x v="6"/>
    <n v="9"/>
    <x v="6"/>
    <x v="0"/>
  </r>
  <r>
    <n v="619380"/>
    <n v="573500"/>
    <n v="45880"/>
    <x v="7"/>
    <n v="10"/>
    <x v="7"/>
    <x v="1"/>
  </r>
  <r>
    <n v="29254.5"/>
    <n v="21670"/>
    <n v="7584.5"/>
    <x v="7"/>
    <n v="10"/>
    <x v="7"/>
    <x v="1"/>
  </r>
  <r>
    <n v="284512.5"/>
    <n v="303480"/>
    <n v="-18967.5"/>
    <x v="15"/>
    <n v="11"/>
    <x v="9"/>
    <x v="0"/>
  </r>
  <r>
    <n v="589050"/>
    <n v="486200"/>
    <n v="102850"/>
    <x v="12"/>
    <n v="12"/>
    <x v="2"/>
    <x v="1"/>
  </r>
  <r>
    <n v="65137.5"/>
    <n v="69480"/>
    <n v="-4342.5"/>
    <x v="0"/>
    <n v="1"/>
    <x v="0"/>
    <x v="0"/>
  </r>
  <r>
    <n v="705600"/>
    <n v="582400"/>
    <n v="123200"/>
    <x v="8"/>
    <n v="2"/>
    <x v="8"/>
    <x v="0"/>
  </r>
  <r>
    <n v="808110"/>
    <n v="748250"/>
    <n v="59860"/>
    <x v="3"/>
    <n v="3"/>
    <x v="3"/>
    <x v="0"/>
  </r>
  <r>
    <n v="38021.399999999994"/>
    <n v="10561.5"/>
    <n v="27459.899999999998"/>
    <x v="13"/>
    <n v="4"/>
    <x v="10"/>
    <x v="0"/>
  </r>
  <r>
    <n v="36702"/>
    <n v="20390"/>
    <n v="16312"/>
    <x v="14"/>
    <n v="5"/>
    <x v="11"/>
    <x v="0"/>
  </r>
  <r>
    <n v="27799.200000000001"/>
    <n v="7722"/>
    <n v="20077.2"/>
    <x v="5"/>
    <n v="8"/>
    <x v="5"/>
    <x v="0"/>
  </r>
  <r>
    <n v="222705"/>
    <n v="183820"/>
    <n v="38885"/>
    <x v="6"/>
    <n v="9"/>
    <x v="6"/>
    <x v="0"/>
  </r>
  <r>
    <n v="27972"/>
    <n v="20720"/>
    <n v="7252"/>
    <x v="2"/>
    <n v="12"/>
    <x v="2"/>
    <x v="0"/>
  </r>
  <r>
    <n v="230310"/>
    <n v="213250"/>
    <n v="17060"/>
    <x v="2"/>
    <n v="12"/>
    <x v="2"/>
    <x v="0"/>
  </r>
  <r>
    <n v="12794.64"/>
    <n v="3594"/>
    <n v="9200.64"/>
    <x v="7"/>
    <n v="10"/>
    <x v="7"/>
    <x v="1"/>
  </r>
  <r>
    <n v="15774.36"/>
    <n v="12660"/>
    <n v="3114.3599999999997"/>
    <x v="13"/>
    <n v="4"/>
    <x v="10"/>
    <x v="0"/>
  </r>
  <r>
    <n v="12794.64"/>
    <n v="3594"/>
    <n v="9200.64"/>
    <x v="7"/>
    <n v="10"/>
    <x v="7"/>
    <x v="1"/>
  </r>
  <r>
    <n v="5126.3999999999996"/>
    <n v="3840"/>
    <n v="1286.3999999999999"/>
    <x v="0"/>
    <n v="1"/>
    <x v="0"/>
    <x v="0"/>
  </r>
  <r>
    <n v="5040.96"/>
    <n v="1416"/>
    <n v="3624.96"/>
    <x v="10"/>
    <n v="10"/>
    <x v="7"/>
    <x v="0"/>
  </r>
  <r>
    <n v="9837.17"/>
    <n v="7895"/>
    <n v="1942.17"/>
    <x v="3"/>
    <n v="3"/>
    <x v="3"/>
    <x v="0"/>
  </r>
  <r>
    <n v="10733.4"/>
    <n v="3015"/>
    <n v="7718.4"/>
    <x v="9"/>
    <n v="9"/>
    <x v="6"/>
    <x v="1"/>
  </r>
  <r>
    <n v="42713.324999999997"/>
    <n v="31995"/>
    <n v="10718.324999999999"/>
    <x v="4"/>
    <n v="7"/>
    <x v="4"/>
    <x v="0"/>
  </r>
  <r>
    <n v="5040.96"/>
    <n v="1416"/>
    <n v="3624.96"/>
    <x v="10"/>
    <n v="10"/>
    <x v="7"/>
    <x v="0"/>
  </r>
  <r>
    <n v="20687.16"/>
    <n v="5811"/>
    <n v="14876.16"/>
    <x v="8"/>
    <n v="2"/>
    <x v="8"/>
    <x v="0"/>
  </r>
  <r>
    <n v="246708"/>
    <n v="205920"/>
    <n v="40788"/>
    <x v="3"/>
    <n v="3"/>
    <x v="3"/>
    <x v="0"/>
  </r>
  <r>
    <n v="750537"/>
    <n v="702750"/>
    <n v="47787"/>
    <x v="4"/>
    <n v="7"/>
    <x v="4"/>
    <x v="0"/>
  </r>
  <r>
    <n v="271561.25"/>
    <n v="292920"/>
    <n v="-21358.75"/>
    <x v="10"/>
    <n v="10"/>
    <x v="7"/>
    <x v="0"/>
  </r>
  <r>
    <n v="20826"/>
    <n v="15600"/>
    <n v="5226"/>
    <x v="11"/>
    <n v="11"/>
    <x v="9"/>
    <x v="1"/>
  </r>
  <r>
    <n v="16858.38"/>
    <n v="13530"/>
    <n v="3328.380000000001"/>
    <x v="11"/>
    <n v="11"/>
    <x v="9"/>
    <x v="1"/>
  </r>
  <r>
    <n v="238609"/>
    <n v="199160"/>
    <n v="39449"/>
    <x v="0"/>
    <n v="1"/>
    <x v="0"/>
    <x v="0"/>
  </r>
  <r>
    <n v="53257.599999999999"/>
    <n v="29920"/>
    <n v="23337.599999999999"/>
    <x v="7"/>
    <n v="10"/>
    <x v="7"/>
    <x v="1"/>
  </r>
  <r>
    <n v="28795.95"/>
    <n v="21570"/>
    <n v="7225.9500000000007"/>
    <x v="2"/>
    <n v="12"/>
    <x v="2"/>
    <x v="0"/>
  </r>
  <r>
    <n v="233091"/>
    <n v="218250"/>
    <n v="14841"/>
    <x v="0"/>
    <n v="1"/>
    <x v="0"/>
    <x v="0"/>
  </r>
  <r>
    <n v="19971.599999999999"/>
    <n v="11220"/>
    <n v="8751.5999999999985"/>
    <x v="3"/>
    <n v="3"/>
    <x v="3"/>
    <x v="0"/>
  </r>
  <r>
    <n v="655551.75"/>
    <n v="547170"/>
    <n v="108381.75"/>
    <x v="4"/>
    <n v="7"/>
    <x v="4"/>
    <x v="0"/>
  </r>
  <r>
    <n v="42997.68"/>
    <n v="12078"/>
    <n v="30919.68"/>
    <x v="4"/>
    <n v="7"/>
    <x v="4"/>
    <x v="0"/>
  </r>
  <r>
    <n v="25904.340000000004"/>
    <n v="7276.5"/>
    <n v="18627.840000000004"/>
    <x v="4"/>
    <n v="7"/>
    <x v="4"/>
    <x v="0"/>
  </r>
  <r>
    <n v="42613.2"/>
    <n v="23940"/>
    <n v="18673.199999999997"/>
    <x v="5"/>
    <n v="8"/>
    <x v="5"/>
    <x v="0"/>
  </r>
  <r>
    <n v="26486.400000000001"/>
    <n v="19840"/>
    <n v="6646.4000000000015"/>
    <x v="5"/>
    <n v="8"/>
    <x v="5"/>
    <x v="0"/>
  </r>
  <r>
    <n v="271561.25"/>
    <n v="292920"/>
    <n v="-21358.75"/>
    <x v="10"/>
    <n v="10"/>
    <x v="7"/>
    <x v="0"/>
  </r>
  <r>
    <n v="53257.599999999999"/>
    <n v="29920"/>
    <n v="23337.599999999999"/>
    <x v="7"/>
    <n v="10"/>
    <x v="7"/>
    <x v="1"/>
  </r>
  <r>
    <n v="364722"/>
    <n v="341500"/>
    <n v="23222"/>
    <x v="15"/>
    <n v="11"/>
    <x v="9"/>
    <x v="0"/>
  </r>
  <r>
    <n v="49929"/>
    <n v="28050"/>
    <n v="21879"/>
    <x v="9"/>
    <n v="9"/>
    <x v="6"/>
    <x v="1"/>
  </r>
  <r>
    <n v="8744.25"/>
    <n v="6550"/>
    <n v="2194.25"/>
    <x v="9"/>
    <n v="9"/>
    <x v="6"/>
    <x v="1"/>
  </r>
  <r>
    <n v="107156"/>
    <n v="89440"/>
    <n v="17716"/>
    <x v="7"/>
    <n v="10"/>
    <x v="7"/>
    <x v="1"/>
  </r>
  <r>
    <n v="11263.84"/>
    <n v="9040"/>
    <n v="2223.84"/>
    <x v="15"/>
    <n v="11"/>
    <x v="9"/>
    <x v="0"/>
  </r>
  <r>
    <n v="18519.12"/>
    <n v="5202"/>
    <n v="13317.119999999999"/>
    <x v="0"/>
    <n v="1"/>
    <x v="0"/>
    <x v="0"/>
  </r>
  <r>
    <n v="61632.5"/>
    <n v="66480"/>
    <n v="-4847.5"/>
    <x v="0"/>
    <n v="1"/>
    <x v="0"/>
    <x v="0"/>
  </r>
  <r>
    <n v="52243"/>
    <n v="29350"/>
    <n v="22893"/>
    <x v="11"/>
    <n v="11"/>
    <x v="9"/>
    <x v="1"/>
  </r>
  <r>
    <n v="352106.25"/>
    <n v="379800"/>
    <n v="-27693.75"/>
    <x v="0"/>
    <n v="1"/>
    <x v="0"/>
    <x v="0"/>
  </r>
  <r>
    <n v="46796.2"/>
    <n v="26290"/>
    <n v="20506.199999999997"/>
    <x v="0"/>
    <n v="1"/>
    <x v="0"/>
    <x v="0"/>
  </r>
  <r>
    <n v="159421.25"/>
    <n v="171960"/>
    <n v="-12538.75"/>
    <x v="14"/>
    <n v="5"/>
    <x v="11"/>
    <x v="0"/>
  </r>
  <r>
    <n v="105353.75"/>
    <n v="113640"/>
    <n v="-8286.25"/>
    <x v="9"/>
    <n v="9"/>
    <x v="6"/>
    <x v="1"/>
  </r>
  <r>
    <n v="107156"/>
    <n v="89440"/>
    <n v="17716"/>
    <x v="7"/>
    <n v="10"/>
    <x v="7"/>
    <x v="1"/>
  </r>
  <r>
    <n v="28795.95"/>
    <n v="21570"/>
    <n v="7225.9500000000007"/>
    <x v="2"/>
    <n v="12"/>
    <x v="2"/>
    <x v="0"/>
  </r>
  <r>
    <n v="2367.4"/>
    <n v="1900"/>
    <n v="467.40000000000009"/>
    <x v="9"/>
    <n v="9"/>
    <x v="6"/>
    <x v="1"/>
  </r>
  <r>
    <n v="272888"/>
    <n v="230360"/>
    <n v="42528"/>
    <x v="1"/>
    <n v="6"/>
    <x v="1"/>
    <x v="0"/>
  </r>
  <r>
    <n v="265760"/>
    <n v="289920"/>
    <n v="-24160"/>
    <x v="9"/>
    <n v="9"/>
    <x v="6"/>
    <x v="1"/>
  </r>
  <r>
    <n v="237160"/>
    <n v="258720"/>
    <n v="-21560"/>
    <x v="10"/>
    <n v="10"/>
    <x v="7"/>
    <x v="0"/>
  </r>
  <r>
    <n v="35494.800000000003"/>
    <n v="26890"/>
    <n v="8604.8000000000029"/>
    <x v="15"/>
    <n v="11"/>
    <x v="9"/>
    <x v="0"/>
  </r>
  <r>
    <n v="8936.4"/>
    <n v="6770"/>
    <n v="2166.3999999999996"/>
    <x v="3"/>
    <n v="3"/>
    <x v="3"/>
    <x v="0"/>
  </r>
  <r>
    <n v="468072"/>
    <n v="443250"/>
    <n v="24822"/>
    <x v="13"/>
    <n v="4"/>
    <x v="10"/>
    <x v="0"/>
  </r>
  <r>
    <n v="14907.2"/>
    <n v="12100"/>
    <n v="2807.2000000000007"/>
    <x v="6"/>
    <n v="9"/>
    <x v="6"/>
    <x v="0"/>
  </r>
  <r>
    <n v="16841.439999999999"/>
    <n v="13670"/>
    <n v="3171.4399999999987"/>
    <x v="10"/>
    <n v="10"/>
    <x v="7"/>
    <x v="0"/>
  </r>
  <r>
    <n v="30184"/>
    <n v="17150"/>
    <n v="13034"/>
    <x v="7"/>
    <n v="10"/>
    <x v="7"/>
    <x v="1"/>
  </r>
  <r>
    <n v="313104"/>
    <n v="296500"/>
    <n v="16604"/>
    <x v="12"/>
    <n v="12"/>
    <x v="2"/>
    <x v="1"/>
  </r>
  <r>
    <n v="922680"/>
    <n v="873750"/>
    <n v="48930"/>
    <x v="0"/>
    <n v="1"/>
    <x v="0"/>
    <x v="0"/>
  </r>
  <r>
    <n v="272888"/>
    <n v="230360"/>
    <n v="42528"/>
    <x v="1"/>
    <n v="6"/>
    <x v="1"/>
    <x v="0"/>
  </r>
  <r>
    <n v="237160"/>
    <n v="258720"/>
    <n v="-21560"/>
    <x v="10"/>
    <n v="10"/>
    <x v="7"/>
    <x v="0"/>
  </r>
  <r>
    <n v="15928"/>
    <n v="9050"/>
    <n v="6878"/>
    <x v="10"/>
    <n v="10"/>
    <x v="7"/>
    <x v="0"/>
  </r>
  <r>
    <n v="30184"/>
    <n v="17150"/>
    <n v="13034"/>
    <x v="7"/>
    <n v="10"/>
    <x v="7"/>
    <x v="1"/>
  </r>
  <r>
    <n v="490952"/>
    <n v="414440"/>
    <n v="76512"/>
    <x v="15"/>
    <n v="11"/>
    <x v="9"/>
    <x v="0"/>
  </r>
  <r>
    <n v="358776"/>
    <n v="339750"/>
    <n v="19026"/>
    <x v="15"/>
    <n v="11"/>
    <x v="9"/>
    <x v="0"/>
  </r>
  <r>
    <n v="567600"/>
    <n v="537500"/>
    <n v="30100"/>
    <x v="15"/>
    <n v="11"/>
    <x v="9"/>
    <x v="0"/>
  </r>
  <r>
    <n v="368676"/>
    <n v="311220"/>
    <n v="57456"/>
    <x v="15"/>
    <n v="11"/>
    <x v="9"/>
    <x v="0"/>
  </r>
  <r>
    <n v="5016"/>
    <n v="3800"/>
    <n v="1216"/>
    <x v="12"/>
    <n v="12"/>
    <x v="2"/>
    <x v="1"/>
  </r>
  <r>
    <n v="21700.799999999999"/>
    <n v="12330"/>
    <n v="9370.7999999999993"/>
    <x v="2"/>
    <n v="12"/>
    <x v="2"/>
    <x v="0"/>
  </r>
  <r>
    <n v="429660"/>
    <n v="362700"/>
    <n v="66960"/>
    <x v="4"/>
    <n v="7"/>
    <x v="4"/>
    <x v="0"/>
  </r>
  <r>
    <n v="303688"/>
    <n v="256360"/>
    <n v="47328"/>
    <x v="10"/>
    <n v="10"/>
    <x v="7"/>
    <x v="0"/>
  </r>
  <r>
    <n v="15928"/>
    <n v="9050"/>
    <n v="6878"/>
    <x v="10"/>
    <n v="10"/>
    <x v="7"/>
    <x v="0"/>
  </r>
  <r>
    <n v="22271.040000000001"/>
    <n v="6327"/>
    <n v="15944.04"/>
    <x v="14"/>
    <n v="5"/>
    <x v="11"/>
    <x v="0"/>
  </r>
  <r>
    <n v="51143.399999999994"/>
    <n v="38745"/>
    <n v="12398.399999999998"/>
    <x v="4"/>
    <n v="7"/>
    <x v="4"/>
    <x v="0"/>
  </r>
  <r>
    <n v="191884"/>
    <n v="161980"/>
    <n v="29904"/>
    <x v="9"/>
    <n v="9"/>
    <x v="6"/>
    <x v="1"/>
  </r>
  <r>
    <n v="303688"/>
    <n v="256360"/>
    <n v="47328"/>
    <x v="10"/>
    <n v="10"/>
    <x v="7"/>
    <x v="0"/>
  </r>
  <r>
    <n v="262570"/>
    <n v="286440"/>
    <n v="-23870"/>
    <x v="15"/>
    <n v="11"/>
    <x v="9"/>
    <x v="0"/>
  </r>
  <r>
    <n v="21700.799999999999"/>
    <n v="12330"/>
    <n v="9370.7999999999993"/>
    <x v="2"/>
    <n v="12"/>
    <x v="2"/>
    <x v="0"/>
  </r>
  <r>
    <n v="83160"/>
    <n v="70200"/>
    <n v="12960"/>
    <x v="8"/>
    <n v="2"/>
    <x v="8"/>
    <x v="0"/>
  </r>
  <r>
    <n v="21076.44"/>
    <n v="17107.5"/>
    <n v="3968.9399999999987"/>
    <x v="4"/>
    <n v="7"/>
    <x v="4"/>
    <x v="0"/>
  </r>
  <r>
    <n v="16841.439999999999"/>
    <n v="13670"/>
    <n v="3171.4399999999987"/>
    <x v="10"/>
    <n v="10"/>
    <x v="7"/>
    <x v="0"/>
  </r>
  <r>
    <n v="33633.599999999999"/>
    <n v="25480"/>
    <n v="8153.5999999999985"/>
    <x v="11"/>
    <n v="11"/>
    <x v="9"/>
    <x v="1"/>
  </r>
  <r>
    <n v="44378.399999999994"/>
    <n v="25215"/>
    <n v="19163.399999999998"/>
    <x v="0"/>
    <n v="1"/>
    <x v="0"/>
    <x v="0"/>
  </r>
  <r>
    <n v="28100.16"/>
    <n v="7983"/>
    <n v="20117.16"/>
    <x v="14"/>
    <n v="5"/>
    <x v="11"/>
    <x v="0"/>
  </r>
  <r>
    <n v="26945.599999999999"/>
    <n v="15310"/>
    <n v="11635.599999999999"/>
    <x v="2"/>
    <n v="12"/>
    <x v="2"/>
    <x v="0"/>
  </r>
  <r>
    <n v="9184.56"/>
    <n v="7455"/>
    <n v="1729.5599999999995"/>
    <x v="3"/>
    <n v="3"/>
    <x v="3"/>
    <x v="0"/>
  </r>
  <r>
    <n v="26945.599999999999"/>
    <n v="15310"/>
    <n v="11635.599999999999"/>
    <x v="2"/>
    <n v="12"/>
    <x v="2"/>
    <x v="0"/>
  </r>
  <r>
    <n v="29156.16"/>
    <n v="8283"/>
    <n v="20873.16"/>
    <x v="9"/>
    <n v="9"/>
    <x v="6"/>
    <x v="1"/>
  </r>
  <r>
    <n v="33499.35"/>
    <n v="25670"/>
    <n v="7829.3499999999985"/>
    <x v="1"/>
    <n v="6"/>
    <x v="1"/>
    <x v="0"/>
  </r>
  <r>
    <n v="33499.35"/>
    <n v="25670"/>
    <n v="7829.3499999999985"/>
    <x v="1"/>
    <n v="6"/>
    <x v="1"/>
    <x v="0"/>
  </r>
  <r>
    <n v="281053.5"/>
    <n v="239980"/>
    <n v="41073.5"/>
    <x v="3"/>
    <n v="3"/>
    <x v="3"/>
    <x v="0"/>
  </r>
  <r>
    <n v="545055"/>
    <n v="465400"/>
    <n v="79655"/>
    <x v="3"/>
    <n v="3"/>
    <x v="3"/>
    <x v="0"/>
  </r>
  <r>
    <n v="7690.8"/>
    <n v="4420"/>
    <n v="3270.8"/>
    <x v="9"/>
    <n v="9"/>
    <x v="6"/>
    <x v="1"/>
  </r>
  <r>
    <n v="299171.25"/>
    <n v="255450"/>
    <n v="43721.25"/>
    <x v="0"/>
    <n v="1"/>
    <x v="0"/>
    <x v="0"/>
  </r>
  <r>
    <n v="7904.82"/>
    <n v="6490"/>
    <n v="1414.8199999999997"/>
    <x v="8"/>
    <n v="2"/>
    <x v="8"/>
    <x v="0"/>
  </r>
  <r>
    <n v="6305.76"/>
    <n v="1812"/>
    <n v="4493.76"/>
    <x v="1"/>
    <n v="6"/>
    <x v="1"/>
    <x v="0"/>
  </r>
  <r>
    <n v="39237"/>
    <n v="22550"/>
    <n v="16687"/>
    <x v="4"/>
    <n v="7"/>
    <x v="4"/>
    <x v="0"/>
  </r>
  <r>
    <n v="21732.6"/>
    <n v="12490"/>
    <n v="9242.5999999999985"/>
    <x v="10"/>
    <n v="10"/>
    <x v="7"/>
    <x v="0"/>
  </r>
  <r>
    <n v="8760.4650000000001"/>
    <n v="7192.5"/>
    <n v="1567.9649999999992"/>
    <x v="0"/>
    <n v="1"/>
    <x v="0"/>
    <x v="0"/>
  </r>
  <r>
    <n v="210627"/>
    <n v="201750"/>
    <n v="8877"/>
    <x v="0"/>
    <n v="1"/>
    <x v="0"/>
    <x v="0"/>
  </r>
  <r>
    <n v="45953.4"/>
    <n v="26410"/>
    <n v="19543.400000000001"/>
    <x v="8"/>
    <n v="2"/>
    <x v="8"/>
    <x v="0"/>
  </r>
  <r>
    <n v="47119.199999999997"/>
    <n v="27080"/>
    <n v="20039.199999999997"/>
    <x v="8"/>
    <n v="2"/>
    <x v="8"/>
    <x v="0"/>
  </r>
  <r>
    <n v="801444"/>
    <n v="684320"/>
    <n v="117124"/>
    <x v="1"/>
    <n v="6"/>
    <x v="1"/>
    <x v="0"/>
  </r>
  <r>
    <n v="172151.25"/>
    <n v="189960"/>
    <n v="-17808.75"/>
    <x v="1"/>
    <n v="6"/>
    <x v="1"/>
    <x v="0"/>
  </r>
  <r>
    <n v="5961.24"/>
    <n v="1713"/>
    <n v="4248.24"/>
    <x v="4"/>
    <n v="7"/>
    <x v="4"/>
    <x v="0"/>
  </r>
  <r>
    <n v="16418.64"/>
    <n v="13480"/>
    <n v="2938.6399999999994"/>
    <x v="5"/>
    <n v="8"/>
    <x v="5"/>
    <x v="0"/>
  </r>
  <r>
    <n v="20423.25"/>
    <n v="15650"/>
    <n v="4773.25"/>
    <x v="10"/>
    <n v="10"/>
    <x v="7"/>
    <x v="0"/>
  </r>
  <r>
    <n v="21732.6"/>
    <n v="12490"/>
    <n v="9242.5999999999985"/>
    <x v="10"/>
    <n v="10"/>
    <x v="7"/>
    <x v="0"/>
  </r>
  <r>
    <n v="108706.5"/>
    <n v="92820"/>
    <n v="15886.5"/>
    <x v="15"/>
    <n v="11"/>
    <x v="9"/>
    <x v="0"/>
  </r>
  <r>
    <n v="10575.72"/>
    <n v="3039"/>
    <n v="7536.7199999999993"/>
    <x v="2"/>
    <n v="12"/>
    <x v="2"/>
    <x v="0"/>
  </r>
  <r>
    <n v="52167.375"/>
    <n v="39975"/>
    <n v="12192.375"/>
    <x v="0"/>
    <n v="1"/>
    <x v="0"/>
    <x v="0"/>
  </r>
  <r>
    <n v="801444"/>
    <n v="684320"/>
    <n v="117124"/>
    <x v="1"/>
    <n v="6"/>
    <x v="1"/>
    <x v="0"/>
  </r>
  <r>
    <n v="7247.1"/>
    <n v="5950"/>
    <n v="1297.1000000000004"/>
    <x v="1"/>
    <n v="6"/>
    <x v="1"/>
    <x v="0"/>
  </r>
  <r>
    <n v="6305.76"/>
    <n v="1812"/>
    <n v="4493.76"/>
    <x v="1"/>
    <n v="6"/>
    <x v="1"/>
    <x v="0"/>
  </r>
  <r>
    <n v="8613"/>
    <n v="6600"/>
    <n v="2013"/>
    <x v="9"/>
    <n v="9"/>
    <x v="6"/>
    <x v="1"/>
  </r>
  <r>
    <n v="4280.3999999999996"/>
    <n v="1230"/>
    <n v="3050.3999999999996"/>
    <x v="10"/>
    <n v="10"/>
    <x v="7"/>
    <x v="0"/>
  </r>
  <r>
    <n v="679905"/>
    <n v="651250"/>
    <n v="28655"/>
    <x v="11"/>
    <n v="11"/>
    <x v="9"/>
    <x v="1"/>
  </r>
  <r>
    <n v="10575.72"/>
    <n v="3039"/>
    <n v="7536.7199999999993"/>
    <x v="2"/>
    <n v="12"/>
    <x v="2"/>
    <x v="0"/>
  </r>
  <r>
    <n v="172151.25"/>
    <n v="189960"/>
    <n v="-17808.75"/>
    <x v="1"/>
    <n v="6"/>
    <x v="1"/>
    <x v="0"/>
  </r>
  <r>
    <n v="20423.25"/>
    <n v="15650"/>
    <n v="4773.25"/>
    <x v="10"/>
    <n v="10"/>
    <x v="7"/>
    <x v="0"/>
  </r>
  <r>
    <n v="180416.25"/>
    <n v="199080"/>
    <n v="-18663.75"/>
    <x v="0"/>
    <n v="1"/>
    <x v="0"/>
    <x v="0"/>
  </r>
  <r>
    <n v="7247.1"/>
    <n v="5950"/>
    <n v="1297.1000000000004"/>
    <x v="1"/>
    <n v="6"/>
    <x v="1"/>
    <x v="0"/>
  </r>
  <r>
    <n v="4280.3999999999996"/>
    <n v="1230"/>
    <n v="3050.3999999999996"/>
    <x v="10"/>
    <n v="10"/>
    <x v="7"/>
    <x v="0"/>
  </r>
  <r>
    <n v="18478.8"/>
    <n v="5310"/>
    <n v="13168.8"/>
    <x v="12"/>
    <n v="12"/>
    <x v="2"/>
    <x v="1"/>
  </r>
  <r>
    <n v="44358.8"/>
    <n v="25790"/>
    <n v="18568.800000000003"/>
    <x v="13"/>
    <n v="4"/>
    <x v="10"/>
    <x v="0"/>
  </r>
  <r>
    <n v="29979.599999999999"/>
    <n v="17430"/>
    <n v="12549.599999999999"/>
    <x v="14"/>
    <n v="5"/>
    <x v="11"/>
    <x v="0"/>
  </r>
  <r>
    <n v="18035.919999999998"/>
    <n v="14980"/>
    <n v="3055.9199999999983"/>
    <x v="7"/>
    <n v="10"/>
    <x v="7"/>
    <x v="1"/>
  </r>
  <r>
    <n v="1685.6"/>
    <n v="1400"/>
    <n v="285.59999999999991"/>
    <x v="2"/>
    <n v="12"/>
    <x v="2"/>
    <x v="0"/>
  </r>
  <r>
    <n v="1763.8600000000001"/>
    <n v="1465"/>
    <n v="298.86000000000013"/>
    <x v="8"/>
    <n v="2"/>
    <x v="8"/>
    <x v="0"/>
  </r>
  <r>
    <n v="18035.919999999998"/>
    <n v="14980"/>
    <n v="3055.9199999999983"/>
    <x v="7"/>
    <n v="10"/>
    <x v="7"/>
    <x v="1"/>
  </r>
  <r>
    <n v="3586.2"/>
    <n v="2780"/>
    <n v="806.19999999999982"/>
    <x v="8"/>
    <n v="2"/>
    <x v="8"/>
    <x v="0"/>
  </r>
  <r>
    <n v="41761.599999999999"/>
    <n v="24280"/>
    <n v="17481.599999999999"/>
    <x v="3"/>
    <n v="3"/>
    <x v="3"/>
    <x v="0"/>
  </r>
  <r>
    <n v="22794.3"/>
    <n v="17670"/>
    <n v="5124.2999999999993"/>
    <x v="6"/>
    <n v="9"/>
    <x v="6"/>
    <x v="0"/>
  </r>
  <r>
    <n v="14375.76"/>
    <n v="4179"/>
    <n v="10196.76"/>
    <x v="10"/>
    <n v="10"/>
    <x v="7"/>
    <x v="0"/>
  </r>
  <r>
    <n v="1685.6"/>
    <n v="1400"/>
    <n v="285.59999999999991"/>
    <x v="2"/>
    <n v="12"/>
    <x v="2"/>
    <x v="0"/>
  </r>
  <r>
    <n v="14375.76"/>
    <n v="4179"/>
    <n v="10196.76"/>
    <x v="10"/>
    <n v="10"/>
    <x v="7"/>
    <x v="0"/>
  </r>
  <r>
    <n v="20794.8"/>
    <n v="6045"/>
    <n v="14749.8"/>
    <x v="12"/>
    <n v="12"/>
    <x v="2"/>
    <x v="1"/>
  </r>
  <r>
    <n v="206658"/>
    <n v="200250"/>
    <n v="6408"/>
    <x v="4"/>
    <n v="7"/>
    <x v="4"/>
    <x v="0"/>
  </r>
  <r>
    <n v="109972.5"/>
    <n v="122760"/>
    <n v="-12787.5"/>
    <x v="9"/>
    <n v="9"/>
    <x v="6"/>
    <x v="1"/>
  </r>
  <r>
    <n v="385968"/>
    <n v="374000"/>
    <n v="11968"/>
    <x v="10"/>
    <n v="10"/>
    <x v="7"/>
    <x v="0"/>
  </r>
  <r>
    <n v="260580"/>
    <n v="252500"/>
    <n v="8080"/>
    <x v="10"/>
    <n v="10"/>
    <x v="7"/>
    <x v="0"/>
  </r>
  <r>
    <n v="19517.7"/>
    <n v="15130"/>
    <n v="4387.7000000000007"/>
    <x v="15"/>
    <n v="11"/>
    <x v="9"/>
    <x v="0"/>
  </r>
  <r>
    <n v="29670"/>
    <n v="23000"/>
    <n v="6670"/>
    <x v="2"/>
    <n v="12"/>
    <x v="2"/>
    <x v="0"/>
  </r>
  <r>
    <n v="303257.5"/>
    <n v="338520"/>
    <n v="-35262.5"/>
    <x v="12"/>
    <n v="12"/>
    <x v="2"/>
    <x v="1"/>
  </r>
  <r>
    <n v="670477.5"/>
    <n v="579150"/>
    <n v="91327.5"/>
    <x v="0"/>
    <n v="1"/>
    <x v="0"/>
    <x v="0"/>
  </r>
  <r>
    <n v="360899"/>
    <n v="311740"/>
    <n v="49159"/>
    <x v="13"/>
    <n v="4"/>
    <x v="10"/>
    <x v="0"/>
  </r>
  <r>
    <n v="60200"/>
    <n v="52000"/>
    <n v="8200"/>
    <x v="14"/>
    <n v="5"/>
    <x v="11"/>
    <x v="0"/>
  </r>
  <r>
    <n v="2335.7600000000002"/>
    <n v="1940"/>
    <n v="395.76000000000022"/>
    <x v="6"/>
    <n v="9"/>
    <x v="6"/>
    <x v="0"/>
  </r>
  <r>
    <n v="10396.540000000001"/>
    <n v="8635"/>
    <n v="1761.5400000000009"/>
    <x v="7"/>
    <n v="10"/>
    <x v="7"/>
    <x v="1"/>
  </r>
  <r>
    <n v="29670"/>
    <n v="23000"/>
    <n v="6670"/>
    <x v="2"/>
    <n v="12"/>
    <x v="2"/>
    <x v="0"/>
  </r>
  <r>
    <n v="4472"/>
    <n v="2600"/>
    <n v="1872"/>
    <x v="8"/>
    <n v="2"/>
    <x v="8"/>
    <x v="0"/>
  </r>
  <r>
    <n v="31863"/>
    <n v="24700"/>
    <n v="7163"/>
    <x v="9"/>
    <n v="9"/>
    <x v="6"/>
    <x v="1"/>
  </r>
  <r>
    <n v="22484.7"/>
    <n v="17430"/>
    <n v="5054.7000000000007"/>
    <x v="7"/>
    <n v="10"/>
    <x v="7"/>
    <x v="1"/>
  </r>
  <r>
    <n v="30072.48"/>
    <n v="8742"/>
    <n v="21330.48"/>
    <x v="10"/>
    <n v="10"/>
    <x v="7"/>
    <x v="0"/>
  </r>
  <r>
    <n v="10420.619999999999"/>
    <n v="8655"/>
    <n v="1765.619999999999"/>
    <x v="10"/>
    <n v="10"/>
    <x v="7"/>
    <x v="0"/>
  </r>
  <r>
    <n v="210700"/>
    <n v="182000"/>
    <n v="28700"/>
    <x v="15"/>
    <n v="11"/>
    <x v="9"/>
    <x v="0"/>
  </r>
  <r>
    <n v="22931.040000000001"/>
    <n v="6666"/>
    <n v="16265.04"/>
    <x v="11"/>
    <n v="11"/>
    <x v="9"/>
    <x v="1"/>
  </r>
  <r>
    <n v="354277"/>
    <n v="306020"/>
    <n v="48257"/>
    <x v="15"/>
    <n v="11"/>
    <x v="9"/>
    <x v="0"/>
  </r>
  <r>
    <n v="578522"/>
    <n v="499720"/>
    <n v="78802"/>
    <x v="11"/>
    <n v="11"/>
    <x v="9"/>
    <x v="1"/>
  </r>
  <r>
    <n v="169312.5"/>
    <n v="189000"/>
    <n v="-19687.5"/>
    <x v="8"/>
    <n v="2"/>
    <x v="8"/>
    <x v="0"/>
  </r>
  <r>
    <n v="10423.200000000001"/>
    <n v="6060"/>
    <n v="4363.2000000000007"/>
    <x v="13"/>
    <n v="4"/>
    <x v="10"/>
    <x v="0"/>
  </r>
  <r>
    <n v="634680"/>
    <n v="615000"/>
    <n v="19680"/>
    <x v="4"/>
    <n v="7"/>
    <x v="4"/>
    <x v="0"/>
  </r>
  <r>
    <n v="69402"/>
    <n v="67250"/>
    <n v="2152"/>
    <x v="7"/>
    <n v="10"/>
    <x v="7"/>
    <x v="1"/>
  </r>
  <r>
    <n v="654288"/>
    <n v="634000"/>
    <n v="20288"/>
    <x v="11"/>
    <n v="11"/>
    <x v="9"/>
    <x v="1"/>
  </r>
  <r>
    <n v="17476.060000000001"/>
    <n v="14515"/>
    <n v="2961.0600000000013"/>
    <x v="3"/>
    <n v="3"/>
    <x v="3"/>
    <x v="0"/>
  </r>
  <r>
    <n v="655578"/>
    <n v="635250"/>
    <n v="20328"/>
    <x v="5"/>
    <n v="8"/>
    <x v="5"/>
    <x v="0"/>
  </r>
  <r>
    <n v="69402"/>
    <n v="67250"/>
    <n v="2152"/>
    <x v="7"/>
    <n v="10"/>
    <x v="7"/>
    <x v="1"/>
  </r>
  <r>
    <n v="385968"/>
    <n v="374000"/>
    <n v="11968"/>
    <x v="10"/>
    <n v="10"/>
    <x v="7"/>
    <x v="0"/>
  </r>
  <r>
    <n v="260580"/>
    <n v="252500"/>
    <n v="8080"/>
    <x v="10"/>
    <n v="10"/>
    <x v="7"/>
    <x v="0"/>
  </r>
  <r>
    <n v="385581"/>
    <n v="333060"/>
    <n v="52521"/>
    <x v="12"/>
    <n v="12"/>
    <x v="2"/>
    <x v="1"/>
  </r>
  <r>
    <n v="229104"/>
    <n v="222000"/>
    <n v="7104"/>
    <x v="3"/>
    <n v="3"/>
    <x v="3"/>
    <x v="0"/>
  </r>
  <r>
    <n v="305730"/>
    <n v="341280"/>
    <n v="-35550"/>
    <x v="14"/>
    <n v="5"/>
    <x v="11"/>
    <x v="0"/>
  </r>
  <r>
    <n v="25542"/>
    <n v="7425"/>
    <n v="18117"/>
    <x v="5"/>
    <n v="8"/>
    <x v="5"/>
    <x v="0"/>
  </r>
  <r>
    <n v="22484.7"/>
    <n v="17430"/>
    <n v="5054.7000000000007"/>
    <x v="7"/>
    <n v="10"/>
    <x v="7"/>
    <x v="1"/>
  </r>
  <r>
    <n v="30072.48"/>
    <n v="8742"/>
    <n v="21330.48"/>
    <x v="10"/>
    <n v="10"/>
    <x v="7"/>
    <x v="0"/>
  </r>
  <r>
    <n v="10420.619999999999"/>
    <n v="8655"/>
    <n v="1765.619999999999"/>
    <x v="10"/>
    <n v="10"/>
    <x v="7"/>
    <x v="0"/>
  </r>
  <r>
    <n v="10396.540000000001"/>
    <n v="8635"/>
    <n v="1761.5400000000009"/>
    <x v="7"/>
    <n v="10"/>
    <x v="7"/>
    <x v="1"/>
  </r>
  <r>
    <n v="24123"/>
    <n v="18700"/>
    <n v="5423"/>
    <x v="11"/>
    <n v="11"/>
    <x v="9"/>
    <x v="1"/>
  </r>
  <r>
    <n v="124737.5"/>
    <n v="140880"/>
    <n v="-16142.5"/>
    <x v="5"/>
    <n v="8"/>
    <x v="5"/>
    <x v="0"/>
  </r>
  <r>
    <n v="293993.75"/>
    <n v="332040"/>
    <n v="-38046.25"/>
    <x v="5"/>
    <n v="8"/>
    <x v="5"/>
    <x v="0"/>
  </r>
  <r>
    <n v="115281.25"/>
    <n v="130200"/>
    <n v="-14918.75"/>
    <x v="10"/>
    <n v="10"/>
    <x v="7"/>
    <x v="0"/>
  </r>
  <r>
    <n v="139230"/>
    <n v="136500"/>
    <n v="2730"/>
    <x v="10"/>
    <n v="10"/>
    <x v="7"/>
    <x v="0"/>
  </r>
  <r>
    <n v="19686"/>
    <n v="11580"/>
    <n v="8106"/>
    <x v="3"/>
    <n v="3"/>
    <x v="3"/>
    <x v="0"/>
  </r>
  <r>
    <n v="20578.5"/>
    <n v="16140"/>
    <n v="4438.5"/>
    <x v="13"/>
    <n v="4"/>
    <x v="10"/>
    <x v="0"/>
  </r>
  <r>
    <n v="15083.25"/>
    <n v="12675"/>
    <n v="2408.25"/>
    <x v="13"/>
    <n v="4"/>
    <x v="10"/>
    <x v="0"/>
  </r>
  <r>
    <n v="848172.5"/>
    <n v="741260"/>
    <n v="106912.5"/>
    <x v="14"/>
    <n v="5"/>
    <x v="11"/>
    <x v="0"/>
  </r>
  <r>
    <n v="32627.25"/>
    <n v="25590"/>
    <n v="7037.25"/>
    <x v="5"/>
    <n v="8"/>
    <x v="5"/>
    <x v="0"/>
  </r>
  <r>
    <n v="4539"/>
    <n v="2670"/>
    <n v="1869"/>
    <x v="7"/>
    <n v="10"/>
    <x v="7"/>
    <x v="1"/>
  </r>
  <r>
    <n v="115281.25"/>
    <n v="130200"/>
    <n v="-14918.75"/>
    <x v="10"/>
    <n v="10"/>
    <x v="7"/>
    <x v="0"/>
  </r>
  <r>
    <n v="14981.25"/>
    <n v="11750"/>
    <n v="3231.25"/>
    <x v="10"/>
    <n v="10"/>
    <x v="7"/>
    <x v="0"/>
  </r>
  <r>
    <n v="597082.5"/>
    <n v="521820"/>
    <n v="75262.5"/>
    <x v="11"/>
    <n v="11"/>
    <x v="9"/>
    <x v="1"/>
  </r>
  <r>
    <n v="639922.5"/>
    <n v="559260"/>
    <n v="80662.5"/>
    <x v="11"/>
    <n v="11"/>
    <x v="9"/>
    <x v="1"/>
  </r>
  <r>
    <n v="9322.7999999999993"/>
    <n v="2742"/>
    <n v="6580.7999999999993"/>
    <x v="2"/>
    <n v="12"/>
    <x v="2"/>
    <x v="0"/>
  </r>
  <r>
    <n v="4981"/>
    <n v="2930"/>
    <n v="2051"/>
    <x v="2"/>
    <n v="12"/>
    <x v="2"/>
    <x v="0"/>
  </r>
  <r>
    <n v="5100"/>
    <n v="1500"/>
    <n v="3600"/>
    <x v="3"/>
    <n v="3"/>
    <x v="3"/>
    <x v="0"/>
  </r>
  <r>
    <n v="36031.5"/>
    <n v="28260"/>
    <n v="7771.5"/>
    <x v="14"/>
    <n v="5"/>
    <x v="11"/>
    <x v="0"/>
  </r>
  <r>
    <n v="70443.75"/>
    <n v="79560"/>
    <n v="-9116.25"/>
    <x v="6"/>
    <n v="9"/>
    <x v="6"/>
    <x v="0"/>
  </r>
  <r>
    <n v="656370"/>
    <n v="643500"/>
    <n v="12870"/>
    <x v="11"/>
    <n v="11"/>
    <x v="9"/>
    <x v="1"/>
  </r>
  <r>
    <n v="259037.5"/>
    <n v="292560"/>
    <n v="-33522.5"/>
    <x v="12"/>
    <n v="12"/>
    <x v="2"/>
    <x v="1"/>
  </r>
  <r>
    <n v="9322.7999999999993"/>
    <n v="2742"/>
    <n v="6580.7999999999993"/>
    <x v="2"/>
    <n v="12"/>
    <x v="2"/>
    <x v="0"/>
  </r>
  <r>
    <n v="14713.5"/>
    <n v="8655"/>
    <n v="6058.5"/>
    <x v="4"/>
    <n v="7"/>
    <x v="4"/>
    <x v="0"/>
  </r>
  <r>
    <n v="6273"/>
    <n v="4920"/>
    <n v="1353"/>
    <x v="4"/>
    <n v="7"/>
    <x v="4"/>
    <x v="0"/>
  </r>
  <r>
    <n v="4539"/>
    <n v="2670"/>
    <n v="1869"/>
    <x v="7"/>
    <n v="10"/>
    <x v="7"/>
    <x v="1"/>
  </r>
  <r>
    <n v="14981.25"/>
    <n v="11750"/>
    <n v="3231.25"/>
    <x v="10"/>
    <n v="10"/>
    <x v="7"/>
    <x v="0"/>
  </r>
  <r>
    <n v="313862.5"/>
    <n v="354480"/>
    <n v="-40617.5"/>
    <x v="11"/>
    <n v="11"/>
    <x v="9"/>
    <x v="1"/>
  </r>
  <r>
    <n v="58650"/>
    <n v="66240"/>
    <n v="-7590"/>
    <x v="15"/>
    <n v="11"/>
    <x v="9"/>
    <x v="0"/>
  </r>
  <r>
    <n v="4981"/>
    <n v="2930"/>
    <n v="2051"/>
    <x v="2"/>
    <n v="12"/>
    <x v="2"/>
    <x v="0"/>
  </r>
  <r>
    <n v="631125"/>
    <n v="618750"/>
    <n v="12375"/>
    <x v="3"/>
    <n v="3"/>
    <x v="3"/>
    <x v="0"/>
  </r>
  <r>
    <n v="139230"/>
    <n v="136500"/>
    <n v="2730"/>
    <x v="10"/>
    <n v="10"/>
    <x v="7"/>
    <x v="0"/>
  </r>
  <r>
    <n v="8139.6"/>
    <n v="6840"/>
    <n v="1299.6000000000004"/>
    <x v="8"/>
    <n v="2"/>
    <x v="8"/>
    <x v="0"/>
  </r>
  <r>
    <n v="4301.8500000000004"/>
    <n v="3615"/>
    <n v="686.85000000000014"/>
    <x v="13"/>
    <n v="4"/>
    <x v="10"/>
    <x v="0"/>
  </r>
  <r>
    <n v="18421.2"/>
    <n v="5418"/>
    <n v="13003.2"/>
    <x v="14"/>
    <n v="5"/>
    <x v="1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1618.5"/>
  </r>
  <r>
    <x v="0"/>
    <x v="1"/>
    <x v="0"/>
    <s v="None"/>
    <n v="1321"/>
  </r>
  <r>
    <x v="1"/>
    <x v="2"/>
    <x v="0"/>
    <s v="None"/>
    <n v="2178"/>
  </r>
  <r>
    <x v="1"/>
    <x v="1"/>
    <x v="0"/>
    <s v="None"/>
    <n v="888"/>
  </r>
  <r>
    <x v="1"/>
    <x v="3"/>
    <x v="0"/>
    <s v="None"/>
    <n v="2470"/>
  </r>
  <r>
    <x v="0"/>
    <x v="1"/>
    <x v="0"/>
    <s v="None"/>
    <n v="1513"/>
  </r>
  <r>
    <x v="1"/>
    <x v="1"/>
    <x v="1"/>
    <s v="None"/>
    <n v="921"/>
  </r>
  <r>
    <x v="2"/>
    <x v="0"/>
    <x v="1"/>
    <s v="None"/>
    <n v="2518"/>
  </r>
  <r>
    <x v="0"/>
    <x v="2"/>
    <x v="1"/>
    <s v="None"/>
    <n v="1899"/>
  </r>
  <r>
    <x v="2"/>
    <x v="1"/>
    <x v="1"/>
    <s v="None"/>
    <n v="1545"/>
  </r>
  <r>
    <x v="1"/>
    <x v="3"/>
    <x v="1"/>
    <s v="None"/>
    <n v="2470"/>
  </r>
  <r>
    <x v="3"/>
    <x v="0"/>
    <x v="1"/>
    <s v="None"/>
    <n v="2665.5"/>
  </r>
  <r>
    <x v="4"/>
    <x v="3"/>
    <x v="1"/>
    <s v="None"/>
    <n v="958"/>
  </r>
  <r>
    <x v="0"/>
    <x v="1"/>
    <x v="1"/>
    <s v="None"/>
    <n v="2146"/>
  </r>
  <r>
    <x v="3"/>
    <x v="0"/>
    <x v="1"/>
    <s v="None"/>
    <n v="345"/>
  </r>
  <r>
    <x v="1"/>
    <x v="4"/>
    <x v="1"/>
    <s v="None"/>
    <n v="615"/>
  </r>
  <r>
    <x v="0"/>
    <x v="0"/>
    <x v="2"/>
    <s v="None"/>
    <n v="292"/>
  </r>
  <r>
    <x v="1"/>
    <x v="3"/>
    <x v="2"/>
    <s v="None"/>
    <n v="974"/>
  </r>
  <r>
    <x v="2"/>
    <x v="0"/>
    <x v="2"/>
    <s v="None"/>
    <n v="2518"/>
  </r>
  <r>
    <x v="0"/>
    <x v="1"/>
    <x v="2"/>
    <s v="None"/>
    <n v="1006"/>
  </r>
  <r>
    <x v="2"/>
    <x v="1"/>
    <x v="2"/>
    <s v="None"/>
    <n v="367"/>
  </r>
  <r>
    <x v="0"/>
    <x v="3"/>
    <x v="2"/>
    <s v="None"/>
    <n v="883"/>
  </r>
  <r>
    <x v="1"/>
    <x v="2"/>
    <x v="2"/>
    <s v="None"/>
    <n v="549"/>
  </r>
  <r>
    <x v="4"/>
    <x v="3"/>
    <x v="2"/>
    <s v="None"/>
    <n v="788"/>
  </r>
  <r>
    <x v="1"/>
    <x v="3"/>
    <x v="2"/>
    <s v="None"/>
    <n v="2472"/>
  </r>
  <r>
    <x v="0"/>
    <x v="4"/>
    <x v="2"/>
    <s v="None"/>
    <n v="1143"/>
  </r>
  <r>
    <x v="0"/>
    <x v="0"/>
    <x v="2"/>
    <s v="None"/>
    <n v="1725"/>
  </r>
  <r>
    <x v="2"/>
    <x v="4"/>
    <x v="2"/>
    <s v="None"/>
    <n v="912"/>
  </r>
  <r>
    <x v="1"/>
    <x v="0"/>
    <x v="2"/>
    <s v="None"/>
    <n v="2152"/>
  </r>
  <r>
    <x v="0"/>
    <x v="0"/>
    <x v="2"/>
    <s v="None"/>
    <n v="1817"/>
  </r>
  <r>
    <x v="0"/>
    <x v="1"/>
    <x v="2"/>
    <s v="None"/>
    <n v="1513"/>
  </r>
  <r>
    <x v="0"/>
    <x v="3"/>
    <x v="3"/>
    <s v="None"/>
    <n v="1493"/>
  </r>
  <r>
    <x v="3"/>
    <x v="2"/>
    <x v="3"/>
    <s v="None"/>
    <n v="1804"/>
  </r>
  <r>
    <x v="2"/>
    <x v="1"/>
    <x v="3"/>
    <s v="None"/>
    <n v="2161"/>
  </r>
  <r>
    <x v="0"/>
    <x v="1"/>
    <x v="3"/>
    <s v="None"/>
    <n v="1006"/>
  </r>
  <r>
    <x v="2"/>
    <x v="1"/>
    <x v="3"/>
    <s v="None"/>
    <n v="1545"/>
  </r>
  <r>
    <x v="3"/>
    <x v="4"/>
    <x v="3"/>
    <s v="None"/>
    <n v="2821"/>
  </r>
  <r>
    <x v="3"/>
    <x v="0"/>
    <x v="3"/>
    <s v="None"/>
    <n v="345"/>
  </r>
  <r>
    <x v="4"/>
    <x v="0"/>
    <x v="4"/>
    <s v="None"/>
    <n v="2001"/>
  </r>
  <r>
    <x v="2"/>
    <x v="1"/>
    <x v="4"/>
    <s v="None"/>
    <n v="2838"/>
  </r>
  <r>
    <x v="1"/>
    <x v="2"/>
    <x v="4"/>
    <s v="None"/>
    <n v="2178"/>
  </r>
  <r>
    <x v="1"/>
    <x v="1"/>
    <x v="4"/>
    <s v="None"/>
    <n v="888"/>
  </r>
  <r>
    <x v="0"/>
    <x v="2"/>
    <x v="4"/>
    <s v="None"/>
    <n v="1527"/>
  </r>
  <r>
    <x v="4"/>
    <x v="2"/>
    <x v="4"/>
    <s v="None"/>
    <n v="2151"/>
  </r>
  <r>
    <x v="0"/>
    <x v="0"/>
    <x v="4"/>
    <s v="None"/>
    <n v="1817"/>
  </r>
  <r>
    <x v="0"/>
    <x v="2"/>
    <x v="5"/>
    <s v="None"/>
    <n v="2750"/>
  </r>
  <r>
    <x v="2"/>
    <x v="4"/>
    <x v="5"/>
    <s v="None"/>
    <n v="1953"/>
  </r>
  <r>
    <x v="3"/>
    <x v="1"/>
    <x v="5"/>
    <s v="None"/>
    <n v="4219.5"/>
  </r>
  <r>
    <x v="0"/>
    <x v="2"/>
    <x v="5"/>
    <s v="None"/>
    <n v="1899"/>
  </r>
  <r>
    <x v="0"/>
    <x v="1"/>
    <x v="5"/>
    <s v="None"/>
    <n v="1686"/>
  </r>
  <r>
    <x v="2"/>
    <x v="4"/>
    <x v="5"/>
    <s v="None"/>
    <n v="2141"/>
  </r>
  <r>
    <x v="0"/>
    <x v="4"/>
    <x v="5"/>
    <s v="None"/>
    <n v="1143"/>
  </r>
  <r>
    <x v="1"/>
    <x v="4"/>
    <x v="5"/>
    <s v="None"/>
    <n v="615"/>
  </r>
  <r>
    <x v="0"/>
    <x v="2"/>
    <x v="2"/>
    <s v="Low"/>
    <n v="3945"/>
  </r>
  <r>
    <x v="1"/>
    <x v="2"/>
    <x v="2"/>
    <s v="Low"/>
    <n v="2296"/>
  </r>
  <r>
    <x v="0"/>
    <x v="2"/>
    <x v="2"/>
    <s v="Low"/>
    <n v="1030"/>
  </r>
  <r>
    <x v="0"/>
    <x v="2"/>
    <x v="3"/>
    <s v="Low"/>
    <n v="639"/>
  </r>
  <r>
    <x v="0"/>
    <x v="0"/>
    <x v="4"/>
    <s v="Low"/>
    <n v="1326"/>
  </r>
  <r>
    <x v="2"/>
    <x v="4"/>
    <x v="0"/>
    <s v="Low"/>
    <n v="1858"/>
  </r>
  <r>
    <x v="0"/>
    <x v="3"/>
    <x v="0"/>
    <s v="Low"/>
    <n v="1210"/>
  </r>
  <r>
    <x v="0"/>
    <x v="4"/>
    <x v="0"/>
    <s v="Low"/>
    <n v="2529"/>
  </r>
  <r>
    <x v="2"/>
    <x v="0"/>
    <x v="0"/>
    <s v="Low"/>
    <n v="1445"/>
  </r>
  <r>
    <x v="3"/>
    <x v="4"/>
    <x v="0"/>
    <s v="Low"/>
    <n v="330"/>
  </r>
  <r>
    <x v="2"/>
    <x v="2"/>
    <x v="0"/>
    <s v="Low"/>
    <n v="2671"/>
  </r>
  <r>
    <x v="2"/>
    <x v="1"/>
    <x v="0"/>
    <s v="Low"/>
    <n v="766"/>
  </r>
  <r>
    <x v="4"/>
    <x v="3"/>
    <x v="0"/>
    <s v="Low"/>
    <n v="494"/>
  </r>
  <r>
    <x v="0"/>
    <x v="3"/>
    <x v="0"/>
    <s v="Low"/>
    <n v="1397"/>
  </r>
  <r>
    <x v="0"/>
    <x v="2"/>
    <x v="0"/>
    <s v="Low"/>
    <n v="2155"/>
  </r>
  <r>
    <x v="1"/>
    <x v="3"/>
    <x v="1"/>
    <s v="Low"/>
    <n v="2214"/>
  </r>
  <r>
    <x v="4"/>
    <x v="4"/>
    <x v="1"/>
    <s v="Low"/>
    <n v="2301"/>
  </r>
  <r>
    <x v="0"/>
    <x v="2"/>
    <x v="1"/>
    <s v="Low"/>
    <n v="1375.5"/>
  </r>
  <r>
    <x v="0"/>
    <x v="0"/>
    <x v="1"/>
    <s v="Low"/>
    <n v="1830"/>
  </r>
  <r>
    <x v="4"/>
    <x v="4"/>
    <x v="1"/>
    <s v="Low"/>
    <n v="2498"/>
  </r>
  <r>
    <x v="3"/>
    <x v="4"/>
    <x v="1"/>
    <s v="Low"/>
    <n v="663"/>
  </r>
  <r>
    <x v="1"/>
    <x v="4"/>
    <x v="2"/>
    <s v="Low"/>
    <n v="1514"/>
  </r>
  <r>
    <x v="0"/>
    <x v="4"/>
    <x v="2"/>
    <s v="Low"/>
    <n v="4492.5"/>
  </r>
  <r>
    <x v="3"/>
    <x v="4"/>
    <x v="2"/>
    <s v="Low"/>
    <n v="727"/>
  </r>
  <r>
    <x v="3"/>
    <x v="2"/>
    <x v="2"/>
    <s v="Low"/>
    <n v="787"/>
  </r>
  <r>
    <x v="3"/>
    <x v="3"/>
    <x v="2"/>
    <s v="Low"/>
    <n v="1823"/>
  </r>
  <r>
    <x v="1"/>
    <x v="1"/>
    <x v="2"/>
    <s v="Low"/>
    <n v="747"/>
  </r>
  <r>
    <x v="2"/>
    <x v="1"/>
    <x v="2"/>
    <s v="Low"/>
    <n v="766"/>
  </r>
  <r>
    <x v="4"/>
    <x v="4"/>
    <x v="2"/>
    <s v="Low"/>
    <n v="2905"/>
  </r>
  <r>
    <x v="0"/>
    <x v="2"/>
    <x v="2"/>
    <s v="Low"/>
    <n v="2155"/>
  </r>
  <r>
    <x v="0"/>
    <x v="2"/>
    <x v="3"/>
    <s v="Low"/>
    <n v="3864"/>
  </r>
  <r>
    <x v="0"/>
    <x v="3"/>
    <x v="3"/>
    <s v="Low"/>
    <n v="362"/>
  </r>
  <r>
    <x v="3"/>
    <x v="0"/>
    <x v="3"/>
    <s v="Low"/>
    <n v="923"/>
  </r>
  <r>
    <x v="3"/>
    <x v="4"/>
    <x v="3"/>
    <s v="Low"/>
    <n v="663"/>
  </r>
  <r>
    <x v="0"/>
    <x v="0"/>
    <x v="3"/>
    <s v="Low"/>
    <n v="2092"/>
  </r>
  <r>
    <x v="0"/>
    <x v="1"/>
    <x v="4"/>
    <s v="Low"/>
    <n v="263"/>
  </r>
  <r>
    <x v="0"/>
    <x v="0"/>
    <x v="4"/>
    <s v="Low"/>
    <n v="943.5"/>
  </r>
  <r>
    <x v="3"/>
    <x v="4"/>
    <x v="4"/>
    <s v="Low"/>
    <n v="727"/>
  </r>
  <r>
    <x v="3"/>
    <x v="2"/>
    <x v="4"/>
    <s v="Low"/>
    <n v="787"/>
  </r>
  <r>
    <x v="4"/>
    <x v="1"/>
    <x v="4"/>
    <s v="Low"/>
    <n v="986"/>
  </r>
  <r>
    <x v="4"/>
    <x v="3"/>
    <x v="4"/>
    <s v="Low"/>
    <n v="494"/>
  </r>
  <r>
    <x v="0"/>
    <x v="3"/>
    <x v="4"/>
    <s v="Low"/>
    <n v="1397"/>
  </r>
  <r>
    <x v="3"/>
    <x v="2"/>
    <x v="4"/>
    <s v="Low"/>
    <n v="1744"/>
  </r>
  <r>
    <x v="2"/>
    <x v="4"/>
    <x v="5"/>
    <s v="Low"/>
    <n v="1989"/>
  </r>
  <r>
    <x v="1"/>
    <x v="2"/>
    <x v="5"/>
    <s v="Low"/>
    <n v="321"/>
  </r>
  <r>
    <x v="3"/>
    <x v="0"/>
    <x v="0"/>
    <s v="Low"/>
    <n v="742.5"/>
  </r>
  <r>
    <x v="2"/>
    <x v="0"/>
    <x v="0"/>
    <s v="Low"/>
    <n v="1295"/>
  </r>
  <r>
    <x v="4"/>
    <x v="1"/>
    <x v="0"/>
    <s v="Low"/>
    <n v="214"/>
  </r>
  <r>
    <x v="0"/>
    <x v="2"/>
    <x v="0"/>
    <s v="Low"/>
    <n v="2145"/>
  </r>
  <r>
    <x v="0"/>
    <x v="0"/>
    <x v="0"/>
    <s v="Low"/>
    <n v="2852"/>
  </r>
  <r>
    <x v="2"/>
    <x v="4"/>
    <x v="1"/>
    <s v="Low"/>
    <n v="1142"/>
  </r>
  <r>
    <x v="0"/>
    <x v="4"/>
    <x v="1"/>
    <s v="Low"/>
    <n v="1566"/>
  </r>
  <r>
    <x v="2"/>
    <x v="3"/>
    <x v="1"/>
    <s v="Low"/>
    <n v="690"/>
  </r>
  <r>
    <x v="3"/>
    <x v="3"/>
    <x v="1"/>
    <s v="Low"/>
    <n v="1660"/>
  </r>
  <r>
    <x v="1"/>
    <x v="0"/>
    <x v="2"/>
    <s v="Low"/>
    <n v="2363"/>
  </r>
  <r>
    <x v="4"/>
    <x v="2"/>
    <x v="2"/>
    <s v="Low"/>
    <n v="918"/>
  </r>
  <r>
    <x v="4"/>
    <x v="1"/>
    <x v="2"/>
    <s v="Low"/>
    <n v="1728"/>
  </r>
  <r>
    <x v="2"/>
    <x v="4"/>
    <x v="2"/>
    <s v="Low"/>
    <n v="1142"/>
  </r>
  <r>
    <x v="3"/>
    <x v="3"/>
    <x v="2"/>
    <s v="Low"/>
    <n v="662"/>
  </r>
  <r>
    <x v="2"/>
    <x v="0"/>
    <x v="2"/>
    <s v="Low"/>
    <n v="1295"/>
  </r>
  <r>
    <x v="3"/>
    <x v="1"/>
    <x v="2"/>
    <s v="Low"/>
    <n v="809"/>
  </r>
  <r>
    <x v="3"/>
    <x v="3"/>
    <x v="2"/>
    <s v="Low"/>
    <n v="2145"/>
  </r>
  <r>
    <x v="2"/>
    <x v="2"/>
    <x v="2"/>
    <s v="Low"/>
    <n v="1785"/>
  </r>
  <r>
    <x v="4"/>
    <x v="0"/>
    <x v="2"/>
    <s v="Low"/>
    <n v="1916"/>
  </r>
  <r>
    <x v="0"/>
    <x v="0"/>
    <x v="2"/>
    <s v="Low"/>
    <n v="2852"/>
  </r>
  <r>
    <x v="3"/>
    <x v="0"/>
    <x v="2"/>
    <s v="Low"/>
    <n v="2729"/>
  </r>
  <r>
    <x v="1"/>
    <x v="4"/>
    <x v="2"/>
    <s v="Low"/>
    <n v="1925"/>
  </r>
  <r>
    <x v="0"/>
    <x v="4"/>
    <x v="2"/>
    <s v="Low"/>
    <n v="2013"/>
  </r>
  <r>
    <x v="2"/>
    <x v="2"/>
    <x v="2"/>
    <s v="Low"/>
    <n v="1055"/>
  </r>
  <r>
    <x v="2"/>
    <x v="3"/>
    <x v="2"/>
    <s v="Low"/>
    <n v="1084"/>
  </r>
  <r>
    <x v="0"/>
    <x v="4"/>
    <x v="3"/>
    <s v="Low"/>
    <n v="1566"/>
  </r>
  <r>
    <x v="0"/>
    <x v="1"/>
    <x v="3"/>
    <s v="Low"/>
    <n v="2966"/>
  </r>
  <r>
    <x v="0"/>
    <x v="1"/>
    <x v="3"/>
    <s v="Low"/>
    <n v="2877"/>
  </r>
  <r>
    <x v="3"/>
    <x v="1"/>
    <x v="3"/>
    <s v="Low"/>
    <n v="809"/>
  </r>
  <r>
    <x v="3"/>
    <x v="3"/>
    <x v="3"/>
    <s v="Low"/>
    <n v="2145"/>
  </r>
  <r>
    <x v="2"/>
    <x v="2"/>
    <x v="3"/>
    <s v="Low"/>
    <n v="1055"/>
  </r>
  <r>
    <x v="0"/>
    <x v="3"/>
    <x v="3"/>
    <s v="Low"/>
    <n v="544"/>
  </r>
  <r>
    <x v="2"/>
    <x v="3"/>
    <x v="3"/>
    <s v="Low"/>
    <n v="1084"/>
  </r>
  <r>
    <x v="3"/>
    <x v="3"/>
    <x v="4"/>
    <s v="Low"/>
    <n v="662"/>
  </r>
  <r>
    <x v="4"/>
    <x v="1"/>
    <x v="4"/>
    <s v="Low"/>
    <n v="214"/>
  </r>
  <r>
    <x v="0"/>
    <x v="1"/>
    <x v="4"/>
    <s v="Low"/>
    <n v="2877"/>
  </r>
  <r>
    <x v="3"/>
    <x v="0"/>
    <x v="4"/>
    <s v="Low"/>
    <n v="2729"/>
  </r>
  <r>
    <x v="0"/>
    <x v="4"/>
    <x v="4"/>
    <s v="Low"/>
    <n v="266"/>
  </r>
  <r>
    <x v="0"/>
    <x v="3"/>
    <x v="4"/>
    <s v="Low"/>
    <n v="1940"/>
  </r>
  <r>
    <x v="4"/>
    <x v="1"/>
    <x v="5"/>
    <s v="Low"/>
    <n v="259"/>
  </r>
  <r>
    <x v="4"/>
    <x v="3"/>
    <x v="5"/>
    <s v="Low"/>
    <n v="1101"/>
  </r>
  <r>
    <x v="3"/>
    <x v="1"/>
    <x v="5"/>
    <s v="Low"/>
    <n v="2276"/>
  </r>
  <r>
    <x v="0"/>
    <x v="1"/>
    <x v="5"/>
    <s v="Low"/>
    <n v="2966"/>
  </r>
  <r>
    <x v="0"/>
    <x v="4"/>
    <x v="5"/>
    <s v="Low"/>
    <n v="1236"/>
  </r>
  <r>
    <x v="0"/>
    <x v="2"/>
    <x v="5"/>
    <s v="Low"/>
    <n v="941"/>
  </r>
  <r>
    <x v="4"/>
    <x v="0"/>
    <x v="5"/>
    <s v="Low"/>
    <n v="1916"/>
  </r>
  <r>
    <x v="3"/>
    <x v="2"/>
    <x v="0"/>
    <s v="Low"/>
    <n v="4243.5"/>
  </r>
  <r>
    <x v="0"/>
    <x v="1"/>
    <x v="0"/>
    <s v="Low"/>
    <n v="2580"/>
  </r>
  <r>
    <x v="4"/>
    <x v="1"/>
    <x v="0"/>
    <s v="Low"/>
    <n v="689"/>
  </r>
  <r>
    <x v="2"/>
    <x v="4"/>
    <x v="0"/>
    <s v="Low"/>
    <n v="1947"/>
  </r>
  <r>
    <x v="2"/>
    <x v="0"/>
    <x v="0"/>
    <s v="Low"/>
    <n v="908"/>
  </r>
  <r>
    <x v="0"/>
    <x v="1"/>
    <x v="1"/>
    <s v="Low"/>
    <n v="1958"/>
  </r>
  <r>
    <x v="2"/>
    <x v="2"/>
    <x v="1"/>
    <s v="Low"/>
    <n v="1901"/>
  </r>
  <r>
    <x v="0"/>
    <x v="2"/>
    <x v="1"/>
    <s v="Low"/>
    <n v="544"/>
  </r>
  <r>
    <x v="0"/>
    <x v="1"/>
    <x v="1"/>
    <s v="Low"/>
    <n v="1797"/>
  </r>
  <r>
    <x v="3"/>
    <x v="2"/>
    <x v="1"/>
    <s v="Low"/>
    <n v="1287"/>
  </r>
  <r>
    <x v="3"/>
    <x v="1"/>
    <x v="1"/>
    <s v="Low"/>
    <n v="1706"/>
  </r>
  <r>
    <x v="4"/>
    <x v="2"/>
    <x v="2"/>
    <s v="Low"/>
    <n v="2434.5"/>
  </r>
  <r>
    <x v="3"/>
    <x v="0"/>
    <x v="2"/>
    <s v="Low"/>
    <n v="1774"/>
  </r>
  <r>
    <x v="2"/>
    <x v="2"/>
    <x v="2"/>
    <s v="Low"/>
    <n v="1901"/>
  </r>
  <r>
    <x v="4"/>
    <x v="1"/>
    <x v="2"/>
    <s v="Low"/>
    <n v="689"/>
  </r>
  <r>
    <x v="3"/>
    <x v="1"/>
    <x v="2"/>
    <s v="Low"/>
    <n v="1570"/>
  </r>
  <r>
    <x v="2"/>
    <x v="4"/>
    <x v="2"/>
    <s v="Low"/>
    <n v="1369.5"/>
  </r>
  <r>
    <x v="3"/>
    <x v="0"/>
    <x v="2"/>
    <s v="Low"/>
    <n v="2009"/>
  </r>
  <r>
    <x v="1"/>
    <x v="1"/>
    <x v="2"/>
    <s v="Low"/>
    <n v="1945"/>
  </r>
  <r>
    <x v="3"/>
    <x v="2"/>
    <x v="2"/>
    <s v="Low"/>
    <n v="1287"/>
  </r>
  <r>
    <x v="3"/>
    <x v="1"/>
    <x v="2"/>
    <s v="Low"/>
    <n v="1706"/>
  </r>
  <r>
    <x v="3"/>
    <x v="0"/>
    <x v="3"/>
    <s v="Low"/>
    <n v="2009"/>
  </r>
  <r>
    <x v="4"/>
    <x v="4"/>
    <x v="4"/>
    <s v="Low"/>
    <n v="2844"/>
  </r>
  <r>
    <x v="2"/>
    <x v="3"/>
    <x v="4"/>
    <s v="Low"/>
    <n v="1916"/>
  </r>
  <r>
    <x v="3"/>
    <x v="1"/>
    <x v="4"/>
    <s v="Low"/>
    <n v="1570"/>
  </r>
  <r>
    <x v="4"/>
    <x v="0"/>
    <x v="4"/>
    <s v="Low"/>
    <n v="1874"/>
  </r>
  <r>
    <x v="0"/>
    <x v="3"/>
    <x v="4"/>
    <s v="Low"/>
    <n v="1642"/>
  </r>
  <r>
    <x v="1"/>
    <x v="1"/>
    <x v="4"/>
    <s v="Low"/>
    <n v="1945"/>
  </r>
  <r>
    <x v="0"/>
    <x v="0"/>
    <x v="0"/>
    <s v="Low"/>
    <n v="831"/>
  </r>
  <r>
    <x v="0"/>
    <x v="3"/>
    <x v="2"/>
    <s v="Low"/>
    <n v="1760"/>
  </r>
  <r>
    <x v="0"/>
    <x v="0"/>
    <x v="3"/>
    <s v="Low"/>
    <n v="3850.5"/>
  </r>
  <r>
    <x v="2"/>
    <x v="1"/>
    <x v="4"/>
    <s v="Low"/>
    <n v="2479"/>
  </r>
  <r>
    <x v="1"/>
    <x v="3"/>
    <x v="1"/>
    <s v="Low"/>
    <n v="2031"/>
  </r>
  <r>
    <x v="1"/>
    <x v="3"/>
    <x v="2"/>
    <s v="Low"/>
    <n v="2031"/>
  </r>
  <r>
    <x v="1"/>
    <x v="2"/>
    <x v="2"/>
    <s v="Low"/>
    <n v="2261"/>
  </r>
  <r>
    <x v="0"/>
    <x v="4"/>
    <x v="3"/>
    <s v="Low"/>
    <n v="736"/>
  </r>
  <r>
    <x v="0"/>
    <x v="0"/>
    <x v="0"/>
    <s v="Low"/>
    <n v="2851"/>
  </r>
  <r>
    <x v="4"/>
    <x v="1"/>
    <x v="0"/>
    <s v="Low"/>
    <n v="2021"/>
  </r>
  <r>
    <x v="0"/>
    <x v="4"/>
    <x v="0"/>
    <s v="Low"/>
    <n v="274"/>
  </r>
  <r>
    <x v="1"/>
    <x v="0"/>
    <x v="1"/>
    <s v="Low"/>
    <n v="1967"/>
  </r>
  <r>
    <x v="4"/>
    <x v="1"/>
    <x v="1"/>
    <s v="Low"/>
    <n v="1859"/>
  </r>
  <r>
    <x v="0"/>
    <x v="0"/>
    <x v="1"/>
    <s v="Low"/>
    <n v="2851"/>
  </r>
  <r>
    <x v="4"/>
    <x v="1"/>
    <x v="1"/>
    <s v="Low"/>
    <n v="2021"/>
  </r>
  <r>
    <x v="3"/>
    <x v="3"/>
    <x v="1"/>
    <s v="Low"/>
    <n v="1138"/>
  </r>
  <r>
    <x v="0"/>
    <x v="0"/>
    <x v="2"/>
    <s v="Low"/>
    <n v="4251"/>
  </r>
  <r>
    <x v="3"/>
    <x v="1"/>
    <x v="2"/>
    <s v="Low"/>
    <n v="795"/>
  </r>
  <r>
    <x v="4"/>
    <x v="1"/>
    <x v="2"/>
    <s v="Low"/>
    <n v="1414.5"/>
  </r>
  <r>
    <x v="4"/>
    <x v="4"/>
    <x v="2"/>
    <s v="Low"/>
    <n v="2918"/>
  </r>
  <r>
    <x v="0"/>
    <x v="4"/>
    <x v="2"/>
    <s v="Low"/>
    <n v="3450"/>
  </r>
  <r>
    <x v="3"/>
    <x v="2"/>
    <x v="2"/>
    <s v="Low"/>
    <n v="2988"/>
  </r>
  <r>
    <x v="1"/>
    <x v="0"/>
    <x v="2"/>
    <s v="Low"/>
    <n v="218"/>
  </r>
  <r>
    <x v="0"/>
    <x v="0"/>
    <x v="2"/>
    <s v="Low"/>
    <n v="2074"/>
  </r>
  <r>
    <x v="0"/>
    <x v="4"/>
    <x v="2"/>
    <s v="Low"/>
    <n v="1056"/>
  </r>
  <r>
    <x v="1"/>
    <x v="4"/>
    <x v="2"/>
    <s v="Low"/>
    <n v="671"/>
  </r>
  <r>
    <x v="1"/>
    <x v="3"/>
    <x v="2"/>
    <s v="Low"/>
    <n v="1514"/>
  </r>
  <r>
    <x v="0"/>
    <x v="4"/>
    <x v="2"/>
    <s v="Low"/>
    <n v="274"/>
  </r>
  <r>
    <x v="3"/>
    <x v="3"/>
    <x v="2"/>
    <s v="Low"/>
    <n v="1138"/>
  </r>
  <r>
    <x v="2"/>
    <x v="4"/>
    <x v="3"/>
    <s v="Low"/>
    <n v="1465"/>
  </r>
  <r>
    <x v="0"/>
    <x v="0"/>
    <x v="3"/>
    <s v="Low"/>
    <n v="2646"/>
  </r>
  <r>
    <x v="0"/>
    <x v="2"/>
    <x v="3"/>
    <s v="Low"/>
    <n v="2177"/>
  </r>
  <r>
    <x v="2"/>
    <x v="2"/>
    <x v="4"/>
    <s v="Low"/>
    <n v="866"/>
  </r>
  <r>
    <x v="0"/>
    <x v="4"/>
    <x v="4"/>
    <s v="Low"/>
    <n v="349"/>
  </r>
  <r>
    <x v="0"/>
    <x v="2"/>
    <x v="4"/>
    <s v="Low"/>
    <n v="2177"/>
  </r>
  <r>
    <x v="1"/>
    <x v="3"/>
    <x v="4"/>
    <s v="Low"/>
    <n v="1514"/>
  </r>
  <r>
    <x v="0"/>
    <x v="3"/>
    <x v="5"/>
    <s v="Low"/>
    <n v="1865"/>
  </r>
  <r>
    <x v="3"/>
    <x v="3"/>
    <x v="5"/>
    <s v="Low"/>
    <n v="1074"/>
  </r>
  <r>
    <x v="0"/>
    <x v="1"/>
    <x v="5"/>
    <s v="Low"/>
    <n v="1907"/>
  </r>
  <r>
    <x v="1"/>
    <x v="4"/>
    <x v="5"/>
    <s v="Low"/>
    <n v="671"/>
  </r>
  <r>
    <x v="0"/>
    <x v="0"/>
    <x v="5"/>
    <s v="Low"/>
    <n v="1778"/>
  </r>
  <r>
    <x v="0"/>
    <x v="1"/>
    <x v="1"/>
    <s v="Medium"/>
    <n v="1159"/>
  </r>
  <r>
    <x v="0"/>
    <x v="1"/>
    <x v="2"/>
    <s v="Medium"/>
    <n v="1372"/>
  </r>
  <r>
    <x v="0"/>
    <x v="0"/>
    <x v="2"/>
    <s v="Medium"/>
    <n v="2349"/>
  </r>
  <r>
    <x v="0"/>
    <x v="3"/>
    <x v="2"/>
    <s v="Medium"/>
    <n v="2689"/>
  </r>
  <r>
    <x v="2"/>
    <x v="0"/>
    <x v="2"/>
    <s v="Medium"/>
    <n v="2431"/>
  </r>
  <r>
    <x v="2"/>
    <x v="0"/>
    <x v="3"/>
    <s v="Medium"/>
    <n v="2431"/>
  </r>
  <r>
    <x v="0"/>
    <x v="3"/>
    <x v="4"/>
    <s v="Medium"/>
    <n v="2689"/>
  </r>
  <r>
    <x v="0"/>
    <x v="3"/>
    <x v="5"/>
    <s v="Medium"/>
    <n v="1683"/>
  </r>
  <r>
    <x v="2"/>
    <x v="3"/>
    <x v="5"/>
    <s v="Medium"/>
    <n v="1123"/>
  </r>
  <r>
    <x v="0"/>
    <x v="1"/>
    <x v="5"/>
    <s v="Medium"/>
    <n v="1159"/>
  </r>
  <r>
    <x v="2"/>
    <x v="2"/>
    <x v="0"/>
    <s v="Medium"/>
    <n v="1865"/>
  </r>
  <r>
    <x v="2"/>
    <x v="1"/>
    <x v="0"/>
    <s v="Medium"/>
    <n v="1116"/>
  </r>
  <r>
    <x v="0"/>
    <x v="2"/>
    <x v="0"/>
    <s v="Medium"/>
    <n v="1563"/>
  </r>
  <r>
    <x v="4"/>
    <x v="4"/>
    <x v="0"/>
    <s v="Medium"/>
    <n v="991"/>
  </r>
  <r>
    <x v="0"/>
    <x v="1"/>
    <x v="0"/>
    <s v="Medium"/>
    <n v="1016"/>
  </r>
  <r>
    <x v="1"/>
    <x v="3"/>
    <x v="0"/>
    <s v="Medium"/>
    <n v="2791"/>
  </r>
  <r>
    <x v="0"/>
    <x v="4"/>
    <x v="0"/>
    <s v="Medium"/>
    <n v="570"/>
  </r>
  <r>
    <x v="0"/>
    <x v="2"/>
    <x v="0"/>
    <s v="Medium"/>
    <n v="2487"/>
  </r>
  <r>
    <x v="0"/>
    <x v="2"/>
    <x v="1"/>
    <s v="Medium"/>
    <n v="1384.5"/>
  </r>
  <r>
    <x v="3"/>
    <x v="4"/>
    <x v="1"/>
    <s v="Medium"/>
    <n v="3627"/>
  </r>
  <r>
    <x v="0"/>
    <x v="3"/>
    <x v="1"/>
    <s v="Medium"/>
    <n v="720"/>
  </r>
  <r>
    <x v="2"/>
    <x v="1"/>
    <x v="1"/>
    <s v="Medium"/>
    <n v="2342"/>
  </r>
  <r>
    <x v="4"/>
    <x v="3"/>
    <x v="1"/>
    <s v="Medium"/>
    <n v="1100"/>
  </r>
  <r>
    <x v="0"/>
    <x v="2"/>
    <x v="2"/>
    <s v="Medium"/>
    <n v="1303"/>
  </r>
  <r>
    <x v="3"/>
    <x v="4"/>
    <x v="2"/>
    <s v="Medium"/>
    <n v="2992"/>
  </r>
  <r>
    <x v="3"/>
    <x v="2"/>
    <x v="2"/>
    <s v="Medium"/>
    <n v="2385"/>
  </r>
  <r>
    <x v="4"/>
    <x v="3"/>
    <x v="2"/>
    <s v="Medium"/>
    <n v="1607"/>
  </r>
  <r>
    <x v="0"/>
    <x v="4"/>
    <x v="2"/>
    <s v="Medium"/>
    <n v="2327"/>
  </r>
  <r>
    <x v="4"/>
    <x v="4"/>
    <x v="2"/>
    <s v="Medium"/>
    <n v="991"/>
  </r>
  <r>
    <x v="0"/>
    <x v="4"/>
    <x v="2"/>
    <s v="Medium"/>
    <n v="602"/>
  </r>
  <r>
    <x v="1"/>
    <x v="2"/>
    <x v="2"/>
    <s v="Medium"/>
    <n v="2620"/>
  </r>
  <r>
    <x v="0"/>
    <x v="0"/>
    <x v="2"/>
    <s v="Medium"/>
    <n v="1228"/>
  </r>
  <r>
    <x v="0"/>
    <x v="0"/>
    <x v="2"/>
    <s v="Medium"/>
    <n v="1389"/>
  </r>
  <r>
    <x v="3"/>
    <x v="4"/>
    <x v="2"/>
    <s v="Medium"/>
    <n v="861"/>
  </r>
  <r>
    <x v="3"/>
    <x v="2"/>
    <x v="2"/>
    <s v="Medium"/>
    <n v="704"/>
  </r>
  <r>
    <x v="0"/>
    <x v="0"/>
    <x v="2"/>
    <s v="Medium"/>
    <n v="1802"/>
  </r>
  <r>
    <x v="0"/>
    <x v="4"/>
    <x v="2"/>
    <s v="Medium"/>
    <n v="2663"/>
  </r>
  <r>
    <x v="0"/>
    <x v="2"/>
    <x v="2"/>
    <s v="Medium"/>
    <n v="2136"/>
  </r>
  <r>
    <x v="1"/>
    <x v="1"/>
    <x v="2"/>
    <s v="Medium"/>
    <n v="2116"/>
  </r>
  <r>
    <x v="1"/>
    <x v="4"/>
    <x v="3"/>
    <s v="Medium"/>
    <n v="555"/>
  </r>
  <r>
    <x v="1"/>
    <x v="3"/>
    <x v="3"/>
    <s v="Medium"/>
    <n v="2861"/>
  </r>
  <r>
    <x v="3"/>
    <x v="1"/>
    <x v="3"/>
    <s v="Medium"/>
    <n v="807"/>
  </r>
  <r>
    <x v="0"/>
    <x v="4"/>
    <x v="3"/>
    <s v="Medium"/>
    <n v="602"/>
  </r>
  <r>
    <x v="0"/>
    <x v="4"/>
    <x v="3"/>
    <s v="Medium"/>
    <n v="2832"/>
  </r>
  <r>
    <x v="0"/>
    <x v="2"/>
    <x v="3"/>
    <s v="Medium"/>
    <n v="1579"/>
  </r>
  <r>
    <x v="3"/>
    <x v="4"/>
    <x v="3"/>
    <s v="Medium"/>
    <n v="861"/>
  </r>
  <r>
    <x v="3"/>
    <x v="2"/>
    <x v="3"/>
    <s v="Medium"/>
    <n v="704"/>
  </r>
  <r>
    <x v="0"/>
    <x v="2"/>
    <x v="3"/>
    <s v="Medium"/>
    <n v="1033"/>
  </r>
  <r>
    <x v="4"/>
    <x v="1"/>
    <x v="3"/>
    <s v="Medium"/>
    <n v="1250"/>
  </r>
  <r>
    <x v="0"/>
    <x v="0"/>
    <x v="4"/>
    <s v="Medium"/>
    <n v="1389"/>
  </r>
  <r>
    <x v="0"/>
    <x v="4"/>
    <x v="4"/>
    <s v="Medium"/>
    <n v="1265"/>
  </r>
  <r>
    <x v="0"/>
    <x v="1"/>
    <x v="4"/>
    <s v="Medium"/>
    <n v="2297"/>
  </r>
  <r>
    <x v="0"/>
    <x v="4"/>
    <x v="4"/>
    <s v="Medium"/>
    <n v="2663"/>
  </r>
  <r>
    <x v="0"/>
    <x v="4"/>
    <x v="4"/>
    <s v="Medium"/>
    <n v="570"/>
  </r>
  <r>
    <x v="0"/>
    <x v="2"/>
    <x v="4"/>
    <s v="Medium"/>
    <n v="2487"/>
  </r>
  <r>
    <x v="0"/>
    <x v="1"/>
    <x v="5"/>
    <s v="Medium"/>
    <n v="1350"/>
  </r>
  <r>
    <x v="0"/>
    <x v="0"/>
    <x v="5"/>
    <s v="Medium"/>
    <n v="552"/>
  </r>
  <r>
    <x v="0"/>
    <x v="0"/>
    <x v="5"/>
    <s v="Medium"/>
    <n v="1228"/>
  </r>
  <r>
    <x v="4"/>
    <x v="1"/>
    <x v="5"/>
    <s v="Medium"/>
    <n v="1250"/>
  </r>
  <r>
    <x v="1"/>
    <x v="2"/>
    <x v="2"/>
    <s v="Medium"/>
    <n v="3801"/>
  </r>
  <r>
    <x v="0"/>
    <x v="4"/>
    <x v="0"/>
    <s v="Medium"/>
    <n v="1117.5"/>
  </r>
  <r>
    <x v="1"/>
    <x v="0"/>
    <x v="0"/>
    <s v="Medium"/>
    <n v="2844"/>
  </r>
  <r>
    <x v="2"/>
    <x v="3"/>
    <x v="0"/>
    <s v="Medium"/>
    <n v="562"/>
  </r>
  <r>
    <x v="2"/>
    <x v="0"/>
    <x v="0"/>
    <s v="Medium"/>
    <n v="2299"/>
  </r>
  <r>
    <x v="1"/>
    <x v="4"/>
    <x v="0"/>
    <s v="Medium"/>
    <n v="2030"/>
  </r>
  <r>
    <x v="0"/>
    <x v="4"/>
    <x v="0"/>
    <s v="Medium"/>
    <n v="263"/>
  </r>
  <r>
    <x v="3"/>
    <x v="1"/>
    <x v="0"/>
    <s v="Medium"/>
    <n v="887"/>
  </r>
  <r>
    <x v="0"/>
    <x v="3"/>
    <x v="1"/>
    <s v="Medium"/>
    <n v="980"/>
  </r>
  <r>
    <x v="0"/>
    <x v="1"/>
    <x v="1"/>
    <s v="Medium"/>
    <n v="1460"/>
  </r>
  <r>
    <x v="0"/>
    <x v="2"/>
    <x v="1"/>
    <s v="Medium"/>
    <n v="1403"/>
  </r>
  <r>
    <x v="2"/>
    <x v="4"/>
    <x v="1"/>
    <s v="Medium"/>
    <n v="2723"/>
  </r>
  <r>
    <x v="0"/>
    <x v="2"/>
    <x v="2"/>
    <s v="Medium"/>
    <n v="1496"/>
  </r>
  <r>
    <x v="2"/>
    <x v="0"/>
    <x v="2"/>
    <s v="Medium"/>
    <n v="2299"/>
  </r>
  <r>
    <x v="0"/>
    <x v="4"/>
    <x v="2"/>
    <s v="Medium"/>
    <n v="727"/>
  </r>
  <r>
    <x v="3"/>
    <x v="0"/>
    <x v="3"/>
    <s v="Medium"/>
    <n v="952"/>
  </r>
  <r>
    <x v="3"/>
    <x v="4"/>
    <x v="3"/>
    <s v="Medium"/>
    <n v="2755"/>
  </r>
  <r>
    <x v="1"/>
    <x v="1"/>
    <x v="3"/>
    <s v="Medium"/>
    <n v="1530"/>
  </r>
  <r>
    <x v="0"/>
    <x v="2"/>
    <x v="3"/>
    <s v="Medium"/>
    <n v="1496"/>
  </r>
  <r>
    <x v="0"/>
    <x v="3"/>
    <x v="3"/>
    <s v="Medium"/>
    <n v="1498"/>
  </r>
  <r>
    <x v="4"/>
    <x v="2"/>
    <x v="3"/>
    <s v="Medium"/>
    <n v="1221"/>
  </r>
  <r>
    <x v="0"/>
    <x v="2"/>
    <x v="3"/>
    <s v="Medium"/>
    <n v="2076"/>
  </r>
  <r>
    <x v="1"/>
    <x v="0"/>
    <x v="4"/>
    <s v="Medium"/>
    <n v="2844"/>
  </r>
  <r>
    <x v="0"/>
    <x v="3"/>
    <x v="4"/>
    <s v="Medium"/>
    <n v="1498"/>
  </r>
  <r>
    <x v="4"/>
    <x v="2"/>
    <x v="4"/>
    <s v="Medium"/>
    <n v="1221"/>
  </r>
  <r>
    <x v="0"/>
    <x v="3"/>
    <x v="4"/>
    <s v="Medium"/>
    <n v="1123"/>
  </r>
  <r>
    <x v="4"/>
    <x v="0"/>
    <x v="4"/>
    <s v="Medium"/>
    <n v="2436"/>
  </r>
  <r>
    <x v="3"/>
    <x v="2"/>
    <x v="5"/>
    <s v="Medium"/>
    <n v="1987.5"/>
  </r>
  <r>
    <x v="0"/>
    <x v="3"/>
    <x v="5"/>
    <s v="Medium"/>
    <n v="1679"/>
  </r>
  <r>
    <x v="0"/>
    <x v="4"/>
    <x v="5"/>
    <s v="Medium"/>
    <n v="727"/>
  </r>
  <r>
    <x v="0"/>
    <x v="2"/>
    <x v="5"/>
    <s v="Medium"/>
    <n v="1403"/>
  </r>
  <r>
    <x v="0"/>
    <x v="2"/>
    <x v="5"/>
    <s v="Medium"/>
    <n v="2076"/>
  </r>
  <r>
    <x v="0"/>
    <x v="2"/>
    <x v="1"/>
    <s v="Medium"/>
    <n v="1757"/>
  </r>
  <r>
    <x v="1"/>
    <x v="4"/>
    <x v="2"/>
    <s v="Medium"/>
    <n v="2198"/>
  </r>
  <r>
    <x v="1"/>
    <x v="1"/>
    <x v="2"/>
    <s v="Medium"/>
    <n v="1743"/>
  </r>
  <r>
    <x v="1"/>
    <x v="4"/>
    <x v="2"/>
    <s v="Medium"/>
    <n v="1153"/>
  </r>
  <r>
    <x v="0"/>
    <x v="2"/>
    <x v="2"/>
    <s v="Medium"/>
    <n v="1757"/>
  </r>
  <r>
    <x v="0"/>
    <x v="1"/>
    <x v="3"/>
    <s v="Medium"/>
    <n v="1001"/>
  </r>
  <r>
    <x v="0"/>
    <x v="3"/>
    <x v="3"/>
    <s v="Medium"/>
    <n v="1333"/>
  </r>
  <r>
    <x v="1"/>
    <x v="4"/>
    <x v="4"/>
    <s v="Medium"/>
    <n v="1153"/>
  </r>
  <r>
    <x v="2"/>
    <x v="3"/>
    <x v="0"/>
    <s v="Medium"/>
    <n v="727"/>
  </r>
  <r>
    <x v="2"/>
    <x v="0"/>
    <x v="0"/>
    <s v="Medium"/>
    <n v="1884"/>
  </r>
  <r>
    <x v="0"/>
    <x v="3"/>
    <x v="0"/>
    <s v="Medium"/>
    <n v="1834"/>
  </r>
  <r>
    <x v="2"/>
    <x v="3"/>
    <x v="1"/>
    <s v="Medium"/>
    <n v="2340"/>
  </r>
  <r>
    <x v="2"/>
    <x v="2"/>
    <x v="1"/>
    <s v="Medium"/>
    <n v="2342"/>
  </r>
  <r>
    <x v="0"/>
    <x v="2"/>
    <x v="2"/>
    <s v="Medium"/>
    <n v="1031"/>
  </r>
  <r>
    <x v="1"/>
    <x v="0"/>
    <x v="3"/>
    <s v="Medium"/>
    <n v="1262"/>
  </r>
  <r>
    <x v="0"/>
    <x v="0"/>
    <x v="3"/>
    <s v="Medium"/>
    <n v="1135"/>
  </r>
  <r>
    <x v="0"/>
    <x v="4"/>
    <x v="3"/>
    <s v="Medium"/>
    <n v="547"/>
  </r>
  <r>
    <x v="0"/>
    <x v="0"/>
    <x v="3"/>
    <s v="Medium"/>
    <n v="1582"/>
  </r>
  <r>
    <x v="2"/>
    <x v="2"/>
    <x v="4"/>
    <s v="Medium"/>
    <n v="1738.5"/>
  </r>
  <r>
    <x v="2"/>
    <x v="1"/>
    <x v="4"/>
    <s v="Medium"/>
    <n v="2215"/>
  </r>
  <r>
    <x v="0"/>
    <x v="0"/>
    <x v="4"/>
    <s v="Medium"/>
    <n v="1582"/>
  </r>
  <r>
    <x v="0"/>
    <x v="0"/>
    <x v="5"/>
    <s v="Medium"/>
    <n v="1135"/>
  </r>
  <r>
    <x v="0"/>
    <x v="4"/>
    <x v="0"/>
    <s v="Medium"/>
    <n v="1761"/>
  </r>
  <r>
    <x v="4"/>
    <x v="2"/>
    <x v="0"/>
    <s v="Medium"/>
    <n v="448"/>
  </r>
  <r>
    <x v="4"/>
    <x v="2"/>
    <x v="0"/>
    <s v="Medium"/>
    <n v="2181"/>
  </r>
  <r>
    <x v="0"/>
    <x v="2"/>
    <x v="1"/>
    <s v="Medium"/>
    <n v="1976"/>
  </r>
  <r>
    <x v="4"/>
    <x v="2"/>
    <x v="1"/>
    <s v="Medium"/>
    <n v="2181"/>
  </r>
  <r>
    <x v="3"/>
    <x v="1"/>
    <x v="1"/>
    <s v="Medium"/>
    <n v="2500"/>
  </r>
  <r>
    <x v="4"/>
    <x v="0"/>
    <x v="2"/>
    <s v="Medium"/>
    <n v="1702"/>
  </r>
  <r>
    <x v="4"/>
    <x v="2"/>
    <x v="2"/>
    <s v="Medium"/>
    <n v="448"/>
  </r>
  <r>
    <x v="3"/>
    <x v="1"/>
    <x v="2"/>
    <s v="Medium"/>
    <n v="3513"/>
  </r>
  <r>
    <x v="1"/>
    <x v="2"/>
    <x v="2"/>
    <s v="Medium"/>
    <n v="2101"/>
  </r>
  <r>
    <x v="1"/>
    <x v="4"/>
    <x v="2"/>
    <s v="Medium"/>
    <n v="2931"/>
  </r>
  <r>
    <x v="0"/>
    <x v="2"/>
    <x v="2"/>
    <s v="Medium"/>
    <n v="1535"/>
  </r>
  <r>
    <x v="4"/>
    <x v="1"/>
    <x v="2"/>
    <s v="Medium"/>
    <n v="1123"/>
  </r>
  <r>
    <x v="4"/>
    <x v="0"/>
    <x v="2"/>
    <s v="Medium"/>
    <n v="1404"/>
  </r>
  <r>
    <x v="2"/>
    <x v="3"/>
    <x v="2"/>
    <s v="Medium"/>
    <n v="2763"/>
  </r>
  <r>
    <x v="0"/>
    <x v="1"/>
    <x v="2"/>
    <s v="Medium"/>
    <n v="2125"/>
  </r>
  <r>
    <x v="4"/>
    <x v="2"/>
    <x v="3"/>
    <s v="Medium"/>
    <n v="1659"/>
  </r>
  <r>
    <x v="0"/>
    <x v="3"/>
    <x v="3"/>
    <s v="Medium"/>
    <n v="609"/>
  </r>
  <r>
    <x v="3"/>
    <x v="1"/>
    <x v="3"/>
    <s v="Medium"/>
    <n v="2087"/>
  </r>
  <r>
    <x v="0"/>
    <x v="2"/>
    <x v="3"/>
    <s v="Medium"/>
    <n v="1976"/>
  </r>
  <r>
    <x v="0"/>
    <x v="4"/>
    <x v="3"/>
    <s v="Medium"/>
    <n v="1421"/>
  </r>
  <r>
    <x v="4"/>
    <x v="4"/>
    <x v="3"/>
    <s v="Medium"/>
    <n v="1372"/>
  </r>
  <r>
    <x v="0"/>
    <x v="1"/>
    <x v="3"/>
    <s v="Medium"/>
    <n v="588"/>
  </r>
  <r>
    <x v="2"/>
    <x v="0"/>
    <x v="4"/>
    <s v="Medium"/>
    <n v="3244.5"/>
  </r>
  <r>
    <x v="4"/>
    <x v="2"/>
    <x v="4"/>
    <s v="Medium"/>
    <n v="959"/>
  </r>
  <r>
    <x v="4"/>
    <x v="3"/>
    <x v="4"/>
    <s v="Medium"/>
    <n v="2747"/>
  </r>
  <r>
    <x v="3"/>
    <x v="0"/>
    <x v="5"/>
    <s v="Medium"/>
    <n v="1645"/>
  </r>
  <r>
    <x v="0"/>
    <x v="2"/>
    <x v="5"/>
    <s v="Medium"/>
    <n v="2876"/>
  </r>
  <r>
    <x v="3"/>
    <x v="1"/>
    <x v="5"/>
    <s v="Medium"/>
    <n v="994"/>
  </r>
  <r>
    <x v="0"/>
    <x v="0"/>
    <x v="5"/>
    <s v="Medium"/>
    <n v="1118"/>
  </r>
  <r>
    <x v="4"/>
    <x v="4"/>
    <x v="5"/>
    <s v="Medium"/>
    <n v="1372"/>
  </r>
  <r>
    <x v="0"/>
    <x v="0"/>
    <x v="1"/>
    <s v="Medium"/>
    <n v="488"/>
  </r>
  <r>
    <x v="0"/>
    <x v="4"/>
    <x v="1"/>
    <s v="Medium"/>
    <n v="1282"/>
  </r>
  <r>
    <x v="0"/>
    <x v="0"/>
    <x v="2"/>
    <s v="Medium"/>
    <n v="257"/>
  </r>
  <r>
    <x v="0"/>
    <x v="4"/>
    <x v="5"/>
    <s v="Medium"/>
    <n v="1282"/>
  </r>
  <r>
    <x v="3"/>
    <x v="3"/>
    <x v="0"/>
    <s v="Medium"/>
    <n v="1540"/>
  </r>
  <r>
    <x v="1"/>
    <x v="2"/>
    <x v="0"/>
    <s v="Medium"/>
    <n v="490"/>
  </r>
  <r>
    <x v="0"/>
    <x v="3"/>
    <x v="0"/>
    <s v="Medium"/>
    <n v="1362"/>
  </r>
  <r>
    <x v="1"/>
    <x v="2"/>
    <x v="1"/>
    <s v="Medium"/>
    <n v="2501"/>
  </r>
  <r>
    <x v="0"/>
    <x v="0"/>
    <x v="1"/>
    <s v="Medium"/>
    <n v="708"/>
  </r>
  <r>
    <x v="0"/>
    <x v="1"/>
    <x v="1"/>
    <s v="Medium"/>
    <n v="645"/>
  </r>
  <r>
    <x v="4"/>
    <x v="2"/>
    <x v="1"/>
    <s v="Medium"/>
    <n v="1562"/>
  </r>
  <r>
    <x v="4"/>
    <x v="0"/>
    <x v="1"/>
    <s v="Medium"/>
    <n v="1283"/>
  </r>
  <r>
    <x v="1"/>
    <x v="1"/>
    <x v="1"/>
    <s v="Medium"/>
    <n v="711"/>
  </r>
  <r>
    <x v="3"/>
    <x v="3"/>
    <x v="2"/>
    <s v="Medium"/>
    <n v="1114"/>
  </r>
  <r>
    <x v="0"/>
    <x v="1"/>
    <x v="2"/>
    <s v="Medium"/>
    <n v="1259"/>
  </r>
  <r>
    <x v="0"/>
    <x v="1"/>
    <x v="2"/>
    <s v="Medium"/>
    <n v="1095"/>
  </r>
  <r>
    <x v="0"/>
    <x v="1"/>
    <x v="2"/>
    <s v="Medium"/>
    <n v="1366"/>
  </r>
  <r>
    <x v="4"/>
    <x v="3"/>
    <x v="2"/>
    <s v="Medium"/>
    <n v="2460"/>
  </r>
  <r>
    <x v="0"/>
    <x v="4"/>
    <x v="2"/>
    <s v="Medium"/>
    <n v="678"/>
  </r>
  <r>
    <x v="0"/>
    <x v="1"/>
    <x v="2"/>
    <s v="Medium"/>
    <n v="1598"/>
  </r>
  <r>
    <x v="0"/>
    <x v="1"/>
    <x v="2"/>
    <s v="Medium"/>
    <n v="2409"/>
  </r>
  <r>
    <x v="0"/>
    <x v="1"/>
    <x v="2"/>
    <s v="Medium"/>
    <n v="1934"/>
  </r>
  <r>
    <x v="0"/>
    <x v="3"/>
    <x v="2"/>
    <s v="Medium"/>
    <n v="2993"/>
  </r>
  <r>
    <x v="0"/>
    <x v="1"/>
    <x v="2"/>
    <s v="Medium"/>
    <n v="2146"/>
  </r>
  <r>
    <x v="0"/>
    <x v="3"/>
    <x v="2"/>
    <s v="Medium"/>
    <n v="1946"/>
  </r>
  <r>
    <x v="0"/>
    <x v="3"/>
    <x v="2"/>
    <s v="Medium"/>
    <n v="1362"/>
  </r>
  <r>
    <x v="2"/>
    <x v="0"/>
    <x v="3"/>
    <s v="Medium"/>
    <n v="598"/>
  </r>
  <r>
    <x v="0"/>
    <x v="4"/>
    <x v="3"/>
    <s v="Medium"/>
    <n v="2907"/>
  </r>
  <r>
    <x v="0"/>
    <x v="1"/>
    <x v="3"/>
    <s v="Medium"/>
    <n v="2338"/>
  </r>
  <r>
    <x v="4"/>
    <x v="2"/>
    <x v="3"/>
    <s v="Medium"/>
    <n v="386"/>
  </r>
  <r>
    <x v="4"/>
    <x v="3"/>
    <x v="3"/>
    <s v="Medium"/>
    <n v="635"/>
  </r>
  <r>
    <x v="0"/>
    <x v="2"/>
    <x v="4"/>
    <s v="Medium"/>
    <n v="574.5"/>
  </r>
  <r>
    <x v="0"/>
    <x v="1"/>
    <x v="4"/>
    <s v="Medium"/>
    <n v="2338"/>
  </r>
  <r>
    <x v="0"/>
    <x v="2"/>
    <x v="4"/>
    <s v="Medium"/>
    <n v="381"/>
  </r>
  <r>
    <x v="0"/>
    <x v="1"/>
    <x v="4"/>
    <s v="Medium"/>
    <n v="422"/>
  </r>
  <r>
    <x v="4"/>
    <x v="0"/>
    <x v="4"/>
    <s v="Medium"/>
    <n v="2134"/>
  </r>
  <r>
    <x v="4"/>
    <x v="4"/>
    <x v="4"/>
    <s v="Medium"/>
    <n v="808"/>
  </r>
  <r>
    <x v="0"/>
    <x v="0"/>
    <x v="5"/>
    <s v="Medium"/>
    <n v="708"/>
  </r>
  <r>
    <x v="0"/>
    <x v="4"/>
    <x v="5"/>
    <s v="Medium"/>
    <n v="2907"/>
  </r>
  <r>
    <x v="0"/>
    <x v="1"/>
    <x v="5"/>
    <s v="Medium"/>
    <n v="1366"/>
  </r>
  <r>
    <x v="4"/>
    <x v="3"/>
    <x v="5"/>
    <s v="Medium"/>
    <n v="2460"/>
  </r>
  <r>
    <x v="0"/>
    <x v="1"/>
    <x v="5"/>
    <s v="Medium"/>
    <n v="1520"/>
  </r>
  <r>
    <x v="1"/>
    <x v="1"/>
    <x v="5"/>
    <s v="Medium"/>
    <n v="711"/>
  </r>
  <r>
    <x v="2"/>
    <x v="3"/>
    <x v="5"/>
    <s v="Medium"/>
    <n v="1375"/>
  </r>
  <r>
    <x v="4"/>
    <x v="3"/>
    <x v="5"/>
    <s v="Medium"/>
    <n v="635"/>
  </r>
  <r>
    <x v="0"/>
    <x v="4"/>
    <x v="4"/>
    <s v="Medium"/>
    <n v="436.5"/>
  </r>
  <r>
    <x v="4"/>
    <x v="0"/>
    <x v="0"/>
    <s v="Medium"/>
    <n v="1094"/>
  </r>
  <r>
    <x v="2"/>
    <x v="3"/>
    <x v="0"/>
    <s v="Medium"/>
    <n v="367"/>
  </r>
  <r>
    <x v="4"/>
    <x v="0"/>
    <x v="1"/>
    <s v="Medium"/>
    <n v="3802.5"/>
  </r>
  <r>
    <x v="0"/>
    <x v="2"/>
    <x v="1"/>
    <s v="Medium"/>
    <n v="1666"/>
  </r>
  <r>
    <x v="4"/>
    <x v="2"/>
    <x v="1"/>
    <s v="Medium"/>
    <n v="322"/>
  </r>
  <r>
    <x v="2"/>
    <x v="0"/>
    <x v="1"/>
    <s v="Medium"/>
    <n v="2321"/>
  </r>
  <r>
    <x v="3"/>
    <x v="2"/>
    <x v="1"/>
    <s v="Medium"/>
    <n v="1857"/>
  </r>
  <r>
    <x v="0"/>
    <x v="0"/>
    <x v="1"/>
    <s v="Medium"/>
    <n v="1611"/>
  </r>
  <r>
    <x v="3"/>
    <x v="4"/>
    <x v="1"/>
    <s v="Medium"/>
    <n v="2797"/>
  </r>
  <r>
    <x v="4"/>
    <x v="1"/>
    <x v="1"/>
    <s v="Medium"/>
    <n v="334"/>
  </r>
  <r>
    <x v="4"/>
    <x v="3"/>
    <x v="2"/>
    <s v="Medium"/>
    <n v="2565"/>
  </r>
  <r>
    <x v="0"/>
    <x v="3"/>
    <x v="2"/>
    <s v="Medium"/>
    <n v="2417"/>
  </r>
  <r>
    <x v="1"/>
    <x v="4"/>
    <x v="2"/>
    <s v="Medium"/>
    <n v="3675"/>
  </r>
  <r>
    <x v="4"/>
    <x v="0"/>
    <x v="2"/>
    <s v="Medium"/>
    <n v="1094"/>
  </r>
  <r>
    <x v="1"/>
    <x v="2"/>
    <x v="2"/>
    <s v="Medium"/>
    <n v="1227"/>
  </r>
  <r>
    <x v="2"/>
    <x v="3"/>
    <x v="2"/>
    <s v="Medium"/>
    <n v="367"/>
  </r>
  <r>
    <x v="4"/>
    <x v="2"/>
    <x v="2"/>
    <s v="Medium"/>
    <n v="1324"/>
  </r>
  <r>
    <x v="2"/>
    <x v="1"/>
    <x v="2"/>
    <s v="Medium"/>
    <n v="1775"/>
  </r>
  <r>
    <x v="3"/>
    <x v="4"/>
    <x v="2"/>
    <s v="Medium"/>
    <n v="2797"/>
  </r>
  <r>
    <x v="1"/>
    <x v="3"/>
    <x v="3"/>
    <s v="Medium"/>
    <n v="245"/>
  </r>
  <r>
    <x v="4"/>
    <x v="0"/>
    <x v="3"/>
    <s v="Medium"/>
    <n v="3793.5"/>
  </r>
  <r>
    <x v="0"/>
    <x v="1"/>
    <x v="3"/>
    <s v="Medium"/>
    <n v="1307"/>
  </r>
  <r>
    <x v="3"/>
    <x v="0"/>
    <x v="3"/>
    <s v="Medium"/>
    <n v="567"/>
  </r>
  <r>
    <x v="3"/>
    <x v="3"/>
    <x v="3"/>
    <s v="Medium"/>
    <n v="2110"/>
  </r>
  <r>
    <x v="0"/>
    <x v="0"/>
    <x v="3"/>
    <s v="Medium"/>
    <n v="1269"/>
  </r>
  <r>
    <x v="2"/>
    <x v="4"/>
    <x v="4"/>
    <s v="Medium"/>
    <n v="1956"/>
  </r>
  <r>
    <x v="4"/>
    <x v="1"/>
    <x v="4"/>
    <s v="Medium"/>
    <n v="2659"/>
  </r>
  <r>
    <x v="0"/>
    <x v="4"/>
    <x v="4"/>
    <s v="Medium"/>
    <n v="1351.5"/>
  </r>
  <r>
    <x v="2"/>
    <x v="1"/>
    <x v="4"/>
    <s v="Medium"/>
    <n v="880"/>
  </r>
  <r>
    <x v="4"/>
    <x v="4"/>
    <x v="4"/>
    <s v="Medium"/>
    <n v="1867"/>
  </r>
  <r>
    <x v="2"/>
    <x v="2"/>
    <x v="4"/>
    <s v="Medium"/>
    <n v="2234"/>
  </r>
  <r>
    <x v="1"/>
    <x v="2"/>
    <x v="4"/>
    <s v="Medium"/>
    <n v="1227"/>
  </r>
  <r>
    <x v="3"/>
    <x v="3"/>
    <x v="4"/>
    <s v="Medium"/>
    <n v="877"/>
  </r>
  <r>
    <x v="0"/>
    <x v="4"/>
    <x v="5"/>
    <s v="Medium"/>
    <n v="2071"/>
  </r>
  <r>
    <x v="0"/>
    <x v="0"/>
    <x v="5"/>
    <s v="Medium"/>
    <n v="1269"/>
  </r>
  <r>
    <x v="1"/>
    <x v="1"/>
    <x v="5"/>
    <s v="Medium"/>
    <n v="970"/>
  </r>
  <r>
    <x v="0"/>
    <x v="3"/>
    <x v="5"/>
    <s v="Medium"/>
    <n v="1694"/>
  </r>
  <r>
    <x v="0"/>
    <x v="1"/>
    <x v="0"/>
    <s v="Medium"/>
    <n v="663"/>
  </r>
  <r>
    <x v="0"/>
    <x v="0"/>
    <x v="0"/>
    <s v="Medium"/>
    <n v="819"/>
  </r>
  <r>
    <x v="2"/>
    <x v="1"/>
    <x v="0"/>
    <s v="Medium"/>
    <n v="1580"/>
  </r>
  <r>
    <x v="0"/>
    <x v="3"/>
    <x v="0"/>
    <s v="Medium"/>
    <n v="521"/>
  </r>
  <r>
    <x v="0"/>
    <x v="4"/>
    <x v="2"/>
    <s v="Medium"/>
    <n v="973"/>
  </r>
  <r>
    <x v="0"/>
    <x v="3"/>
    <x v="2"/>
    <s v="Medium"/>
    <n v="1038"/>
  </r>
  <r>
    <x v="0"/>
    <x v="1"/>
    <x v="2"/>
    <s v="Medium"/>
    <n v="360"/>
  </r>
  <r>
    <x v="2"/>
    <x v="2"/>
    <x v="3"/>
    <s v="Medium"/>
    <n v="1967"/>
  </r>
  <r>
    <x v="1"/>
    <x v="3"/>
    <x v="3"/>
    <s v="Medium"/>
    <n v="2628"/>
  </r>
  <r>
    <x v="0"/>
    <x v="1"/>
    <x v="4"/>
    <s v="Medium"/>
    <n v="360"/>
  </r>
  <r>
    <x v="0"/>
    <x v="2"/>
    <x v="4"/>
    <s v="Medium"/>
    <n v="2682"/>
  </r>
  <r>
    <x v="0"/>
    <x v="3"/>
    <x v="4"/>
    <s v="Medium"/>
    <n v="521"/>
  </r>
  <r>
    <x v="0"/>
    <x v="3"/>
    <x v="5"/>
    <s v="Medium"/>
    <n v="1038"/>
  </r>
  <r>
    <x v="1"/>
    <x v="0"/>
    <x v="5"/>
    <s v="Medium"/>
    <n v="1630.5"/>
  </r>
  <r>
    <x v="2"/>
    <x v="2"/>
    <x v="5"/>
    <s v="Medium"/>
    <n v="306"/>
  </r>
  <r>
    <x v="2"/>
    <x v="4"/>
    <x v="0"/>
    <s v="High"/>
    <n v="386"/>
  </r>
  <r>
    <x v="0"/>
    <x v="4"/>
    <x v="1"/>
    <s v="High"/>
    <n v="2328"/>
  </r>
  <r>
    <x v="2"/>
    <x v="4"/>
    <x v="2"/>
    <s v="High"/>
    <n v="386"/>
  </r>
  <r>
    <x v="3"/>
    <x v="4"/>
    <x v="0"/>
    <s v="High"/>
    <n v="3445.5"/>
  </r>
  <r>
    <x v="3"/>
    <x v="2"/>
    <x v="0"/>
    <s v="High"/>
    <n v="1482"/>
  </r>
  <r>
    <x v="0"/>
    <x v="4"/>
    <x v="1"/>
    <s v="High"/>
    <n v="2313"/>
  </r>
  <r>
    <x v="3"/>
    <x v="4"/>
    <x v="1"/>
    <s v="High"/>
    <n v="1804"/>
  </r>
  <r>
    <x v="1"/>
    <x v="2"/>
    <x v="1"/>
    <s v="High"/>
    <n v="2072"/>
  </r>
  <r>
    <x v="0"/>
    <x v="2"/>
    <x v="2"/>
    <s v="High"/>
    <n v="1954"/>
  </r>
  <r>
    <x v="4"/>
    <x v="3"/>
    <x v="2"/>
    <s v="High"/>
    <n v="591"/>
  </r>
  <r>
    <x v="1"/>
    <x v="2"/>
    <x v="2"/>
    <s v="High"/>
    <n v="2167"/>
  </r>
  <r>
    <x v="0"/>
    <x v="1"/>
    <x v="2"/>
    <s v="High"/>
    <n v="241"/>
  </r>
  <r>
    <x v="1"/>
    <x v="1"/>
    <x v="3"/>
    <s v="High"/>
    <n v="681"/>
  </r>
  <r>
    <x v="1"/>
    <x v="1"/>
    <x v="3"/>
    <s v="High"/>
    <n v="510"/>
  </r>
  <r>
    <x v="1"/>
    <x v="4"/>
    <x v="3"/>
    <s v="High"/>
    <n v="790"/>
  </r>
  <r>
    <x v="0"/>
    <x v="2"/>
    <x v="3"/>
    <s v="High"/>
    <n v="639"/>
  </r>
  <r>
    <x v="3"/>
    <x v="4"/>
    <x v="3"/>
    <s v="High"/>
    <n v="1596"/>
  </r>
  <r>
    <x v="4"/>
    <x v="4"/>
    <x v="3"/>
    <s v="High"/>
    <n v="2294"/>
  </r>
  <r>
    <x v="0"/>
    <x v="1"/>
    <x v="3"/>
    <s v="High"/>
    <n v="241"/>
  </r>
  <r>
    <x v="0"/>
    <x v="1"/>
    <x v="3"/>
    <s v="High"/>
    <n v="2665"/>
  </r>
  <r>
    <x v="3"/>
    <x v="0"/>
    <x v="3"/>
    <s v="High"/>
    <n v="1916"/>
  </r>
  <r>
    <x v="4"/>
    <x v="2"/>
    <x v="3"/>
    <s v="High"/>
    <n v="853"/>
  </r>
  <r>
    <x v="3"/>
    <x v="3"/>
    <x v="4"/>
    <s v="High"/>
    <n v="341"/>
  </r>
  <r>
    <x v="1"/>
    <x v="3"/>
    <x v="4"/>
    <s v="High"/>
    <n v="641"/>
  </r>
  <r>
    <x v="0"/>
    <x v="4"/>
    <x v="4"/>
    <s v="High"/>
    <n v="2807"/>
  </r>
  <r>
    <x v="4"/>
    <x v="3"/>
    <x v="4"/>
    <s v="High"/>
    <n v="432"/>
  </r>
  <r>
    <x v="4"/>
    <x v="4"/>
    <x v="4"/>
    <s v="High"/>
    <n v="2294"/>
  </r>
  <r>
    <x v="1"/>
    <x v="2"/>
    <x v="4"/>
    <s v="High"/>
    <n v="2167"/>
  </r>
  <r>
    <x v="3"/>
    <x v="0"/>
    <x v="4"/>
    <s v="High"/>
    <n v="2529"/>
  </r>
  <r>
    <x v="0"/>
    <x v="1"/>
    <x v="4"/>
    <s v="High"/>
    <n v="1870"/>
  </r>
  <r>
    <x v="3"/>
    <x v="4"/>
    <x v="5"/>
    <s v="High"/>
    <n v="579"/>
  </r>
  <r>
    <x v="0"/>
    <x v="0"/>
    <x v="5"/>
    <s v="High"/>
    <n v="2240"/>
  </r>
  <r>
    <x v="4"/>
    <x v="4"/>
    <x v="5"/>
    <s v="High"/>
    <n v="2993"/>
  </r>
  <r>
    <x v="2"/>
    <x v="0"/>
    <x v="5"/>
    <s v="High"/>
    <n v="3520.5"/>
  </r>
  <r>
    <x v="0"/>
    <x v="3"/>
    <x v="5"/>
    <s v="High"/>
    <n v="2039"/>
  </r>
  <r>
    <x v="2"/>
    <x v="1"/>
    <x v="5"/>
    <s v="High"/>
    <n v="2574"/>
  </r>
  <r>
    <x v="0"/>
    <x v="0"/>
    <x v="5"/>
    <s v="High"/>
    <n v="707"/>
  </r>
  <r>
    <x v="1"/>
    <x v="2"/>
    <x v="5"/>
    <s v="High"/>
    <n v="2072"/>
  </r>
  <r>
    <x v="4"/>
    <x v="2"/>
    <x v="5"/>
    <s v="High"/>
    <n v="853"/>
  </r>
  <r>
    <x v="2"/>
    <x v="2"/>
    <x v="0"/>
    <s v="High"/>
    <n v="1198"/>
  </r>
  <r>
    <x v="0"/>
    <x v="2"/>
    <x v="2"/>
    <s v="High"/>
    <n v="2532"/>
  </r>
  <r>
    <x v="2"/>
    <x v="2"/>
    <x v="2"/>
    <s v="High"/>
    <n v="1198"/>
  </r>
  <r>
    <x v="1"/>
    <x v="0"/>
    <x v="3"/>
    <s v="High"/>
    <n v="384"/>
  </r>
  <r>
    <x v="2"/>
    <x v="1"/>
    <x v="3"/>
    <s v="High"/>
    <n v="472"/>
  </r>
  <r>
    <x v="0"/>
    <x v="4"/>
    <x v="4"/>
    <s v="High"/>
    <n v="1579"/>
  </r>
  <r>
    <x v="2"/>
    <x v="3"/>
    <x v="4"/>
    <s v="High"/>
    <n v="1005"/>
  </r>
  <r>
    <x v="1"/>
    <x v="4"/>
    <x v="5"/>
    <s v="High"/>
    <n v="3199.5"/>
  </r>
  <r>
    <x v="2"/>
    <x v="1"/>
    <x v="5"/>
    <s v="High"/>
    <n v="472"/>
  </r>
  <r>
    <x v="2"/>
    <x v="0"/>
    <x v="0"/>
    <s v="High"/>
    <n v="1937"/>
  </r>
  <r>
    <x v="0"/>
    <x v="1"/>
    <x v="0"/>
    <s v="High"/>
    <n v="792"/>
  </r>
  <r>
    <x v="4"/>
    <x v="1"/>
    <x v="0"/>
    <s v="High"/>
    <n v="2811"/>
  </r>
  <r>
    <x v="3"/>
    <x v="2"/>
    <x v="0"/>
    <s v="High"/>
    <n v="2441"/>
  </r>
  <r>
    <x v="1"/>
    <x v="0"/>
    <x v="0"/>
    <s v="High"/>
    <n v="1560"/>
  </r>
  <r>
    <x v="0"/>
    <x v="3"/>
    <x v="0"/>
    <s v="High"/>
    <n v="2706"/>
  </r>
  <r>
    <x v="0"/>
    <x v="1"/>
    <x v="1"/>
    <s v="High"/>
    <n v="766"/>
  </r>
  <r>
    <x v="0"/>
    <x v="1"/>
    <x v="1"/>
    <s v="High"/>
    <n v="2992"/>
  </r>
  <r>
    <x v="1"/>
    <x v="3"/>
    <x v="1"/>
    <s v="High"/>
    <n v="2157"/>
  </r>
  <r>
    <x v="4"/>
    <x v="0"/>
    <x v="2"/>
    <s v="High"/>
    <n v="873"/>
  </r>
  <r>
    <x v="0"/>
    <x v="3"/>
    <x v="2"/>
    <s v="High"/>
    <n v="1122"/>
  </r>
  <r>
    <x v="0"/>
    <x v="0"/>
    <x v="2"/>
    <s v="High"/>
    <n v="2104.5"/>
  </r>
  <r>
    <x v="2"/>
    <x v="0"/>
    <x v="2"/>
    <s v="High"/>
    <n v="4026"/>
  </r>
  <r>
    <x v="2"/>
    <x v="2"/>
    <x v="2"/>
    <s v="High"/>
    <n v="2425.5"/>
  </r>
  <r>
    <x v="0"/>
    <x v="0"/>
    <x v="2"/>
    <s v="High"/>
    <n v="2394"/>
  </r>
  <r>
    <x v="1"/>
    <x v="3"/>
    <x v="2"/>
    <s v="High"/>
    <n v="1984"/>
  </r>
  <r>
    <x v="3"/>
    <x v="2"/>
    <x v="2"/>
    <s v="High"/>
    <n v="2441"/>
  </r>
  <r>
    <x v="0"/>
    <x v="1"/>
    <x v="2"/>
    <s v="High"/>
    <n v="2992"/>
  </r>
  <r>
    <x v="4"/>
    <x v="0"/>
    <x v="2"/>
    <s v="High"/>
    <n v="1366"/>
  </r>
  <r>
    <x v="0"/>
    <x v="2"/>
    <x v="3"/>
    <s v="High"/>
    <n v="2805"/>
  </r>
  <r>
    <x v="1"/>
    <x v="3"/>
    <x v="3"/>
    <s v="High"/>
    <n v="655"/>
  </r>
  <r>
    <x v="0"/>
    <x v="3"/>
    <x v="3"/>
    <s v="High"/>
    <n v="344"/>
  </r>
  <r>
    <x v="0"/>
    <x v="0"/>
    <x v="3"/>
    <s v="High"/>
    <n v="1808"/>
  </r>
  <r>
    <x v="2"/>
    <x v="2"/>
    <x v="4"/>
    <s v="High"/>
    <n v="1734"/>
  </r>
  <r>
    <x v="3"/>
    <x v="3"/>
    <x v="4"/>
    <s v="High"/>
    <n v="554"/>
  </r>
  <r>
    <x v="0"/>
    <x v="0"/>
    <x v="4"/>
    <s v="High"/>
    <n v="2935"/>
  </r>
  <r>
    <x v="3"/>
    <x v="1"/>
    <x v="5"/>
    <s v="High"/>
    <n v="3165"/>
  </r>
  <r>
    <x v="0"/>
    <x v="3"/>
    <x v="5"/>
    <s v="High"/>
    <n v="2629"/>
  </r>
  <r>
    <x v="3"/>
    <x v="2"/>
    <x v="5"/>
    <s v="High"/>
    <n v="1433"/>
  </r>
  <r>
    <x v="3"/>
    <x v="3"/>
    <x v="5"/>
    <s v="High"/>
    <n v="947"/>
  </r>
  <r>
    <x v="0"/>
    <x v="3"/>
    <x v="5"/>
    <s v="High"/>
    <n v="344"/>
  </r>
  <r>
    <x v="1"/>
    <x v="3"/>
    <x v="5"/>
    <s v="High"/>
    <n v="2157"/>
  </r>
  <r>
    <x v="0"/>
    <x v="4"/>
    <x v="2"/>
    <s v="High"/>
    <n v="380"/>
  </r>
  <r>
    <x v="0"/>
    <x v="3"/>
    <x v="0"/>
    <s v="High"/>
    <n v="886"/>
  </r>
  <r>
    <x v="3"/>
    <x v="0"/>
    <x v="0"/>
    <s v="High"/>
    <n v="2416"/>
  </r>
  <r>
    <x v="3"/>
    <x v="3"/>
    <x v="0"/>
    <s v="High"/>
    <n v="2156"/>
  </r>
  <r>
    <x v="1"/>
    <x v="0"/>
    <x v="0"/>
    <s v="High"/>
    <n v="2689"/>
  </r>
  <r>
    <x v="1"/>
    <x v="4"/>
    <x v="1"/>
    <s v="High"/>
    <n v="677"/>
  </r>
  <r>
    <x v="4"/>
    <x v="2"/>
    <x v="1"/>
    <s v="High"/>
    <n v="1773"/>
  </r>
  <r>
    <x v="0"/>
    <x v="3"/>
    <x v="1"/>
    <s v="High"/>
    <n v="2420"/>
  </r>
  <r>
    <x v="0"/>
    <x v="0"/>
    <x v="1"/>
    <s v="High"/>
    <n v="2734"/>
  </r>
  <r>
    <x v="0"/>
    <x v="3"/>
    <x v="1"/>
    <s v="High"/>
    <n v="1715"/>
  </r>
  <r>
    <x v="4"/>
    <x v="2"/>
    <x v="1"/>
    <s v="High"/>
    <n v="1186"/>
  </r>
  <r>
    <x v="4"/>
    <x v="4"/>
    <x v="2"/>
    <s v="High"/>
    <n v="3495"/>
  </r>
  <r>
    <x v="0"/>
    <x v="3"/>
    <x v="2"/>
    <s v="High"/>
    <n v="886"/>
  </r>
  <r>
    <x v="3"/>
    <x v="3"/>
    <x v="2"/>
    <s v="High"/>
    <n v="2156"/>
  </r>
  <r>
    <x v="0"/>
    <x v="3"/>
    <x v="2"/>
    <s v="High"/>
    <n v="905"/>
  </r>
  <r>
    <x v="0"/>
    <x v="3"/>
    <x v="2"/>
    <s v="High"/>
    <n v="1715"/>
  </r>
  <r>
    <x v="0"/>
    <x v="2"/>
    <x v="2"/>
    <s v="High"/>
    <n v="1594"/>
  </r>
  <r>
    <x v="4"/>
    <x v="1"/>
    <x v="2"/>
    <s v="High"/>
    <n v="1359"/>
  </r>
  <r>
    <x v="4"/>
    <x v="3"/>
    <x v="2"/>
    <s v="High"/>
    <n v="2150"/>
  </r>
  <r>
    <x v="0"/>
    <x v="3"/>
    <x v="2"/>
    <s v="High"/>
    <n v="1197"/>
  </r>
  <r>
    <x v="1"/>
    <x v="3"/>
    <x v="2"/>
    <s v="High"/>
    <n v="380"/>
  </r>
  <r>
    <x v="0"/>
    <x v="3"/>
    <x v="2"/>
    <s v="High"/>
    <n v="1233"/>
  </r>
  <r>
    <x v="0"/>
    <x v="3"/>
    <x v="3"/>
    <s v="High"/>
    <n v="1395"/>
  </r>
  <r>
    <x v="0"/>
    <x v="4"/>
    <x v="3"/>
    <s v="High"/>
    <n v="986"/>
  </r>
  <r>
    <x v="0"/>
    <x v="3"/>
    <x v="3"/>
    <s v="High"/>
    <n v="905"/>
  </r>
  <r>
    <x v="2"/>
    <x v="0"/>
    <x v="4"/>
    <s v="High"/>
    <n v="2109"/>
  </r>
  <r>
    <x v="1"/>
    <x v="2"/>
    <x v="4"/>
    <s v="High"/>
    <n v="3874.5"/>
  </r>
  <r>
    <x v="0"/>
    <x v="0"/>
    <x v="4"/>
    <s v="High"/>
    <n v="623"/>
  </r>
  <r>
    <x v="0"/>
    <x v="4"/>
    <x v="4"/>
    <s v="High"/>
    <n v="986"/>
  </r>
  <r>
    <x v="3"/>
    <x v="4"/>
    <x v="4"/>
    <s v="High"/>
    <n v="2387"/>
  </r>
  <r>
    <x v="0"/>
    <x v="3"/>
    <x v="4"/>
    <s v="High"/>
    <n v="1233"/>
  </r>
  <r>
    <x v="0"/>
    <x v="4"/>
    <x v="5"/>
    <s v="High"/>
    <n v="270"/>
  </r>
  <r>
    <x v="0"/>
    <x v="2"/>
    <x v="5"/>
    <s v="High"/>
    <n v="3421.5"/>
  </r>
  <r>
    <x v="0"/>
    <x v="0"/>
    <x v="5"/>
    <s v="High"/>
    <n v="2734"/>
  </r>
  <r>
    <x v="1"/>
    <x v="4"/>
    <x v="5"/>
    <s v="High"/>
    <n v="2548"/>
  </r>
  <r>
    <x v="0"/>
    <x v="2"/>
    <x v="0"/>
    <s v="High"/>
    <n v="2521.5"/>
  </r>
  <r>
    <x v="2"/>
    <x v="3"/>
    <x v="1"/>
    <s v="High"/>
    <n v="2661"/>
  </r>
  <r>
    <x v="0"/>
    <x v="1"/>
    <x v="2"/>
    <s v="High"/>
    <n v="1531"/>
  </r>
  <r>
    <x v="0"/>
    <x v="2"/>
    <x v="4"/>
    <s v="High"/>
    <n v="1491"/>
  </r>
  <r>
    <x v="0"/>
    <x v="1"/>
    <x v="4"/>
    <s v="High"/>
    <n v="1531"/>
  </r>
  <r>
    <x v="2"/>
    <x v="0"/>
    <x v="5"/>
    <s v="High"/>
    <n v="2761"/>
  </r>
  <r>
    <x v="1"/>
    <x v="4"/>
    <x v="0"/>
    <s v="High"/>
    <n v="2567"/>
  </r>
  <r>
    <x v="1"/>
    <x v="4"/>
    <x v="4"/>
    <s v="High"/>
    <n v="2567"/>
  </r>
  <r>
    <x v="0"/>
    <x v="0"/>
    <x v="0"/>
    <s v="High"/>
    <n v="923"/>
  </r>
  <r>
    <x v="0"/>
    <x v="2"/>
    <x v="0"/>
    <s v="High"/>
    <n v="1790"/>
  </r>
  <r>
    <x v="0"/>
    <x v="1"/>
    <x v="0"/>
    <s v="High"/>
    <n v="442"/>
  </r>
  <r>
    <x v="0"/>
    <x v="4"/>
    <x v="1"/>
    <s v="High"/>
    <n v="982.5"/>
  </r>
  <r>
    <x v="0"/>
    <x v="4"/>
    <x v="1"/>
    <s v="High"/>
    <n v="1298"/>
  </r>
  <r>
    <x v="2"/>
    <x v="3"/>
    <x v="1"/>
    <s v="High"/>
    <n v="604"/>
  </r>
  <r>
    <x v="0"/>
    <x v="3"/>
    <x v="1"/>
    <s v="High"/>
    <n v="2255"/>
  </r>
  <r>
    <x v="0"/>
    <x v="0"/>
    <x v="1"/>
    <s v="High"/>
    <n v="1249"/>
  </r>
  <r>
    <x v="0"/>
    <x v="4"/>
    <x v="2"/>
    <s v="High"/>
    <n v="1438.5"/>
  </r>
  <r>
    <x v="4"/>
    <x v="1"/>
    <x v="2"/>
    <s v="High"/>
    <n v="807"/>
  </r>
  <r>
    <x v="0"/>
    <x v="4"/>
    <x v="2"/>
    <s v="High"/>
    <n v="2641"/>
  </r>
  <r>
    <x v="0"/>
    <x v="1"/>
    <x v="2"/>
    <s v="High"/>
    <n v="2708"/>
  </r>
  <r>
    <x v="0"/>
    <x v="0"/>
    <x v="2"/>
    <s v="High"/>
    <n v="2632"/>
  </r>
  <r>
    <x v="3"/>
    <x v="0"/>
    <x v="2"/>
    <s v="High"/>
    <n v="1583"/>
  </r>
  <r>
    <x v="2"/>
    <x v="3"/>
    <x v="2"/>
    <s v="High"/>
    <n v="571"/>
  </r>
  <r>
    <x v="0"/>
    <x v="2"/>
    <x v="2"/>
    <s v="High"/>
    <n v="2696"/>
  </r>
  <r>
    <x v="1"/>
    <x v="0"/>
    <x v="2"/>
    <s v="High"/>
    <n v="1565"/>
  </r>
  <r>
    <x v="0"/>
    <x v="0"/>
    <x v="2"/>
    <s v="High"/>
    <n v="1249"/>
  </r>
  <r>
    <x v="0"/>
    <x v="1"/>
    <x v="2"/>
    <s v="High"/>
    <n v="357"/>
  </r>
  <r>
    <x v="2"/>
    <x v="1"/>
    <x v="2"/>
    <s v="High"/>
    <n v="1013"/>
  </r>
  <r>
    <x v="1"/>
    <x v="2"/>
    <x v="3"/>
    <s v="High"/>
    <n v="3997.5"/>
  </r>
  <r>
    <x v="0"/>
    <x v="0"/>
    <x v="3"/>
    <s v="High"/>
    <n v="2632"/>
  </r>
  <r>
    <x v="0"/>
    <x v="2"/>
    <x v="3"/>
    <s v="High"/>
    <n v="1190"/>
  </r>
  <r>
    <x v="2"/>
    <x v="3"/>
    <x v="3"/>
    <s v="High"/>
    <n v="604"/>
  </r>
  <r>
    <x v="1"/>
    <x v="1"/>
    <x v="3"/>
    <s v="High"/>
    <n v="660"/>
  </r>
  <r>
    <x v="2"/>
    <x v="3"/>
    <x v="3"/>
    <s v="High"/>
    <n v="410"/>
  </r>
  <r>
    <x v="4"/>
    <x v="3"/>
    <x v="3"/>
    <s v="High"/>
    <n v="2605"/>
  </r>
  <r>
    <x v="2"/>
    <x v="1"/>
    <x v="3"/>
    <s v="High"/>
    <n v="1013"/>
  </r>
  <r>
    <x v="3"/>
    <x v="0"/>
    <x v="4"/>
    <s v="High"/>
    <n v="1583"/>
  </r>
  <r>
    <x v="1"/>
    <x v="0"/>
    <x v="4"/>
    <s v="High"/>
    <n v="1565"/>
  </r>
  <r>
    <x v="3"/>
    <x v="0"/>
    <x v="5"/>
    <s v="High"/>
    <n v="1659"/>
  </r>
  <r>
    <x v="0"/>
    <x v="2"/>
    <x v="5"/>
    <s v="High"/>
    <n v="1190"/>
  </r>
  <r>
    <x v="2"/>
    <x v="3"/>
    <x v="5"/>
    <s v="High"/>
    <n v="410"/>
  </r>
  <r>
    <x v="2"/>
    <x v="1"/>
    <x v="5"/>
    <s v="High"/>
    <n v="1770"/>
  </r>
  <r>
    <x v="0"/>
    <x v="3"/>
    <x v="0"/>
    <s v="High"/>
    <n v="2579"/>
  </r>
  <r>
    <x v="0"/>
    <x v="4"/>
    <x v="0"/>
    <s v="High"/>
    <n v="1743"/>
  </r>
  <r>
    <x v="0"/>
    <x v="4"/>
    <x v="0"/>
    <s v="High"/>
    <n v="2996"/>
  </r>
  <r>
    <x v="0"/>
    <x v="1"/>
    <x v="0"/>
    <s v="High"/>
    <n v="280"/>
  </r>
  <r>
    <x v="0"/>
    <x v="2"/>
    <x v="1"/>
    <s v="High"/>
    <n v="293"/>
  </r>
  <r>
    <x v="0"/>
    <x v="4"/>
    <x v="1"/>
    <s v="High"/>
    <n v="2996"/>
  </r>
  <r>
    <x v="1"/>
    <x v="1"/>
    <x v="2"/>
    <s v="High"/>
    <n v="278"/>
  </r>
  <r>
    <x v="0"/>
    <x v="0"/>
    <x v="2"/>
    <s v="High"/>
    <n v="2428"/>
  </r>
  <r>
    <x v="1"/>
    <x v="4"/>
    <x v="2"/>
    <s v="High"/>
    <n v="1767"/>
  </r>
  <r>
    <x v="2"/>
    <x v="2"/>
    <x v="2"/>
    <s v="High"/>
    <n v="1393"/>
  </r>
  <r>
    <x v="0"/>
    <x v="1"/>
    <x v="4"/>
    <s v="High"/>
    <n v="280"/>
  </r>
  <r>
    <x v="2"/>
    <x v="2"/>
    <x v="5"/>
    <s v="High"/>
    <n v="1393"/>
  </r>
  <r>
    <x v="2"/>
    <x v="4"/>
    <x v="5"/>
    <s v="High"/>
    <n v="2015"/>
  </r>
  <r>
    <x v="4"/>
    <x v="3"/>
    <x v="0"/>
    <s v="High"/>
    <n v="801"/>
  </r>
  <r>
    <x v="3"/>
    <x v="2"/>
    <x v="0"/>
    <s v="High"/>
    <n v="1023"/>
  </r>
  <r>
    <x v="4"/>
    <x v="0"/>
    <x v="0"/>
    <s v="High"/>
    <n v="1496"/>
  </r>
  <r>
    <x v="4"/>
    <x v="4"/>
    <x v="0"/>
    <s v="High"/>
    <n v="1010"/>
  </r>
  <r>
    <x v="1"/>
    <x v="1"/>
    <x v="0"/>
    <s v="High"/>
    <n v="1513"/>
  </r>
  <r>
    <x v="1"/>
    <x v="0"/>
    <x v="0"/>
    <s v="High"/>
    <n v="2300"/>
  </r>
  <r>
    <x v="3"/>
    <x v="3"/>
    <x v="0"/>
    <s v="High"/>
    <n v="2821"/>
  </r>
  <r>
    <x v="0"/>
    <x v="0"/>
    <x v="1"/>
    <s v="High"/>
    <n v="2227.5"/>
  </r>
  <r>
    <x v="0"/>
    <x v="1"/>
    <x v="1"/>
    <s v="High"/>
    <n v="1199"/>
  </r>
  <r>
    <x v="0"/>
    <x v="0"/>
    <x v="1"/>
    <s v="High"/>
    <n v="200"/>
  </r>
  <r>
    <x v="0"/>
    <x v="0"/>
    <x v="1"/>
    <s v="High"/>
    <n v="388"/>
  </r>
  <r>
    <x v="0"/>
    <x v="3"/>
    <x v="1"/>
    <s v="High"/>
    <n v="1727"/>
  </r>
  <r>
    <x v="1"/>
    <x v="0"/>
    <x v="1"/>
    <s v="High"/>
    <n v="2300"/>
  </r>
  <r>
    <x v="0"/>
    <x v="3"/>
    <x v="2"/>
    <s v="High"/>
    <n v="260"/>
  </r>
  <r>
    <x v="1"/>
    <x v="0"/>
    <x v="2"/>
    <s v="High"/>
    <n v="2470"/>
  </r>
  <r>
    <x v="1"/>
    <x v="0"/>
    <x v="2"/>
    <s v="High"/>
    <n v="1743"/>
  </r>
  <r>
    <x v="2"/>
    <x v="4"/>
    <x v="2"/>
    <s v="High"/>
    <n v="2914"/>
  </r>
  <r>
    <x v="0"/>
    <x v="2"/>
    <x v="2"/>
    <s v="High"/>
    <n v="1731"/>
  </r>
  <r>
    <x v="0"/>
    <x v="0"/>
    <x v="2"/>
    <s v="High"/>
    <n v="700"/>
  </r>
  <r>
    <x v="2"/>
    <x v="0"/>
    <x v="2"/>
    <s v="High"/>
    <n v="2222"/>
  </r>
  <r>
    <x v="0"/>
    <x v="4"/>
    <x v="2"/>
    <s v="High"/>
    <n v="1177"/>
  </r>
  <r>
    <x v="0"/>
    <x v="2"/>
    <x v="2"/>
    <s v="High"/>
    <n v="1922"/>
  </r>
  <r>
    <x v="3"/>
    <x v="3"/>
    <x v="3"/>
    <s v="High"/>
    <n v="1575"/>
  </r>
  <r>
    <x v="0"/>
    <x v="4"/>
    <x v="3"/>
    <s v="High"/>
    <n v="606"/>
  </r>
  <r>
    <x v="4"/>
    <x v="4"/>
    <x v="3"/>
    <s v="High"/>
    <n v="2460"/>
  </r>
  <r>
    <x v="4"/>
    <x v="0"/>
    <x v="3"/>
    <s v="High"/>
    <n v="269"/>
  </r>
  <r>
    <x v="4"/>
    <x v="1"/>
    <x v="3"/>
    <s v="High"/>
    <n v="2536"/>
  </r>
  <r>
    <x v="0"/>
    <x v="3"/>
    <x v="4"/>
    <s v="High"/>
    <n v="2903"/>
  </r>
  <r>
    <x v="4"/>
    <x v="4"/>
    <x v="4"/>
    <s v="High"/>
    <n v="2541"/>
  </r>
  <r>
    <x v="4"/>
    <x v="0"/>
    <x v="4"/>
    <s v="High"/>
    <n v="269"/>
  </r>
  <r>
    <x v="4"/>
    <x v="0"/>
    <x v="4"/>
    <s v="High"/>
    <n v="1496"/>
  </r>
  <r>
    <x v="4"/>
    <x v="4"/>
    <x v="4"/>
    <s v="High"/>
    <n v="1010"/>
  </r>
  <r>
    <x v="0"/>
    <x v="2"/>
    <x v="4"/>
    <s v="High"/>
    <n v="1281"/>
  </r>
  <r>
    <x v="4"/>
    <x v="0"/>
    <x v="5"/>
    <s v="High"/>
    <n v="888"/>
  </r>
  <r>
    <x v="3"/>
    <x v="4"/>
    <x v="5"/>
    <s v="High"/>
    <n v="2844"/>
  </r>
  <r>
    <x v="2"/>
    <x v="2"/>
    <x v="5"/>
    <s v="High"/>
    <n v="2475"/>
  </r>
  <r>
    <x v="1"/>
    <x v="0"/>
    <x v="5"/>
    <s v="High"/>
    <n v="1743"/>
  </r>
  <r>
    <x v="2"/>
    <x v="4"/>
    <x v="5"/>
    <s v="High"/>
    <n v="2914"/>
  </r>
  <r>
    <x v="0"/>
    <x v="2"/>
    <x v="5"/>
    <s v="High"/>
    <n v="1731"/>
  </r>
  <r>
    <x v="0"/>
    <x v="3"/>
    <x v="5"/>
    <s v="High"/>
    <n v="1727"/>
  </r>
  <r>
    <x v="1"/>
    <x v="3"/>
    <x v="5"/>
    <s v="High"/>
    <n v="1870"/>
  </r>
  <r>
    <x v="3"/>
    <x v="2"/>
    <x v="0"/>
    <s v="High"/>
    <n v="1174"/>
  </r>
  <r>
    <x v="3"/>
    <x v="1"/>
    <x v="0"/>
    <s v="High"/>
    <n v="2767"/>
  </r>
  <r>
    <x v="3"/>
    <x v="1"/>
    <x v="0"/>
    <s v="High"/>
    <n v="1085"/>
  </r>
  <r>
    <x v="4"/>
    <x v="3"/>
    <x v="1"/>
    <s v="High"/>
    <n v="546"/>
  </r>
  <r>
    <x v="0"/>
    <x v="1"/>
    <x v="2"/>
    <s v="High"/>
    <n v="1158"/>
  </r>
  <r>
    <x v="1"/>
    <x v="0"/>
    <x v="2"/>
    <s v="High"/>
    <n v="1614"/>
  </r>
  <r>
    <x v="0"/>
    <x v="3"/>
    <x v="2"/>
    <s v="High"/>
    <n v="2535"/>
  </r>
  <r>
    <x v="0"/>
    <x v="3"/>
    <x v="2"/>
    <s v="High"/>
    <n v="2851"/>
  </r>
  <r>
    <x v="1"/>
    <x v="0"/>
    <x v="2"/>
    <s v="High"/>
    <n v="2559"/>
  </r>
  <r>
    <x v="0"/>
    <x v="4"/>
    <x v="2"/>
    <s v="High"/>
    <n v="267"/>
  </r>
  <r>
    <x v="3"/>
    <x v="1"/>
    <x v="2"/>
    <s v="High"/>
    <n v="1085"/>
  </r>
  <r>
    <x v="1"/>
    <x v="1"/>
    <x v="2"/>
    <s v="High"/>
    <n v="1175"/>
  </r>
  <r>
    <x v="0"/>
    <x v="4"/>
    <x v="2"/>
    <s v="High"/>
    <n v="2007"/>
  </r>
  <r>
    <x v="0"/>
    <x v="3"/>
    <x v="2"/>
    <s v="High"/>
    <n v="2151"/>
  </r>
  <r>
    <x v="2"/>
    <x v="4"/>
    <x v="2"/>
    <s v="High"/>
    <n v="914"/>
  </r>
  <r>
    <x v="0"/>
    <x v="2"/>
    <x v="2"/>
    <s v="High"/>
    <n v="293"/>
  </r>
  <r>
    <x v="2"/>
    <x v="3"/>
    <x v="3"/>
    <s v="High"/>
    <n v="500"/>
  </r>
  <r>
    <x v="1"/>
    <x v="2"/>
    <x v="3"/>
    <s v="High"/>
    <n v="2826"/>
  </r>
  <r>
    <x v="3"/>
    <x v="2"/>
    <x v="3"/>
    <s v="High"/>
    <n v="663"/>
  </r>
  <r>
    <x v="4"/>
    <x v="4"/>
    <x v="3"/>
    <s v="High"/>
    <n v="2574"/>
  </r>
  <r>
    <x v="3"/>
    <x v="4"/>
    <x v="3"/>
    <s v="High"/>
    <n v="2438"/>
  </r>
  <r>
    <x v="2"/>
    <x v="4"/>
    <x v="3"/>
    <s v="High"/>
    <n v="914"/>
  </r>
  <r>
    <x v="0"/>
    <x v="0"/>
    <x v="4"/>
    <s v="High"/>
    <n v="865.5"/>
  </r>
  <r>
    <x v="1"/>
    <x v="1"/>
    <x v="4"/>
    <s v="High"/>
    <n v="492"/>
  </r>
  <r>
    <x v="0"/>
    <x v="4"/>
    <x v="4"/>
    <s v="High"/>
    <n v="267"/>
  </r>
  <r>
    <x v="1"/>
    <x v="1"/>
    <x v="4"/>
    <s v="High"/>
    <n v="1175"/>
  </r>
  <r>
    <x v="3"/>
    <x v="0"/>
    <x v="4"/>
    <s v="High"/>
    <n v="2954"/>
  </r>
  <r>
    <x v="3"/>
    <x v="1"/>
    <x v="4"/>
    <s v="High"/>
    <n v="552"/>
  </r>
  <r>
    <x v="0"/>
    <x v="2"/>
    <x v="4"/>
    <s v="High"/>
    <n v="293"/>
  </r>
  <r>
    <x v="4"/>
    <x v="2"/>
    <x v="5"/>
    <s v="High"/>
    <n v="2475"/>
  </r>
  <r>
    <x v="4"/>
    <x v="3"/>
    <x v="5"/>
    <s v="High"/>
    <n v="546"/>
  </r>
  <r>
    <x v="0"/>
    <x v="3"/>
    <x v="1"/>
    <s v="High"/>
    <n v="1368"/>
  </r>
  <r>
    <x v="0"/>
    <x v="0"/>
    <x v="2"/>
    <s v="High"/>
    <n v="723"/>
  </r>
  <r>
    <x v="2"/>
    <x v="4"/>
    <x v="4"/>
    <s v="High"/>
    <n v="180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s v="Canada"/>
    <s v="Carretera"/>
    <s v="None"/>
    <n v="1618.5"/>
    <n v="3"/>
    <n v="20"/>
    <n v="32370"/>
    <n v="0"/>
    <n v="32370"/>
    <n v="16185"/>
    <n v="16185"/>
  </r>
  <r>
    <x v="0"/>
    <s v="Germany"/>
    <s v="Carretera"/>
    <s v="None"/>
    <n v="1321"/>
    <n v="3"/>
    <n v="20"/>
    <n v="26420"/>
    <n v="0"/>
    <n v="26420"/>
    <n v="13210"/>
    <n v="13210"/>
  </r>
  <r>
    <x v="1"/>
    <s v="France"/>
    <s v="Carretera"/>
    <s v="None"/>
    <n v="2178"/>
    <n v="3"/>
    <n v="15"/>
    <n v="32670"/>
    <n v="0"/>
    <n v="32670"/>
    <n v="21780"/>
    <n v="10890"/>
  </r>
  <r>
    <x v="1"/>
    <s v="Germany"/>
    <s v="Carretera"/>
    <s v="None"/>
    <n v="888"/>
    <n v="3"/>
    <n v="15"/>
    <n v="13320"/>
    <n v="0"/>
    <n v="13320"/>
    <n v="8880"/>
    <n v="4440"/>
  </r>
  <r>
    <x v="1"/>
    <s v="Mexico"/>
    <s v="Carretera"/>
    <s v="None"/>
    <n v="2470"/>
    <n v="3"/>
    <n v="15"/>
    <n v="37050"/>
    <n v="0"/>
    <n v="37050"/>
    <n v="24700"/>
    <n v="12350"/>
  </r>
  <r>
    <x v="0"/>
    <s v="Germany"/>
    <s v="Carretera"/>
    <s v="None"/>
    <n v="1513"/>
    <n v="3"/>
    <n v="350"/>
    <n v="529550"/>
    <n v="0"/>
    <n v="529550"/>
    <n v="393380"/>
    <n v="136170"/>
  </r>
  <r>
    <x v="1"/>
    <s v="Germany"/>
    <s v="Montana"/>
    <s v="None"/>
    <n v="921"/>
    <n v="5"/>
    <n v="15"/>
    <n v="13815"/>
    <n v="0"/>
    <n v="13815"/>
    <n v="9210"/>
    <n v="4605"/>
  </r>
  <r>
    <x v="2"/>
    <s v="Canada"/>
    <s v="Montana"/>
    <s v="None"/>
    <n v="2518"/>
    <n v="5"/>
    <n v="12"/>
    <n v="30216"/>
    <n v="0"/>
    <n v="30216"/>
    <n v="7554"/>
    <n v="22662"/>
  </r>
  <r>
    <x v="0"/>
    <s v="France"/>
    <s v="Montana"/>
    <s v="None"/>
    <n v="1899"/>
    <n v="5"/>
    <n v="20"/>
    <n v="37980"/>
    <n v="0"/>
    <n v="37980"/>
    <n v="18990"/>
    <n v="18990"/>
  </r>
  <r>
    <x v="2"/>
    <s v="Germany"/>
    <s v="Montana"/>
    <s v="None"/>
    <n v="1545"/>
    <n v="5"/>
    <n v="12"/>
    <n v="18540"/>
    <n v="0"/>
    <n v="18540"/>
    <n v="4635"/>
    <n v="13905"/>
  </r>
  <r>
    <x v="1"/>
    <s v="Mexico"/>
    <s v="Montana"/>
    <s v="None"/>
    <n v="2470"/>
    <n v="5"/>
    <n v="15"/>
    <n v="37050"/>
    <n v="0"/>
    <n v="37050"/>
    <n v="24700"/>
    <n v="12350"/>
  </r>
  <r>
    <x v="3"/>
    <s v="Canada"/>
    <s v="Montana"/>
    <s v="None"/>
    <n v="2665.5"/>
    <n v="5"/>
    <n v="125"/>
    <n v="333187.5"/>
    <n v="0"/>
    <n v="333187.5"/>
    <n v="319860"/>
    <n v="13327.5"/>
  </r>
  <r>
    <x v="4"/>
    <s v="Mexico"/>
    <s v="Montana"/>
    <s v="None"/>
    <n v="958"/>
    <n v="5"/>
    <n v="300"/>
    <n v="287400"/>
    <n v="0"/>
    <n v="287400"/>
    <n v="239500"/>
    <n v="47900"/>
  </r>
  <r>
    <x v="0"/>
    <s v="Germany"/>
    <s v="Montana"/>
    <s v="None"/>
    <n v="2146"/>
    <n v="5"/>
    <n v="7"/>
    <n v="15022"/>
    <n v="0"/>
    <n v="15022"/>
    <n v="10730"/>
    <n v="4292"/>
  </r>
  <r>
    <x v="3"/>
    <s v="Canada"/>
    <s v="Montana"/>
    <s v="None"/>
    <n v="345"/>
    <n v="5"/>
    <n v="125"/>
    <n v="43125"/>
    <n v="0"/>
    <n v="43125"/>
    <n v="41400"/>
    <n v="1725"/>
  </r>
  <r>
    <x v="1"/>
    <s v="United States of America"/>
    <s v="Montana"/>
    <s v="None"/>
    <n v="615"/>
    <n v="5"/>
    <n v="15"/>
    <n v="9225"/>
    <n v="0"/>
    <n v="9225"/>
    <n v="6150"/>
    <n v="3075"/>
  </r>
  <r>
    <x v="0"/>
    <s v="Canada"/>
    <s v="Paseo"/>
    <s v="None"/>
    <n v="292"/>
    <n v="10"/>
    <n v="20"/>
    <n v="5840"/>
    <n v="0"/>
    <n v="5840"/>
    <n v="2920"/>
    <n v="2920"/>
  </r>
  <r>
    <x v="1"/>
    <s v="Mexico"/>
    <s v="Paseo"/>
    <s v="None"/>
    <n v="974"/>
    <n v="10"/>
    <n v="15"/>
    <n v="14610"/>
    <n v="0"/>
    <n v="14610"/>
    <n v="9740"/>
    <n v="4870"/>
  </r>
  <r>
    <x v="2"/>
    <s v="Canada"/>
    <s v="Paseo"/>
    <s v="None"/>
    <n v="2518"/>
    <n v="10"/>
    <n v="12"/>
    <n v="30216"/>
    <n v="0"/>
    <n v="30216"/>
    <n v="7554"/>
    <n v="22662"/>
  </r>
  <r>
    <x v="0"/>
    <s v="Germany"/>
    <s v="Paseo"/>
    <s v="None"/>
    <n v="1006"/>
    <n v="10"/>
    <n v="350"/>
    <n v="352100"/>
    <n v="0"/>
    <n v="352100"/>
    <n v="261560"/>
    <n v="90540"/>
  </r>
  <r>
    <x v="2"/>
    <s v="Germany"/>
    <s v="Paseo"/>
    <s v="None"/>
    <n v="367"/>
    <n v="10"/>
    <n v="12"/>
    <n v="4404"/>
    <n v="0"/>
    <n v="4404"/>
    <n v="1101"/>
    <n v="3303"/>
  </r>
  <r>
    <x v="0"/>
    <s v="Mexico"/>
    <s v="Paseo"/>
    <s v="None"/>
    <n v="883"/>
    <n v="10"/>
    <n v="7"/>
    <n v="6181"/>
    <n v="0"/>
    <n v="6181"/>
    <n v="4415"/>
    <n v="1766"/>
  </r>
  <r>
    <x v="1"/>
    <s v="France"/>
    <s v="Paseo"/>
    <s v="None"/>
    <n v="549"/>
    <n v="10"/>
    <n v="15"/>
    <n v="8235"/>
    <n v="0"/>
    <n v="8235"/>
    <n v="5490"/>
    <n v="2745"/>
  </r>
  <r>
    <x v="4"/>
    <s v="Mexico"/>
    <s v="Paseo"/>
    <s v="None"/>
    <n v="788"/>
    <n v="10"/>
    <n v="300"/>
    <n v="236400"/>
    <n v="0"/>
    <n v="236400"/>
    <n v="197000"/>
    <n v="39400"/>
  </r>
  <r>
    <x v="1"/>
    <s v="Mexico"/>
    <s v="Paseo"/>
    <s v="None"/>
    <n v="2472"/>
    <n v="10"/>
    <n v="15"/>
    <n v="37080"/>
    <n v="0"/>
    <n v="37080"/>
    <n v="24720"/>
    <n v="12360"/>
  </r>
  <r>
    <x v="0"/>
    <s v="United States of America"/>
    <s v="Paseo"/>
    <s v="None"/>
    <n v="1143"/>
    <n v="10"/>
    <n v="7"/>
    <n v="8001"/>
    <n v="0"/>
    <n v="8001"/>
    <n v="5715"/>
    <n v="2286"/>
  </r>
  <r>
    <x v="0"/>
    <s v="Canada"/>
    <s v="Paseo"/>
    <s v="None"/>
    <n v="1725"/>
    <n v="10"/>
    <n v="350"/>
    <n v="603750"/>
    <n v="0"/>
    <n v="603750"/>
    <n v="448500"/>
    <n v="155250"/>
  </r>
  <r>
    <x v="2"/>
    <s v="United States of America"/>
    <s v="Paseo"/>
    <s v="None"/>
    <n v="912"/>
    <n v="10"/>
    <n v="12"/>
    <n v="10944"/>
    <n v="0"/>
    <n v="10944"/>
    <n v="2736"/>
    <n v="8208"/>
  </r>
  <r>
    <x v="1"/>
    <s v="Canada"/>
    <s v="Paseo"/>
    <s v="None"/>
    <n v="2152"/>
    <n v="10"/>
    <n v="15"/>
    <n v="32280"/>
    <n v="0"/>
    <n v="32280"/>
    <n v="21520"/>
    <n v="10760"/>
  </r>
  <r>
    <x v="0"/>
    <s v="Canada"/>
    <s v="Paseo"/>
    <s v="None"/>
    <n v="1817"/>
    <n v="10"/>
    <n v="20"/>
    <n v="36340"/>
    <n v="0"/>
    <n v="36340"/>
    <n v="18170"/>
    <n v="18170"/>
  </r>
  <r>
    <x v="0"/>
    <s v="Germany"/>
    <s v="Paseo"/>
    <s v="None"/>
    <n v="1513"/>
    <n v="10"/>
    <n v="350"/>
    <n v="529550"/>
    <n v="0"/>
    <n v="529550"/>
    <n v="393380"/>
    <n v="136170"/>
  </r>
  <r>
    <x v="0"/>
    <s v="Mexico"/>
    <s v="Velo"/>
    <s v="None"/>
    <n v="1493"/>
    <n v="120"/>
    <n v="7"/>
    <n v="10451"/>
    <n v="0"/>
    <n v="10451"/>
    <n v="7465"/>
    <n v="2986"/>
  </r>
  <r>
    <x v="3"/>
    <s v="France"/>
    <s v="Velo"/>
    <s v="None"/>
    <n v="1804"/>
    <n v="120"/>
    <n v="125"/>
    <n v="225500"/>
    <n v="0"/>
    <n v="225500"/>
    <n v="216480"/>
    <n v="9020"/>
  </r>
  <r>
    <x v="2"/>
    <s v="Germany"/>
    <s v="Velo"/>
    <s v="None"/>
    <n v="2161"/>
    <n v="120"/>
    <n v="12"/>
    <n v="25932"/>
    <n v="0"/>
    <n v="25932"/>
    <n v="6483"/>
    <n v="19449"/>
  </r>
  <r>
    <x v="0"/>
    <s v="Germany"/>
    <s v="Velo"/>
    <s v="None"/>
    <n v="1006"/>
    <n v="120"/>
    <n v="350"/>
    <n v="352100"/>
    <n v="0"/>
    <n v="352100"/>
    <n v="261560"/>
    <n v="90540"/>
  </r>
  <r>
    <x v="2"/>
    <s v="Germany"/>
    <s v="Velo"/>
    <s v="None"/>
    <n v="1545"/>
    <n v="120"/>
    <n v="12"/>
    <n v="18540"/>
    <n v="0"/>
    <n v="18540"/>
    <n v="4635"/>
    <n v="13905"/>
  </r>
  <r>
    <x v="3"/>
    <s v="United States of America"/>
    <s v="Velo"/>
    <s v="None"/>
    <n v="2821"/>
    <n v="120"/>
    <n v="125"/>
    <n v="352625"/>
    <n v="0"/>
    <n v="352625"/>
    <n v="338520"/>
    <n v="14105"/>
  </r>
  <r>
    <x v="3"/>
    <s v="Canada"/>
    <s v="Velo"/>
    <s v="None"/>
    <n v="345"/>
    <n v="120"/>
    <n v="125"/>
    <n v="43125"/>
    <n v="0"/>
    <n v="43125"/>
    <n v="41400"/>
    <n v="1725"/>
  </r>
  <r>
    <x v="4"/>
    <s v="Canada"/>
    <s v="VTT"/>
    <s v="None"/>
    <n v="2001"/>
    <n v="250"/>
    <n v="300"/>
    <n v="600300"/>
    <n v="0"/>
    <n v="600300"/>
    <n v="500250"/>
    <n v="100050"/>
  </r>
  <r>
    <x v="2"/>
    <s v="Germany"/>
    <s v="VTT"/>
    <s v="None"/>
    <n v="2838"/>
    <n v="250"/>
    <n v="12"/>
    <n v="34056"/>
    <n v="0"/>
    <n v="34056"/>
    <n v="8514"/>
    <n v="25542"/>
  </r>
  <r>
    <x v="1"/>
    <s v="France"/>
    <s v="VTT"/>
    <s v="None"/>
    <n v="2178"/>
    <n v="250"/>
    <n v="15"/>
    <n v="32670"/>
    <n v="0"/>
    <n v="32670"/>
    <n v="21780"/>
    <n v="10890"/>
  </r>
  <r>
    <x v="1"/>
    <s v="Germany"/>
    <s v="VTT"/>
    <s v="None"/>
    <n v="888"/>
    <n v="250"/>
    <n v="15"/>
    <n v="13320"/>
    <n v="0"/>
    <n v="13320"/>
    <n v="8880"/>
    <n v="4440"/>
  </r>
  <r>
    <x v="0"/>
    <s v="France"/>
    <s v="VTT"/>
    <s v="None"/>
    <n v="1527"/>
    <n v="250"/>
    <n v="350"/>
    <n v="534450"/>
    <n v="0"/>
    <n v="534450"/>
    <n v="397020"/>
    <n v="137430"/>
  </r>
  <r>
    <x v="4"/>
    <s v="France"/>
    <s v="VTT"/>
    <s v="None"/>
    <n v="2151"/>
    <n v="250"/>
    <n v="300"/>
    <n v="645300"/>
    <n v="0"/>
    <n v="645300"/>
    <n v="537750"/>
    <n v="107550"/>
  </r>
  <r>
    <x v="0"/>
    <s v="Canada"/>
    <s v="VTT"/>
    <s v="None"/>
    <n v="1817"/>
    <n v="250"/>
    <n v="20"/>
    <n v="36340"/>
    <n v="0"/>
    <n v="36340"/>
    <n v="18170"/>
    <n v="18170"/>
  </r>
  <r>
    <x v="0"/>
    <s v="France"/>
    <s v="Amarilla"/>
    <s v="None"/>
    <n v="2750"/>
    <n v="260"/>
    <n v="350"/>
    <n v="962500"/>
    <n v="0"/>
    <n v="962500"/>
    <n v="715000"/>
    <n v="247500"/>
  </r>
  <r>
    <x v="2"/>
    <s v="United States of America"/>
    <s v="Amarilla"/>
    <s v="None"/>
    <n v="1953"/>
    <n v="260"/>
    <n v="12"/>
    <n v="23436"/>
    <n v="0"/>
    <n v="23436"/>
    <n v="5859"/>
    <n v="17577"/>
  </r>
  <r>
    <x v="3"/>
    <s v="Germany"/>
    <s v="Amarilla"/>
    <s v="None"/>
    <n v="4219.5"/>
    <n v="260"/>
    <n v="125"/>
    <n v="527437.5"/>
    <n v="0"/>
    <n v="527437.5"/>
    <n v="506340"/>
    <n v="21097.5"/>
  </r>
  <r>
    <x v="0"/>
    <s v="France"/>
    <s v="Amarilla"/>
    <s v="None"/>
    <n v="1899"/>
    <n v="260"/>
    <n v="20"/>
    <n v="37980"/>
    <n v="0"/>
    <n v="37980"/>
    <n v="18990"/>
    <n v="18990"/>
  </r>
  <r>
    <x v="0"/>
    <s v="Germany"/>
    <s v="Amarilla"/>
    <s v="None"/>
    <n v="1686"/>
    <n v="260"/>
    <n v="7"/>
    <n v="11802"/>
    <n v="0"/>
    <n v="11802"/>
    <n v="8430"/>
    <n v="3372"/>
  </r>
  <r>
    <x v="2"/>
    <s v="United States of America"/>
    <s v="Amarilla"/>
    <s v="None"/>
    <n v="2141"/>
    <n v="260"/>
    <n v="12"/>
    <n v="25692"/>
    <n v="0"/>
    <n v="25692"/>
    <n v="6423"/>
    <n v="19269"/>
  </r>
  <r>
    <x v="0"/>
    <s v="United States of America"/>
    <s v="Amarilla"/>
    <s v="None"/>
    <n v="1143"/>
    <n v="260"/>
    <n v="7"/>
    <n v="8001"/>
    <n v="0"/>
    <n v="8001"/>
    <n v="5715"/>
    <n v="2286"/>
  </r>
  <r>
    <x v="1"/>
    <s v="United States of America"/>
    <s v="Amarilla"/>
    <s v="None"/>
    <n v="615"/>
    <n v="260"/>
    <n v="15"/>
    <n v="9225"/>
    <n v="0"/>
    <n v="9225"/>
    <n v="6150"/>
    <n v="3075"/>
  </r>
  <r>
    <x v="0"/>
    <s v="France"/>
    <s v="Paseo"/>
    <s v="Low"/>
    <n v="3945"/>
    <n v="10"/>
    <n v="7"/>
    <n v="27615"/>
    <n v="276.14999999999998"/>
    <n v="27338.850000000002"/>
    <n v="19725"/>
    <n v="7613.8500000000022"/>
  </r>
  <r>
    <x v="1"/>
    <s v="France"/>
    <s v="Paseo"/>
    <s v="Low"/>
    <n v="2296"/>
    <n v="10"/>
    <n v="15"/>
    <n v="34440"/>
    <n v="344.4"/>
    <n v="34095.599999999999"/>
    <n v="22960"/>
    <n v="11135.599999999999"/>
  </r>
  <r>
    <x v="0"/>
    <s v="France"/>
    <s v="Paseo"/>
    <s v="Low"/>
    <n v="1030"/>
    <n v="10"/>
    <n v="7"/>
    <n v="7210"/>
    <n v="72.099999999999994"/>
    <n v="7137.9"/>
    <n v="5150"/>
    <n v="1987.8999999999996"/>
  </r>
  <r>
    <x v="0"/>
    <s v="France"/>
    <s v="Velo"/>
    <s v="Low"/>
    <n v="639"/>
    <n v="120"/>
    <n v="7"/>
    <n v="4473"/>
    <n v="44.73"/>
    <n v="4428.2700000000004"/>
    <n v="3195"/>
    <n v="1233.2700000000004"/>
  </r>
  <r>
    <x v="0"/>
    <s v="Canada"/>
    <s v="VTT"/>
    <s v="Low"/>
    <n v="1326"/>
    <n v="250"/>
    <n v="7"/>
    <n v="9282"/>
    <n v="92.82"/>
    <n v="9189.18"/>
    <n v="6630"/>
    <n v="2559.1800000000003"/>
  </r>
  <r>
    <x v="2"/>
    <s v="United States of America"/>
    <s v="Carretera"/>
    <s v="Low"/>
    <n v="1858"/>
    <n v="3"/>
    <n v="12"/>
    <n v="22296"/>
    <n v="222.96"/>
    <n v="22073.040000000001"/>
    <n v="5574"/>
    <n v="16499.04"/>
  </r>
  <r>
    <x v="0"/>
    <s v="Mexico"/>
    <s v="Carretera"/>
    <s v="Low"/>
    <n v="1210"/>
    <n v="3"/>
    <n v="350"/>
    <n v="423500"/>
    <n v="4235"/>
    <n v="419265"/>
    <n v="314600"/>
    <n v="104665"/>
  </r>
  <r>
    <x v="0"/>
    <s v="United States of America"/>
    <s v="Carretera"/>
    <s v="Low"/>
    <n v="2529"/>
    <n v="3"/>
    <n v="7"/>
    <n v="17703"/>
    <n v="177.03"/>
    <n v="17525.97"/>
    <n v="12645"/>
    <n v="4880.9699999999993"/>
  </r>
  <r>
    <x v="2"/>
    <s v="Canada"/>
    <s v="Carretera"/>
    <s v="Low"/>
    <n v="1445"/>
    <n v="3"/>
    <n v="12"/>
    <n v="17340"/>
    <n v="173.4"/>
    <n v="17166.599999999999"/>
    <n v="4335"/>
    <n v="12831.599999999999"/>
  </r>
  <r>
    <x v="3"/>
    <s v="United States of America"/>
    <s v="Carretera"/>
    <s v="Low"/>
    <n v="330"/>
    <n v="3"/>
    <n v="125"/>
    <n v="41250"/>
    <n v="412.5"/>
    <n v="40837.5"/>
    <n v="39600"/>
    <n v="1237.5"/>
  </r>
  <r>
    <x v="2"/>
    <s v="France"/>
    <s v="Carretera"/>
    <s v="Low"/>
    <n v="2671"/>
    <n v="3"/>
    <n v="12"/>
    <n v="32052"/>
    <n v="320.52"/>
    <n v="31731.48"/>
    <n v="8013"/>
    <n v="23718.48"/>
  </r>
  <r>
    <x v="2"/>
    <s v="Germany"/>
    <s v="Carretera"/>
    <s v="Low"/>
    <n v="766"/>
    <n v="3"/>
    <n v="12"/>
    <n v="9192"/>
    <n v="91.92"/>
    <n v="9100.08"/>
    <n v="2298"/>
    <n v="6802.08"/>
  </r>
  <r>
    <x v="4"/>
    <s v="Mexico"/>
    <s v="Carretera"/>
    <s v="Low"/>
    <n v="494"/>
    <n v="3"/>
    <n v="300"/>
    <n v="148200"/>
    <n v="1482"/>
    <n v="146718"/>
    <n v="123500"/>
    <n v="23218"/>
  </r>
  <r>
    <x v="0"/>
    <s v="Mexico"/>
    <s v="Carretera"/>
    <s v="Low"/>
    <n v="1397"/>
    <n v="3"/>
    <n v="350"/>
    <n v="488950"/>
    <n v="4889.5"/>
    <n v="484060.5"/>
    <n v="363220"/>
    <n v="120840.5"/>
  </r>
  <r>
    <x v="0"/>
    <s v="France"/>
    <s v="Carretera"/>
    <s v="Low"/>
    <n v="2155"/>
    <n v="3"/>
    <n v="350"/>
    <n v="754250"/>
    <n v="7542.5"/>
    <n v="746707.5"/>
    <n v="560300"/>
    <n v="186407.5"/>
  </r>
  <r>
    <x v="1"/>
    <s v="Mexico"/>
    <s v="Montana"/>
    <s v="Low"/>
    <n v="2214"/>
    <n v="5"/>
    <n v="15"/>
    <n v="33210"/>
    <n v="332.1"/>
    <n v="32877.9"/>
    <n v="22140"/>
    <n v="10737.900000000001"/>
  </r>
  <r>
    <x v="4"/>
    <s v="United States of America"/>
    <s v="Montana"/>
    <s v="Low"/>
    <n v="2301"/>
    <n v="5"/>
    <n v="300"/>
    <n v="690300"/>
    <n v="6903"/>
    <n v="683397"/>
    <n v="575250"/>
    <n v="108147"/>
  </r>
  <r>
    <x v="0"/>
    <s v="France"/>
    <s v="Montana"/>
    <s v="Low"/>
    <n v="1375.5"/>
    <n v="5"/>
    <n v="20"/>
    <n v="27510"/>
    <n v="275.10000000000002"/>
    <n v="27234.899999999998"/>
    <n v="13755"/>
    <n v="13479.899999999998"/>
  </r>
  <r>
    <x v="0"/>
    <s v="Canada"/>
    <s v="Montana"/>
    <s v="Low"/>
    <n v="1830"/>
    <n v="5"/>
    <n v="7"/>
    <n v="12810"/>
    <n v="128.1"/>
    <n v="12681.9"/>
    <n v="9150"/>
    <n v="3531.8999999999996"/>
  </r>
  <r>
    <x v="4"/>
    <s v="United States of America"/>
    <s v="Montana"/>
    <s v="Low"/>
    <n v="2498"/>
    <n v="5"/>
    <n v="300"/>
    <n v="749400"/>
    <n v="7494"/>
    <n v="741906"/>
    <n v="624500"/>
    <n v="117406"/>
  </r>
  <r>
    <x v="3"/>
    <s v="United States of America"/>
    <s v="Montana"/>
    <s v="Low"/>
    <n v="663"/>
    <n v="5"/>
    <n v="125"/>
    <n v="82875"/>
    <n v="828.75"/>
    <n v="82046.25"/>
    <n v="79560"/>
    <n v="2486.25"/>
  </r>
  <r>
    <x v="1"/>
    <s v="United States of America"/>
    <s v="Paseo"/>
    <s v="Low"/>
    <n v="1514"/>
    <n v="10"/>
    <n v="15"/>
    <n v="22710"/>
    <n v="227.1"/>
    <n v="22482.9"/>
    <n v="15140"/>
    <n v="7342.9000000000015"/>
  </r>
  <r>
    <x v="0"/>
    <s v="United States of America"/>
    <s v="Paseo"/>
    <s v="Low"/>
    <n v="4492.5"/>
    <n v="10"/>
    <n v="7"/>
    <n v="31447.5"/>
    <n v="314.47500000000002"/>
    <n v="31133.024999999998"/>
    <n v="22462.5"/>
    <n v="8670.5249999999978"/>
  </r>
  <r>
    <x v="3"/>
    <s v="United States of America"/>
    <s v="Paseo"/>
    <s v="Low"/>
    <n v="727"/>
    <n v="10"/>
    <n v="125"/>
    <n v="90875"/>
    <n v="908.75"/>
    <n v="89966.25"/>
    <n v="87240"/>
    <n v="2726.25"/>
  </r>
  <r>
    <x v="3"/>
    <s v="France"/>
    <s v="Paseo"/>
    <s v="Low"/>
    <n v="787"/>
    <n v="10"/>
    <n v="125"/>
    <n v="98375"/>
    <n v="983.75"/>
    <n v="97391.25"/>
    <n v="94440"/>
    <n v="2951.25"/>
  </r>
  <r>
    <x v="3"/>
    <s v="Mexico"/>
    <s v="Paseo"/>
    <s v="Low"/>
    <n v="1823"/>
    <n v="10"/>
    <n v="125"/>
    <n v="227875"/>
    <n v="2278.75"/>
    <n v="225596.25"/>
    <n v="218760"/>
    <n v="6836.25"/>
  </r>
  <r>
    <x v="1"/>
    <s v="Germany"/>
    <s v="Paseo"/>
    <s v="Low"/>
    <n v="747"/>
    <n v="10"/>
    <n v="15"/>
    <n v="11205"/>
    <n v="112.05"/>
    <n v="11092.95"/>
    <n v="7470"/>
    <n v="3622.9500000000007"/>
  </r>
  <r>
    <x v="2"/>
    <s v="Germany"/>
    <s v="Paseo"/>
    <s v="Low"/>
    <n v="766"/>
    <n v="10"/>
    <n v="12"/>
    <n v="9192"/>
    <n v="91.92"/>
    <n v="9100.08"/>
    <n v="2298"/>
    <n v="6802.08"/>
  </r>
  <r>
    <x v="4"/>
    <s v="United States of America"/>
    <s v="Paseo"/>
    <s v="Low"/>
    <n v="2905"/>
    <n v="10"/>
    <n v="300"/>
    <n v="871500"/>
    <n v="8715"/>
    <n v="862785"/>
    <n v="726250"/>
    <n v="136535"/>
  </r>
  <r>
    <x v="0"/>
    <s v="France"/>
    <s v="Paseo"/>
    <s v="Low"/>
    <n v="2155"/>
    <n v="10"/>
    <n v="350"/>
    <n v="754250"/>
    <n v="7542.5"/>
    <n v="746707.5"/>
    <n v="560300"/>
    <n v="186407.5"/>
  </r>
  <r>
    <x v="0"/>
    <s v="France"/>
    <s v="Velo"/>
    <s v="Low"/>
    <n v="3864"/>
    <n v="120"/>
    <n v="20"/>
    <n v="77280"/>
    <n v="772.80000000000007"/>
    <n v="76507.200000000012"/>
    <n v="38640"/>
    <n v="37867.200000000004"/>
  </r>
  <r>
    <x v="0"/>
    <s v="Mexico"/>
    <s v="Velo"/>
    <s v="Low"/>
    <n v="362"/>
    <n v="120"/>
    <n v="7"/>
    <n v="2534"/>
    <n v="25.34"/>
    <n v="2508.66"/>
    <n v="1810"/>
    <n v="698.65999999999985"/>
  </r>
  <r>
    <x v="3"/>
    <s v="Canada"/>
    <s v="Velo"/>
    <s v="Low"/>
    <n v="923"/>
    <n v="120"/>
    <n v="125"/>
    <n v="115375"/>
    <n v="1153.75"/>
    <n v="114221.25"/>
    <n v="110760"/>
    <n v="3461.25"/>
  </r>
  <r>
    <x v="3"/>
    <s v="United States of America"/>
    <s v="Velo"/>
    <s v="Low"/>
    <n v="663"/>
    <n v="120"/>
    <n v="125"/>
    <n v="82875"/>
    <n v="828.75"/>
    <n v="82046.25"/>
    <n v="79560"/>
    <n v="2486.25"/>
  </r>
  <r>
    <x v="0"/>
    <s v="Canada"/>
    <s v="Velo"/>
    <s v="Low"/>
    <n v="2092"/>
    <n v="120"/>
    <n v="7"/>
    <n v="14644"/>
    <n v="146.44"/>
    <n v="14497.56"/>
    <n v="10460"/>
    <n v="4037.5599999999995"/>
  </r>
  <r>
    <x v="0"/>
    <s v="Germany"/>
    <s v="VTT"/>
    <s v="Low"/>
    <n v="263"/>
    <n v="250"/>
    <n v="7"/>
    <n v="1841"/>
    <n v="18.41"/>
    <n v="1822.59"/>
    <n v="1315"/>
    <n v="507.58999999999992"/>
  </r>
  <r>
    <x v="0"/>
    <s v="Canada"/>
    <s v="VTT"/>
    <s v="Low"/>
    <n v="943.5"/>
    <n v="250"/>
    <n v="350"/>
    <n v="330225"/>
    <n v="3302.25"/>
    <n v="326922.75"/>
    <n v="245310"/>
    <n v="81612.75"/>
  </r>
  <r>
    <x v="3"/>
    <s v="United States of America"/>
    <s v="VTT"/>
    <s v="Low"/>
    <n v="727"/>
    <n v="250"/>
    <n v="125"/>
    <n v="90875"/>
    <n v="908.75"/>
    <n v="89966.25"/>
    <n v="87240"/>
    <n v="2726.25"/>
  </r>
  <r>
    <x v="3"/>
    <s v="France"/>
    <s v="VTT"/>
    <s v="Low"/>
    <n v="787"/>
    <n v="250"/>
    <n v="125"/>
    <n v="98375"/>
    <n v="983.75"/>
    <n v="97391.25"/>
    <n v="94440"/>
    <n v="2951.25"/>
  </r>
  <r>
    <x v="4"/>
    <s v="Germany"/>
    <s v="VTT"/>
    <s v="Low"/>
    <n v="986"/>
    <n v="250"/>
    <n v="300"/>
    <n v="295800"/>
    <n v="2958"/>
    <n v="292842"/>
    <n v="246500"/>
    <n v="46342"/>
  </r>
  <r>
    <x v="4"/>
    <s v="Mexico"/>
    <s v="VTT"/>
    <s v="Low"/>
    <n v="494"/>
    <n v="250"/>
    <n v="300"/>
    <n v="148200"/>
    <n v="1482"/>
    <n v="146718"/>
    <n v="123500"/>
    <n v="23218"/>
  </r>
  <r>
    <x v="0"/>
    <s v="Mexico"/>
    <s v="VTT"/>
    <s v="Low"/>
    <n v="1397"/>
    <n v="250"/>
    <n v="350"/>
    <n v="488950"/>
    <n v="4889.5"/>
    <n v="484060.5"/>
    <n v="363220"/>
    <n v="120840.5"/>
  </r>
  <r>
    <x v="3"/>
    <s v="France"/>
    <s v="VTT"/>
    <s v="Low"/>
    <n v="1744"/>
    <n v="250"/>
    <n v="125"/>
    <n v="218000"/>
    <n v="2180"/>
    <n v="215820"/>
    <n v="209280"/>
    <n v="6540"/>
  </r>
  <r>
    <x v="2"/>
    <s v="United States of America"/>
    <s v="Amarilla"/>
    <s v="Low"/>
    <n v="1989"/>
    <n v="260"/>
    <n v="12"/>
    <n v="23868"/>
    <n v="238.68"/>
    <n v="23629.32"/>
    <n v="5967"/>
    <n v="17662.32"/>
  </r>
  <r>
    <x v="1"/>
    <s v="France"/>
    <s v="Amarilla"/>
    <s v="Low"/>
    <n v="321"/>
    <n v="260"/>
    <n v="15"/>
    <n v="4815"/>
    <n v="48.15"/>
    <n v="4766.8500000000004"/>
    <n v="3210"/>
    <n v="1556.8500000000004"/>
  </r>
  <r>
    <x v="3"/>
    <s v="Canada"/>
    <s v="Carretera"/>
    <s v="Low"/>
    <n v="742.5"/>
    <n v="3"/>
    <n v="125"/>
    <n v="92812.5"/>
    <n v="1856.25"/>
    <n v="90956.25"/>
    <n v="89100"/>
    <n v="1856.25"/>
  </r>
  <r>
    <x v="2"/>
    <s v="Canada"/>
    <s v="Carretera"/>
    <s v="Low"/>
    <n v="1295"/>
    <n v="3"/>
    <n v="12"/>
    <n v="15540"/>
    <n v="310.8"/>
    <n v="15229.2"/>
    <n v="3885"/>
    <n v="11344.2"/>
  </r>
  <r>
    <x v="4"/>
    <s v="Germany"/>
    <s v="Carretera"/>
    <s v="Low"/>
    <n v="214"/>
    <n v="3"/>
    <n v="300"/>
    <n v="64200"/>
    <n v="1284"/>
    <n v="62916"/>
    <n v="53500"/>
    <n v="9416"/>
  </r>
  <r>
    <x v="0"/>
    <s v="France"/>
    <s v="Carretera"/>
    <s v="Low"/>
    <n v="2145"/>
    <n v="3"/>
    <n v="7"/>
    <n v="15015"/>
    <n v="300.3"/>
    <n v="14714.7"/>
    <n v="10725"/>
    <n v="3989.7000000000007"/>
  </r>
  <r>
    <x v="0"/>
    <s v="Canada"/>
    <s v="Carretera"/>
    <s v="Low"/>
    <n v="2852"/>
    <n v="3"/>
    <n v="350"/>
    <n v="998200"/>
    <n v="19964"/>
    <n v="978236"/>
    <n v="741520"/>
    <n v="236716"/>
  </r>
  <r>
    <x v="2"/>
    <s v="United States of America"/>
    <s v="Montana"/>
    <s v="Low"/>
    <n v="1142"/>
    <n v="5"/>
    <n v="12"/>
    <n v="13704"/>
    <n v="274.08"/>
    <n v="13429.92"/>
    <n v="3426"/>
    <n v="10003.92"/>
  </r>
  <r>
    <x v="0"/>
    <s v="United States of America"/>
    <s v="Montana"/>
    <s v="Low"/>
    <n v="1566"/>
    <n v="5"/>
    <n v="20"/>
    <n v="31320"/>
    <n v="626.4"/>
    <n v="30693.599999999999"/>
    <n v="15660"/>
    <n v="15033.599999999999"/>
  </r>
  <r>
    <x v="2"/>
    <s v="Mexico"/>
    <s v="Montana"/>
    <s v="Low"/>
    <n v="690"/>
    <n v="5"/>
    <n v="12"/>
    <n v="8280"/>
    <n v="165.6"/>
    <n v="8114.4"/>
    <n v="2070"/>
    <n v="6044.4"/>
  </r>
  <r>
    <x v="3"/>
    <s v="Mexico"/>
    <s v="Montana"/>
    <s v="Low"/>
    <n v="1660"/>
    <n v="5"/>
    <n v="125"/>
    <n v="207500"/>
    <n v="4150"/>
    <n v="203350"/>
    <n v="199200"/>
    <n v="4150"/>
  </r>
  <r>
    <x v="1"/>
    <s v="Canada"/>
    <s v="Paseo"/>
    <s v="Low"/>
    <n v="2363"/>
    <n v="10"/>
    <n v="15"/>
    <n v="35445"/>
    <n v="708.9"/>
    <n v="34736.1"/>
    <n v="23630"/>
    <n v="11106.099999999999"/>
  </r>
  <r>
    <x v="4"/>
    <s v="France"/>
    <s v="Paseo"/>
    <s v="Low"/>
    <n v="918"/>
    <n v="10"/>
    <n v="300"/>
    <n v="275400"/>
    <n v="5508"/>
    <n v="269892"/>
    <n v="229500"/>
    <n v="40392"/>
  </r>
  <r>
    <x v="4"/>
    <s v="Germany"/>
    <s v="Paseo"/>
    <s v="Low"/>
    <n v="1728"/>
    <n v="10"/>
    <n v="300"/>
    <n v="518400"/>
    <n v="10368"/>
    <n v="508032"/>
    <n v="432000"/>
    <n v="76032"/>
  </r>
  <r>
    <x v="2"/>
    <s v="United States of America"/>
    <s v="Paseo"/>
    <s v="Low"/>
    <n v="1142"/>
    <n v="10"/>
    <n v="12"/>
    <n v="13704"/>
    <n v="274.08"/>
    <n v="13429.92"/>
    <n v="3426"/>
    <n v="10003.92"/>
  </r>
  <r>
    <x v="3"/>
    <s v="Mexico"/>
    <s v="Paseo"/>
    <s v="Low"/>
    <n v="662"/>
    <n v="10"/>
    <n v="125"/>
    <n v="82750"/>
    <n v="1655"/>
    <n v="81095"/>
    <n v="79440"/>
    <n v="1655"/>
  </r>
  <r>
    <x v="2"/>
    <s v="Canada"/>
    <s v="Paseo"/>
    <s v="Low"/>
    <n v="1295"/>
    <n v="10"/>
    <n v="12"/>
    <n v="15540"/>
    <n v="310.8"/>
    <n v="15229.2"/>
    <n v="3885"/>
    <n v="11344.2"/>
  </r>
  <r>
    <x v="3"/>
    <s v="Germany"/>
    <s v="Paseo"/>
    <s v="Low"/>
    <n v="809"/>
    <n v="10"/>
    <n v="125"/>
    <n v="101125"/>
    <n v="2022.5"/>
    <n v="99102.5"/>
    <n v="97080"/>
    <n v="2022.5"/>
  </r>
  <r>
    <x v="3"/>
    <s v="Mexico"/>
    <s v="Paseo"/>
    <s v="Low"/>
    <n v="2145"/>
    <n v="10"/>
    <n v="125"/>
    <n v="268125"/>
    <n v="5362.5"/>
    <n v="262762.5"/>
    <n v="257400"/>
    <n v="5362.5"/>
  </r>
  <r>
    <x v="2"/>
    <s v="France"/>
    <s v="Paseo"/>
    <s v="Low"/>
    <n v="1785"/>
    <n v="10"/>
    <n v="12"/>
    <n v="21420"/>
    <n v="428.4"/>
    <n v="20991.599999999999"/>
    <n v="5355"/>
    <n v="15636.599999999999"/>
  </r>
  <r>
    <x v="4"/>
    <s v="Canada"/>
    <s v="Paseo"/>
    <s v="Low"/>
    <n v="1916"/>
    <n v="10"/>
    <n v="300"/>
    <n v="574800"/>
    <n v="11496"/>
    <n v="563304"/>
    <n v="479000"/>
    <n v="84304"/>
  </r>
  <r>
    <x v="0"/>
    <s v="Canada"/>
    <s v="Paseo"/>
    <s v="Low"/>
    <n v="2852"/>
    <n v="10"/>
    <n v="350"/>
    <n v="998200"/>
    <n v="19964"/>
    <n v="978236"/>
    <n v="741520"/>
    <n v="236716"/>
  </r>
  <r>
    <x v="3"/>
    <s v="Canada"/>
    <s v="Paseo"/>
    <s v="Low"/>
    <n v="2729"/>
    <n v="10"/>
    <n v="125"/>
    <n v="341125"/>
    <n v="6822.5"/>
    <n v="334302.5"/>
    <n v="327480"/>
    <n v="6822.5"/>
  </r>
  <r>
    <x v="1"/>
    <s v="United States of America"/>
    <s v="Paseo"/>
    <s v="Low"/>
    <n v="1925"/>
    <n v="10"/>
    <n v="15"/>
    <n v="28875"/>
    <n v="577.5"/>
    <n v="28297.5"/>
    <n v="19250"/>
    <n v="9047.5"/>
  </r>
  <r>
    <x v="0"/>
    <s v="United States of America"/>
    <s v="Paseo"/>
    <s v="Low"/>
    <n v="2013"/>
    <n v="10"/>
    <n v="7"/>
    <n v="14091"/>
    <n v="281.82"/>
    <n v="13809.18"/>
    <n v="10065"/>
    <n v="3744.1800000000003"/>
  </r>
  <r>
    <x v="2"/>
    <s v="France"/>
    <s v="Paseo"/>
    <s v="Low"/>
    <n v="1055"/>
    <n v="10"/>
    <n v="12"/>
    <n v="12660"/>
    <n v="253.2"/>
    <n v="12406.8"/>
    <n v="3165"/>
    <n v="9241.7999999999993"/>
  </r>
  <r>
    <x v="2"/>
    <s v="Mexico"/>
    <s v="Paseo"/>
    <s v="Low"/>
    <n v="1084"/>
    <n v="10"/>
    <n v="12"/>
    <n v="13008"/>
    <n v="260.16000000000003"/>
    <n v="12747.84"/>
    <n v="3252"/>
    <n v="9495.84"/>
  </r>
  <r>
    <x v="0"/>
    <s v="United States of America"/>
    <s v="Velo"/>
    <s v="Low"/>
    <n v="1566"/>
    <n v="120"/>
    <n v="20"/>
    <n v="31320"/>
    <n v="626.4"/>
    <n v="30693.599999999999"/>
    <n v="15660"/>
    <n v="15033.599999999999"/>
  </r>
  <r>
    <x v="0"/>
    <s v="Germany"/>
    <s v="Velo"/>
    <s v="Low"/>
    <n v="2966"/>
    <n v="120"/>
    <n v="350"/>
    <n v="1038100"/>
    <n v="20762"/>
    <n v="1017338"/>
    <n v="771160"/>
    <n v="246178"/>
  </r>
  <r>
    <x v="0"/>
    <s v="Germany"/>
    <s v="Velo"/>
    <s v="Low"/>
    <n v="2877"/>
    <n v="120"/>
    <n v="350"/>
    <n v="1006950"/>
    <n v="20139"/>
    <n v="986811"/>
    <n v="748020"/>
    <n v="238791"/>
  </r>
  <r>
    <x v="3"/>
    <s v="Germany"/>
    <s v="Velo"/>
    <s v="Low"/>
    <n v="809"/>
    <n v="120"/>
    <n v="125"/>
    <n v="101125"/>
    <n v="2022.5"/>
    <n v="99102.5"/>
    <n v="97080"/>
    <n v="2022.5"/>
  </r>
  <r>
    <x v="3"/>
    <s v="Mexico"/>
    <s v="Velo"/>
    <s v="Low"/>
    <n v="2145"/>
    <n v="120"/>
    <n v="125"/>
    <n v="268125"/>
    <n v="5362.5"/>
    <n v="262762.5"/>
    <n v="257400"/>
    <n v="5362.5"/>
  </r>
  <r>
    <x v="2"/>
    <s v="France"/>
    <s v="Velo"/>
    <s v="Low"/>
    <n v="1055"/>
    <n v="120"/>
    <n v="12"/>
    <n v="12660"/>
    <n v="253.2"/>
    <n v="12406.8"/>
    <n v="3165"/>
    <n v="9241.7999999999993"/>
  </r>
  <r>
    <x v="0"/>
    <s v="Mexico"/>
    <s v="Velo"/>
    <s v="Low"/>
    <n v="544"/>
    <n v="120"/>
    <n v="20"/>
    <n v="10880"/>
    <n v="217.6"/>
    <n v="10662.4"/>
    <n v="5440"/>
    <n v="5222.3999999999996"/>
  </r>
  <r>
    <x v="2"/>
    <s v="Mexico"/>
    <s v="Velo"/>
    <s v="Low"/>
    <n v="1084"/>
    <n v="120"/>
    <n v="12"/>
    <n v="13008"/>
    <n v="260.16000000000003"/>
    <n v="12747.84"/>
    <n v="3252"/>
    <n v="9495.84"/>
  </r>
  <r>
    <x v="3"/>
    <s v="Mexico"/>
    <s v="VTT"/>
    <s v="Low"/>
    <n v="662"/>
    <n v="250"/>
    <n v="125"/>
    <n v="82750"/>
    <n v="1655"/>
    <n v="81095"/>
    <n v="79440"/>
    <n v="1655"/>
  </r>
  <r>
    <x v="4"/>
    <s v="Germany"/>
    <s v="VTT"/>
    <s v="Low"/>
    <n v="214"/>
    <n v="250"/>
    <n v="300"/>
    <n v="64200"/>
    <n v="1284"/>
    <n v="62916"/>
    <n v="53500"/>
    <n v="9416"/>
  </r>
  <r>
    <x v="0"/>
    <s v="Germany"/>
    <s v="VTT"/>
    <s v="Low"/>
    <n v="2877"/>
    <n v="250"/>
    <n v="350"/>
    <n v="1006950"/>
    <n v="20139"/>
    <n v="986811"/>
    <n v="748020"/>
    <n v="238791"/>
  </r>
  <r>
    <x v="3"/>
    <s v="Canada"/>
    <s v="VTT"/>
    <s v="Low"/>
    <n v="2729"/>
    <n v="250"/>
    <n v="125"/>
    <n v="341125"/>
    <n v="6822.5"/>
    <n v="334302.5"/>
    <n v="327480"/>
    <n v="6822.5"/>
  </r>
  <r>
    <x v="0"/>
    <s v="United States of America"/>
    <s v="VTT"/>
    <s v="Low"/>
    <n v="266"/>
    <n v="250"/>
    <n v="350"/>
    <n v="93100"/>
    <n v="1862"/>
    <n v="91238"/>
    <n v="69160"/>
    <n v="22078"/>
  </r>
  <r>
    <x v="0"/>
    <s v="Mexico"/>
    <s v="VTT"/>
    <s v="Low"/>
    <n v="1940"/>
    <n v="250"/>
    <n v="350"/>
    <n v="679000"/>
    <n v="13580"/>
    <n v="665420"/>
    <n v="504400"/>
    <n v="161020"/>
  </r>
  <r>
    <x v="4"/>
    <s v="Germany"/>
    <s v="Amarilla"/>
    <s v="Low"/>
    <n v="259"/>
    <n v="260"/>
    <n v="300"/>
    <n v="77700"/>
    <n v="1554"/>
    <n v="76146"/>
    <n v="64750"/>
    <n v="11396"/>
  </r>
  <r>
    <x v="4"/>
    <s v="Mexico"/>
    <s v="Amarilla"/>
    <s v="Low"/>
    <n v="1101"/>
    <n v="260"/>
    <n v="300"/>
    <n v="330300"/>
    <n v="6606"/>
    <n v="323694"/>
    <n v="275250"/>
    <n v="48444"/>
  </r>
  <r>
    <x v="3"/>
    <s v="Germany"/>
    <s v="Amarilla"/>
    <s v="Low"/>
    <n v="2276"/>
    <n v="260"/>
    <n v="125"/>
    <n v="284500"/>
    <n v="5690"/>
    <n v="278810"/>
    <n v="273120"/>
    <n v="5690"/>
  </r>
  <r>
    <x v="0"/>
    <s v="Germany"/>
    <s v="Amarilla"/>
    <s v="Low"/>
    <n v="2966"/>
    <n v="260"/>
    <n v="350"/>
    <n v="1038100"/>
    <n v="20762"/>
    <n v="1017338"/>
    <n v="771160"/>
    <n v="246178"/>
  </r>
  <r>
    <x v="0"/>
    <s v="United States of America"/>
    <s v="Amarilla"/>
    <s v="Low"/>
    <n v="1236"/>
    <n v="260"/>
    <n v="20"/>
    <n v="24720"/>
    <n v="494.4"/>
    <n v="24225.599999999999"/>
    <n v="12360"/>
    <n v="11865.599999999999"/>
  </r>
  <r>
    <x v="0"/>
    <s v="France"/>
    <s v="Amarilla"/>
    <s v="Low"/>
    <n v="941"/>
    <n v="260"/>
    <n v="20"/>
    <n v="18820"/>
    <n v="376.4"/>
    <n v="18443.599999999999"/>
    <n v="9410"/>
    <n v="9033.5999999999985"/>
  </r>
  <r>
    <x v="4"/>
    <s v="Canada"/>
    <s v="Amarilla"/>
    <s v="Low"/>
    <n v="1916"/>
    <n v="260"/>
    <n v="300"/>
    <n v="574800"/>
    <n v="11496"/>
    <n v="563304"/>
    <n v="479000"/>
    <n v="84304"/>
  </r>
  <r>
    <x v="3"/>
    <s v="France"/>
    <s v="Carretera"/>
    <s v="Low"/>
    <n v="4243.5"/>
    <n v="3"/>
    <n v="125"/>
    <n v="530437.5"/>
    <n v="15913.125"/>
    <n v="514524.375"/>
    <n v="509220"/>
    <n v="5304.375"/>
  </r>
  <r>
    <x v="0"/>
    <s v="Germany"/>
    <s v="Carretera"/>
    <s v="Low"/>
    <n v="2580"/>
    <n v="3"/>
    <n v="20"/>
    <n v="51600"/>
    <n v="1548"/>
    <n v="50052"/>
    <n v="25800"/>
    <n v="24252"/>
  </r>
  <r>
    <x v="4"/>
    <s v="Germany"/>
    <s v="Carretera"/>
    <s v="Low"/>
    <n v="689"/>
    <n v="3"/>
    <n v="300"/>
    <n v="206700"/>
    <n v="6201"/>
    <n v="200499"/>
    <n v="172250"/>
    <n v="28249"/>
  </r>
  <r>
    <x v="2"/>
    <s v="United States of America"/>
    <s v="Carretera"/>
    <s v="Low"/>
    <n v="1947"/>
    <n v="3"/>
    <n v="12"/>
    <n v="23364"/>
    <n v="700.92"/>
    <n v="22663.08"/>
    <n v="5841"/>
    <n v="16822.080000000002"/>
  </r>
  <r>
    <x v="2"/>
    <s v="Canada"/>
    <s v="Carretera"/>
    <s v="Low"/>
    <n v="908"/>
    <n v="3"/>
    <n v="12"/>
    <n v="10896"/>
    <n v="326.88"/>
    <n v="10569.12"/>
    <n v="2724"/>
    <n v="7845.1200000000008"/>
  </r>
  <r>
    <x v="0"/>
    <s v="Germany"/>
    <s v="Montana"/>
    <s v="Low"/>
    <n v="1958"/>
    <n v="5"/>
    <n v="7"/>
    <n v="13706"/>
    <n v="411.18"/>
    <n v="13294.82"/>
    <n v="9790"/>
    <n v="3504.8199999999997"/>
  </r>
  <r>
    <x v="2"/>
    <s v="France"/>
    <s v="Montana"/>
    <s v="Low"/>
    <n v="1901"/>
    <n v="5"/>
    <n v="12"/>
    <n v="22812"/>
    <n v="684.36"/>
    <n v="22127.64"/>
    <n v="5703"/>
    <n v="16424.64"/>
  </r>
  <r>
    <x v="0"/>
    <s v="France"/>
    <s v="Montana"/>
    <s v="Low"/>
    <n v="544"/>
    <n v="5"/>
    <n v="7"/>
    <n v="3808"/>
    <n v="114.24"/>
    <n v="3693.76"/>
    <n v="2720"/>
    <n v="973.76000000000022"/>
  </r>
  <r>
    <x v="0"/>
    <s v="Germany"/>
    <s v="Montana"/>
    <s v="Low"/>
    <n v="1797"/>
    <n v="5"/>
    <n v="350"/>
    <n v="628950"/>
    <n v="18868.5"/>
    <n v="610081.5"/>
    <n v="467220"/>
    <n v="142861.5"/>
  </r>
  <r>
    <x v="3"/>
    <s v="France"/>
    <s v="Montana"/>
    <s v="Low"/>
    <n v="1287"/>
    <n v="5"/>
    <n v="125"/>
    <n v="160875"/>
    <n v="4826.25"/>
    <n v="156048.75"/>
    <n v="154440"/>
    <n v="1608.75"/>
  </r>
  <r>
    <x v="3"/>
    <s v="Germany"/>
    <s v="Montana"/>
    <s v="Low"/>
    <n v="1706"/>
    <n v="5"/>
    <n v="125"/>
    <n v="213250"/>
    <n v="6397.5"/>
    <n v="206852.5"/>
    <n v="204720"/>
    <n v="2132.5"/>
  </r>
  <r>
    <x v="4"/>
    <s v="France"/>
    <s v="Paseo"/>
    <s v="Low"/>
    <n v="2434.5"/>
    <n v="10"/>
    <n v="300"/>
    <n v="730350"/>
    <n v="21910.5"/>
    <n v="708439.5"/>
    <n v="608625"/>
    <n v="99814.5"/>
  </r>
  <r>
    <x v="3"/>
    <s v="Canada"/>
    <s v="Paseo"/>
    <s v="Low"/>
    <n v="1774"/>
    <n v="10"/>
    <n v="125"/>
    <n v="221750"/>
    <n v="6652.5"/>
    <n v="215097.5"/>
    <n v="212880"/>
    <n v="2217.5"/>
  </r>
  <r>
    <x v="2"/>
    <s v="France"/>
    <s v="Paseo"/>
    <s v="Low"/>
    <n v="1901"/>
    <n v="10"/>
    <n v="12"/>
    <n v="22812"/>
    <n v="684.36"/>
    <n v="22127.64"/>
    <n v="5703"/>
    <n v="16424.64"/>
  </r>
  <r>
    <x v="4"/>
    <s v="Germany"/>
    <s v="Paseo"/>
    <s v="Low"/>
    <n v="689"/>
    <n v="10"/>
    <n v="300"/>
    <n v="206700"/>
    <n v="6201"/>
    <n v="200499"/>
    <n v="172250"/>
    <n v="28249"/>
  </r>
  <r>
    <x v="3"/>
    <s v="Germany"/>
    <s v="Paseo"/>
    <s v="Low"/>
    <n v="1570"/>
    <n v="10"/>
    <n v="125"/>
    <n v="196250"/>
    <n v="5887.5"/>
    <n v="190362.5"/>
    <n v="188400"/>
    <n v="1962.5"/>
  </r>
  <r>
    <x v="2"/>
    <s v="United States of America"/>
    <s v="Paseo"/>
    <s v="Low"/>
    <n v="1369.5"/>
    <n v="10"/>
    <n v="12"/>
    <n v="16434"/>
    <n v="493.02"/>
    <n v="15940.98"/>
    <n v="4108.5"/>
    <n v="11832.48"/>
  </r>
  <r>
    <x v="3"/>
    <s v="Canada"/>
    <s v="Paseo"/>
    <s v="Low"/>
    <n v="2009"/>
    <n v="10"/>
    <n v="125"/>
    <n v="251125"/>
    <n v="7533.75"/>
    <n v="243591.25"/>
    <n v="241080"/>
    <n v="2511.25"/>
  </r>
  <r>
    <x v="1"/>
    <s v="Germany"/>
    <s v="Paseo"/>
    <s v="Low"/>
    <n v="1945"/>
    <n v="10"/>
    <n v="15"/>
    <n v="29175"/>
    <n v="875.25"/>
    <n v="28299.75"/>
    <n v="19450"/>
    <n v="8849.75"/>
  </r>
  <r>
    <x v="3"/>
    <s v="France"/>
    <s v="Paseo"/>
    <s v="Low"/>
    <n v="1287"/>
    <n v="10"/>
    <n v="125"/>
    <n v="160875"/>
    <n v="4826.25"/>
    <n v="156048.75"/>
    <n v="154440"/>
    <n v="1608.75"/>
  </r>
  <r>
    <x v="3"/>
    <s v="Germany"/>
    <s v="Paseo"/>
    <s v="Low"/>
    <n v="1706"/>
    <n v="10"/>
    <n v="125"/>
    <n v="213250"/>
    <n v="6397.5"/>
    <n v="206852.5"/>
    <n v="204720"/>
    <n v="2132.5"/>
  </r>
  <r>
    <x v="3"/>
    <s v="Canada"/>
    <s v="Velo"/>
    <s v="Low"/>
    <n v="2009"/>
    <n v="120"/>
    <n v="125"/>
    <n v="251125"/>
    <n v="7533.75"/>
    <n v="243591.25"/>
    <n v="241080"/>
    <n v="2511.25"/>
  </r>
  <r>
    <x v="4"/>
    <s v="United States of America"/>
    <s v="VTT"/>
    <s v="Low"/>
    <n v="2844"/>
    <n v="250"/>
    <n v="300"/>
    <n v="853200"/>
    <n v="25596"/>
    <n v="827604"/>
    <n v="711000"/>
    <n v="116604"/>
  </r>
  <r>
    <x v="2"/>
    <s v="Mexico"/>
    <s v="VTT"/>
    <s v="Low"/>
    <n v="1916"/>
    <n v="250"/>
    <n v="12"/>
    <n v="22992"/>
    <n v="689.76"/>
    <n v="22302.240000000002"/>
    <n v="5748"/>
    <n v="16554.240000000002"/>
  </r>
  <r>
    <x v="3"/>
    <s v="Germany"/>
    <s v="VTT"/>
    <s v="Low"/>
    <n v="1570"/>
    <n v="250"/>
    <n v="125"/>
    <n v="196250"/>
    <n v="5887.5"/>
    <n v="190362.5"/>
    <n v="188400"/>
    <n v="1962.5"/>
  </r>
  <r>
    <x v="4"/>
    <s v="Canada"/>
    <s v="VTT"/>
    <s v="Low"/>
    <n v="1874"/>
    <n v="250"/>
    <n v="300"/>
    <n v="562200"/>
    <n v="16866"/>
    <n v="545334"/>
    <n v="468500"/>
    <n v="76834"/>
  </r>
  <r>
    <x v="0"/>
    <s v="Mexico"/>
    <s v="VTT"/>
    <s v="Low"/>
    <n v="1642"/>
    <n v="250"/>
    <n v="350"/>
    <n v="574700"/>
    <n v="17241"/>
    <n v="557459"/>
    <n v="426920"/>
    <n v="130539"/>
  </r>
  <r>
    <x v="1"/>
    <s v="Germany"/>
    <s v="VTT"/>
    <s v="Low"/>
    <n v="1945"/>
    <n v="250"/>
    <n v="15"/>
    <n v="29175"/>
    <n v="875.25"/>
    <n v="28299.75"/>
    <n v="19450"/>
    <n v="8849.75"/>
  </r>
  <r>
    <x v="0"/>
    <s v="Canada"/>
    <s v="Carretera"/>
    <s v="Low"/>
    <n v="831"/>
    <n v="3"/>
    <n v="20"/>
    <n v="16620"/>
    <n v="498.6"/>
    <n v="16121.4"/>
    <n v="8310"/>
    <n v="7811.4"/>
  </r>
  <r>
    <x v="0"/>
    <s v="Mexico"/>
    <s v="Paseo"/>
    <s v="Low"/>
    <n v="1760"/>
    <n v="10"/>
    <n v="7"/>
    <n v="12320"/>
    <n v="369.6"/>
    <n v="11950.4"/>
    <n v="8800"/>
    <n v="3150.3999999999996"/>
  </r>
  <r>
    <x v="0"/>
    <s v="Canada"/>
    <s v="Velo"/>
    <s v="Low"/>
    <n v="3850.5"/>
    <n v="120"/>
    <n v="20"/>
    <n v="77010"/>
    <n v="2310.3000000000002"/>
    <n v="74699.700000000012"/>
    <n v="38505"/>
    <n v="36194.700000000004"/>
  </r>
  <r>
    <x v="2"/>
    <s v="Germany"/>
    <s v="VTT"/>
    <s v="Low"/>
    <n v="2479"/>
    <n v="250"/>
    <n v="12"/>
    <n v="29748"/>
    <n v="892.44"/>
    <n v="28855.56"/>
    <n v="7437"/>
    <n v="21418.560000000001"/>
  </r>
  <r>
    <x v="1"/>
    <s v="Mexico"/>
    <s v="Montana"/>
    <s v="Low"/>
    <n v="2031"/>
    <n v="5"/>
    <n v="15"/>
    <n v="30465"/>
    <n v="1218.5999999999999"/>
    <n v="29246.400000000001"/>
    <n v="20310"/>
    <n v="8936.4000000000015"/>
  </r>
  <r>
    <x v="1"/>
    <s v="Mexico"/>
    <s v="Paseo"/>
    <s v="Low"/>
    <n v="2031"/>
    <n v="10"/>
    <n v="15"/>
    <n v="30465"/>
    <n v="1218.5999999999999"/>
    <n v="29246.400000000001"/>
    <n v="20310"/>
    <n v="8936.4000000000015"/>
  </r>
  <r>
    <x v="1"/>
    <s v="France"/>
    <s v="Paseo"/>
    <s v="Low"/>
    <n v="2261"/>
    <n v="10"/>
    <n v="15"/>
    <n v="33915"/>
    <n v="1356.6"/>
    <n v="32558.400000000001"/>
    <n v="22610"/>
    <n v="9948.4000000000015"/>
  </r>
  <r>
    <x v="0"/>
    <s v="United States of America"/>
    <s v="Velo"/>
    <s v="Low"/>
    <n v="736"/>
    <n v="120"/>
    <n v="20"/>
    <n v="14720"/>
    <n v="588.79999999999995"/>
    <n v="14131.2"/>
    <n v="7360"/>
    <n v="6771.2000000000007"/>
  </r>
  <r>
    <x v="0"/>
    <s v="Canada"/>
    <s v="Carretera"/>
    <s v="Low"/>
    <n v="2851"/>
    <n v="3"/>
    <n v="7"/>
    <n v="19957"/>
    <n v="798.28"/>
    <n v="19158.72"/>
    <n v="14255"/>
    <n v="4903.7200000000012"/>
  </r>
  <r>
    <x v="4"/>
    <s v="Germany"/>
    <s v="Carretera"/>
    <s v="Low"/>
    <n v="2021"/>
    <n v="3"/>
    <n v="300"/>
    <n v="606300"/>
    <n v="24252"/>
    <n v="582048"/>
    <n v="505250"/>
    <n v="76798"/>
  </r>
  <r>
    <x v="0"/>
    <s v="United States of America"/>
    <s v="Carretera"/>
    <s v="Low"/>
    <n v="274"/>
    <n v="3"/>
    <n v="350"/>
    <n v="95900"/>
    <n v="3836"/>
    <n v="92064"/>
    <n v="71240"/>
    <n v="20824"/>
  </r>
  <r>
    <x v="1"/>
    <s v="Canada"/>
    <s v="Montana"/>
    <s v="Low"/>
    <n v="1967"/>
    <n v="5"/>
    <n v="15"/>
    <n v="29505"/>
    <n v="1180.2"/>
    <n v="28324.799999999999"/>
    <n v="19670"/>
    <n v="8654.7999999999993"/>
  </r>
  <r>
    <x v="4"/>
    <s v="Germany"/>
    <s v="Montana"/>
    <s v="Low"/>
    <n v="1859"/>
    <n v="5"/>
    <n v="300"/>
    <n v="557700"/>
    <n v="22308"/>
    <n v="535392"/>
    <n v="464750"/>
    <n v="70642"/>
  </r>
  <r>
    <x v="0"/>
    <s v="Canada"/>
    <s v="Montana"/>
    <s v="Low"/>
    <n v="2851"/>
    <n v="5"/>
    <n v="7"/>
    <n v="19957"/>
    <n v="798.28"/>
    <n v="19158.72"/>
    <n v="14255"/>
    <n v="4903.7200000000012"/>
  </r>
  <r>
    <x v="4"/>
    <s v="Germany"/>
    <s v="Montana"/>
    <s v="Low"/>
    <n v="2021"/>
    <n v="5"/>
    <n v="300"/>
    <n v="606300"/>
    <n v="24252"/>
    <n v="582048"/>
    <n v="505250"/>
    <n v="76798"/>
  </r>
  <r>
    <x v="3"/>
    <s v="Mexico"/>
    <s v="Montana"/>
    <s v="Low"/>
    <n v="1138"/>
    <n v="5"/>
    <n v="125"/>
    <n v="142250"/>
    <n v="5690"/>
    <n v="136560"/>
    <n v="136560"/>
    <n v="0"/>
  </r>
  <r>
    <x v="0"/>
    <s v="Canada"/>
    <s v="Paseo"/>
    <s v="Low"/>
    <n v="4251"/>
    <n v="10"/>
    <n v="7"/>
    <n v="29757"/>
    <n v="1190.28"/>
    <n v="28566.720000000001"/>
    <n v="21255"/>
    <n v="7311.7199999999993"/>
  </r>
  <r>
    <x v="3"/>
    <s v="Germany"/>
    <s v="Paseo"/>
    <s v="Low"/>
    <n v="795"/>
    <n v="10"/>
    <n v="125"/>
    <n v="99375"/>
    <n v="3975"/>
    <n v="95400"/>
    <n v="95400"/>
    <n v="0"/>
  </r>
  <r>
    <x v="4"/>
    <s v="Germany"/>
    <s v="Paseo"/>
    <s v="Low"/>
    <n v="1414.5"/>
    <n v="10"/>
    <n v="300"/>
    <n v="424350"/>
    <n v="16974"/>
    <n v="407376"/>
    <n v="353625"/>
    <n v="53751"/>
  </r>
  <r>
    <x v="4"/>
    <s v="United States of America"/>
    <s v="Paseo"/>
    <s v="Low"/>
    <n v="2918"/>
    <n v="10"/>
    <n v="300"/>
    <n v="875400"/>
    <n v="35016"/>
    <n v="840384"/>
    <n v="729500"/>
    <n v="110884"/>
  </r>
  <r>
    <x v="0"/>
    <s v="United States of America"/>
    <s v="Paseo"/>
    <s v="Low"/>
    <n v="3450"/>
    <n v="10"/>
    <n v="350"/>
    <n v="1207500"/>
    <n v="48300"/>
    <n v="1159200"/>
    <n v="897000"/>
    <n v="262200"/>
  </r>
  <r>
    <x v="3"/>
    <s v="France"/>
    <s v="Paseo"/>
    <s v="Low"/>
    <n v="2988"/>
    <n v="10"/>
    <n v="125"/>
    <n v="373500"/>
    <n v="14940"/>
    <n v="358560"/>
    <n v="358560"/>
    <n v="0"/>
  </r>
  <r>
    <x v="1"/>
    <s v="Canada"/>
    <s v="Paseo"/>
    <s v="Low"/>
    <n v="218"/>
    <n v="10"/>
    <n v="15"/>
    <n v="3270"/>
    <n v="130.80000000000001"/>
    <n v="3139.2"/>
    <n v="2180"/>
    <n v="959.19999999999982"/>
  </r>
  <r>
    <x v="0"/>
    <s v="Canada"/>
    <s v="Paseo"/>
    <s v="Low"/>
    <n v="2074"/>
    <n v="10"/>
    <n v="20"/>
    <n v="41480"/>
    <n v="1659.2"/>
    <n v="39820.800000000003"/>
    <n v="20740"/>
    <n v="19080.800000000003"/>
  </r>
  <r>
    <x v="0"/>
    <s v="United States of America"/>
    <s v="Paseo"/>
    <s v="Low"/>
    <n v="1056"/>
    <n v="10"/>
    <n v="20"/>
    <n v="21120"/>
    <n v="844.8"/>
    <n v="20275.2"/>
    <n v="10560"/>
    <n v="9715.2000000000007"/>
  </r>
  <r>
    <x v="1"/>
    <s v="United States of America"/>
    <s v="Paseo"/>
    <s v="Low"/>
    <n v="671"/>
    <n v="10"/>
    <n v="15"/>
    <n v="10065"/>
    <n v="402.6"/>
    <n v="9662.4"/>
    <n v="6710"/>
    <n v="2952.3999999999996"/>
  </r>
  <r>
    <x v="1"/>
    <s v="Mexico"/>
    <s v="Paseo"/>
    <s v="Low"/>
    <n v="1514"/>
    <n v="10"/>
    <n v="15"/>
    <n v="22710"/>
    <n v="908.4"/>
    <n v="21801.599999999999"/>
    <n v="15140"/>
    <n v="6661.5999999999985"/>
  </r>
  <r>
    <x v="0"/>
    <s v="United States of America"/>
    <s v="Paseo"/>
    <s v="Low"/>
    <n v="274"/>
    <n v="10"/>
    <n v="350"/>
    <n v="95900"/>
    <n v="3836"/>
    <n v="92064"/>
    <n v="71240"/>
    <n v="20824"/>
  </r>
  <r>
    <x v="3"/>
    <s v="Mexico"/>
    <s v="Paseo"/>
    <s v="Low"/>
    <n v="1138"/>
    <n v="10"/>
    <n v="125"/>
    <n v="142250"/>
    <n v="5690"/>
    <n v="136560"/>
    <n v="136560"/>
    <n v="0"/>
  </r>
  <r>
    <x v="2"/>
    <s v="United States of America"/>
    <s v="Velo"/>
    <s v="Low"/>
    <n v="1465"/>
    <n v="120"/>
    <n v="12"/>
    <n v="17580"/>
    <n v="703.2"/>
    <n v="16876.8"/>
    <n v="4395"/>
    <n v="12481.8"/>
  </r>
  <r>
    <x v="0"/>
    <s v="Canada"/>
    <s v="Velo"/>
    <s v="Low"/>
    <n v="2646"/>
    <n v="120"/>
    <n v="20"/>
    <n v="52920"/>
    <n v="2116.8000000000002"/>
    <n v="50803.199999999997"/>
    <n v="26460"/>
    <n v="24343.199999999997"/>
  </r>
  <r>
    <x v="0"/>
    <s v="France"/>
    <s v="Velo"/>
    <s v="Low"/>
    <n v="2177"/>
    <n v="120"/>
    <n v="350"/>
    <n v="761950"/>
    <n v="30478"/>
    <n v="731472"/>
    <n v="566020"/>
    <n v="165452"/>
  </r>
  <r>
    <x v="2"/>
    <s v="France"/>
    <s v="VTT"/>
    <s v="Low"/>
    <n v="866"/>
    <n v="250"/>
    <n v="12"/>
    <n v="10392"/>
    <n v="415.68"/>
    <n v="9976.32"/>
    <n v="2598"/>
    <n v="7378.32"/>
  </r>
  <r>
    <x v="0"/>
    <s v="United States of America"/>
    <s v="VTT"/>
    <s v="Low"/>
    <n v="349"/>
    <n v="250"/>
    <n v="350"/>
    <n v="122150"/>
    <n v="4886"/>
    <n v="117264"/>
    <n v="90740"/>
    <n v="26524"/>
  </r>
  <r>
    <x v="0"/>
    <s v="France"/>
    <s v="VTT"/>
    <s v="Low"/>
    <n v="2177"/>
    <n v="250"/>
    <n v="350"/>
    <n v="761950"/>
    <n v="30478"/>
    <n v="731472"/>
    <n v="566020"/>
    <n v="165452"/>
  </r>
  <r>
    <x v="1"/>
    <s v="Mexico"/>
    <s v="VTT"/>
    <s v="Low"/>
    <n v="1514"/>
    <n v="250"/>
    <n v="15"/>
    <n v="22710"/>
    <n v="908.4"/>
    <n v="21801.599999999999"/>
    <n v="15140"/>
    <n v="6661.5999999999985"/>
  </r>
  <r>
    <x v="0"/>
    <s v="Mexico"/>
    <s v="Amarilla"/>
    <s v="Low"/>
    <n v="1865"/>
    <n v="260"/>
    <n v="350"/>
    <n v="652750"/>
    <n v="26110"/>
    <n v="626640"/>
    <n v="484900"/>
    <n v="141740"/>
  </r>
  <r>
    <x v="3"/>
    <s v="Mexico"/>
    <s v="Amarilla"/>
    <s v="Low"/>
    <n v="1074"/>
    <n v="260"/>
    <n v="125"/>
    <n v="134250"/>
    <n v="5370"/>
    <n v="128880"/>
    <n v="128880"/>
    <n v="0"/>
  </r>
  <r>
    <x v="0"/>
    <s v="Germany"/>
    <s v="Amarilla"/>
    <s v="Low"/>
    <n v="1907"/>
    <n v="260"/>
    <n v="350"/>
    <n v="667450"/>
    <n v="26698"/>
    <n v="640752"/>
    <n v="495820"/>
    <n v="144932"/>
  </r>
  <r>
    <x v="1"/>
    <s v="United States of America"/>
    <s v="Amarilla"/>
    <s v="Low"/>
    <n v="671"/>
    <n v="260"/>
    <n v="15"/>
    <n v="10065"/>
    <n v="402.6"/>
    <n v="9662.4"/>
    <n v="6710"/>
    <n v="2952.3999999999996"/>
  </r>
  <r>
    <x v="0"/>
    <s v="Canada"/>
    <s v="Amarilla"/>
    <s v="Low"/>
    <n v="1778"/>
    <n v="260"/>
    <n v="350"/>
    <n v="622300"/>
    <n v="24892"/>
    <n v="597408"/>
    <n v="462280"/>
    <n v="135128"/>
  </r>
  <r>
    <x v="0"/>
    <s v="Germany"/>
    <s v="Montana"/>
    <s v="Medium"/>
    <n v="1159"/>
    <n v="5"/>
    <n v="7"/>
    <n v="8113"/>
    <n v="405.65"/>
    <n v="7707.35"/>
    <n v="5795"/>
    <n v="1912.3500000000004"/>
  </r>
  <r>
    <x v="0"/>
    <s v="Germany"/>
    <s v="Paseo"/>
    <s v="Medium"/>
    <n v="1372"/>
    <n v="10"/>
    <n v="7"/>
    <n v="9604"/>
    <n v="480.2"/>
    <n v="9123.7999999999993"/>
    <n v="6860"/>
    <n v="2263.7999999999993"/>
  </r>
  <r>
    <x v="0"/>
    <s v="Canada"/>
    <s v="Paseo"/>
    <s v="Medium"/>
    <n v="2349"/>
    <n v="10"/>
    <n v="7"/>
    <n v="16443"/>
    <n v="822.15"/>
    <n v="15620.85"/>
    <n v="11745"/>
    <n v="3875.8500000000004"/>
  </r>
  <r>
    <x v="0"/>
    <s v="Mexico"/>
    <s v="Paseo"/>
    <s v="Medium"/>
    <n v="2689"/>
    <n v="10"/>
    <n v="7"/>
    <n v="18823"/>
    <n v="941.15"/>
    <n v="17881.849999999999"/>
    <n v="13445"/>
    <n v="4436.8499999999985"/>
  </r>
  <r>
    <x v="2"/>
    <s v="Canada"/>
    <s v="Paseo"/>
    <s v="Medium"/>
    <n v="2431"/>
    <n v="10"/>
    <n v="12"/>
    <n v="29172"/>
    <n v="1458.6"/>
    <n v="27713.4"/>
    <n v="7293"/>
    <n v="20420.400000000001"/>
  </r>
  <r>
    <x v="2"/>
    <s v="Canada"/>
    <s v="Velo"/>
    <s v="Medium"/>
    <n v="2431"/>
    <n v="120"/>
    <n v="12"/>
    <n v="29172"/>
    <n v="1458.6"/>
    <n v="27713.4"/>
    <n v="7293"/>
    <n v="20420.400000000001"/>
  </r>
  <r>
    <x v="0"/>
    <s v="Mexico"/>
    <s v="VTT"/>
    <s v="Medium"/>
    <n v="2689"/>
    <n v="250"/>
    <n v="7"/>
    <n v="18823"/>
    <n v="941.15"/>
    <n v="17881.849999999999"/>
    <n v="13445"/>
    <n v="4436.8499999999985"/>
  </r>
  <r>
    <x v="0"/>
    <s v="Mexico"/>
    <s v="Amarilla"/>
    <s v="Medium"/>
    <n v="1683"/>
    <n v="260"/>
    <n v="7"/>
    <n v="11781"/>
    <n v="589.04999999999995"/>
    <n v="11191.95"/>
    <n v="8415"/>
    <n v="2776.9500000000007"/>
  </r>
  <r>
    <x v="2"/>
    <s v="Mexico"/>
    <s v="Amarilla"/>
    <s v="Medium"/>
    <n v="1123"/>
    <n v="260"/>
    <n v="12"/>
    <n v="13476"/>
    <n v="673.8"/>
    <n v="12802.2"/>
    <n v="3369"/>
    <n v="9433.2000000000007"/>
  </r>
  <r>
    <x v="0"/>
    <s v="Germany"/>
    <s v="Amarilla"/>
    <s v="Medium"/>
    <n v="1159"/>
    <n v="260"/>
    <n v="7"/>
    <n v="8113"/>
    <n v="405.65"/>
    <n v="7707.35"/>
    <n v="5795"/>
    <n v="1912.3500000000004"/>
  </r>
  <r>
    <x v="2"/>
    <s v="France"/>
    <s v="Carretera"/>
    <s v="Medium"/>
    <n v="1865"/>
    <n v="3"/>
    <n v="12"/>
    <n v="22380"/>
    <n v="1119"/>
    <n v="21261"/>
    <n v="5595"/>
    <n v="15666"/>
  </r>
  <r>
    <x v="2"/>
    <s v="Germany"/>
    <s v="Carretera"/>
    <s v="Medium"/>
    <n v="1116"/>
    <n v="3"/>
    <n v="12"/>
    <n v="13392"/>
    <n v="669.6"/>
    <n v="12722.4"/>
    <n v="3348"/>
    <n v="9374.4"/>
  </r>
  <r>
    <x v="0"/>
    <s v="France"/>
    <s v="Carretera"/>
    <s v="Medium"/>
    <n v="1563"/>
    <n v="3"/>
    <n v="20"/>
    <n v="31260"/>
    <n v="1563"/>
    <n v="29697"/>
    <n v="15630"/>
    <n v="14067"/>
  </r>
  <r>
    <x v="4"/>
    <s v="United States of America"/>
    <s v="Carretera"/>
    <s v="Medium"/>
    <n v="991"/>
    <n v="3"/>
    <n v="300"/>
    <n v="297300"/>
    <n v="14865"/>
    <n v="282435"/>
    <n v="247750"/>
    <n v="34685"/>
  </r>
  <r>
    <x v="0"/>
    <s v="Germany"/>
    <s v="Carretera"/>
    <s v="Medium"/>
    <n v="1016"/>
    <n v="3"/>
    <n v="7"/>
    <n v="7112"/>
    <n v="355.6"/>
    <n v="6756.4"/>
    <n v="5080"/>
    <n v="1676.3999999999996"/>
  </r>
  <r>
    <x v="1"/>
    <s v="Mexico"/>
    <s v="Carretera"/>
    <s v="Medium"/>
    <n v="2791"/>
    <n v="3"/>
    <n v="15"/>
    <n v="41865"/>
    <n v="2093.25"/>
    <n v="39771.75"/>
    <n v="27910"/>
    <n v="11861.75"/>
  </r>
  <r>
    <x v="0"/>
    <s v="United States of America"/>
    <s v="Carretera"/>
    <s v="Medium"/>
    <n v="570"/>
    <n v="3"/>
    <n v="7"/>
    <n v="3990"/>
    <n v="199.5"/>
    <n v="3790.5"/>
    <n v="2850"/>
    <n v="940.5"/>
  </r>
  <r>
    <x v="0"/>
    <s v="France"/>
    <s v="Carretera"/>
    <s v="Medium"/>
    <n v="2487"/>
    <n v="3"/>
    <n v="7"/>
    <n v="17409"/>
    <n v="870.45"/>
    <n v="16538.55"/>
    <n v="12435"/>
    <n v="4103.5499999999993"/>
  </r>
  <r>
    <x v="0"/>
    <s v="France"/>
    <s v="Montana"/>
    <s v="Medium"/>
    <n v="1384.5"/>
    <n v="5"/>
    <n v="350"/>
    <n v="484575"/>
    <n v="24228.75"/>
    <n v="460346.25"/>
    <n v="359970"/>
    <n v="100376.25"/>
  </r>
  <r>
    <x v="3"/>
    <s v="United States of America"/>
    <s v="Montana"/>
    <s v="Medium"/>
    <n v="3627"/>
    <n v="5"/>
    <n v="125"/>
    <n v="453375"/>
    <n v="22668.75"/>
    <n v="430706.25"/>
    <n v="435240"/>
    <n v="-4533.75"/>
  </r>
  <r>
    <x v="0"/>
    <s v="Mexico"/>
    <s v="Montana"/>
    <s v="Medium"/>
    <n v="720"/>
    <n v="5"/>
    <n v="350"/>
    <n v="252000"/>
    <n v="12600"/>
    <n v="239400"/>
    <n v="187200"/>
    <n v="52200"/>
  </r>
  <r>
    <x v="2"/>
    <s v="Germany"/>
    <s v="Montana"/>
    <s v="Medium"/>
    <n v="2342"/>
    <n v="5"/>
    <n v="12"/>
    <n v="28104"/>
    <n v="1405.2"/>
    <n v="26698.799999999999"/>
    <n v="7026"/>
    <n v="19672.8"/>
  </r>
  <r>
    <x v="4"/>
    <s v="Mexico"/>
    <s v="Montana"/>
    <s v="Medium"/>
    <n v="1100"/>
    <n v="5"/>
    <n v="300"/>
    <n v="330000"/>
    <n v="16500"/>
    <n v="313500"/>
    <n v="275000"/>
    <n v="38500"/>
  </r>
  <r>
    <x v="0"/>
    <s v="France"/>
    <s v="Paseo"/>
    <s v="Medium"/>
    <n v="1303"/>
    <n v="10"/>
    <n v="20"/>
    <n v="26060"/>
    <n v="1303"/>
    <n v="24757"/>
    <n v="13030"/>
    <n v="11727"/>
  </r>
  <r>
    <x v="3"/>
    <s v="United States of America"/>
    <s v="Paseo"/>
    <s v="Medium"/>
    <n v="2992"/>
    <n v="10"/>
    <n v="125"/>
    <n v="374000"/>
    <n v="18700"/>
    <n v="355300"/>
    <n v="359040"/>
    <n v="-3740"/>
  </r>
  <r>
    <x v="3"/>
    <s v="France"/>
    <s v="Paseo"/>
    <s v="Medium"/>
    <n v="2385"/>
    <n v="10"/>
    <n v="125"/>
    <n v="298125"/>
    <n v="14906.25"/>
    <n v="283218.75"/>
    <n v="286200"/>
    <n v="-2981.25"/>
  </r>
  <r>
    <x v="4"/>
    <s v="Mexico"/>
    <s v="Paseo"/>
    <s v="Medium"/>
    <n v="1607"/>
    <n v="10"/>
    <n v="300"/>
    <n v="482100"/>
    <n v="24105"/>
    <n v="457995"/>
    <n v="401750"/>
    <n v="56245"/>
  </r>
  <r>
    <x v="0"/>
    <s v="United States of America"/>
    <s v="Paseo"/>
    <s v="Medium"/>
    <n v="2327"/>
    <n v="10"/>
    <n v="7"/>
    <n v="16289"/>
    <n v="814.45"/>
    <n v="15474.55"/>
    <n v="11635"/>
    <n v="3839.5499999999993"/>
  </r>
  <r>
    <x v="4"/>
    <s v="United States of America"/>
    <s v="Paseo"/>
    <s v="Medium"/>
    <n v="991"/>
    <n v="10"/>
    <n v="300"/>
    <n v="297300"/>
    <n v="14865"/>
    <n v="282435"/>
    <n v="247750"/>
    <n v="34685"/>
  </r>
  <r>
    <x v="0"/>
    <s v="United States of America"/>
    <s v="Paseo"/>
    <s v="Medium"/>
    <n v="602"/>
    <n v="10"/>
    <n v="350"/>
    <n v="210700"/>
    <n v="10535"/>
    <n v="200165"/>
    <n v="156520"/>
    <n v="43645"/>
  </r>
  <r>
    <x v="1"/>
    <s v="France"/>
    <s v="Paseo"/>
    <s v="Medium"/>
    <n v="2620"/>
    <n v="10"/>
    <n v="15"/>
    <n v="39300"/>
    <n v="1965"/>
    <n v="37335"/>
    <n v="26200"/>
    <n v="11135"/>
  </r>
  <r>
    <x v="0"/>
    <s v="Canada"/>
    <s v="Paseo"/>
    <s v="Medium"/>
    <n v="1228"/>
    <n v="10"/>
    <n v="350"/>
    <n v="429800"/>
    <n v="21490"/>
    <n v="408310"/>
    <n v="319280"/>
    <n v="89030"/>
  </r>
  <r>
    <x v="0"/>
    <s v="Canada"/>
    <s v="Paseo"/>
    <s v="Medium"/>
    <n v="1389"/>
    <n v="10"/>
    <n v="20"/>
    <n v="27780"/>
    <n v="1389"/>
    <n v="26391"/>
    <n v="13890"/>
    <n v="12501"/>
  </r>
  <r>
    <x v="3"/>
    <s v="United States of America"/>
    <s v="Paseo"/>
    <s v="Medium"/>
    <n v="861"/>
    <n v="10"/>
    <n v="125"/>
    <n v="107625"/>
    <n v="5381.25"/>
    <n v="102243.75"/>
    <n v="103320"/>
    <n v="-1076.25"/>
  </r>
  <r>
    <x v="3"/>
    <s v="France"/>
    <s v="Paseo"/>
    <s v="Medium"/>
    <n v="704"/>
    <n v="10"/>
    <n v="125"/>
    <n v="88000"/>
    <n v="4400"/>
    <n v="83600"/>
    <n v="84480"/>
    <n v="-880"/>
  </r>
  <r>
    <x v="0"/>
    <s v="Canada"/>
    <s v="Paseo"/>
    <s v="Medium"/>
    <n v="1802"/>
    <n v="10"/>
    <n v="20"/>
    <n v="36040"/>
    <n v="1802"/>
    <n v="34238"/>
    <n v="18020"/>
    <n v="16218"/>
  </r>
  <r>
    <x v="0"/>
    <s v="United States of America"/>
    <s v="Paseo"/>
    <s v="Medium"/>
    <n v="2663"/>
    <n v="10"/>
    <n v="20"/>
    <n v="53260"/>
    <n v="2663"/>
    <n v="50597"/>
    <n v="26630"/>
    <n v="23967"/>
  </r>
  <r>
    <x v="0"/>
    <s v="France"/>
    <s v="Paseo"/>
    <s v="Medium"/>
    <n v="2136"/>
    <n v="10"/>
    <n v="7"/>
    <n v="14952"/>
    <n v="747.6"/>
    <n v="14204.4"/>
    <n v="10680"/>
    <n v="3524.3999999999996"/>
  </r>
  <r>
    <x v="1"/>
    <s v="Germany"/>
    <s v="Paseo"/>
    <s v="Medium"/>
    <n v="2116"/>
    <n v="10"/>
    <n v="15"/>
    <n v="31740"/>
    <n v="1587"/>
    <n v="30153"/>
    <n v="21160"/>
    <n v="8993"/>
  </r>
  <r>
    <x v="1"/>
    <s v="United States of America"/>
    <s v="Velo"/>
    <s v="Medium"/>
    <n v="555"/>
    <n v="120"/>
    <n v="15"/>
    <n v="8325"/>
    <n v="416.25"/>
    <n v="7908.75"/>
    <n v="5550"/>
    <n v="2358.75"/>
  </r>
  <r>
    <x v="1"/>
    <s v="Mexico"/>
    <s v="Velo"/>
    <s v="Medium"/>
    <n v="2861"/>
    <n v="120"/>
    <n v="15"/>
    <n v="42915"/>
    <n v="2145.75"/>
    <n v="40769.25"/>
    <n v="28610"/>
    <n v="12159.25"/>
  </r>
  <r>
    <x v="3"/>
    <s v="Germany"/>
    <s v="Velo"/>
    <s v="Medium"/>
    <n v="807"/>
    <n v="120"/>
    <n v="125"/>
    <n v="100875"/>
    <n v="5043.75"/>
    <n v="95831.25"/>
    <n v="96840"/>
    <n v="-1008.75"/>
  </r>
  <r>
    <x v="0"/>
    <s v="United States of America"/>
    <s v="Velo"/>
    <s v="Medium"/>
    <n v="602"/>
    <n v="120"/>
    <n v="350"/>
    <n v="210700"/>
    <n v="10535"/>
    <n v="200165"/>
    <n v="156520"/>
    <n v="43645"/>
  </r>
  <r>
    <x v="0"/>
    <s v="United States of America"/>
    <s v="Velo"/>
    <s v="Medium"/>
    <n v="2832"/>
    <n v="120"/>
    <n v="20"/>
    <n v="56640"/>
    <n v="2832"/>
    <n v="53808"/>
    <n v="28320"/>
    <n v="25488"/>
  </r>
  <r>
    <x v="0"/>
    <s v="France"/>
    <s v="Velo"/>
    <s v="Medium"/>
    <n v="1579"/>
    <n v="120"/>
    <n v="20"/>
    <n v="31580"/>
    <n v="1579"/>
    <n v="30001"/>
    <n v="15790"/>
    <n v="14211"/>
  </r>
  <r>
    <x v="3"/>
    <s v="United States of America"/>
    <s v="Velo"/>
    <s v="Medium"/>
    <n v="861"/>
    <n v="120"/>
    <n v="125"/>
    <n v="107625"/>
    <n v="5381.25"/>
    <n v="102243.75"/>
    <n v="103320"/>
    <n v="-1076.25"/>
  </r>
  <r>
    <x v="3"/>
    <s v="France"/>
    <s v="Velo"/>
    <s v="Medium"/>
    <n v="704"/>
    <n v="120"/>
    <n v="125"/>
    <n v="88000"/>
    <n v="4400"/>
    <n v="83600"/>
    <n v="84480"/>
    <n v="-880"/>
  </r>
  <r>
    <x v="0"/>
    <s v="France"/>
    <s v="Velo"/>
    <s v="Medium"/>
    <n v="1033"/>
    <n v="120"/>
    <n v="20"/>
    <n v="20660"/>
    <n v="1033"/>
    <n v="19627"/>
    <n v="10330"/>
    <n v="9297"/>
  </r>
  <r>
    <x v="4"/>
    <s v="Germany"/>
    <s v="Velo"/>
    <s v="Medium"/>
    <n v="1250"/>
    <n v="120"/>
    <n v="300"/>
    <n v="375000"/>
    <n v="18750"/>
    <n v="356250"/>
    <n v="312500"/>
    <n v="43750"/>
  </r>
  <r>
    <x v="0"/>
    <s v="Canada"/>
    <s v="VTT"/>
    <s v="Medium"/>
    <n v="1389"/>
    <n v="250"/>
    <n v="20"/>
    <n v="27780"/>
    <n v="1389"/>
    <n v="26391"/>
    <n v="13890"/>
    <n v="12501"/>
  </r>
  <r>
    <x v="0"/>
    <s v="United States of America"/>
    <s v="VTT"/>
    <s v="Medium"/>
    <n v="1265"/>
    <n v="250"/>
    <n v="20"/>
    <n v="25300"/>
    <n v="1265"/>
    <n v="24035"/>
    <n v="12650"/>
    <n v="11385"/>
  </r>
  <r>
    <x v="0"/>
    <s v="Germany"/>
    <s v="VTT"/>
    <s v="Medium"/>
    <n v="2297"/>
    <n v="250"/>
    <n v="20"/>
    <n v="45940"/>
    <n v="2297"/>
    <n v="43643"/>
    <n v="22970"/>
    <n v="20673"/>
  </r>
  <r>
    <x v="0"/>
    <s v="United States of America"/>
    <s v="VTT"/>
    <s v="Medium"/>
    <n v="2663"/>
    <n v="250"/>
    <n v="20"/>
    <n v="53260"/>
    <n v="2663"/>
    <n v="50597"/>
    <n v="26630"/>
    <n v="23967"/>
  </r>
  <r>
    <x v="0"/>
    <s v="United States of America"/>
    <s v="VTT"/>
    <s v="Medium"/>
    <n v="570"/>
    <n v="250"/>
    <n v="7"/>
    <n v="3990"/>
    <n v="199.5"/>
    <n v="3790.5"/>
    <n v="2850"/>
    <n v="940.5"/>
  </r>
  <r>
    <x v="0"/>
    <s v="France"/>
    <s v="VTT"/>
    <s v="Medium"/>
    <n v="2487"/>
    <n v="250"/>
    <n v="7"/>
    <n v="17409"/>
    <n v="870.45"/>
    <n v="16538.55"/>
    <n v="12435"/>
    <n v="4103.5499999999993"/>
  </r>
  <r>
    <x v="0"/>
    <s v="Germany"/>
    <s v="Amarilla"/>
    <s v="Medium"/>
    <n v="1350"/>
    <n v="260"/>
    <n v="350"/>
    <n v="472500"/>
    <n v="23625"/>
    <n v="448875"/>
    <n v="351000"/>
    <n v="97875"/>
  </r>
  <r>
    <x v="0"/>
    <s v="Canada"/>
    <s v="Amarilla"/>
    <s v="Medium"/>
    <n v="552"/>
    <n v="260"/>
    <n v="350"/>
    <n v="193200"/>
    <n v="9660"/>
    <n v="183540"/>
    <n v="143520"/>
    <n v="40020"/>
  </r>
  <r>
    <x v="0"/>
    <s v="Canada"/>
    <s v="Amarilla"/>
    <s v="Medium"/>
    <n v="1228"/>
    <n v="260"/>
    <n v="350"/>
    <n v="429800"/>
    <n v="21490"/>
    <n v="408310"/>
    <n v="319280"/>
    <n v="89030"/>
  </r>
  <r>
    <x v="4"/>
    <s v="Germany"/>
    <s v="Amarilla"/>
    <s v="Medium"/>
    <n v="1250"/>
    <n v="260"/>
    <n v="300"/>
    <n v="375000"/>
    <n v="18750"/>
    <n v="356250"/>
    <n v="312500"/>
    <n v="43750"/>
  </r>
  <r>
    <x v="1"/>
    <s v="France"/>
    <s v="Paseo"/>
    <s v="Medium"/>
    <n v="3801"/>
    <n v="10"/>
    <n v="15"/>
    <n v="57015"/>
    <n v="3420.8999999999996"/>
    <n v="53594.100000000006"/>
    <n v="38010"/>
    <n v="15584.100000000002"/>
  </r>
  <r>
    <x v="0"/>
    <s v="United States of America"/>
    <s v="Carretera"/>
    <s v="Medium"/>
    <n v="1117.5"/>
    <n v="3"/>
    <n v="20"/>
    <n v="22350"/>
    <n v="1341"/>
    <n v="21009"/>
    <n v="11175"/>
    <n v="9834"/>
  </r>
  <r>
    <x v="1"/>
    <s v="Canada"/>
    <s v="Carretera"/>
    <s v="Medium"/>
    <n v="2844"/>
    <n v="3"/>
    <n v="15"/>
    <n v="42660"/>
    <n v="2559.6"/>
    <n v="40100.400000000001"/>
    <n v="28440"/>
    <n v="11660.400000000001"/>
  </r>
  <r>
    <x v="2"/>
    <s v="Mexico"/>
    <s v="Carretera"/>
    <s v="Medium"/>
    <n v="562"/>
    <n v="3"/>
    <n v="12"/>
    <n v="6744"/>
    <n v="404.64"/>
    <n v="6339.36"/>
    <n v="1686"/>
    <n v="4653.3599999999997"/>
  </r>
  <r>
    <x v="2"/>
    <s v="Canada"/>
    <s v="Carretera"/>
    <s v="Medium"/>
    <n v="2299"/>
    <n v="3"/>
    <n v="12"/>
    <n v="27588"/>
    <n v="1655.28"/>
    <n v="25932.720000000001"/>
    <n v="6897"/>
    <n v="19035.72"/>
  </r>
  <r>
    <x v="1"/>
    <s v="United States of America"/>
    <s v="Carretera"/>
    <s v="Medium"/>
    <n v="2030"/>
    <n v="3"/>
    <n v="15"/>
    <n v="30450"/>
    <n v="1827"/>
    <n v="28623"/>
    <n v="20300"/>
    <n v="8323"/>
  </r>
  <r>
    <x v="0"/>
    <s v="United States of America"/>
    <s v="Carretera"/>
    <s v="Medium"/>
    <n v="263"/>
    <n v="3"/>
    <n v="7"/>
    <n v="1841"/>
    <n v="110.46"/>
    <n v="1730.54"/>
    <n v="1315"/>
    <n v="415.53999999999996"/>
  </r>
  <r>
    <x v="3"/>
    <s v="Germany"/>
    <s v="Carretera"/>
    <s v="Medium"/>
    <n v="887"/>
    <n v="3"/>
    <n v="125"/>
    <n v="110875"/>
    <n v="6652.5"/>
    <n v="104222.5"/>
    <n v="106440"/>
    <n v="-2217.5"/>
  </r>
  <r>
    <x v="0"/>
    <s v="Mexico"/>
    <s v="Montana"/>
    <s v="Medium"/>
    <n v="980"/>
    <n v="5"/>
    <n v="350"/>
    <n v="343000"/>
    <n v="20580"/>
    <n v="322420"/>
    <n v="254800"/>
    <n v="67620"/>
  </r>
  <r>
    <x v="0"/>
    <s v="Germany"/>
    <s v="Montana"/>
    <s v="Medium"/>
    <n v="1460"/>
    <n v="5"/>
    <n v="350"/>
    <n v="511000"/>
    <n v="30660"/>
    <n v="480340"/>
    <n v="379600"/>
    <n v="100740"/>
  </r>
  <r>
    <x v="0"/>
    <s v="France"/>
    <s v="Montana"/>
    <s v="Medium"/>
    <n v="1403"/>
    <n v="5"/>
    <n v="7"/>
    <n v="9821"/>
    <n v="589.26"/>
    <n v="9231.74"/>
    <n v="7015"/>
    <n v="2216.7399999999998"/>
  </r>
  <r>
    <x v="2"/>
    <s v="United States of America"/>
    <s v="Montana"/>
    <s v="Medium"/>
    <n v="2723"/>
    <n v="5"/>
    <n v="12"/>
    <n v="32676"/>
    <n v="1960.56"/>
    <n v="30715.439999999999"/>
    <n v="8169"/>
    <n v="22546.44"/>
  </r>
  <r>
    <x v="0"/>
    <s v="France"/>
    <s v="Paseo"/>
    <s v="Medium"/>
    <n v="1496"/>
    <n v="10"/>
    <n v="350"/>
    <n v="523600"/>
    <n v="31416"/>
    <n v="492184"/>
    <n v="388960"/>
    <n v="103224"/>
  </r>
  <r>
    <x v="2"/>
    <s v="Canada"/>
    <s v="Paseo"/>
    <s v="Medium"/>
    <n v="2299"/>
    <n v="10"/>
    <n v="12"/>
    <n v="27588"/>
    <n v="1655.28"/>
    <n v="25932.720000000001"/>
    <n v="6897"/>
    <n v="19035.72"/>
  </r>
  <r>
    <x v="0"/>
    <s v="United States of America"/>
    <s v="Paseo"/>
    <s v="Medium"/>
    <n v="727"/>
    <n v="10"/>
    <n v="350"/>
    <n v="254450"/>
    <n v="15267"/>
    <n v="239183"/>
    <n v="189020"/>
    <n v="50163"/>
  </r>
  <r>
    <x v="3"/>
    <s v="Canada"/>
    <s v="Velo"/>
    <s v="Medium"/>
    <n v="952"/>
    <n v="120"/>
    <n v="125"/>
    <n v="119000"/>
    <n v="7140"/>
    <n v="111860"/>
    <n v="114240"/>
    <n v="-2380"/>
  </r>
  <r>
    <x v="3"/>
    <s v="United States of America"/>
    <s v="Velo"/>
    <s v="Medium"/>
    <n v="2755"/>
    <n v="120"/>
    <n v="125"/>
    <n v="344375"/>
    <n v="20662.5"/>
    <n v="323712.5"/>
    <n v="330600"/>
    <n v="-6887.5"/>
  </r>
  <r>
    <x v="1"/>
    <s v="Germany"/>
    <s v="Velo"/>
    <s v="Medium"/>
    <n v="1530"/>
    <n v="120"/>
    <n v="15"/>
    <n v="22950"/>
    <n v="1377"/>
    <n v="21573"/>
    <n v="15300"/>
    <n v="6273"/>
  </r>
  <r>
    <x v="0"/>
    <s v="France"/>
    <s v="Velo"/>
    <s v="Medium"/>
    <n v="1496"/>
    <n v="120"/>
    <n v="350"/>
    <n v="523600"/>
    <n v="31416"/>
    <n v="492184"/>
    <n v="388960"/>
    <n v="103224"/>
  </r>
  <r>
    <x v="0"/>
    <s v="Mexico"/>
    <s v="Velo"/>
    <s v="Medium"/>
    <n v="1498"/>
    <n v="120"/>
    <n v="7"/>
    <n v="10486"/>
    <n v="629.16"/>
    <n v="9856.84"/>
    <n v="7490"/>
    <n v="2366.84"/>
  </r>
  <r>
    <x v="4"/>
    <s v="France"/>
    <s v="Velo"/>
    <s v="Medium"/>
    <n v="1221"/>
    <n v="120"/>
    <n v="300"/>
    <n v="366300"/>
    <n v="21978"/>
    <n v="344322"/>
    <n v="305250"/>
    <n v="39072"/>
  </r>
  <r>
    <x v="0"/>
    <s v="France"/>
    <s v="Velo"/>
    <s v="Medium"/>
    <n v="2076"/>
    <n v="120"/>
    <n v="350"/>
    <n v="726600"/>
    <n v="43596"/>
    <n v="683004"/>
    <n v="539760"/>
    <n v="143244"/>
  </r>
  <r>
    <x v="1"/>
    <s v="Canada"/>
    <s v="VTT"/>
    <s v="Medium"/>
    <n v="2844"/>
    <n v="250"/>
    <n v="15"/>
    <n v="42660"/>
    <n v="2559.6"/>
    <n v="40100.400000000001"/>
    <n v="28440"/>
    <n v="11660.400000000001"/>
  </r>
  <r>
    <x v="0"/>
    <s v="Mexico"/>
    <s v="VTT"/>
    <s v="Medium"/>
    <n v="1498"/>
    <n v="250"/>
    <n v="7"/>
    <n v="10486"/>
    <n v="629.16"/>
    <n v="9856.84"/>
    <n v="7490"/>
    <n v="2366.84"/>
  </r>
  <r>
    <x v="4"/>
    <s v="France"/>
    <s v="VTT"/>
    <s v="Medium"/>
    <n v="1221"/>
    <n v="250"/>
    <n v="300"/>
    <n v="366300"/>
    <n v="21978"/>
    <n v="344322"/>
    <n v="305250"/>
    <n v="39072"/>
  </r>
  <r>
    <x v="0"/>
    <s v="Mexico"/>
    <s v="VTT"/>
    <s v="Medium"/>
    <n v="1123"/>
    <n v="250"/>
    <n v="20"/>
    <n v="22460"/>
    <n v="1347.6"/>
    <n v="21112.400000000001"/>
    <n v="11230"/>
    <n v="9882.4000000000015"/>
  </r>
  <r>
    <x v="4"/>
    <s v="Canada"/>
    <s v="VTT"/>
    <s v="Medium"/>
    <n v="2436"/>
    <n v="250"/>
    <n v="300"/>
    <n v="730800"/>
    <n v="43848"/>
    <n v="686952"/>
    <n v="609000"/>
    <n v="77952"/>
  </r>
  <r>
    <x v="3"/>
    <s v="France"/>
    <s v="Amarilla"/>
    <s v="Medium"/>
    <n v="1987.5"/>
    <n v="260"/>
    <n v="125"/>
    <n v="248437.5"/>
    <n v="14906.25"/>
    <n v="233531.25"/>
    <n v="238500"/>
    <n v="-4968.75"/>
  </r>
  <r>
    <x v="0"/>
    <s v="Mexico"/>
    <s v="Amarilla"/>
    <s v="Medium"/>
    <n v="1679"/>
    <n v="260"/>
    <n v="350"/>
    <n v="587650"/>
    <n v="35259"/>
    <n v="552391"/>
    <n v="436540"/>
    <n v="115851"/>
  </r>
  <r>
    <x v="0"/>
    <s v="United States of America"/>
    <s v="Amarilla"/>
    <s v="Medium"/>
    <n v="727"/>
    <n v="260"/>
    <n v="350"/>
    <n v="254450"/>
    <n v="15267"/>
    <n v="239183"/>
    <n v="189020"/>
    <n v="50163"/>
  </r>
  <r>
    <x v="0"/>
    <s v="France"/>
    <s v="Amarilla"/>
    <s v="Medium"/>
    <n v="1403"/>
    <n v="260"/>
    <n v="7"/>
    <n v="9821"/>
    <n v="589.26"/>
    <n v="9231.74"/>
    <n v="7015"/>
    <n v="2216.7399999999998"/>
  </r>
  <r>
    <x v="0"/>
    <s v="France"/>
    <s v="Amarilla"/>
    <s v="Medium"/>
    <n v="2076"/>
    <n v="260"/>
    <n v="350"/>
    <n v="726600"/>
    <n v="43596"/>
    <n v="683004"/>
    <n v="539760"/>
    <n v="143244"/>
  </r>
  <r>
    <x v="0"/>
    <s v="France"/>
    <s v="Montana"/>
    <s v="Medium"/>
    <n v="1757"/>
    <n v="5"/>
    <n v="20"/>
    <n v="35140"/>
    <n v="2108.4"/>
    <n v="33031.599999999999"/>
    <n v="17570"/>
    <n v="15461.599999999999"/>
  </r>
  <r>
    <x v="1"/>
    <s v="United States of America"/>
    <s v="Paseo"/>
    <s v="Medium"/>
    <n v="2198"/>
    <n v="10"/>
    <n v="15"/>
    <n v="32970"/>
    <n v="1978.2"/>
    <n v="30991.8"/>
    <n v="21980"/>
    <n v="9011.7999999999993"/>
  </r>
  <r>
    <x v="1"/>
    <s v="Germany"/>
    <s v="Paseo"/>
    <s v="Medium"/>
    <n v="1743"/>
    <n v="10"/>
    <n v="15"/>
    <n v="26145"/>
    <n v="1568.7"/>
    <n v="24576.3"/>
    <n v="17430"/>
    <n v="7146.2999999999993"/>
  </r>
  <r>
    <x v="1"/>
    <s v="United States of America"/>
    <s v="Paseo"/>
    <s v="Medium"/>
    <n v="1153"/>
    <n v="10"/>
    <n v="15"/>
    <n v="17295"/>
    <n v="1037.7"/>
    <n v="16257.3"/>
    <n v="11530"/>
    <n v="4727.2999999999993"/>
  </r>
  <r>
    <x v="0"/>
    <s v="France"/>
    <s v="Paseo"/>
    <s v="Medium"/>
    <n v="1757"/>
    <n v="10"/>
    <n v="20"/>
    <n v="35140"/>
    <n v="2108.4"/>
    <n v="33031.599999999999"/>
    <n v="17570"/>
    <n v="15461.599999999999"/>
  </r>
  <r>
    <x v="0"/>
    <s v="Germany"/>
    <s v="Velo"/>
    <s v="Medium"/>
    <n v="1001"/>
    <n v="120"/>
    <n v="20"/>
    <n v="20020"/>
    <n v="1201.2"/>
    <n v="18818.8"/>
    <n v="10010"/>
    <n v="8808.7999999999993"/>
  </r>
  <r>
    <x v="0"/>
    <s v="Mexico"/>
    <s v="Velo"/>
    <s v="Medium"/>
    <n v="1333"/>
    <n v="120"/>
    <n v="7"/>
    <n v="9331"/>
    <n v="559.86"/>
    <n v="8771.14"/>
    <n v="6665"/>
    <n v="2106.1399999999994"/>
  </r>
  <r>
    <x v="1"/>
    <s v="United States of America"/>
    <s v="VTT"/>
    <s v="Medium"/>
    <n v="1153"/>
    <n v="250"/>
    <n v="15"/>
    <n v="17295"/>
    <n v="1037.7"/>
    <n v="16257.3"/>
    <n v="11530"/>
    <n v="4727.2999999999993"/>
  </r>
  <r>
    <x v="2"/>
    <s v="Mexico"/>
    <s v="Carretera"/>
    <s v="Medium"/>
    <n v="727"/>
    <n v="3"/>
    <n v="12"/>
    <n v="8724"/>
    <n v="610.67999999999995"/>
    <n v="8113.32"/>
    <n v="2181"/>
    <n v="5932.32"/>
  </r>
  <r>
    <x v="2"/>
    <s v="Canada"/>
    <s v="Carretera"/>
    <s v="Medium"/>
    <n v="1884"/>
    <n v="3"/>
    <n v="12"/>
    <n v="22608"/>
    <n v="1582.56"/>
    <n v="21025.439999999999"/>
    <n v="5652"/>
    <n v="15373.439999999999"/>
  </r>
  <r>
    <x v="0"/>
    <s v="Mexico"/>
    <s v="Carretera"/>
    <s v="Medium"/>
    <n v="1834"/>
    <n v="3"/>
    <n v="20"/>
    <n v="36680"/>
    <n v="2567.6"/>
    <n v="34112.400000000001"/>
    <n v="18340"/>
    <n v="15772.400000000001"/>
  </r>
  <r>
    <x v="2"/>
    <s v="Mexico"/>
    <s v="Montana"/>
    <s v="Medium"/>
    <n v="2340"/>
    <n v="5"/>
    <n v="12"/>
    <n v="28080"/>
    <n v="1965.6"/>
    <n v="26114.400000000001"/>
    <n v="7020"/>
    <n v="19094.400000000001"/>
  </r>
  <r>
    <x v="2"/>
    <s v="France"/>
    <s v="Montana"/>
    <s v="Medium"/>
    <n v="2342"/>
    <n v="5"/>
    <n v="12"/>
    <n v="28104"/>
    <n v="1967.28"/>
    <n v="26136.720000000001"/>
    <n v="7026"/>
    <n v="19110.72"/>
  </r>
  <r>
    <x v="0"/>
    <s v="France"/>
    <s v="Paseo"/>
    <s v="Medium"/>
    <n v="1031"/>
    <n v="10"/>
    <n v="7"/>
    <n v="7217"/>
    <n v="505.19"/>
    <n v="6711.81"/>
    <n v="5155"/>
    <n v="1556.8100000000004"/>
  </r>
  <r>
    <x v="1"/>
    <s v="Canada"/>
    <s v="Velo"/>
    <s v="Medium"/>
    <n v="1262"/>
    <n v="120"/>
    <n v="15"/>
    <n v="18930"/>
    <n v="1325.1"/>
    <n v="17604.900000000001"/>
    <n v="12620"/>
    <n v="4984.9000000000015"/>
  </r>
  <r>
    <x v="0"/>
    <s v="Canada"/>
    <s v="Velo"/>
    <s v="Medium"/>
    <n v="1135"/>
    <n v="120"/>
    <n v="7"/>
    <n v="7945"/>
    <n v="556.15"/>
    <n v="7388.85"/>
    <n v="5675"/>
    <n v="1713.8500000000004"/>
  </r>
  <r>
    <x v="0"/>
    <s v="United States of America"/>
    <s v="Velo"/>
    <s v="Medium"/>
    <n v="547"/>
    <n v="120"/>
    <n v="7"/>
    <n v="3829"/>
    <n v="268.02999999999997"/>
    <n v="3560.9700000000003"/>
    <n v="2735"/>
    <n v="825.97000000000025"/>
  </r>
  <r>
    <x v="0"/>
    <s v="Canada"/>
    <s v="Velo"/>
    <s v="Medium"/>
    <n v="1582"/>
    <n v="120"/>
    <n v="7"/>
    <n v="11074"/>
    <n v="775.18"/>
    <n v="10298.82"/>
    <n v="7910"/>
    <n v="2388.8199999999997"/>
  </r>
  <r>
    <x v="2"/>
    <s v="France"/>
    <s v="VTT"/>
    <s v="Medium"/>
    <n v="1738.5"/>
    <n v="250"/>
    <n v="12"/>
    <n v="20862"/>
    <n v="1460.34"/>
    <n v="19401.66"/>
    <n v="5215.5"/>
    <n v="14186.16"/>
  </r>
  <r>
    <x v="2"/>
    <s v="Germany"/>
    <s v="VTT"/>
    <s v="Medium"/>
    <n v="2215"/>
    <n v="250"/>
    <n v="12"/>
    <n v="26580"/>
    <n v="1860.6"/>
    <n v="24719.4"/>
    <n v="6645"/>
    <n v="18074.400000000001"/>
  </r>
  <r>
    <x v="0"/>
    <s v="Canada"/>
    <s v="VTT"/>
    <s v="Medium"/>
    <n v="1582"/>
    <n v="250"/>
    <n v="7"/>
    <n v="11074"/>
    <n v="775.18"/>
    <n v="10298.82"/>
    <n v="7910"/>
    <n v="2388.8199999999997"/>
  </r>
  <r>
    <x v="0"/>
    <s v="Canada"/>
    <s v="Amarilla"/>
    <s v="Medium"/>
    <n v="1135"/>
    <n v="260"/>
    <n v="7"/>
    <n v="7945"/>
    <n v="556.15"/>
    <n v="7388.85"/>
    <n v="5675"/>
    <n v="1713.8500000000004"/>
  </r>
  <r>
    <x v="0"/>
    <s v="United States of America"/>
    <s v="Carretera"/>
    <s v="Medium"/>
    <n v="1761"/>
    <n v="3"/>
    <n v="350"/>
    <n v="616350"/>
    <n v="43144.5"/>
    <n v="573205.5"/>
    <n v="457860"/>
    <n v="115345.5"/>
  </r>
  <r>
    <x v="4"/>
    <s v="France"/>
    <s v="Carretera"/>
    <s v="Medium"/>
    <n v="448"/>
    <n v="3"/>
    <n v="300"/>
    <n v="134400"/>
    <n v="9408"/>
    <n v="124992"/>
    <n v="112000"/>
    <n v="12992"/>
  </r>
  <r>
    <x v="4"/>
    <s v="France"/>
    <s v="Carretera"/>
    <s v="Medium"/>
    <n v="2181"/>
    <n v="3"/>
    <n v="300"/>
    <n v="654300"/>
    <n v="45801"/>
    <n v="608499"/>
    <n v="545250"/>
    <n v="63249"/>
  </r>
  <r>
    <x v="0"/>
    <s v="France"/>
    <s v="Montana"/>
    <s v="Medium"/>
    <n v="1976"/>
    <n v="5"/>
    <n v="20"/>
    <n v="39520"/>
    <n v="2766.4"/>
    <n v="36753.599999999999"/>
    <n v="19760"/>
    <n v="16993.599999999999"/>
  </r>
  <r>
    <x v="4"/>
    <s v="France"/>
    <s v="Montana"/>
    <s v="Medium"/>
    <n v="2181"/>
    <n v="5"/>
    <n v="300"/>
    <n v="654300"/>
    <n v="45801"/>
    <n v="608499"/>
    <n v="545250"/>
    <n v="63249"/>
  </r>
  <r>
    <x v="3"/>
    <s v="Germany"/>
    <s v="Montana"/>
    <s v="Medium"/>
    <n v="2500"/>
    <n v="5"/>
    <n v="125"/>
    <n v="312500"/>
    <n v="21875"/>
    <n v="290625"/>
    <n v="300000"/>
    <n v="-9375"/>
  </r>
  <r>
    <x v="4"/>
    <s v="Canada"/>
    <s v="Paseo"/>
    <s v="Medium"/>
    <n v="1702"/>
    <n v="10"/>
    <n v="300"/>
    <n v="510600"/>
    <n v="35742"/>
    <n v="474858"/>
    <n v="425500"/>
    <n v="49358"/>
  </r>
  <r>
    <x v="4"/>
    <s v="France"/>
    <s v="Paseo"/>
    <s v="Medium"/>
    <n v="448"/>
    <n v="10"/>
    <n v="300"/>
    <n v="134400"/>
    <n v="9408"/>
    <n v="124992"/>
    <n v="112000"/>
    <n v="12992"/>
  </r>
  <r>
    <x v="3"/>
    <s v="Germany"/>
    <s v="Paseo"/>
    <s v="Medium"/>
    <n v="3513"/>
    <n v="10"/>
    <n v="125"/>
    <n v="439125"/>
    <n v="30738.75"/>
    <n v="408386.25"/>
    <n v="421560"/>
    <n v="-13173.75"/>
  </r>
  <r>
    <x v="1"/>
    <s v="France"/>
    <s v="Paseo"/>
    <s v="Medium"/>
    <n v="2101"/>
    <n v="10"/>
    <n v="15"/>
    <n v="31515"/>
    <n v="2206.0500000000002"/>
    <n v="29308.95"/>
    <n v="21010"/>
    <n v="8298.9500000000007"/>
  </r>
  <r>
    <x v="1"/>
    <s v="United States of America"/>
    <s v="Paseo"/>
    <s v="Medium"/>
    <n v="2931"/>
    <n v="10"/>
    <n v="15"/>
    <n v="43965"/>
    <n v="3077.55"/>
    <n v="40887.449999999997"/>
    <n v="29310"/>
    <n v="11577.449999999997"/>
  </r>
  <r>
    <x v="0"/>
    <s v="France"/>
    <s v="Paseo"/>
    <s v="Medium"/>
    <n v="1535"/>
    <n v="10"/>
    <n v="20"/>
    <n v="30700"/>
    <n v="2149"/>
    <n v="28551"/>
    <n v="15350"/>
    <n v="13201"/>
  </r>
  <r>
    <x v="4"/>
    <s v="Germany"/>
    <s v="Paseo"/>
    <s v="Medium"/>
    <n v="1123"/>
    <n v="10"/>
    <n v="300"/>
    <n v="336900"/>
    <n v="23583"/>
    <n v="313317"/>
    <n v="280750"/>
    <n v="32567"/>
  </r>
  <r>
    <x v="4"/>
    <s v="Canada"/>
    <s v="Paseo"/>
    <s v="Medium"/>
    <n v="1404"/>
    <n v="10"/>
    <n v="300"/>
    <n v="421200"/>
    <n v="29484"/>
    <n v="391716"/>
    <n v="351000"/>
    <n v="40716"/>
  </r>
  <r>
    <x v="2"/>
    <s v="Mexico"/>
    <s v="Paseo"/>
    <s v="Medium"/>
    <n v="2763"/>
    <n v="10"/>
    <n v="12"/>
    <n v="33156"/>
    <n v="2320.92"/>
    <n v="30835.08"/>
    <n v="8289"/>
    <n v="22546.080000000002"/>
  </r>
  <r>
    <x v="0"/>
    <s v="Germany"/>
    <s v="Paseo"/>
    <s v="Medium"/>
    <n v="2125"/>
    <n v="10"/>
    <n v="7"/>
    <n v="14875"/>
    <n v="1041.25"/>
    <n v="13833.75"/>
    <n v="10625"/>
    <n v="3208.75"/>
  </r>
  <r>
    <x v="4"/>
    <s v="France"/>
    <s v="Velo"/>
    <s v="Medium"/>
    <n v="1659"/>
    <n v="120"/>
    <n v="300"/>
    <n v="497700"/>
    <n v="34839"/>
    <n v="462861"/>
    <n v="414750"/>
    <n v="48111"/>
  </r>
  <r>
    <x v="0"/>
    <s v="Mexico"/>
    <s v="Velo"/>
    <s v="Medium"/>
    <n v="609"/>
    <n v="120"/>
    <n v="20"/>
    <n v="12180"/>
    <n v="852.6"/>
    <n v="11327.4"/>
    <n v="6090"/>
    <n v="5237.3999999999996"/>
  </r>
  <r>
    <x v="3"/>
    <s v="Germany"/>
    <s v="Velo"/>
    <s v="Medium"/>
    <n v="2087"/>
    <n v="120"/>
    <n v="125"/>
    <n v="260875"/>
    <n v="18261.25"/>
    <n v="242613.75"/>
    <n v="250440"/>
    <n v="-7826.25"/>
  </r>
  <r>
    <x v="0"/>
    <s v="France"/>
    <s v="Velo"/>
    <s v="Medium"/>
    <n v="1976"/>
    <n v="120"/>
    <n v="20"/>
    <n v="39520"/>
    <n v="2766.4"/>
    <n v="36753.599999999999"/>
    <n v="19760"/>
    <n v="16993.599999999999"/>
  </r>
  <r>
    <x v="0"/>
    <s v="United States of America"/>
    <s v="Velo"/>
    <s v="Medium"/>
    <n v="1421"/>
    <n v="120"/>
    <n v="20"/>
    <n v="28420"/>
    <n v="1989.4"/>
    <n v="26430.6"/>
    <n v="14210"/>
    <n v="12220.599999999999"/>
  </r>
  <r>
    <x v="4"/>
    <s v="United States of America"/>
    <s v="Velo"/>
    <s v="Medium"/>
    <n v="1372"/>
    <n v="120"/>
    <n v="300"/>
    <n v="411600"/>
    <n v="28812"/>
    <n v="382788"/>
    <n v="343000"/>
    <n v="39788"/>
  </r>
  <r>
    <x v="0"/>
    <s v="Germany"/>
    <s v="Velo"/>
    <s v="Medium"/>
    <n v="588"/>
    <n v="120"/>
    <n v="20"/>
    <n v="11760"/>
    <n v="823.2"/>
    <n v="10936.8"/>
    <n v="5880"/>
    <n v="5056.7999999999993"/>
  </r>
  <r>
    <x v="2"/>
    <s v="Canada"/>
    <s v="VTT"/>
    <s v="Medium"/>
    <n v="3244.5"/>
    <n v="250"/>
    <n v="12"/>
    <n v="38934"/>
    <n v="2725.38"/>
    <n v="36208.620000000003"/>
    <n v="9733.5"/>
    <n v="26475.120000000003"/>
  </r>
  <r>
    <x v="4"/>
    <s v="France"/>
    <s v="VTT"/>
    <s v="Medium"/>
    <n v="959"/>
    <n v="250"/>
    <n v="300"/>
    <n v="287700"/>
    <n v="20139"/>
    <n v="267561"/>
    <n v="239750"/>
    <n v="27811"/>
  </r>
  <r>
    <x v="4"/>
    <s v="Mexico"/>
    <s v="VTT"/>
    <s v="Medium"/>
    <n v="2747"/>
    <n v="250"/>
    <n v="300"/>
    <n v="824100"/>
    <n v="57687"/>
    <n v="766413"/>
    <n v="686750"/>
    <n v="79663"/>
  </r>
  <r>
    <x v="3"/>
    <s v="Canada"/>
    <s v="Amarilla"/>
    <s v="Medium"/>
    <n v="1645"/>
    <n v="260"/>
    <n v="125"/>
    <n v="205625"/>
    <n v="14393.75"/>
    <n v="191231.25"/>
    <n v="197400"/>
    <n v="-6168.75"/>
  </r>
  <r>
    <x v="0"/>
    <s v="France"/>
    <s v="Amarilla"/>
    <s v="Medium"/>
    <n v="2876"/>
    <n v="260"/>
    <n v="350"/>
    <n v="1006600"/>
    <n v="70462"/>
    <n v="936138"/>
    <n v="747760"/>
    <n v="188378"/>
  </r>
  <r>
    <x v="3"/>
    <s v="Germany"/>
    <s v="Amarilla"/>
    <s v="Medium"/>
    <n v="994"/>
    <n v="260"/>
    <n v="125"/>
    <n v="124250"/>
    <n v="8697.5"/>
    <n v="115552.5"/>
    <n v="119280"/>
    <n v="-3727.5"/>
  </r>
  <r>
    <x v="0"/>
    <s v="Canada"/>
    <s v="Amarilla"/>
    <s v="Medium"/>
    <n v="1118"/>
    <n v="260"/>
    <n v="20"/>
    <n v="22360"/>
    <n v="1565.2"/>
    <n v="20794.8"/>
    <n v="11180"/>
    <n v="9614.7999999999993"/>
  </r>
  <r>
    <x v="4"/>
    <s v="United States of America"/>
    <s v="Amarilla"/>
    <s v="Medium"/>
    <n v="1372"/>
    <n v="260"/>
    <n v="300"/>
    <n v="411600"/>
    <n v="28812"/>
    <n v="382788"/>
    <n v="343000"/>
    <n v="39788"/>
  </r>
  <r>
    <x v="0"/>
    <s v="Canada"/>
    <s v="Montana"/>
    <s v="Medium"/>
    <n v="488"/>
    <n v="5"/>
    <n v="7"/>
    <n v="3416"/>
    <n v="273.27999999999997"/>
    <n v="3142.7200000000003"/>
    <n v="2440"/>
    <n v="702.72000000000025"/>
  </r>
  <r>
    <x v="0"/>
    <s v="United States of America"/>
    <s v="Montana"/>
    <s v="Medium"/>
    <n v="1282"/>
    <n v="5"/>
    <n v="20"/>
    <n v="25640"/>
    <n v="2051.1999999999998"/>
    <n v="23588.799999999999"/>
    <n v="12820"/>
    <n v="10768.8"/>
  </r>
  <r>
    <x v="0"/>
    <s v="Canada"/>
    <s v="Paseo"/>
    <s v="Medium"/>
    <n v="257"/>
    <n v="10"/>
    <n v="7"/>
    <n v="1799"/>
    <n v="143.91999999999999"/>
    <n v="1655.08"/>
    <n v="1285"/>
    <n v="370.07999999999993"/>
  </r>
  <r>
    <x v="0"/>
    <s v="United States of America"/>
    <s v="Amarilla"/>
    <s v="Medium"/>
    <n v="1282"/>
    <n v="260"/>
    <n v="20"/>
    <n v="25640"/>
    <n v="2051.1999999999998"/>
    <n v="23588.799999999999"/>
    <n v="12820"/>
    <n v="10768.8"/>
  </r>
  <r>
    <x v="3"/>
    <s v="Mexico"/>
    <s v="Carretera"/>
    <s v="Medium"/>
    <n v="1540"/>
    <n v="3"/>
    <n v="125"/>
    <n v="192500"/>
    <n v="15400"/>
    <n v="177100"/>
    <n v="184800"/>
    <n v="-7700"/>
  </r>
  <r>
    <x v="1"/>
    <s v="France"/>
    <s v="Carretera"/>
    <s v="Medium"/>
    <n v="490"/>
    <n v="3"/>
    <n v="15"/>
    <n v="7350"/>
    <n v="588"/>
    <n v="6762"/>
    <n v="4900"/>
    <n v="1862"/>
  </r>
  <r>
    <x v="0"/>
    <s v="Mexico"/>
    <s v="Carretera"/>
    <s v="Medium"/>
    <n v="1362"/>
    <n v="3"/>
    <n v="350"/>
    <n v="476700"/>
    <n v="38136"/>
    <n v="438564"/>
    <n v="354120"/>
    <n v="84444"/>
  </r>
  <r>
    <x v="1"/>
    <s v="France"/>
    <s v="Montana"/>
    <s v="Medium"/>
    <n v="2501"/>
    <n v="5"/>
    <n v="15"/>
    <n v="37515"/>
    <n v="3001.2"/>
    <n v="34513.800000000003"/>
    <n v="25010"/>
    <n v="9503.8000000000029"/>
  </r>
  <r>
    <x v="0"/>
    <s v="Canada"/>
    <s v="Montana"/>
    <s v="Medium"/>
    <n v="708"/>
    <n v="5"/>
    <n v="20"/>
    <n v="14160"/>
    <n v="1132.8"/>
    <n v="13027.2"/>
    <n v="7080"/>
    <n v="5947.2000000000007"/>
  </r>
  <r>
    <x v="0"/>
    <s v="Germany"/>
    <s v="Montana"/>
    <s v="Medium"/>
    <n v="645"/>
    <n v="5"/>
    <n v="20"/>
    <n v="12900"/>
    <n v="1032"/>
    <n v="11868"/>
    <n v="6450"/>
    <n v="5418"/>
  </r>
  <r>
    <x v="4"/>
    <s v="France"/>
    <s v="Montana"/>
    <s v="Medium"/>
    <n v="1562"/>
    <n v="5"/>
    <n v="300"/>
    <n v="468600"/>
    <n v="37488"/>
    <n v="431112"/>
    <n v="390500"/>
    <n v="40612"/>
  </r>
  <r>
    <x v="4"/>
    <s v="Canada"/>
    <s v="Montana"/>
    <s v="Medium"/>
    <n v="1283"/>
    <n v="5"/>
    <n v="300"/>
    <n v="384900"/>
    <n v="30792"/>
    <n v="354108"/>
    <n v="320750"/>
    <n v="33358"/>
  </r>
  <r>
    <x v="1"/>
    <s v="Germany"/>
    <s v="Montana"/>
    <s v="Medium"/>
    <n v="711"/>
    <n v="5"/>
    <n v="15"/>
    <n v="10665"/>
    <n v="853.2"/>
    <n v="9811.7999999999993"/>
    <n v="7110"/>
    <n v="2701.7999999999993"/>
  </r>
  <r>
    <x v="3"/>
    <s v="Mexico"/>
    <s v="Paseo"/>
    <s v="Medium"/>
    <n v="1114"/>
    <n v="10"/>
    <n v="125"/>
    <n v="139250"/>
    <n v="11140"/>
    <n v="128110"/>
    <n v="133680"/>
    <n v="-5570"/>
  </r>
  <r>
    <x v="0"/>
    <s v="Germany"/>
    <s v="Paseo"/>
    <s v="Medium"/>
    <n v="1259"/>
    <n v="10"/>
    <n v="7"/>
    <n v="8813"/>
    <n v="705.04"/>
    <n v="8107.96"/>
    <n v="6295"/>
    <n v="1812.96"/>
  </r>
  <r>
    <x v="0"/>
    <s v="Germany"/>
    <s v="Paseo"/>
    <s v="Medium"/>
    <n v="1095"/>
    <n v="10"/>
    <n v="7"/>
    <n v="7665"/>
    <n v="613.20000000000005"/>
    <n v="7051.8"/>
    <n v="5475"/>
    <n v="1576.8000000000002"/>
  </r>
  <r>
    <x v="0"/>
    <s v="Germany"/>
    <s v="Paseo"/>
    <s v="Medium"/>
    <n v="1366"/>
    <n v="10"/>
    <n v="20"/>
    <n v="27320"/>
    <n v="2185.6"/>
    <n v="25134.400000000001"/>
    <n v="13660"/>
    <n v="11474.400000000001"/>
  </r>
  <r>
    <x v="4"/>
    <s v="Mexico"/>
    <s v="Paseo"/>
    <s v="Medium"/>
    <n v="2460"/>
    <n v="10"/>
    <n v="300"/>
    <n v="738000"/>
    <n v="59040"/>
    <n v="678960"/>
    <n v="615000"/>
    <n v="63960"/>
  </r>
  <r>
    <x v="0"/>
    <s v="United States of America"/>
    <s v="Paseo"/>
    <s v="Medium"/>
    <n v="678"/>
    <n v="10"/>
    <n v="7"/>
    <n v="4746"/>
    <n v="379.68"/>
    <n v="4366.32"/>
    <n v="3390"/>
    <n v="976.31999999999971"/>
  </r>
  <r>
    <x v="0"/>
    <s v="Germany"/>
    <s v="Paseo"/>
    <s v="Medium"/>
    <n v="1598"/>
    <n v="10"/>
    <n v="7"/>
    <n v="11186"/>
    <n v="894.88"/>
    <n v="10291.120000000001"/>
    <n v="7990"/>
    <n v="2301.1200000000008"/>
  </r>
  <r>
    <x v="0"/>
    <s v="Germany"/>
    <s v="Paseo"/>
    <s v="Medium"/>
    <n v="2409"/>
    <n v="10"/>
    <n v="7"/>
    <n v="16863"/>
    <n v="1349.04"/>
    <n v="15513.96"/>
    <n v="12045"/>
    <n v="3468.9599999999991"/>
  </r>
  <r>
    <x v="0"/>
    <s v="Germany"/>
    <s v="Paseo"/>
    <s v="Medium"/>
    <n v="1934"/>
    <n v="10"/>
    <n v="20"/>
    <n v="38680"/>
    <n v="3094.4"/>
    <n v="35585.599999999999"/>
    <n v="19340"/>
    <n v="16245.599999999999"/>
  </r>
  <r>
    <x v="0"/>
    <s v="Mexico"/>
    <s v="Paseo"/>
    <s v="Medium"/>
    <n v="2993"/>
    <n v="10"/>
    <n v="20"/>
    <n v="59860"/>
    <n v="4788.8"/>
    <n v="55071.199999999997"/>
    <n v="29930"/>
    <n v="25141.199999999997"/>
  </r>
  <r>
    <x v="0"/>
    <s v="Germany"/>
    <s v="Paseo"/>
    <s v="Medium"/>
    <n v="2146"/>
    <n v="10"/>
    <n v="350"/>
    <n v="751100"/>
    <n v="60088"/>
    <n v="691012"/>
    <n v="557960"/>
    <n v="133052"/>
  </r>
  <r>
    <x v="0"/>
    <s v="Mexico"/>
    <s v="Paseo"/>
    <s v="Medium"/>
    <n v="1946"/>
    <n v="10"/>
    <n v="7"/>
    <n v="13622"/>
    <n v="1089.76"/>
    <n v="12532.24"/>
    <n v="9730"/>
    <n v="2802.24"/>
  </r>
  <r>
    <x v="0"/>
    <s v="Mexico"/>
    <s v="Paseo"/>
    <s v="Medium"/>
    <n v="1362"/>
    <n v="10"/>
    <n v="350"/>
    <n v="476700"/>
    <n v="38136"/>
    <n v="438564"/>
    <n v="354120"/>
    <n v="84444"/>
  </r>
  <r>
    <x v="2"/>
    <s v="Canada"/>
    <s v="Velo"/>
    <s v="Medium"/>
    <n v="598"/>
    <n v="120"/>
    <n v="12"/>
    <n v="7176"/>
    <n v="574.08000000000004"/>
    <n v="6601.92"/>
    <n v="1794"/>
    <n v="4807.92"/>
  </r>
  <r>
    <x v="0"/>
    <s v="United States of America"/>
    <s v="Velo"/>
    <s v="Medium"/>
    <n v="2907"/>
    <n v="120"/>
    <n v="7"/>
    <n v="20349"/>
    <n v="1627.92"/>
    <n v="18721.080000000002"/>
    <n v="14535"/>
    <n v="4186.0800000000017"/>
  </r>
  <r>
    <x v="0"/>
    <s v="Germany"/>
    <s v="Velo"/>
    <s v="Medium"/>
    <n v="2338"/>
    <n v="120"/>
    <n v="7"/>
    <n v="16366"/>
    <n v="1309.28"/>
    <n v="15056.72"/>
    <n v="11690"/>
    <n v="3366.7199999999993"/>
  </r>
  <r>
    <x v="4"/>
    <s v="France"/>
    <s v="Velo"/>
    <s v="Medium"/>
    <n v="386"/>
    <n v="120"/>
    <n v="300"/>
    <n v="115800"/>
    <n v="9264"/>
    <n v="106536"/>
    <n v="96500"/>
    <n v="10036"/>
  </r>
  <r>
    <x v="4"/>
    <s v="Mexico"/>
    <s v="Velo"/>
    <s v="Medium"/>
    <n v="635"/>
    <n v="120"/>
    <n v="300"/>
    <n v="190500"/>
    <n v="15240"/>
    <n v="175260"/>
    <n v="158750"/>
    <n v="16510"/>
  </r>
  <r>
    <x v="0"/>
    <s v="France"/>
    <s v="VTT"/>
    <s v="Medium"/>
    <n v="574.5"/>
    <n v="250"/>
    <n v="350"/>
    <n v="201075"/>
    <n v="16086"/>
    <n v="184989"/>
    <n v="149370"/>
    <n v="35619"/>
  </r>
  <r>
    <x v="0"/>
    <s v="Germany"/>
    <s v="VTT"/>
    <s v="Medium"/>
    <n v="2338"/>
    <n v="250"/>
    <n v="7"/>
    <n v="16366"/>
    <n v="1309.28"/>
    <n v="15056.72"/>
    <n v="11690"/>
    <n v="3366.7199999999993"/>
  </r>
  <r>
    <x v="0"/>
    <s v="France"/>
    <s v="VTT"/>
    <s v="Medium"/>
    <n v="381"/>
    <n v="250"/>
    <n v="350"/>
    <n v="133350"/>
    <n v="10668"/>
    <n v="122682"/>
    <n v="99060"/>
    <n v="23622"/>
  </r>
  <r>
    <x v="0"/>
    <s v="Germany"/>
    <s v="VTT"/>
    <s v="Medium"/>
    <n v="422"/>
    <n v="250"/>
    <n v="350"/>
    <n v="147700"/>
    <n v="11816"/>
    <n v="135884"/>
    <n v="109720"/>
    <n v="26164"/>
  </r>
  <r>
    <x v="4"/>
    <s v="Canada"/>
    <s v="VTT"/>
    <s v="Medium"/>
    <n v="2134"/>
    <n v="250"/>
    <n v="300"/>
    <n v="640200"/>
    <n v="51216"/>
    <n v="588984"/>
    <n v="533500"/>
    <n v="55484"/>
  </r>
  <r>
    <x v="4"/>
    <s v="United States of America"/>
    <s v="VTT"/>
    <s v="Medium"/>
    <n v="808"/>
    <n v="250"/>
    <n v="300"/>
    <n v="242400"/>
    <n v="19392"/>
    <n v="223008"/>
    <n v="202000"/>
    <n v="21008"/>
  </r>
  <r>
    <x v="0"/>
    <s v="Canada"/>
    <s v="Amarilla"/>
    <s v="Medium"/>
    <n v="708"/>
    <n v="260"/>
    <n v="20"/>
    <n v="14160"/>
    <n v="1132.8"/>
    <n v="13027.2"/>
    <n v="7080"/>
    <n v="5947.2000000000007"/>
  </r>
  <r>
    <x v="0"/>
    <s v="United States of America"/>
    <s v="Amarilla"/>
    <s v="Medium"/>
    <n v="2907"/>
    <n v="260"/>
    <n v="7"/>
    <n v="20349"/>
    <n v="1627.92"/>
    <n v="18721.080000000002"/>
    <n v="14535"/>
    <n v="4186.0800000000017"/>
  </r>
  <r>
    <x v="0"/>
    <s v="Germany"/>
    <s v="Amarilla"/>
    <s v="Medium"/>
    <n v="1366"/>
    <n v="260"/>
    <n v="20"/>
    <n v="27320"/>
    <n v="2185.6"/>
    <n v="25134.400000000001"/>
    <n v="13660"/>
    <n v="11474.400000000001"/>
  </r>
  <r>
    <x v="4"/>
    <s v="Mexico"/>
    <s v="Amarilla"/>
    <s v="Medium"/>
    <n v="2460"/>
    <n v="260"/>
    <n v="300"/>
    <n v="738000"/>
    <n v="59040"/>
    <n v="678960"/>
    <n v="615000"/>
    <n v="63960"/>
  </r>
  <r>
    <x v="0"/>
    <s v="Germany"/>
    <s v="Amarilla"/>
    <s v="Medium"/>
    <n v="1520"/>
    <n v="260"/>
    <n v="20"/>
    <n v="30400"/>
    <n v="2432"/>
    <n v="27968"/>
    <n v="15200"/>
    <n v="12768"/>
  </r>
  <r>
    <x v="1"/>
    <s v="Germany"/>
    <s v="Amarilla"/>
    <s v="Medium"/>
    <n v="711"/>
    <n v="260"/>
    <n v="15"/>
    <n v="10665"/>
    <n v="853.2"/>
    <n v="9811.7999999999993"/>
    <n v="7110"/>
    <n v="2701.7999999999993"/>
  </r>
  <r>
    <x v="2"/>
    <s v="Mexico"/>
    <s v="Amarilla"/>
    <s v="Medium"/>
    <n v="1375"/>
    <n v="260"/>
    <n v="12"/>
    <n v="16500"/>
    <n v="1320"/>
    <n v="15180"/>
    <n v="4125"/>
    <n v="11055"/>
  </r>
  <r>
    <x v="4"/>
    <s v="Mexico"/>
    <s v="Amarilla"/>
    <s v="Medium"/>
    <n v="635"/>
    <n v="260"/>
    <n v="300"/>
    <n v="190500"/>
    <n v="15240"/>
    <n v="175260"/>
    <n v="158750"/>
    <n v="16510"/>
  </r>
  <r>
    <x v="0"/>
    <s v="United States of America"/>
    <s v="VTT"/>
    <s v="Medium"/>
    <n v="436.5"/>
    <n v="250"/>
    <n v="20"/>
    <n v="8730"/>
    <n v="698.40000000000009"/>
    <n v="8031.5999999999995"/>
    <n v="4365"/>
    <n v="3666.5999999999995"/>
  </r>
  <r>
    <x v="4"/>
    <s v="Canada"/>
    <s v="Carretera"/>
    <s v="Medium"/>
    <n v="1094"/>
    <n v="3"/>
    <n v="300"/>
    <n v="328200"/>
    <n v="29538"/>
    <n v="298662"/>
    <n v="273500"/>
    <n v="25162"/>
  </r>
  <r>
    <x v="2"/>
    <s v="Mexico"/>
    <s v="Carretera"/>
    <s v="Medium"/>
    <n v="367"/>
    <n v="3"/>
    <n v="12"/>
    <n v="4404"/>
    <n v="396.36"/>
    <n v="4007.64"/>
    <n v="1101"/>
    <n v="2906.64"/>
  </r>
  <r>
    <x v="4"/>
    <s v="Canada"/>
    <s v="Montana"/>
    <s v="Medium"/>
    <n v="3802.5"/>
    <n v="5"/>
    <n v="300"/>
    <n v="1140750"/>
    <n v="102667.5"/>
    <n v="1038082.5"/>
    <n v="950625"/>
    <n v="87457.5"/>
  </r>
  <r>
    <x v="0"/>
    <s v="France"/>
    <s v="Montana"/>
    <s v="Medium"/>
    <n v="1666"/>
    <n v="5"/>
    <n v="350"/>
    <n v="583100"/>
    <n v="52479"/>
    <n v="530621"/>
    <n v="433160"/>
    <n v="97461"/>
  </r>
  <r>
    <x v="4"/>
    <s v="France"/>
    <s v="Montana"/>
    <s v="Medium"/>
    <n v="322"/>
    <n v="5"/>
    <n v="300"/>
    <n v="96600"/>
    <n v="8694"/>
    <n v="87906"/>
    <n v="80500"/>
    <n v="7406"/>
  </r>
  <r>
    <x v="2"/>
    <s v="Canada"/>
    <s v="Montana"/>
    <s v="Medium"/>
    <n v="2321"/>
    <n v="5"/>
    <n v="12"/>
    <n v="27852"/>
    <n v="2506.6799999999998"/>
    <n v="25345.32"/>
    <n v="6963"/>
    <n v="18382.32"/>
  </r>
  <r>
    <x v="3"/>
    <s v="France"/>
    <s v="Montana"/>
    <s v="Medium"/>
    <n v="1857"/>
    <n v="5"/>
    <n v="125"/>
    <n v="232125"/>
    <n v="20891.25"/>
    <n v="211233.75"/>
    <n v="222840"/>
    <n v="-11606.25"/>
  </r>
  <r>
    <x v="0"/>
    <s v="Canada"/>
    <s v="Montana"/>
    <s v="Medium"/>
    <n v="1611"/>
    <n v="5"/>
    <n v="7"/>
    <n v="11277"/>
    <n v="1014.93"/>
    <n v="10262.07"/>
    <n v="8055"/>
    <n v="2207.0699999999997"/>
  </r>
  <r>
    <x v="3"/>
    <s v="United States of America"/>
    <s v="Montana"/>
    <s v="Medium"/>
    <n v="2797"/>
    <n v="5"/>
    <n v="125"/>
    <n v="349625"/>
    <n v="31466.25"/>
    <n v="318158.75"/>
    <n v="335640"/>
    <n v="-17481.25"/>
  </r>
  <r>
    <x v="4"/>
    <s v="Germany"/>
    <s v="Montana"/>
    <s v="Medium"/>
    <n v="334"/>
    <n v="5"/>
    <n v="300"/>
    <n v="100200"/>
    <n v="9018"/>
    <n v="91182"/>
    <n v="83500"/>
    <n v="7682"/>
  </r>
  <r>
    <x v="4"/>
    <s v="Mexico"/>
    <s v="Paseo"/>
    <s v="Medium"/>
    <n v="2565"/>
    <n v="10"/>
    <n v="300"/>
    <n v="769500"/>
    <n v="69255"/>
    <n v="700245"/>
    <n v="641250"/>
    <n v="58995"/>
  </r>
  <r>
    <x v="0"/>
    <s v="Mexico"/>
    <s v="Paseo"/>
    <s v="Medium"/>
    <n v="2417"/>
    <n v="10"/>
    <n v="350"/>
    <n v="845950"/>
    <n v="76135.5"/>
    <n v="769814.5"/>
    <n v="628420"/>
    <n v="141394.5"/>
  </r>
  <r>
    <x v="1"/>
    <s v="United States of America"/>
    <s v="Paseo"/>
    <s v="Medium"/>
    <n v="3675"/>
    <n v="10"/>
    <n v="15"/>
    <n v="55125"/>
    <n v="4961.25"/>
    <n v="50163.75"/>
    <n v="36750"/>
    <n v="13413.75"/>
  </r>
  <r>
    <x v="4"/>
    <s v="Canada"/>
    <s v="Paseo"/>
    <s v="Medium"/>
    <n v="1094"/>
    <n v="10"/>
    <n v="300"/>
    <n v="328200"/>
    <n v="29538"/>
    <n v="298662"/>
    <n v="273500"/>
    <n v="25162"/>
  </r>
  <r>
    <x v="1"/>
    <s v="France"/>
    <s v="Paseo"/>
    <s v="Medium"/>
    <n v="1227"/>
    <n v="10"/>
    <n v="15"/>
    <n v="18405"/>
    <n v="1656.45"/>
    <n v="16748.55"/>
    <n v="12270"/>
    <n v="4478.5499999999993"/>
  </r>
  <r>
    <x v="2"/>
    <s v="Mexico"/>
    <s v="Paseo"/>
    <s v="Medium"/>
    <n v="367"/>
    <n v="10"/>
    <n v="12"/>
    <n v="4404"/>
    <n v="396.36"/>
    <n v="4007.64"/>
    <n v="1101"/>
    <n v="2906.64"/>
  </r>
  <r>
    <x v="4"/>
    <s v="France"/>
    <s v="Paseo"/>
    <s v="Medium"/>
    <n v="1324"/>
    <n v="10"/>
    <n v="300"/>
    <n v="397200"/>
    <n v="35748"/>
    <n v="361452"/>
    <n v="331000"/>
    <n v="30452"/>
  </r>
  <r>
    <x v="2"/>
    <s v="Germany"/>
    <s v="Paseo"/>
    <s v="Medium"/>
    <n v="1775"/>
    <n v="10"/>
    <n v="12"/>
    <n v="21300"/>
    <n v="1917"/>
    <n v="19383"/>
    <n v="5325"/>
    <n v="14058"/>
  </r>
  <r>
    <x v="3"/>
    <s v="United States of America"/>
    <s v="Paseo"/>
    <s v="Medium"/>
    <n v="2797"/>
    <n v="10"/>
    <n v="125"/>
    <n v="349625"/>
    <n v="31466.25"/>
    <n v="318158.75"/>
    <n v="335640"/>
    <n v="-17481.25"/>
  </r>
  <r>
    <x v="1"/>
    <s v="Mexico"/>
    <s v="Velo"/>
    <s v="Medium"/>
    <n v="245"/>
    <n v="120"/>
    <n v="15"/>
    <n v="3675"/>
    <n v="330.75"/>
    <n v="3344.25"/>
    <n v="2450"/>
    <n v="894.25"/>
  </r>
  <r>
    <x v="4"/>
    <s v="Canada"/>
    <s v="Velo"/>
    <s v="Medium"/>
    <n v="3793.5"/>
    <n v="120"/>
    <n v="300"/>
    <n v="1138050"/>
    <n v="102424.5"/>
    <n v="1035625.5"/>
    <n v="948375"/>
    <n v="87250.5"/>
  </r>
  <r>
    <x v="0"/>
    <s v="Germany"/>
    <s v="Velo"/>
    <s v="Medium"/>
    <n v="1307"/>
    <n v="120"/>
    <n v="350"/>
    <n v="457450"/>
    <n v="41170.5"/>
    <n v="416279.5"/>
    <n v="339820"/>
    <n v="76459.5"/>
  </r>
  <r>
    <x v="3"/>
    <s v="Canada"/>
    <s v="Velo"/>
    <s v="Medium"/>
    <n v="567"/>
    <n v="120"/>
    <n v="125"/>
    <n v="70875"/>
    <n v="6378.75"/>
    <n v="64496.25"/>
    <n v="68040"/>
    <n v="-3543.75"/>
  </r>
  <r>
    <x v="3"/>
    <s v="Mexico"/>
    <s v="Velo"/>
    <s v="Medium"/>
    <n v="2110"/>
    <n v="120"/>
    <n v="125"/>
    <n v="263750"/>
    <n v="23737.5"/>
    <n v="240012.5"/>
    <n v="253200"/>
    <n v="-13187.5"/>
  </r>
  <r>
    <x v="0"/>
    <s v="Canada"/>
    <s v="Velo"/>
    <s v="Medium"/>
    <n v="1269"/>
    <n v="120"/>
    <n v="350"/>
    <n v="444150"/>
    <n v="39973.5"/>
    <n v="404176.5"/>
    <n v="329940"/>
    <n v="74236.5"/>
  </r>
  <r>
    <x v="2"/>
    <s v="United States of America"/>
    <s v="VTT"/>
    <s v="Medium"/>
    <n v="1956"/>
    <n v="250"/>
    <n v="12"/>
    <n v="23472"/>
    <n v="2112.48"/>
    <n v="21359.52"/>
    <n v="5868"/>
    <n v="15491.52"/>
  </r>
  <r>
    <x v="4"/>
    <s v="Germany"/>
    <s v="VTT"/>
    <s v="Medium"/>
    <n v="2659"/>
    <n v="250"/>
    <n v="300"/>
    <n v="797700"/>
    <n v="71793"/>
    <n v="725907"/>
    <n v="664750"/>
    <n v="61157"/>
  </r>
  <r>
    <x v="0"/>
    <s v="United States of America"/>
    <s v="VTT"/>
    <s v="Medium"/>
    <n v="1351.5"/>
    <n v="250"/>
    <n v="350"/>
    <n v="473025"/>
    <n v="42572.25"/>
    <n v="430452.75"/>
    <n v="351390"/>
    <n v="79062.75"/>
  </r>
  <r>
    <x v="2"/>
    <s v="Germany"/>
    <s v="VTT"/>
    <s v="Medium"/>
    <n v="880"/>
    <n v="250"/>
    <n v="12"/>
    <n v="10560"/>
    <n v="950.4"/>
    <n v="9609.6"/>
    <n v="2640"/>
    <n v="6969.6"/>
  </r>
  <r>
    <x v="4"/>
    <s v="United States of America"/>
    <s v="VTT"/>
    <s v="Medium"/>
    <n v="1867"/>
    <n v="250"/>
    <n v="300"/>
    <n v="560100"/>
    <n v="50409"/>
    <n v="509691"/>
    <n v="466750"/>
    <n v="42941"/>
  </r>
  <r>
    <x v="2"/>
    <s v="France"/>
    <s v="VTT"/>
    <s v="Medium"/>
    <n v="2234"/>
    <n v="250"/>
    <n v="12"/>
    <n v="26808"/>
    <n v="2412.7199999999998"/>
    <n v="24395.279999999999"/>
    <n v="6702"/>
    <n v="17693.28"/>
  </r>
  <r>
    <x v="1"/>
    <s v="France"/>
    <s v="VTT"/>
    <s v="Medium"/>
    <n v="1227"/>
    <n v="250"/>
    <n v="15"/>
    <n v="18405"/>
    <n v="1656.45"/>
    <n v="16748.55"/>
    <n v="12270"/>
    <n v="4478.5499999999993"/>
  </r>
  <r>
    <x v="3"/>
    <s v="Mexico"/>
    <s v="VTT"/>
    <s v="Medium"/>
    <n v="877"/>
    <n v="250"/>
    <n v="125"/>
    <n v="109625"/>
    <n v="9866.25"/>
    <n v="99758.75"/>
    <n v="105240"/>
    <n v="-5481.25"/>
  </r>
  <r>
    <x v="0"/>
    <s v="United States of America"/>
    <s v="Amarilla"/>
    <s v="Medium"/>
    <n v="2071"/>
    <n v="260"/>
    <n v="350"/>
    <n v="724850"/>
    <n v="65236.5"/>
    <n v="659613.5"/>
    <n v="538460"/>
    <n v="121153.5"/>
  </r>
  <r>
    <x v="0"/>
    <s v="Canada"/>
    <s v="Amarilla"/>
    <s v="Medium"/>
    <n v="1269"/>
    <n v="260"/>
    <n v="350"/>
    <n v="444150"/>
    <n v="39973.5"/>
    <n v="404176.5"/>
    <n v="329940"/>
    <n v="74236.5"/>
  </r>
  <r>
    <x v="1"/>
    <s v="Germany"/>
    <s v="Amarilla"/>
    <s v="Medium"/>
    <n v="970"/>
    <n v="260"/>
    <n v="15"/>
    <n v="14550"/>
    <n v="1309.5"/>
    <n v="13240.5"/>
    <n v="9700"/>
    <n v="3540.5"/>
  </r>
  <r>
    <x v="0"/>
    <s v="Mexico"/>
    <s v="Amarilla"/>
    <s v="Medium"/>
    <n v="1694"/>
    <n v="260"/>
    <n v="20"/>
    <n v="33880"/>
    <n v="3049.2"/>
    <n v="30830.799999999999"/>
    <n v="16940"/>
    <n v="13890.8"/>
  </r>
  <r>
    <x v="0"/>
    <s v="Germany"/>
    <s v="Carretera"/>
    <s v="Medium"/>
    <n v="663"/>
    <n v="3"/>
    <n v="20"/>
    <n v="13260"/>
    <n v="1193.4000000000001"/>
    <n v="12066.6"/>
    <n v="6630"/>
    <n v="5436.6"/>
  </r>
  <r>
    <x v="0"/>
    <s v="Canada"/>
    <s v="Carretera"/>
    <s v="Medium"/>
    <n v="819"/>
    <n v="3"/>
    <n v="7"/>
    <n v="5733"/>
    <n v="515.97"/>
    <n v="5217.03"/>
    <n v="4095"/>
    <n v="1122.03"/>
  </r>
  <r>
    <x v="2"/>
    <s v="Germany"/>
    <s v="Carretera"/>
    <s v="Medium"/>
    <n v="1580"/>
    <n v="3"/>
    <n v="12"/>
    <n v="18960"/>
    <n v="1706.4"/>
    <n v="17253.599999999999"/>
    <n v="4740"/>
    <n v="12513.599999999999"/>
  </r>
  <r>
    <x v="0"/>
    <s v="Mexico"/>
    <s v="Carretera"/>
    <s v="Medium"/>
    <n v="521"/>
    <n v="3"/>
    <n v="7"/>
    <n v="3647"/>
    <n v="328.23"/>
    <n v="3318.77"/>
    <n v="2605"/>
    <n v="713.77"/>
  </r>
  <r>
    <x v="0"/>
    <s v="United States of America"/>
    <s v="Paseo"/>
    <s v="Medium"/>
    <n v="973"/>
    <n v="10"/>
    <n v="20"/>
    <n v="19460"/>
    <n v="1751.4"/>
    <n v="17708.599999999999"/>
    <n v="9730"/>
    <n v="7978.5999999999985"/>
  </r>
  <r>
    <x v="0"/>
    <s v="Mexico"/>
    <s v="Paseo"/>
    <s v="Medium"/>
    <n v="1038"/>
    <n v="10"/>
    <n v="20"/>
    <n v="20760"/>
    <n v="1868.4"/>
    <n v="18891.599999999999"/>
    <n v="10380"/>
    <n v="8511.5999999999985"/>
  </r>
  <r>
    <x v="0"/>
    <s v="Germany"/>
    <s v="Paseo"/>
    <s v="Medium"/>
    <n v="360"/>
    <n v="10"/>
    <n v="7"/>
    <n v="2520"/>
    <n v="226.8"/>
    <n v="2293.1999999999998"/>
    <n v="1800"/>
    <n v="493.19999999999982"/>
  </r>
  <r>
    <x v="2"/>
    <s v="France"/>
    <s v="Velo"/>
    <s v="Medium"/>
    <n v="1967"/>
    <n v="120"/>
    <n v="12"/>
    <n v="23604"/>
    <n v="2124.36"/>
    <n v="21479.64"/>
    <n v="5901"/>
    <n v="15578.64"/>
  </r>
  <r>
    <x v="1"/>
    <s v="Mexico"/>
    <s v="Velo"/>
    <s v="Medium"/>
    <n v="2628"/>
    <n v="120"/>
    <n v="15"/>
    <n v="39420"/>
    <n v="3547.8"/>
    <n v="35872.199999999997"/>
    <n v="26280"/>
    <n v="9592.1999999999971"/>
  </r>
  <r>
    <x v="0"/>
    <s v="Germany"/>
    <s v="VTT"/>
    <s v="Medium"/>
    <n v="360"/>
    <n v="250"/>
    <n v="7"/>
    <n v="2520"/>
    <n v="226.8"/>
    <n v="2293.1999999999998"/>
    <n v="1800"/>
    <n v="493.19999999999982"/>
  </r>
  <r>
    <x v="0"/>
    <s v="France"/>
    <s v="VTT"/>
    <s v="Medium"/>
    <n v="2682"/>
    <n v="250"/>
    <n v="20"/>
    <n v="53640"/>
    <n v="4827.6000000000004"/>
    <n v="48812.4"/>
    <n v="26820"/>
    <n v="21992.400000000001"/>
  </r>
  <r>
    <x v="0"/>
    <s v="Mexico"/>
    <s v="VTT"/>
    <s v="Medium"/>
    <n v="521"/>
    <n v="250"/>
    <n v="7"/>
    <n v="3647"/>
    <n v="328.23"/>
    <n v="3318.77"/>
    <n v="2605"/>
    <n v="713.77"/>
  </r>
  <r>
    <x v="0"/>
    <s v="Mexico"/>
    <s v="Amarilla"/>
    <s v="Medium"/>
    <n v="1038"/>
    <n v="260"/>
    <n v="20"/>
    <n v="20760"/>
    <n v="1868.4"/>
    <n v="18891.599999999999"/>
    <n v="10380"/>
    <n v="8511.5999999999985"/>
  </r>
  <r>
    <x v="1"/>
    <s v="Canada"/>
    <s v="Amarilla"/>
    <s v="Medium"/>
    <n v="1630.5"/>
    <n v="260"/>
    <n v="15"/>
    <n v="24457.5"/>
    <n v="2201.1750000000002"/>
    <n v="22256.324999999997"/>
    <n v="16305"/>
    <n v="5951.3249999999989"/>
  </r>
  <r>
    <x v="2"/>
    <s v="France"/>
    <s v="Amarilla"/>
    <s v="Medium"/>
    <n v="306"/>
    <n v="260"/>
    <n v="12"/>
    <n v="3672"/>
    <n v="330.48"/>
    <n v="3341.52"/>
    <n v="918"/>
    <n v="2423.52"/>
  </r>
  <r>
    <x v="2"/>
    <s v="United States of America"/>
    <s v="Carretera"/>
    <s v="High"/>
    <n v="386"/>
    <n v="3"/>
    <n v="12"/>
    <n v="4632"/>
    <n v="463.2"/>
    <n v="4168.8"/>
    <n v="1158"/>
    <n v="3010.8"/>
  </r>
  <r>
    <x v="0"/>
    <s v="United States of America"/>
    <s v="Montana"/>
    <s v="High"/>
    <n v="2328"/>
    <n v="5"/>
    <n v="7"/>
    <n v="16296"/>
    <n v="1629.6"/>
    <n v="14666.4"/>
    <n v="11640"/>
    <n v="3026.3999999999996"/>
  </r>
  <r>
    <x v="2"/>
    <s v="United States of America"/>
    <s v="Paseo"/>
    <s v="High"/>
    <n v="386"/>
    <n v="10"/>
    <n v="12"/>
    <n v="4632"/>
    <n v="463.2"/>
    <n v="4168.8"/>
    <n v="1158"/>
    <n v="3010.8"/>
  </r>
  <r>
    <x v="3"/>
    <s v="United States of America"/>
    <s v="Carretera"/>
    <s v="High"/>
    <n v="3445.5"/>
    <n v="3"/>
    <n v="125"/>
    <n v="430687.5"/>
    <n v="43068.75"/>
    <n v="387618.75"/>
    <n v="413460"/>
    <n v="-25841.25"/>
  </r>
  <r>
    <x v="3"/>
    <s v="France"/>
    <s v="Carretera"/>
    <s v="High"/>
    <n v="1482"/>
    <n v="3"/>
    <n v="125"/>
    <n v="185250"/>
    <n v="18525"/>
    <n v="166725"/>
    <n v="177840"/>
    <n v="-11115"/>
  </r>
  <r>
    <x v="0"/>
    <s v="United States of America"/>
    <s v="Montana"/>
    <s v="High"/>
    <n v="2313"/>
    <n v="5"/>
    <n v="350"/>
    <n v="809550"/>
    <n v="80955"/>
    <n v="728595"/>
    <n v="601380"/>
    <n v="127215"/>
  </r>
  <r>
    <x v="3"/>
    <s v="United States of America"/>
    <s v="Montana"/>
    <s v="High"/>
    <n v="1804"/>
    <n v="5"/>
    <n v="125"/>
    <n v="225500"/>
    <n v="22550"/>
    <n v="202950"/>
    <n v="216480"/>
    <n v="-13530"/>
  </r>
  <r>
    <x v="1"/>
    <s v="France"/>
    <s v="Montana"/>
    <s v="High"/>
    <n v="2072"/>
    <n v="5"/>
    <n v="15"/>
    <n v="31080"/>
    <n v="3108"/>
    <n v="27972"/>
    <n v="20720"/>
    <n v="7252"/>
  </r>
  <r>
    <x v="0"/>
    <s v="France"/>
    <s v="Paseo"/>
    <s v="High"/>
    <n v="1954"/>
    <n v="10"/>
    <n v="20"/>
    <n v="39080"/>
    <n v="3908"/>
    <n v="35172"/>
    <n v="19540"/>
    <n v="15632"/>
  </r>
  <r>
    <x v="4"/>
    <s v="Mexico"/>
    <s v="Paseo"/>
    <s v="High"/>
    <n v="591"/>
    <n v="10"/>
    <n v="300"/>
    <n v="177300"/>
    <n v="17730"/>
    <n v="159570"/>
    <n v="147750"/>
    <n v="11820"/>
  </r>
  <r>
    <x v="1"/>
    <s v="France"/>
    <s v="Paseo"/>
    <s v="High"/>
    <n v="2167"/>
    <n v="10"/>
    <n v="15"/>
    <n v="32505"/>
    <n v="3250.5"/>
    <n v="29254.5"/>
    <n v="21670"/>
    <n v="7584.5"/>
  </r>
  <r>
    <x v="0"/>
    <s v="Germany"/>
    <s v="Paseo"/>
    <s v="High"/>
    <n v="241"/>
    <n v="10"/>
    <n v="20"/>
    <n v="4820"/>
    <n v="482"/>
    <n v="4338"/>
    <n v="2410"/>
    <n v="1928"/>
  </r>
  <r>
    <x v="1"/>
    <s v="Germany"/>
    <s v="Velo"/>
    <s v="High"/>
    <n v="681"/>
    <n v="120"/>
    <n v="15"/>
    <n v="10215"/>
    <n v="1021.5"/>
    <n v="9193.5"/>
    <n v="6810"/>
    <n v="2383.5"/>
  </r>
  <r>
    <x v="1"/>
    <s v="Germany"/>
    <s v="Velo"/>
    <s v="High"/>
    <n v="510"/>
    <n v="120"/>
    <n v="15"/>
    <n v="7650"/>
    <n v="765"/>
    <n v="6885"/>
    <n v="5100"/>
    <n v="1785"/>
  </r>
  <r>
    <x v="1"/>
    <s v="United States of America"/>
    <s v="Velo"/>
    <s v="High"/>
    <n v="790"/>
    <n v="120"/>
    <n v="15"/>
    <n v="11850"/>
    <n v="1185"/>
    <n v="10665"/>
    <n v="7900"/>
    <n v="2765"/>
  </r>
  <r>
    <x v="0"/>
    <s v="France"/>
    <s v="Velo"/>
    <s v="High"/>
    <n v="639"/>
    <n v="120"/>
    <n v="350"/>
    <n v="223650"/>
    <n v="22365"/>
    <n v="201285"/>
    <n v="166140"/>
    <n v="35145"/>
  </r>
  <r>
    <x v="3"/>
    <s v="United States of America"/>
    <s v="Velo"/>
    <s v="High"/>
    <n v="1596"/>
    <n v="120"/>
    <n v="125"/>
    <n v="199500"/>
    <n v="19950"/>
    <n v="179550"/>
    <n v="191520"/>
    <n v="-11970"/>
  </r>
  <r>
    <x v="4"/>
    <s v="United States of America"/>
    <s v="Velo"/>
    <s v="High"/>
    <n v="2294"/>
    <n v="120"/>
    <n v="300"/>
    <n v="688200"/>
    <n v="68820"/>
    <n v="619380"/>
    <n v="573500"/>
    <n v="45880"/>
  </r>
  <r>
    <x v="0"/>
    <s v="Germany"/>
    <s v="Velo"/>
    <s v="High"/>
    <n v="241"/>
    <n v="120"/>
    <n v="20"/>
    <n v="4820"/>
    <n v="482"/>
    <n v="4338"/>
    <n v="2410"/>
    <n v="1928"/>
  </r>
  <r>
    <x v="0"/>
    <s v="Germany"/>
    <s v="Velo"/>
    <s v="High"/>
    <n v="2665"/>
    <n v="120"/>
    <n v="7"/>
    <n v="18655"/>
    <n v="1865.5"/>
    <n v="16789.5"/>
    <n v="13325"/>
    <n v="3464.5"/>
  </r>
  <r>
    <x v="3"/>
    <s v="Canada"/>
    <s v="Velo"/>
    <s v="High"/>
    <n v="1916"/>
    <n v="120"/>
    <n v="125"/>
    <n v="239500"/>
    <n v="23950"/>
    <n v="215550"/>
    <n v="229920"/>
    <n v="-14370"/>
  </r>
  <r>
    <x v="4"/>
    <s v="France"/>
    <s v="Velo"/>
    <s v="High"/>
    <n v="853"/>
    <n v="120"/>
    <n v="300"/>
    <n v="255900"/>
    <n v="25590"/>
    <n v="230310"/>
    <n v="213250"/>
    <n v="17060"/>
  </r>
  <r>
    <x v="3"/>
    <s v="Mexico"/>
    <s v="VTT"/>
    <s v="High"/>
    <n v="341"/>
    <n v="250"/>
    <n v="125"/>
    <n v="42625"/>
    <n v="4262.5"/>
    <n v="38362.5"/>
    <n v="40920"/>
    <n v="-2557.5"/>
  </r>
  <r>
    <x v="1"/>
    <s v="Mexico"/>
    <s v="VTT"/>
    <s v="High"/>
    <n v="641"/>
    <n v="250"/>
    <n v="15"/>
    <n v="9615"/>
    <n v="961.5"/>
    <n v="8653.5"/>
    <n v="6410"/>
    <n v="2243.5"/>
  </r>
  <r>
    <x v="0"/>
    <s v="United States of America"/>
    <s v="VTT"/>
    <s v="High"/>
    <n v="2807"/>
    <n v="250"/>
    <n v="350"/>
    <n v="982450"/>
    <n v="98245"/>
    <n v="884205"/>
    <n v="729820"/>
    <n v="154385"/>
  </r>
  <r>
    <x v="4"/>
    <s v="Mexico"/>
    <s v="VTT"/>
    <s v="High"/>
    <n v="432"/>
    <n v="250"/>
    <n v="300"/>
    <n v="129600"/>
    <n v="12960"/>
    <n v="116640"/>
    <n v="108000"/>
    <n v="8640"/>
  </r>
  <r>
    <x v="4"/>
    <s v="United States of America"/>
    <s v="VTT"/>
    <s v="High"/>
    <n v="2294"/>
    <n v="250"/>
    <n v="300"/>
    <n v="688200"/>
    <n v="68820"/>
    <n v="619380"/>
    <n v="573500"/>
    <n v="45880"/>
  </r>
  <r>
    <x v="1"/>
    <s v="France"/>
    <s v="VTT"/>
    <s v="High"/>
    <n v="2167"/>
    <n v="250"/>
    <n v="15"/>
    <n v="32505"/>
    <n v="3250.5"/>
    <n v="29254.5"/>
    <n v="21670"/>
    <n v="7584.5"/>
  </r>
  <r>
    <x v="3"/>
    <s v="Canada"/>
    <s v="VTT"/>
    <s v="High"/>
    <n v="2529"/>
    <n v="250"/>
    <n v="125"/>
    <n v="316125"/>
    <n v="31612.5"/>
    <n v="284512.5"/>
    <n v="303480"/>
    <n v="-18967.5"/>
  </r>
  <r>
    <x v="0"/>
    <s v="Germany"/>
    <s v="VTT"/>
    <s v="High"/>
    <n v="1870"/>
    <n v="250"/>
    <n v="350"/>
    <n v="654500"/>
    <n v="65450"/>
    <n v="589050"/>
    <n v="486200"/>
    <n v="102850"/>
  </r>
  <r>
    <x v="3"/>
    <s v="United States of America"/>
    <s v="Amarilla"/>
    <s v="High"/>
    <n v="579"/>
    <n v="260"/>
    <n v="125"/>
    <n v="72375"/>
    <n v="7237.5"/>
    <n v="65137.5"/>
    <n v="69480"/>
    <n v="-4342.5"/>
  </r>
  <r>
    <x v="0"/>
    <s v="Canada"/>
    <s v="Amarilla"/>
    <s v="High"/>
    <n v="2240"/>
    <n v="260"/>
    <n v="350"/>
    <n v="784000"/>
    <n v="78400"/>
    <n v="705600"/>
    <n v="582400"/>
    <n v="123200"/>
  </r>
  <r>
    <x v="4"/>
    <s v="United States of America"/>
    <s v="Amarilla"/>
    <s v="High"/>
    <n v="2993"/>
    <n v="260"/>
    <n v="300"/>
    <n v="897900"/>
    <n v="89790"/>
    <n v="808110"/>
    <n v="748250"/>
    <n v="59860"/>
  </r>
  <r>
    <x v="2"/>
    <s v="Canada"/>
    <s v="Amarilla"/>
    <s v="High"/>
    <n v="3520.5"/>
    <n v="260"/>
    <n v="12"/>
    <n v="42246"/>
    <n v="4224.6000000000004"/>
    <n v="38021.399999999994"/>
    <n v="10561.5"/>
    <n v="27459.899999999998"/>
  </r>
  <r>
    <x v="0"/>
    <s v="Mexico"/>
    <s v="Amarilla"/>
    <s v="High"/>
    <n v="2039"/>
    <n v="260"/>
    <n v="20"/>
    <n v="40780"/>
    <n v="4078"/>
    <n v="36702"/>
    <n v="20390"/>
    <n v="16312"/>
  </r>
  <r>
    <x v="2"/>
    <s v="Germany"/>
    <s v="Amarilla"/>
    <s v="High"/>
    <n v="2574"/>
    <n v="260"/>
    <n v="12"/>
    <n v="30888"/>
    <n v="3088.8"/>
    <n v="27799.200000000001"/>
    <n v="7722"/>
    <n v="20077.2"/>
  </r>
  <r>
    <x v="0"/>
    <s v="Canada"/>
    <s v="Amarilla"/>
    <s v="High"/>
    <n v="707"/>
    <n v="260"/>
    <n v="350"/>
    <n v="247450"/>
    <n v="24745"/>
    <n v="222705"/>
    <n v="183820"/>
    <n v="38885"/>
  </r>
  <r>
    <x v="1"/>
    <s v="France"/>
    <s v="Amarilla"/>
    <s v="High"/>
    <n v="2072"/>
    <n v="260"/>
    <n v="15"/>
    <n v="31080"/>
    <n v="3108"/>
    <n v="27972"/>
    <n v="20720"/>
    <n v="7252"/>
  </r>
  <r>
    <x v="4"/>
    <s v="France"/>
    <s v="Amarilla"/>
    <s v="High"/>
    <n v="853"/>
    <n v="260"/>
    <n v="300"/>
    <n v="255900"/>
    <n v="25590"/>
    <n v="230310"/>
    <n v="213250"/>
    <n v="17060"/>
  </r>
  <r>
    <x v="2"/>
    <s v="France"/>
    <s v="Carretera"/>
    <s v="High"/>
    <n v="1198"/>
    <n v="3"/>
    <n v="12"/>
    <n v="14376"/>
    <n v="1581.36"/>
    <n v="12794.64"/>
    <n v="3594"/>
    <n v="9200.64"/>
  </r>
  <r>
    <x v="0"/>
    <s v="France"/>
    <s v="Paseo"/>
    <s v="High"/>
    <n v="2532"/>
    <n v="10"/>
    <n v="7"/>
    <n v="17724"/>
    <n v="1949.6399999999999"/>
    <n v="15774.36"/>
    <n v="12660"/>
    <n v="3114.3599999999997"/>
  </r>
  <r>
    <x v="2"/>
    <s v="France"/>
    <s v="Paseo"/>
    <s v="High"/>
    <n v="1198"/>
    <n v="10"/>
    <n v="12"/>
    <n v="14376"/>
    <n v="1581.36"/>
    <n v="12794.64"/>
    <n v="3594"/>
    <n v="9200.64"/>
  </r>
  <r>
    <x v="1"/>
    <s v="Canada"/>
    <s v="Velo"/>
    <s v="High"/>
    <n v="384"/>
    <n v="120"/>
    <n v="15"/>
    <n v="5760"/>
    <n v="633.59999999999991"/>
    <n v="5126.3999999999996"/>
    <n v="3840"/>
    <n v="1286.3999999999999"/>
  </r>
  <r>
    <x v="2"/>
    <s v="Germany"/>
    <s v="Velo"/>
    <s v="High"/>
    <n v="472"/>
    <n v="120"/>
    <n v="12"/>
    <n v="5664"/>
    <n v="623.04"/>
    <n v="5040.96"/>
    <n v="1416"/>
    <n v="3624.96"/>
  </r>
  <r>
    <x v="0"/>
    <s v="United States of America"/>
    <s v="VTT"/>
    <s v="High"/>
    <n v="1579"/>
    <n v="250"/>
    <n v="7"/>
    <n v="11053"/>
    <n v="1215.83"/>
    <n v="9837.17"/>
    <n v="7895"/>
    <n v="1942.17"/>
  </r>
  <r>
    <x v="2"/>
    <s v="Mexico"/>
    <s v="VTT"/>
    <s v="High"/>
    <n v="1005"/>
    <n v="250"/>
    <n v="12"/>
    <n v="12060"/>
    <n v="1326.6"/>
    <n v="10733.4"/>
    <n v="3015"/>
    <n v="7718.4"/>
  </r>
  <r>
    <x v="1"/>
    <s v="United States of America"/>
    <s v="Amarilla"/>
    <s v="High"/>
    <n v="3199.5"/>
    <n v="260"/>
    <n v="15"/>
    <n v="47992.5"/>
    <n v="5279.1749999999993"/>
    <n v="42713.324999999997"/>
    <n v="31995"/>
    <n v="10718.324999999999"/>
  </r>
  <r>
    <x v="2"/>
    <s v="Germany"/>
    <s v="Amarilla"/>
    <s v="High"/>
    <n v="472"/>
    <n v="260"/>
    <n v="12"/>
    <n v="5664"/>
    <n v="623.04"/>
    <n v="5040.96"/>
    <n v="1416"/>
    <n v="3624.96"/>
  </r>
  <r>
    <x v="2"/>
    <s v="Canada"/>
    <s v="Carretera"/>
    <s v="High"/>
    <n v="1937"/>
    <n v="3"/>
    <n v="12"/>
    <n v="23244"/>
    <n v="2556.84"/>
    <n v="20687.16"/>
    <n v="5811"/>
    <n v="14876.16"/>
  </r>
  <r>
    <x v="0"/>
    <s v="Germany"/>
    <s v="Carretera"/>
    <s v="High"/>
    <n v="792"/>
    <n v="3"/>
    <n v="350"/>
    <n v="277200"/>
    <n v="30492"/>
    <n v="246708"/>
    <n v="205920"/>
    <n v="40788"/>
  </r>
  <r>
    <x v="4"/>
    <s v="Germany"/>
    <s v="Carretera"/>
    <s v="High"/>
    <n v="2811"/>
    <n v="3"/>
    <n v="300"/>
    <n v="843300"/>
    <n v="92763"/>
    <n v="750537"/>
    <n v="702750"/>
    <n v="47787"/>
  </r>
  <r>
    <x v="3"/>
    <s v="France"/>
    <s v="Carretera"/>
    <s v="High"/>
    <n v="2441"/>
    <n v="3"/>
    <n v="125"/>
    <n v="305125"/>
    <n v="33563.75"/>
    <n v="271561.25"/>
    <n v="292920"/>
    <n v="-21358.75"/>
  </r>
  <r>
    <x v="1"/>
    <s v="Canada"/>
    <s v="Carretera"/>
    <s v="High"/>
    <n v="1560"/>
    <n v="3"/>
    <n v="15"/>
    <n v="23400"/>
    <n v="2574"/>
    <n v="20826"/>
    <n v="15600"/>
    <n v="5226"/>
  </r>
  <r>
    <x v="0"/>
    <s v="Mexico"/>
    <s v="Carretera"/>
    <s v="High"/>
    <n v="2706"/>
    <n v="3"/>
    <n v="7"/>
    <n v="18942"/>
    <n v="2083.62"/>
    <n v="16858.38"/>
    <n v="13530"/>
    <n v="3328.380000000001"/>
  </r>
  <r>
    <x v="0"/>
    <s v="Germany"/>
    <s v="Montana"/>
    <s v="High"/>
    <n v="766"/>
    <n v="5"/>
    <n v="350"/>
    <n v="268100"/>
    <n v="29491"/>
    <n v="238609"/>
    <n v="199160"/>
    <n v="39449"/>
  </r>
  <r>
    <x v="0"/>
    <s v="Germany"/>
    <s v="Montana"/>
    <s v="High"/>
    <n v="2992"/>
    <n v="5"/>
    <n v="20"/>
    <n v="59840"/>
    <n v="6582.4"/>
    <n v="53257.599999999999"/>
    <n v="29920"/>
    <n v="23337.599999999999"/>
  </r>
  <r>
    <x v="1"/>
    <s v="Mexico"/>
    <s v="Montana"/>
    <s v="High"/>
    <n v="2157"/>
    <n v="5"/>
    <n v="15"/>
    <n v="32355"/>
    <n v="3559.05"/>
    <n v="28795.95"/>
    <n v="21570"/>
    <n v="7225.9500000000007"/>
  </r>
  <r>
    <x v="4"/>
    <s v="Canada"/>
    <s v="Paseo"/>
    <s v="High"/>
    <n v="873"/>
    <n v="10"/>
    <n v="300"/>
    <n v="261900"/>
    <n v="28809"/>
    <n v="233091"/>
    <n v="218250"/>
    <n v="14841"/>
  </r>
  <r>
    <x v="0"/>
    <s v="Mexico"/>
    <s v="Paseo"/>
    <s v="High"/>
    <n v="1122"/>
    <n v="10"/>
    <n v="20"/>
    <n v="22440"/>
    <n v="2468.4"/>
    <n v="19971.599999999999"/>
    <n v="11220"/>
    <n v="8751.5999999999985"/>
  </r>
  <r>
    <x v="0"/>
    <s v="Canada"/>
    <s v="Paseo"/>
    <s v="High"/>
    <n v="2104.5"/>
    <n v="10"/>
    <n v="350"/>
    <n v="736575"/>
    <n v="81023.25"/>
    <n v="655551.75"/>
    <n v="547170"/>
    <n v="108381.75"/>
  </r>
  <r>
    <x v="2"/>
    <s v="Canada"/>
    <s v="Paseo"/>
    <s v="High"/>
    <n v="4026"/>
    <n v="10"/>
    <n v="12"/>
    <n v="48312"/>
    <n v="5314.32"/>
    <n v="42997.68"/>
    <n v="12078"/>
    <n v="30919.68"/>
  </r>
  <r>
    <x v="2"/>
    <s v="France"/>
    <s v="Paseo"/>
    <s v="High"/>
    <n v="2425.5"/>
    <n v="10"/>
    <n v="12"/>
    <n v="29106"/>
    <n v="3201.66"/>
    <n v="25904.340000000004"/>
    <n v="7276.5"/>
    <n v="18627.840000000004"/>
  </r>
  <r>
    <x v="0"/>
    <s v="Canada"/>
    <s v="Paseo"/>
    <s v="High"/>
    <n v="2394"/>
    <n v="10"/>
    <n v="20"/>
    <n v="47880"/>
    <n v="5266.8"/>
    <n v="42613.2"/>
    <n v="23940"/>
    <n v="18673.199999999997"/>
  </r>
  <r>
    <x v="1"/>
    <s v="Mexico"/>
    <s v="Paseo"/>
    <s v="High"/>
    <n v="1984"/>
    <n v="10"/>
    <n v="15"/>
    <n v="29760"/>
    <n v="3273.6"/>
    <n v="26486.400000000001"/>
    <n v="19840"/>
    <n v="6646.4000000000015"/>
  </r>
  <r>
    <x v="3"/>
    <s v="France"/>
    <s v="Paseo"/>
    <s v="High"/>
    <n v="2441"/>
    <n v="10"/>
    <n v="125"/>
    <n v="305125"/>
    <n v="33563.75"/>
    <n v="271561.25"/>
    <n v="292920"/>
    <n v="-21358.75"/>
  </r>
  <r>
    <x v="0"/>
    <s v="Germany"/>
    <s v="Paseo"/>
    <s v="High"/>
    <n v="2992"/>
    <n v="10"/>
    <n v="20"/>
    <n v="59840"/>
    <n v="6582.4"/>
    <n v="53257.599999999999"/>
    <n v="29920"/>
    <n v="23337.599999999999"/>
  </r>
  <r>
    <x v="4"/>
    <s v="Canada"/>
    <s v="Paseo"/>
    <s v="High"/>
    <n v="1366"/>
    <n v="10"/>
    <n v="300"/>
    <n v="409800"/>
    <n v="45078"/>
    <n v="364722"/>
    <n v="341500"/>
    <n v="23222"/>
  </r>
  <r>
    <x v="0"/>
    <s v="France"/>
    <s v="Velo"/>
    <s v="High"/>
    <n v="2805"/>
    <n v="120"/>
    <n v="20"/>
    <n v="56100"/>
    <n v="6171"/>
    <n v="49929"/>
    <n v="28050"/>
    <n v="21879"/>
  </r>
  <r>
    <x v="1"/>
    <s v="Mexico"/>
    <s v="Velo"/>
    <s v="High"/>
    <n v="655"/>
    <n v="120"/>
    <n v="15"/>
    <n v="9825"/>
    <n v="1080.75"/>
    <n v="8744.25"/>
    <n v="6550"/>
    <n v="2194.25"/>
  </r>
  <r>
    <x v="0"/>
    <s v="Mexico"/>
    <s v="Velo"/>
    <s v="High"/>
    <n v="344"/>
    <n v="120"/>
    <n v="350"/>
    <n v="120400"/>
    <n v="13244"/>
    <n v="107156"/>
    <n v="89440"/>
    <n v="17716"/>
  </r>
  <r>
    <x v="0"/>
    <s v="Canada"/>
    <s v="Velo"/>
    <s v="High"/>
    <n v="1808"/>
    <n v="120"/>
    <n v="7"/>
    <n v="12656"/>
    <n v="1392.16"/>
    <n v="11263.84"/>
    <n v="9040"/>
    <n v="2223.84"/>
  </r>
  <r>
    <x v="2"/>
    <s v="France"/>
    <s v="VTT"/>
    <s v="High"/>
    <n v="1734"/>
    <n v="250"/>
    <n v="12"/>
    <n v="20808"/>
    <n v="2288.88"/>
    <n v="18519.12"/>
    <n v="5202"/>
    <n v="13317.119999999999"/>
  </r>
  <r>
    <x v="3"/>
    <s v="Mexico"/>
    <s v="VTT"/>
    <s v="High"/>
    <n v="554"/>
    <n v="250"/>
    <n v="125"/>
    <n v="69250"/>
    <n v="7617.5"/>
    <n v="61632.5"/>
    <n v="66480"/>
    <n v="-4847.5"/>
  </r>
  <r>
    <x v="0"/>
    <s v="Canada"/>
    <s v="VTT"/>
    <s v="High"/>
    <n v="2935"/>
    <n v="250"/>
    <n v="20"/>
    <n v="58700"/>
    <n v="6457"/>
    <n v="52243"/>
    <n v="29350"/>
    <n v="22893"/>
  </r>
  <r>
    <x v="3"/>
    <s v="Germany"/>
    <s v="Amarilla"/>
    <s v="High"/>
    <n v="3165"/>
    <n v="260"/>
    <n v="125"/>
    <n v="395625"/>
    <n v="43518.75"/>
    <n v="352106.25"/>
    <n v="379800"/>
    <n v="-27693.75"/>
  </r>
  <r>
    <x v="0"/>
    <s v="Mexico"/>
    <s v="Amarilla"/>
    <s v="High"/>
    <n v="2629"/>
    <n v="260"/>
    <n v="20"/>
    <n v="52580"/>
    <n v="5783.8"/>
    <n v="46796.2"/>
    <n v="26290"/>
    <n v="20506.199999999997"/>
  </r>
  <r>
    <x v="3"/>
    <s v="France"/>
    <s v="Amarilla"/>
    <s v="High"/>
    <n v="1433"/>
    <n v="260"/>
    <n v="125"/>
    <n v="179125"/>
    <n v="19703.75"/>
    <n v="159421.25"/>
    <n v="171960"/>
    <n v="-12538.75"/>
  </r>
  <r>
    <x v="3"/>
    <s v="Mexico"/>
    <s v="Amarilla"/>
    <s v="High"/>
    <n v="947"/>
    <n v="260"/>
    <n v="125"/>
    <n v="118375"/>
    <n v="13021.25"/>
    <n v="105353.75"/>
    <n v="113640"/>
    <n v="-8286.25"/>
  </r>
  <r>
    <x v="0"/>
    <s v="Mexico"/>
    <s v="Amarilla"/>
    <s v="High"/>
    <n v="344"/>
    <n v="260"/>
    <n v="350"/>
    <n v="120400"/>
    <n v="13244"/>
    <n v="107156"/>
    <n v="89440"/>
    <n v="17716"/>
  </r>
  <r>
    <x v="1"/>
    <s v="Mexico"/>
    <s v="Amarilla"/>
    <s v="High"/>
    <n v="2157"/>
    <n v="260"/>
    <n v="15"/>
    <n v="32355"/>
    <n v="3559.05"/>
    <n v="28795.95"/>
    <n v="21570"/>
    <n v="7225.9500000000007"/>
  </r>
  <r>
    <x v="0"/>
    <s v="United States of America"/>
    <s v="Paseo"/>
    <s v="High"/>
    <n v="380"/>
    <n v="10"/>
    <n v="7"/>
    <n v="2660"/>
    <n v="292.60000000000002"/>
    <n v="2367.4"/>
    <n v="1900"/>
    <n v="467.40000000000009"/>
  </r>
  <r>
    <x v="0"/>
    <s v="Mexico"/>
    <s v="Carretera"/>
    <s v="High"/>
    <n v="886"/>
    <n v="3"/>
    <n v="350"/>
    <n v="310100"/>
    <n v="37212"/>
    <n v="272888"/>
    <n v="230360"/>
    <n v="42528"/>
  </r>
  <r>
    <x v="3"/>
    <s v="Canada"/>
    <s v="Carretera"/>
    <s v="High"/>
    <n v="2416"/>
    <n v="3"/>
    <n v="125"/>
    <n v="302000"/>
    <n v="36240"/>
    <n v="265760"/>
    <n v="289920"/>
    <n v="-24160"/>
  </r>
  <r>
    <x v="3"/>
    <s v="Mexico"/>
    <s v="Carretera"/>
    <s v="High"/>
    <n v="2156"/>
    <n v="3"/>
    <n v="125"/>
    <n v="269500"/>
    <n v="32340"/>
    <n v="237160"/>
    <n v="258720"/>
    <n v="-21560"/>
  </r>
  <r>
    <x v="1"/>
    <s v="Canada"/>
    <s v="Carretera"/>
    <s v="High"/>
    <n v="2689"/>
    <n v="3"/>
    <n v="15"/>
    <n v="40335"/>
    <n v="4840.2"/>
    <n v="35494.800000000003"/>
    <n v="26890"/>
    <n v="8604.8000000000029"/>
  </r>
  <r>
    <x v="1"/>
    <s v="United States of America"/>
    <s v="Montana"/>
    <s v="High"/>
    <n v="677"/>
    <n v="5"/>
    <n v="15"/>
    <n v="10155"/>
    <n v="1218.5999999999999"/>
    <n v="8936.4"/>
    <n v="6770"/>
    <n v="2166.3999999999996"/>
  </r>
  <r>
    <x v="4"/>
    <s v="France"/>
    <s v="Montana"/>
    <s v="High"/>
    <n v="1773"/>
    <n v="5"/>
    <n v="300"/>
    <n v="531900"/>
    <n v="63828"/>
    <n v="468072"/>
    <n v="443250"/>
    <n v="24822"/>
  </r>
  <r>
    <x v="0"/>
    <s v="Mexico"/>
    <s v="Montana"/>
    <s v="High"/>
    <n v="2420"/>
    <n v="5"/>
    <n v="7"/>
    <n v="16940"/>
    <n v="2032.8"/>
    <n v="14907.2"/>
    <n v="12100"/>
    <n v="2807.2000000000007"/>
  </r>
  <r>
    <x v="0"/>
    <s v="Canada"/>
    <s v="Montana"/>
    <s v="High"/>
    <n v="2734"/>
    <n v="5"/>
    <n v="7"/>
    <n v="19138"/>
    <n v="2296.56"/>
    <n v="16841.439999999999"/>
    <n v="13670"/>
    <n v="3171.4399999999987"/>
  </r>
  <r>
    <x v="0"/>
    <s v="Mexico"/>
    <s v="Montana"/>
    <s v="High"/>
    <n v="1715"/>
    <n v="5"/>
    <n v="20"/>
    <n v="34300"/>
    <n v="4116"/>
    <n v="30184"/>
    <n v="17150"/>
    <n v="13034"/>
  </r>
  <r>
    <x v="4"/>
    <s v="France"/>
    <s v="Montana"/>
    <s v="High"/>
    <n v="1186"/>
    <n v="5"/>
    <n v="300"/>
    <n v="355800"/>
    <n v="42696"/>
    <n v="313104"/>
    <n v="296500"/>
    <n v="16604"/>
  </r>
  <r>
    <x v="4"/>
    <s v="United States of America"/>
    <s v="Paseo"/>
    <s v="High"/>
    <n v="3495"/>
    <n v="10"/>
    <n v="300"/>
    <n v="1048500"/>
    <n v="125820"/>
    <n v="922680"/>
    <n v="873750"/>
    <n v="48930"/>
  </r>
  <r>
    <x v="0"/>
    <s v="Mexico"/>
    <s v="Paseo"/>
    <s v="High"/>
    <n v="886"/>
    <n v="10"/>
    <n v="350"/>
    <n v="310100"/>
    <n v="37212"/>
    <n v="272888"/>
    <n v="230360"/>
    <n v="42528"/>
  </r>
  <r>
    <x v="3"/>
    <s v="Mexico"/>
    <s v="Paseo"/>
    <s v="High"/>
    <n v="2156"/>
    <n v="10"/>
    <n v="125"/>
    <n v="269500"/>
    <n v="32340"/>
    <n v="237160"/>
    <n v="258720"/>
    <n v="-21560"/>
  </r>
  <r>
    <x v="0"/>
    <s v="Mexico"/>
    <s v="Paseo"/>
    <s v="High"/>
    <n v="905"/>
    <n v="10"/>
    <n v="20"/>
    <n v="18100"/>
    <n v="2172"/>
    <n v="15928"/>
    <n v="9050"/>
    <n v="6878"/>
  </r>
  <r>
    <x v="0"/>
    <s v="Mexico"/>
    <s v="Paseo"/>
    <s v="High"/>
    <n v="1715"/>
    <n v="10"/>
    <n v="20"/>
    <n v="34300"/>
    <n v="4116"/>
    <n v="30184"/>
    <n v="17150"/>
    <n v="13034"/>
  </r>
  <r>
    <x v="0"/>
    <s v="France"/>
    <s v="Paseo"/>
    <s v="High"/>
    <n v="1594"/>
    <n v="10"/>
    <n v="350"/>
    <n v="557900"/>
    <n v="66948"/>
    <n v="490952"/>
    <n v="414440"/>
    <n v="76512"/>
  </r>
  <r>
    <x v="4"/>
    <s v="Germany"/>
    <s v="Paseo"/>
    <s v="High"/>
    <n v="1359"/>
    <n v="10"/>
    <n v="300"/>
    <n v="407700"/>
    <n v="48924"/>
    <n v="358776"/>
    <n v="339750"/>
    <n v="19026"/>
  </r>
  <r>
    <x v="4"/>
    <s v="Mexico"/>
    <s v="Paseo"/>
    <s v="High"/>
    <n v="2150"/>
    <n v="10"/>
    <n v="300"/>
    <n v="645000"/>
    <n v="77400"/>
    <n v="567600"/>
    <n v="537500"/>
    <n v="30100"/>
  </r>
  <r>
    <x v="0"/>
    <s v="Mexico"/>
    <s v="Paseo"/>
    <s v="High"/>
    <n v="1197"/>
    <n v="10"/>
    <n v="350"/>
    <n v="418950"/>
    <n v="50274"/>
    <n v="368676"/>
    <n v="311220"/>
    <n v="57456"/>
  </r>
  <r>
    <x v="1"/>
    <s v="Mexico"/>
    <s v="Paseo"/>
    <s v="High"/>
    <n v="380"/>
    <n v="10"/>
    <n v="15"/>
    <n v="5700"/>
    <n v="684"/>
    <n v="5016"/>
    <n v="3800"/>
    <n v="1216"/>
  </r>
  <r>
    <x v="0"/>
    <s v="Mexico"/>
    <s v="Paseo"/>
    <s v="High"/>
    <n v="1233"/>
    <n v="10"/>
    <n v="20"/>
    <n v="24660"/>
    <n v="2959.2"/>
    <n v="21700.799999999999"/>
    <n v="12330"/>
    <n v="9370.7999999999993"/>
  </r>
  <r>
    <x v="0"/>
    <s v="Mexico"/>
    <s v="Velo"/>
    <s v="High"/>
    <n v="1395"/>
    <n v="120"/>
    <n v="350"/>
    <n v="488250"/>
    <n v="58590"/>
    <n v="429660"/>
    <n v="362700"/>
    <n v="66960"/>
  </r>
  <r>
    <x v="0"/>
    <s v="United States of America"/>
    <s v="Velo"/>
    <s v="High"/>
    <n v="986"/>
    <n v="120"/>
    <n v="350"/>
    <n v="345100"/>
    <n v="41412"/>
    <n v="303688"/>
    <n v="256360"/>
    <n v="47328"/>
  </r>
  <r>
    <x v="0"/>
    <s v="Mexico"/>
    <s v="Velo"/>
    <s v="High"/>
    <n v="905"/>
    <n v="120"/>
    <n v="20"/>
    <n v="18100"/>
    <n v="2172"/>
    <n v="15928"/>
    <n v="9050"/>
    <n v="6878"/>
  </r>
  <r>
    <x v="2"/>
    <s v="Canada"/>
    <s v="VTT"/>
    <s v="High"/>
    <n v="2109"/>
    <n v="250"/>
    <n v="12"/>
    <n v="25308"/>
    <n v="3036.96"/>
    <n v="22271.040000000001"/>
    <n v="6327"/>
    <n v="15944.04"/>
  </r>
  <r>
    <x v="1"/>
    <s v="France"/>
    <s v="VTT"/>
    <s v="High"/>
    <n v="3874.5"/>
    <n v="250"/>
    <n v="15"/>
    <n v="58117.5"/>
    <n v="6974.0999999999995"/>
    <n v="51143.399999999994"/>
    <n v="38745"/>
    <n v="12398.399999999998"/>
  </r>
  <r>
    <x v="0"/>
    <s v="Canada"/>
    <s v="VTT"/>
    <s v="High"/>
    <n v="623"/>
    <n v="250"/>
    <n v="350"/>
    <n v="218050"/>
    <n v="26166"/>
    <n v="191884"/>
    <n v="161980"/>
    <n v="29904"/>
  </r>
  <r>
    <x v="0"/>
    <s v="United States of America"/>
    <s v="VTT"/>
    <s v="High"/>
    <n v="986"/>
    <n v="250"/>
    <n v="350"/>
    <n v="345100"/>
    <n v="41412"/>
    <n v="303688"/>
    <n v="256360"/>
    <n v="47328"/>
  </r>
  <r>
    <x v="3"/>
    <s v="United States of America"/>
    <s v="VTT"/>
    <s v="High"/>
    <n v="2387"/>
    <n v="250"/>
    <n v="125"/>
    <n v="298375"/>
    <n v="35805"/>
    <n v="262570"/>
    <n v="286440"/>
    <n v="-23870"/>
  </r>
  <r>
    <x v="0"/>
    <s v="Mexico"/>
    <s v="VTT"/>
    <s v="High"/>
    <n v="1233"/>
    <n v="250"/>
    <n v="20"/>
    <n v="24660"/>
    <n v="2959.2"/>
    <n v="21700.799999999999"/>
    <n v="12330"/>
    <n v="9370.7999999999993"/>
  </r>
  <r>
    <x v="0"/>
    <s v="United States of America"/>
    <s v="Amarilla"/>
    <s v="High"/>
    <n v="270"/>
    <n v="260"/>
    <n v="350"/>
    <n v="94500"/>
    <n v="11340"/>
    <n v="83160"/>
    <n v="70200"/>
    <n v="12960"/>
  </r>
  <r>
    <x v="0"/>
    <s v="France"/>
    <s v="Amarilla"/>
    <s v="High"/>
    <n v="3421.5"/>
    <n v="260"/>
    <n v="7"/>
    <n v="23950.5"/>
    <n v="2874.06"/>
    <n v="21076.44"/>
    <n v="17107.5"/>
    <n v="3968.9399999999987"/>
  </r>
  <r>
    <x v="0"/>
    <s v="Canada"/>
    <s v="Amarilla"/>
    <s v="High"/>
    <n v="2734"/>
    <n v="260"/>
    <n v="7"/>
    <n v="19138"/>
    <n v="2296.56"/>
    <n v="16841.439999999999"/>
    <n v="13670"/>
    <n v="3171.4399999999987"/>
  </r>
  <r>
    <x v="1"/>
    <s v="United States of America"/>
    <s v="Amarilla"/>
    <s v="High"/>
    <n v="2548"/>
    <n v="260"/>
    <n v="15"/>
    <n v="38220"/>
    <n v="4586.3999999999996"/>
    <n v="33633.599999999999"/>
    <n v="25480"/>
    <n v="8153.5999999999985"/>
  </r>
  <r>
    <x v="0"/>
    <s v="France"/>
    <s v="Carretera"/>
    <s v="High"/>
    <n v="2521.5"/>
    <n v="3"/>
    <n v="20"/>
    <n v="50430"/>
    <n v="6051.6"/>
    <n v="44378.399999999994"/>
    <n v="25215"/>
    <n v="19163.399999999998"/>
  </r>
  <r>
    <x v="2"/>
    <s v="Mexico"/>
    <s v="Montana"/>
    <s v="High"/>
    <n v="2661"/>
    <n v="5"/>
    <n v="12"/>
    <n v="31932"/>
    <n v="3831.84"/>
    <n v="28100.16"/>
    <n v="7983"/>
    <n v="20117.16"/>
  </r>
  <r>
    <x v="0"/>
    <s v="Germany"/>
    <s v="Paseo"/>
    <s v="High"/>
    <n v="1531"/>
    <n v="10"/>
    <n v="20"/>
    <n v="30620"/>
    <n v="3674.4"/>
    <n v="26945.599999999999"/>
    <n v="15310"/>
    <n v="11635.599999999999"/>
  </r>
  <r>
    <x v="0"/>
    <s v="France"/>
    <s v="VTT"/>
    <s v="High"/>
    <n v="1491"/>
    <n v="250"/>
    <n v="7"/>
    <n v="10437"/>
    <n v="1252.44"/>
    <n v="9184.56"/>
    <n v="7455"/>
    <n v="1729.5599999999995"/>
  </r>
  <r>
    <x v="0"/>
    <s v="Germany"/>
    <s v="VTT"/>
    <s v="High"/>
    <n v="1531"/>
    <n v="250"/>
    <n v="20"/>
    <n v="30620"/>
    <n v="3674.4"/>
    <n v="26945.599999999999"/>
    <n v="15310"/>
    <n v="11635.599999999999"/>
  </r>
  <r>
    <x v="2"/>
    <s v="Canada"/>
    <s v="Amarilla"/>
    <s v="High"/>
    <n v="2761"/>
    <n v="260"/>
    <n v="12"/>
    <n v="33132"/>
    <n v="3975.84"/>
    <n v="29156.16"/>
    <n v="8283"/>
    <n v="20873.16"/>
  </r>
  <r>
    <x v="1"/>
    <s v="United States of America"/>
    <s v="Carretera"/>
    <s v="High"/>
    <n v="2567"/>
    <n v="3"/>
    <n v="15"/>
    <n v="38505"/>
    <n v="5005.6499999999996"/>
    <n v="33499.35"/>
    <n v="25670"/>
    <n v="7829.3499999999985"/>
  </r>
  <r>
    <x v="1"/>
    <s v="United States of America"/>
    <s v="VTT"/>
    <s v="High"/>
    <n v="2567"/>
    <n v="250"/>
    <n v="15"/>
    <n v="38505"/>
    <n v="5005.6499999999996"/>
    <n v="33499.35"/>
    <n v="25670"/>
    <n v="7829.3499999999985"/>
  </r>
  <r>
    <x v="0"/>
    <s v="Canada"/>
    <s v="Carretera"/>
    <s v="High"/>
    <n v="923"/>
    <n v="3"/>
    <n v="350"/>
    <n v="323050"/>
    <n v="41996.5"/>
    <n v="281053.5"/>
    <n v="239980"/>
    <n v="41073.5"/>
  </r>
  <r>
    <x v="0"/>
    <s v="France"/>
    <s v="Carretera"/>
    <s v="High"/>
    <n v="1790"/>
    <n v="3"/>
    <n v="350"/>
    <n v="626500"/>
    <n v="81445"/>
    <n v="545055"/>
    <n v="465400"/>
    <n v="79655"/>
  </r>
  <r>
    <x v="0"/>
    <s v="Germany"/>
    <s v="Carretera"/>
    <s v="High"/>
    <n v="442"/>
    <n v="3"/>
    <n v="20"/>
    <n v="8840"/>
    <n v="1149.2"/>
    <n v="7690.8"/>
    <n v="4420"/>
    <n v="3270.8"/>
  </r>
  <r>
    <x v="0"/>
    <s v="United States of America"/>
    <s v="Montana"/>
    <s v="High"/>
    <n v="982.5"/>
    <n v="5"/>
    <n v="350"/>
    <n v="343875"/>
    <n v="44703.75"/>
    <n v="299171.25"/>
    <n v="255450"/>
    <n v="43721.25"/>
  </r>
  <r>
    <x v="0"/>
    <s v="United States of America"/>
    <s v="Montana"/>
    <s v="High"/>
    <n v="1298"/>
    <n v="5"/>
    <n v="7"/>
    <n v="9086"/>
    <n v="1181.18"/>
    <n v="7904.82"/>
    <n v="6490"/>
    <n v="1414.8199999999997"/>
  </r>
  <r>
    <x v="2"/>
    <s v="Mexico"/>
    <s v="Montana"/>
    <s v="High"/>
    <n v="604"/>
    <n v="5"/>
    <n v="12"/>
    <n v="7248"/>
    <n v="942.24"/>
    <n v="6305.76"/>
    <n v="1812"/>
    <n v="4493.76"/>
  </r>
  <r>
    <x v="0"/>
    <s v="Mexico"/>
    <s v="Montana"/>
    <s v="High"/>
    <n v="2255"/>
    <n v="5"/>
    <n v="20"/>
    <n v="45100"/>
    <n v="5863"/>
    <n v="39237"/>
    <n v="22550"/>
    <n v="16687"/>
  </r>
  <r>
    <x v="0"/>
    <s v="Canada"/>
    <s v="Montana"/>
    <s v="High"/>
    <n v="1249"/>
    <n v="5"/>
    <n v="20"/>
    <n v="24980"/>
    <n v="3247.4"/>
    <n v="21732.6"/>
    <n v="12490"/>
    <n v="9242.5999999999985"/>
  </r>
  <r>
    <x v="0"/>
    <s v="United States of America"/>
    <s v="Paseo"/>
    <s v="High"/>
    <n v="1438.5"/>
    <n v="10"/>
    <n v="7"/>
    <n v="10069.5"/>
    <n v="1309.0350000000001"/>
    <n v="8760.4650000000001"/>
    <n v="7192.5"/>
    <n v="1567.9649999999992"/>
  </r>
  <r>
    <x v="4"/>
    <s v="Germany"/>
    <s v="Paseo"/>
    <s v="High"/>
    <n v="807"/>
    <n v="10"/>
    <n v="300"/>
    <n v="242100"/>
    <n v="31473"/>
    <n v="210627"/>
    <n v="201750"/>
    <n v="8877"/>
  </r>
  <r>
    <x v="0"/>
    <s v="United States of America"/>
    <s v="Paseo"/>
    <s v="High"/>
    <n v="2641"/>
    <n v="10"/>
    <n v="20"/>
    <n v="52820"/>
    <n v="6866.6"/>
    <n v="45953.4"/>
    <n v="26410"/>
    <n v="19543.400000000001"/>
  </r>
  <r>
    <x v="0"/>
    <s v="Germany"/>
    <s v="Paseo"/>
    <s v="High"/>
    <n v="2708"/>
    <n v="10"/>
    <n v="20"/>
    <n v="54160"/>
    <n v="7040.8"/>
    <n v="47119.199999999997"/>
    <n v="27080"/>
    <n v="20039.199999999997"/>
  </r>
  <r>
    <x v="0"/>
    <s v="Canada"/>
    <s v="Paseo"/>
    <s v="High"/>
    <n v="2632"/>
    <n v="10"/>
    <n v="350"/>
    <n v="921200"/>
    <n v="119756"/>
    <n v="801444"/>
    <n v="684320"/>
    <n v="117124"/>
  </r>
  <r>
    <x v="3"/>
    <s v="Canada"/>
    <s v="Paseo"/>
    <s v="High"/>
    <n v="1583"/>
    <n v="10"/>
    <n v="125"/>
    <n v="197875"/>
    <n v="25723.75"/>
    <n v="172151.25"/>
    <n v="189960"/>
    <n v="-17808.75"/>
  </r>
  <r>
    <x v="2"/>
    <s v="Mexico"/>
    <s v="Paseo"/>
    <s v="High"/>
    <n v="571"/>
    <n v="10"/>
    <n v="12"/>
    <n v="6852"/>
    <n v="890.76"/>
    <n v="5961.24"/>
    <n v="1713"/>
    <n v="4248.24"/>
  </r>
  <r>
    <x v="0"/>
    <s v="France"/>
    <s v="Paseo"/>
    <s v="High"/>
    <n v="2696"/>
    <n v="10"/>
    <n v="7"/>
    <n v="18872"/>
    <n v="2453.36"/>
    <n v="16418.64"/>
    <n v="13480"/>
    <n v="2938.6399999999994"/>
  </r>
  <r>
    <x v="1"/>
    <s v="Canada"/>
    <s v="Paseo"/>
    <s v="High"/>
    <n v="1565"/>
    <n v="10"/>
    <n v="15"/>
    <n v="23475"/>
    <n v="3051.75"/>
    <n v="20423.25"/>
    <n v="15650"/>
    <n v="4773.25"/>
  </r>
  <r>
    <x v="0"/>
    <s v="Canada"/>
    <s v="Paseo"/>
    <s v="High"/>
    <n v="1249"/>
    <n v="10"/>
    <n v="20"/>
    <n v="24980"/>
    <n v="3247.4"/>
    <n v="21732.6"/>
    <n v="12490"/>
    <n v="9242.5999999999985"/>
  </r>
  <r>
    <x v="0"/>
    <s v="Germany"/>
    <s v="Paseo"/>
    <s v="High"/>
    <n v="357"/>
    <n v="10"/>
    <n v="350"/>
    <n v="124950"/>
    <n v="16243.5"/>
    <n v="108706.5"/>
    <n v="92820"/>
    <n v="15886.5"/>
  </r>
  <r>
    <x v="2"/>
    <s v="Germany"/>
    <s v="Paseo"/>
    <s v="High"/>
    <n v="1013"/>
    <n v="10"/>
    <n v="12"/>
    <n v="12156"/>
    <n v="1580.28"/>
    <n v="10575.72"/>
    <n v="3039"/>
    <n v="7536.7199999999993"/>
  </r>
  <r>
    <x v="1"/>
    <s v="France"/>
    <s v="Velo"/>
    <s v="High"/>
    <n v="3997.5"/>
    <n v="120"/>
    <n v="15"/>
    <n v="59962.5"/>
    <n v="7795.125"/>
    <n v="52167.375"/>
    <n v="39975"/>
    <n v="12192.375"/>
  </r>
  <r>
    <x v="0"/>
    <s v="Canada"/>
    <s v="Velo"/>
    <s v="High"/>
    <n v="2632"/>
    <n v="120"/>
    <n v="350"/>
    <n v="921200"/>
    <n v="119756"/>
    <n v="801444"/>
    <n v="684320"/>
    <n v="117124"/>
  </r>
  <r>
    <x v="0"/>
    <s v="France"/>
    <s v="Velo"/>
    <s v="High"/>
    <n v="1190"/>
    <n v="120"/>
    <n v="7"/>
    <n v="8330"/>
    <n v="1082.9000000000001"/>
    <n v="7247.1"/>
    <n v="5950"/>
    <n v="1297.1000000000004"/>
  </r>
  <r>
    <x v="2"/>
    <s v="Mexico"/>
    <s v="Velo"/>
    <s v="High"/>
    <n v="604"/>
    <n v="120"/>
    <n v="12"/>
    <n v="7248"/>
    <n v="942.24"/>
    <n v="6305.76"/>
    <n v="1812"/>
    <n v="4493.76"/>
  </r>
  <r>
    <x v="1"/>
    <s v="Germany"/>
    <s v="Velo"/>
    <s v="High"/>
    <n v="660"/>
    <n v="120"/>
    <n v="15"/>
    <n v="9900"/>
    <n v="1287"/>
    <n v="8613"/>
    <n v="6600"/>
    <n v="2013"/>
  </r>
  <r>
    <x v="2"/>
    <s v="Mexico"/>
    <s v="Velo"/>
    <s v="High"/>
    <n v="410"/>
    <n v="120"/>
    <n v="12"/>
    <n v="4920"/>
    <n v="639.6"/>
    <n v="4280.3999999999996"/>
    <n v="1230"/>
    <n v="3050.3999999999996"/>
  </r>
  <r>
    <x v="4"/>
    <s v="Mexico"/>
    <s v="Velo"/>
    <s v="High"/>
    <n v="2605"/>
    <n v="120"/>
    <n v="300"/>
    <n v="781500"/>
    <n v="101595"/>
    <n v="679905"/>
    <n v="651250"/>
    <n v="28655"/>
  </r>
  <r>
    <x v="2"/>
    <s v="Germany"/>
    <s v="Velo"/>
    <s v="High"/>
    <n v="1013"/>
    <n v="120"/>
    <n v="12"/>
    <n v="12156"/>
    <n v="1580.28"/>
    <n v="10575.72"/>
    <n v="3039"/>
    <n v="7536.7199999999993"/>
  </r>
  <r>
    <x v="3"/>
    <s v="Canada"/>
    <s v="VTT"/>
    <s v="High"/>
    <n v="1583"/>
    <n v="250"/>
    <n v="125"/>
    <n v="197875"/>
    <n v="25723.75"/>
    <n v="172151.25"/>
    <n v="189960"/>
    <n v="-17808.75"/>
  </r>
  <r>
    <x v="1"/>
    <s v="Canada"/>
    <s v="VTT"/>
    <s v="High"/>
    <n v="1565"/>
    <n v="250"/>
    <n v="15"/>
    <n v="23475"/>
    <n v="3051.75"/>
    <n v="20423.25"/>
    <n v="15650"/>
    <n v="4773.25"/>
  </r>
  <r>
    <x v="3"/>
    <s v="Canada"/>
    <s v="Amarilla"/>
    <s v="High"/>
    <n v="1659"/>
    <n v="260"/>
    <n v="125"/>
    <n v="207375"/>
    <n v="26958.75"/>
    <n v="180416.25"/>
    <n v="199080"/>
    <n v="-18663.75"/>
  </r>
  <r>
    <x v="0"/>
    <s v="France"/>
    <s v="Amarilla"/>
    <s v="High"/>
    <n v="1190"/>
    <n v="260"/>
    <n v="7"/>
    <n v="8330"/>
    <n v="1082.9000000000001"/>
    <n v="7247.1"/>
    <n v="5950"/>
    <n v="1297.1000000000004"/>
  </r>
  <r>
    <x v="2"/>
    <s v="Mexico"/>
    <s v="Amarilla"/>
    <s v="High"/>
    <n v="410"/>
    <n v="260"/>
    <n v="12"/>
    <n v="4920"/>
    <n v="639.6"/>
    <n v="4280.3999999999996"/>
    <n v="1230"/>
    <n v="3050.3999999999996"/>
  </r>
  <r>
    <x v="2"/>
    <s v="Germany"/>
    <s v="Amarilla"/>
    <s v="High"/>
    <n v="1770"/>
    <n v="260"/>
    <n v="12"/>
    <n v="21240"/>
    <n v="2761.2"/>
    <n v="18478.8"/>
    <n v="5310"/>
    <n v="13168.8"/>
  </r>
  <r>
    <x v="0"/>
    <s v="Mexico"/>
    <s v="Carretera"/>
    <s v="High"/>
    <n v="2579"/>
    <n v="3"/>
    <n v="20"/>
    <n v="51580"/>
    <n v="7221.2"/>
    <n v="44358.8"/>
    <n v="25790"/>
    <n v="18568.800000000003"/>
  </r>
  <r>
    <x v="0"/>
    <s v="United States of America"/>
    <s v="Carretera"/>
    <s v="High"/>
    <n v="1743"/>
    <n v="3"/>
    <n v="20"/>
    <n v="34860"/>
    <n v="4880.3999999999996"/>
    <n v="29979.599999999999"/>
    <n v="17430"/>
    <n v="12549.599999999999"/>
  </r>
  <r>
    <x v="0"/>
    <s v="United States of America"/>
    <s v="Carretera"/>
    <s v="High"/>
    <n v="2996"/>
    <n v="3"/>
    <n v="7"/>
    <n v="20972"/>
    <n v="2936.08"/>
    <n v="18035.919999999998"/>
    <n v="14980"/>
    <n v="3055.9199999999983"/>
  </r>
  <r>
    <x v="0"/>
    <s v="Germany"/>
    <s v="Carretera"/>
    <s v="High"/>
    <n v="280"/>
    <n v="3"/>
    <n v="7"/>
    <n v="1960"/>
    <n v="274.39999999999998"/>
    <n v="1685.6"/>
    <n v="1400"/>
    <n v="285.59999999999991"/>
  </r>
  <r>
    <x v="0"/>
    <s v="France"/>
    <s v="Montana"/>
    <s v="High"/>
    <n v="293"/>
    <n v="5"/>
    <n v="7"/>
    <n v="2051"/>
    <n v="287.14"/>
    <n v="1763.8600000000001"/>
    <n v="1465"/>
    <n v="298.86000000000013"/>
  </r>
  <r>
    <x v="0"/>
    <s v="United States of America"/>
    <s v="Montana"/>
    <s v="High"/>
    <n v="2996"/>
    <n v="5"/>
    <n v="7"/>
    <n v="20972"/>
    <n v="2936.08"/>
    <n v="18035.919999999998"/>
    <n v="14980"/>
    <n v="3055.9199999999983"/>
  </r>
  <r>
    <x v="1"/>
    <s v="Germany"/>
    <s v="Paseo"/>
    <s v="High"/>
    <n v="278"/>
    <n v="10"/>
    <n v="15"/>
    <n v="4170"/>
    <n v="583.79999999999995"/>
    <n v="3586.2"/>
    <n v="2780"/>
    <n v="806.19999999999982"/>
  </r>
  <r>
    <x v="0"/>
    <s v="Canada"/>
    <s v="Paseo"/>
    <s v="High"/>
    <n v="2428"/>
    <n v="10"/>
    <n v="20"/>
    <n v="48560"/>
    <n v="6798.4"/>
    <n v="41761.599999999999"/>
    <n v="24280"/>
    <n v="17481.599999999999"/>
  </r>
  <r>
    <x v="1"/>
    <s v="United States of America"/>
    <s v="Paseo"/>
    <s v="High"/>
    <n v="1767"/>
    <n v="10"/>
    <n v="15"/>
    <n v="26505"/>
    <n v="3710.7"/>
    <n v="22794.3"/>
    <n v="17670"/>
    <n v="5124.2999999999993"/>
  </r>
  <r>
    <x v="2"/>
    <s v="France"/>
    <s v="Paseo"/>
    <s v="High"/>
    <n v="1393"/>
    <n v="10"/>
    <n v="12"/>
    <n v="16716"/>
    <n v="2340.2399999999998"/>
    <n v="14375.76"/>
    <n v="4179"/>
    <n v="10196.76"/>
  </r>
  <r>
    <x v="0"/>
    <s v="Germany"/>
    <s v="VTT"/>
    <s v="High"/>
    <n v="280"/>
    <n v="250"/>
    <n v="7"/>
    <n v="1960"/>
    <n v="274.39999999999998"/>
    <n v="1685.6"/>
    <n v="1400"/>
    <n v="285.59999999999991"/>
  </r>
  <r>
    <x v="2"/>
    <s v="France"/>
    <s v="Amarilla"/>
    <s v="High"/>
    <n v="1393"/>
    <n v="260"/>
    <n v="12"/>
    <n v="16716"/>
    <n v="2340.2399999999998"/>
    <n v="14375.76"/>
    <n v="4179"/>
    <n v="10196.76"/>
  </r>
  <r>
    <x v="2"/>
    <s v="United States of America"/>
    <s v="Amarilla"/>
    <s v="High"/>
    <n v="2015"/>
    <n v="260"/>
    <n v="12"/>
    <n v="24180"/>
    <n v="3385.2"/>
    <n v="20794.8"/>
    <n v="6045"/>
    <n v="14749.8"/>
  </r>
  <r>
    <x v="4"/>
    <s v="Mexico"/>
    <s v="Carretera"/>
    <s v="High"/>
    <n v="801"/>
    <n v="3"/>
    <n v="300"/>
    <n v="240300"/>
    <n v="33642"/>
    <n v="206658"/>
    <n v="200250"/>
    <n v="6408"/>
  </r>
  <r>
    <x v="3"/>
    <s v="France"/>
    <s v="Carretera"/>
    <s v="High"/>
    <n v="1023"/>
    <n v="3"/>
    <n v="125"/>
    <n v="127875"/>
    <n v="17902.5"/>
    <n v="109972.5"/>
    <n v="122760"/>
    <n v="-12787.5"/>
  </r>
  <r>
    <x v="4"/>
    <s v="Canada"/>
    <s v="Carretera"/>
    <s v="High"/>
    <n v="1496"/>
    <n v="3"/>
    <n v="300"/>
    <n v="448800"/>
    <n v="62832"/>
    <n v="385968"/>
    <n v="374000"/>
    <n v="11968"/>
  </r>
  <r>
    <x v="4"/>
    <s v="United States of America"/>
    <s v="Carretera"/>
    <s v="High"/>
    <n v="1010"/>
    <n v="3"/>
    <n v="300"/>
    <n v="303000"/>
    <n v="42420"/>
    <n v="260580"/>
    <n v="252500"/>
    <n v="8080"/>
  </r>
  <r>
    <x v="1"/>
    <s v="Germany"/>
    <s v="Carretera"/>
    <s v="High"/>
    <n v="1513"/>
    <n v="3"/>
    <n v="15"/>
    <n v="22695"/>
    <n v="3177.3"/>
    <n v="19517.7"/>
    <n v="15130"/>
    <n v="4387.7000000000007"/>
  </r>
  <r>
    <x v="1"/>
    <s v="Canada"/>
    <s v="Carretera"/>
    <s v="High"/>
    <n v="2300"/>
    <n v="3"/>
    <n v="15"/>
    <n v="34500"/>
    <n v="4830"/>
    <n v="29670"/>
    <n v="23000"/>
    <n v="6670"/>
  </r>
  <r>
    <x v="3"/>
    <s v="Mexico"/>
    <s v="Carretera"/>
    <s v="High"/>
    <n v="2821"/>
    <n v="3"/>
    <n v="125"/>
    <n v="352625"/>
    <n v="49367.5"/>
    <n v="303257.5"/>
    <n v="338520"/>
    <n v="-35262.5"/>
  </r>
  <r>
    <x v="0"/>
    <s v="Canada"/>
    <s v="Montana"/>
    <s v="High"/>
    <n v="2227.5"/>
    <n v="5"/>
    <n v="350"/>
    <n v="779625"/>
    <n v="109147.5"/>
    <n v="670477.5"/>
    <n v="579150"/>
    <n v="91327.5"/>
  </r>
  <r>
    <x v="0"/>
    <s v="Germany"/>
    <s v="Montana"/>
    <s v="High"/>
    <n v="1199"/>
    <n v="5"/>
    <n v="350"/>
    <n v="419650"/>
    <n v="58751"/>
    <n v="360899"/>
    <n v="311740"/>
    <n v="49159"/>
  </r>
  <r>
    <x v="0"/>
    <s v="Canada"/>
    <s v="Montana"/>
    <s v="High"/>
    <n v="200"/>
    <n v="5"/>
    <n v="350"/>
    <n v="70000"/>
    <n v="9800"/>
    <n v="60200"/>
    <n v="52000"/>
    <n v="8200"/>
  </r>
  <r>
    <x v="0"/>
    <s v="Canada"/>
    <s v="Montana"/>
    <s v="High"/>
    <n v="388"/>
    <n v="5"/>
    <n v="7"/>
    <n v="2716"/>
    <n v="380.24"/>
    <n v="2335.7600000000002"/>
    <n v="1940"/>
    <n v="395.76000000000022"/>
  </r>
  <r>
    <x v="0"/>
    <s v="Mexico"/>
    <s v="Montana"/>
    <s v="High"/>
    <n v="1727"/>
    <n v="5"/>
    <n v="7"/>
    <n v="12089"/>
    <n v="1692.46"/>
    <n v="10396.540000000001"/>
    <n v="8635"/>
    <n v="1761.5400000000009"/>
  </r>
  <r>
    <x v="1"/>
    <s v="Canada"/>
    <s v="Montana"/>
    <s v="High"/>
    <n v="2300"/>
    <n v="5"/>
    <n v="15"/>
    <n v="34500"/>
    <n v="4830"/>
    <n v="29670"/>
    <n v="23000"/>
    <n v="6670"/>
  </r>
  <r>
    <x v="0"/>
    <s v="Mexico"/>
    <s v="Paseo"/>
    <s v="High"/>
    <n v="260"/>
    <n v="10"/>
    <n v="20"/>
    <n v="5200"/>
    <n v="728"/>
    <n v="4472"/>
    <n v="2600"/>
    <n v="1872"/>
  </r>
  <r>
    <x v="1"/>
    <s v="Canada"/>
    <s v="Paseo"/>
    <s v="High"/>
    <n v="2470"/>
    <n v="10"/>
    <n v="15"/>
    <n v="37050"/>
    <n v="5187"/>
    <n v="31863"/>
    <n v="24700"/>
    <n v="7163"/>
  </r>
  <r>
    <x v="1"/>
    <s v="Canada"/>
    <s v="Paseo"/>
    <s v="High"/>
    <n v="1743"/>
    <n v="10"/>
    <n v="15"/>
    <n v="26145"/>
    <n v="3660.3"/>
    <n v="22484.7"/>
    <n v="17430"/>
    <n v="5054.7000000000007"/>
  </r>
  <r>
    <x v="2"/>
    <s v="United States of America"/>
    <s v="Paseo"/>
    <s v="High"/>
    <n v="2914"/>
    <n v="10"/>
    <n v="12"/>
    <n v="34968"/>
    <n v="4895.5200000000004"/>
    <n v="30072.48"/>
    <n v="8742"/>
    <n v="21330.48"/>
  </r>
  <r>
    <x v="0"/>
    <s v="France"/>
    <s v="Paseo"/>
    <s v="High"/>
    <n v="1731"/>
    <n v="10"/>
    <n v="7"/>
    <n v="12117"/>
    <n v="1696.38"/>
    <n v="10420.619999999999"/>
    <n v="8655"/>
    <n v="1765.619999999999"/>
  </r>
  <r>
    <x v="0"/>
    <s v="Canada"/>
    <s v="Paseo"/>
    <s v="High"/>
    <n v="700"/>
    <n v="10"/>
    <n v="350"/>
    <n v="245000"/>
    <n v="34300"/>
    <n v="210700"/>
    <n v="182000"/>
    <n v="28700"/>
  </r>
  <r>
    <x v="2"/>
    <s v="Canada"/>
    <s v="Paseo"/>
    <s v="High"/>
    <n v="2222"/>
    <n v="10"/>
    <n v="12"/>
    <n v="26664"/>
    <n v="3732.96"/>
    <n v="22931.040000000001"/>
    <n v="6666"/>
    <n v="16265.04"/>
  </r>
  <r>
    <x v="0"/>
    <s v="United States of America"/>
    <s v="Paseo"/>
    <s v="High"/>
    <n v="1177"/>
    <n v="10"/>
    <n v="350"/>
    <n v="411950"/>
    <n v="57673"/>
    <n v="354277"/>
    <n v="306020"/>
    <n v="48257"/>
  </r>
  <r>
    <x v="0"/>
    <s v="France"/>
    <s v="Paseo"/>
    <s v="High"/>
    <n v="1922"/>
    <n v="10"/>
    <n v="350"/>
    <n v="672700"/>
    <n v="94178"/>
    <n v="578522"/>
    <n v="499720"/>
    <n v="78802"/>
  </r>
  <r>
    <x v="3"/>
    <s v="Mexico"/>
    <s v="Velo"/>
    <s v="High"/>
    <n v="1575"/>
    <n v="120"/>
    <n v="125"/>
    <n v="196875"/>
    <n v="27562.5"/>
    <n v="169312.5"/>
    <n v="189000"/>
    <n v="-19687.5"/>
  </r>
  <r>
    <x v="0"/>
    <s v="United States of America"/>
    <s v="Velo"/>
    <s v="High"/>
    <n v="606"/>
    <n v="120"/>
    <n v="20"/>
    <n v="12120"/>
    <n v="1696.8000000000002"/>
    <n v="10423.200000000001"/>
    <n v="6060"/>
    <n v="4363.2000000000007"/>
  </r>
  <r>
    <x v="4"/>
    <s v="United States of America"/>
    <s v="Velo"/>
    <s v="High"/>
    <n v="2460"/>
    <n v="120"/>
    <n v="300"/>
    <n v="738000"/>
    <n v="103320"/>
    <n v="634680"/>
    <n v="615000"/>
    <n v="19680"/>
  </r>
  <r>
    <x v="4"/>
    <s v="Canada"/>
    <s v="Velo"/>
    <s v="High"/>
    <n v="269"/>
    <n v="120"/>
    <n v="300"/>
    <n v="80700"/>
    <n v="11298"/>
    <n v="69402"/>
    <n v="67250"/>
    <n v="2152"/>
  </r>
  <r>
    <x v="4"/>
    <s v="Germany"/>
    <s v="Velo"/>
    <s v="High"/>
    <n v="2536"/>
    <n v="120"/>
    <n v="300"/>
    <n v="760800"/>
    <n v="106512"/>
    <n v="654288"/>
    <n v="634000"/>
    <n v="20288"/>
  </r>
  <r>
    <x v="0"/>
    <s v="Mexico"/>
    <s v="VTT"/>
    <s v="High"/>
    <n v="2903"/>
    <n v="250"/>
    <n v="7"/>
    <n v="20321"/>
    <n v="2844.94"/>
    <n v="17476.060000000001"/>
    <n v="14515"/>
    <n v="2961.0600000000013"/>
  </r>
  <r>
    <x v="4"/>
    <s v="United States of America"/>
    <s v="VTT"/>
    <s v="High"/>
    <n v="2541"/>
    <n v="250"/>
    <n v="300"/>
    <n v="762300"/>
    <n v="106722"/>
    <n v="655578"/>
    <n v="635250"/>
    <n v="20328"/>
  </r>
  <r>
    <x v="4"/>
    <s v="Canada"/>
    <s v="VTT"/>
    <s v="High"/>
    <n v="269"/>
    <n v="250"/>
    <n v="300"/>
    <n v="80700"/>
    <n v="11298"/>
    <n v="69402"/>
    <n v="67250"/>
    <n v="2152"/>
  </r>
  <r>
    <x v="4"/>
    <s v="Canada"/>
    <s v="VTT"/>
    <s v="High"/>
    <n v="1496"/>
    <n v="250"/>
    <n v="300"/>
    <n v="448800"/>
    <n v="62832"/>
    <n v="385968"/>
    <n v="374000"/>
    <n v="11968"/>
  </r>
  <r>
    <x v="4"/>
    <s v="United States of America"/>
    <s v="VTT"/>
    <s v="High"/>
    <n v="1010"/>
    <n v="250"/>
    <n v="300"/>
    <n v="303000"/>
    <n v="42420"/>
    <n v="260580"/>
    <n v="252500"/>
    <n v="8080"/>
  </r>
  <r>
    <x v="0"/>
    <s v="France"/>
    <s v="VTT"/>
    <s v="High"/>
    <n v="1281"/>
    <n v="250"/>
    <n v="350"/>
    <n v="448350"/>
    <n v="62769"/>
    <n v="385581"/>
    <n v="333060"/>
    <n v="52521"/>
  </r>
  <r>
    <x v="4"/>
    <s v="Canada"/>
    <s v="Amarilla"/>
    <s v="High"/>
    <n v="888"/>
    <n v="260"/>
    <n v="300"/>
    <n v="266400"/>
    <n v="37296"/>
    <n v="229104"/>
    <n v="222000"/>
    <n v="7104"/>
  </r>
  <r>
    <x v="3"/>
    <s v="United States of America"/>
    <s v="Amarilla"/>
    <s v="High"/>
    <n v="2844"/>
    <n v="260"/>
    <n v="125"/>
    <n v="355500"/>
    <n v="49770"/>
    <n v="305730"/>
    <n v="341280"/>
    <n v="-35550"/>
  </r>
  <r>
    <x v="2"/>
    <s v="France"/>
    <s v="Amarilla"/>
    <s v="High"/>
    <n v="2475"/>
    <n v="260"/>
    <n v="12"/>
    <n v="29700"/>
    <n v="4158"/>
    <n v="25542"/>
    <n v="7425"/>
    <n v="18117"/>
  </r>
  <r>
    <x v="1"/>
    <s v="Canada"/>
    <s v="Amarilla"/>
    <s v="High"/>
    <n v="1743"/>
    <n v="260"/>
    <n v="15"/>
    <n v="26145"/>
    <n v="3660.3"/>
    <n v="22484.7"/>
    <n v="17430"/>
    <n v="5054.7000000000007"/>
  </r>
  <r>
    <x v="2"/>
    <s v="United States of America"/>
    <s v="Amarilla"/>
    <s v="High"/>
    <n v="2914"/>
    <n v="260"/>
    <n v="12"/>
    <n v="34968"/>
    <n v="4895.5200000000004"/>
    <n v="30072.48"/>
    <n v="8742"/>
    <n v="21330.48"/>
  </r>
  <r>
    <x v="0"/>
    <s v="France"/>
    <s v="Amarilla"/>
    <s v="High"/>
    <n v="1731"/>
    <n v="260"/>
    <n v="7"/>
    <n v="12117"/>
    <n v="1696.38"/>
    <n v="10420.619999999999"/>
    <n v="8655"/>
    <n v="1765.619999999999"/>
  </r>
  <r>
    <x v="0"/>
    <s v="Mexico"/>
    <s v="Amarilla"/>
    <s v="High"/>
    <n v="1727"/>
    <n v="260"/>
    <n v="7"/>
    <n v="12089"/>
    <n v="1692.46"/>
    <n v="10396.540000000001"/>
    <n v="8635"/>
    <n v="1761.5400000000009"/>
  </r>
  <r>
    <x v="1"/>
    <s v="Mexico"/>
    <s v="Amarilla"/>
    <s v="High"/>
    <n v="1870"/>
    <n v="260"/>
    <n v="15"/>
    <n v="28050"/>
    <n v="3927"/>
    <n v="24123"/>
    <n v="18700"/>
    <n v="5423"/>
  </r>
  <r>
    <x v="3"/>
    <s v="France"/>
    <s v="Carretera"/>
    <s v="High"/>
    <n v="1174"/>
    <n v="3"/>
    <n v="125"/>
    <n v="146750"/>
    <n v="22012.5"/>
    <n v="124737.5"/>
    <n v="140880"/>
    <n v="-16142.5"/>
  </r>
  <r>
    <x v="3"/>
    <s v="Germany"/>
    <s v="Carretera"/>
    <s v="High"/>
    <n v="2767"/>
    <n v="3"/>
    <n v="125"/>
    <n v="345875"/>
    <n v="51881.25"/>
    <n v="293993.75"/>
    <n v="332040"/>
    <n v="-38046.25"/>
  </r>
  <r>
    <x v="3"/>
    <s v="Germany"/>
    <s v="Carretera"/>
    <s v="High"/>
    <n v="1085"/>
    <n v="3"/>
    <n v="125"/>
    <n v="135625"/>
    <n v="20343.75"/>
    <n v="115281.25"/>
    <n v="130200"/>
    <n v="-14918.75"/>
  </r>
  <r>
    <x v="4"/>
    <s v="Mexico"/>
    <s v="Montana"/>
    <s v="High"/>
    <n v="546"/>
    <n v="5"/>
    <n v="300"/>
    <n v="163800"/>
    <n v="24570"/>
    <n v="139230"/>
    <n v="136500"/>
    <n v="2730"/>
  </r>
  <r>
    <x v="0"/>
    <s v="Germany"/>
    <s v="Paseo"/>
    <s v="High"/>
    <n v="1158"/>
    <n v="10"/>
    <n v="20"/>
    <n v="23160"/>
    <n v="3474"/>
    <n v="19686"/>
    <n v="11580"/>
    <n v="8106"/>
  </r>
  <r>
    <x v="1"/>
    <s v="Canada"/>
    <s v="Paseo"/>
    <s v="High"/>
    <n v="1614"/>
    <n v="10"/>
    <n v="15"/>
    <n v="24210"/>
    <n v="3631.5"/>
    <n v="20578.5"/>
    <n v="16140"/>
    <n v="4438.5"/>
  </r>
  <r>
    <x v="0"/>
    <s v="Mexico"/>
    <s v="Paseo"/>
    <s v="High"/>
    <n v="2535"/>
    <n v="10"/>
    <n v="7"/>
    <n v="17745"/>
    <n v="2661.75"/>
    <n v="15083.25"/>
    <n v="12675"/>
    <n v="2408.25"/>
  </r>
  <r>
    <x v="0"/>
    <s v="Mexico"/>
    <s v="Paseo"/>
    <s v="High"/>
    <n v="2851"/>
    <n v="10"/>
    <n v="350"/>
    <n v="997850"/>
    <n v="149677.5"/>
    <n v="848172.5"/>
    <n v="741260"/>
    <n v="106912.5"/>
  </r>
  <r>
    <x v="1"/>
    <s v="Canada"/>
    <s v="Paseo"/>
    <s v="High"/>
    <n v="2559"/>
    <n v="10"/>
    <n v="15"/>
    <n v="38385"/>
    <n v="5757.75"/>
    <n v="32627.25"/>
    <n v="25590"/>
    <n v="7037.25"/>
  </r>
  <r>
    <x v="0"/>
    <s v="United States of America"/>
    <s v="Paseo"/>
    <s v="High"/>
    <n v="267"/>
    <n v="10"/>
    <n v="20"/>
    <n v="5340"/>
    <n v="801"/>
    <n v="4539"/>
    <n v="2670"/>
    <n v="1869"/>
  </r>
  <r>
    <x v="3"/>
    <s v="Germany"/>
    <s v="Paseo"/>
    <s v="High"/>
    <n v="1085"/>
    <n v="10"/>
    <n v="125"/>
    <n v="135625"/>
    <n v="20343.75"/>
    <n v="115281.25"/>
    <n v="130200"/>
    <n v="-14918.75"/>
  </r>
  <r>
    <x v="1"/>
    <s v="Germany"/>
    <s v="Paseo"/>
    <s v="High"/>
    <n v="1175"/>
    <n v="10"/>
    <n v="15"/>
    <n v="17625"/>
    <n v="2643.75"/>
    <n v="14981.25"/>
    <n v="11750"/>
    <n v="3231.25"/>
  </r>
  <r>
    <x v="0"/>
    <s v="United States of America"/>
    <s v="Paseo"/>
    <s v="High"/>
    <n v="2007"/>
    <n v="10"/>
    <n v="350"/>
    <n v="702450"/>
    <n v="105367.5"/>
    <n v="597082.5"/>
    <n v="521820"/>
    <n v="75262.5"/>
  </r>
  <r>
    <x v="0"/>
    <s v="Mexico"/>
    <s v="Paseo"/>
    <s v="High"/>
    <n v="2151"/>
    <n v="10"/>
    <n v="350"/>
    <n v="752850"/>
    <n v="112927.5"/>
    <n v="639922.5"/>
    <n v="559260"/>
    <n v="80662.5"/>
  </r>
  <r>
    <x v="2"/>
    <s v="United States of America"/>
    <s v="Paseo"/>
    <s v="High"/>
    <n v="914"/>
    <n v="10"/>
    <n v="12"/>
    <n v="10968"/>
    <n v="1645.2"/>
    <n v="9322.7999999999993"/>
    <n v="2742"/>
    <n v="6580.7999999999993"/>
  </r>
  <r>
    <x v="0"/>
    <s v="France"/>
    <s v="Paseo"/>
    <s v="High"/>
    <n v="293"/>
    <n v="10"/>
    <n v="20"/>
    <n v="5860"/>
    <n v="879"/>
    <n v="4981"/>
    <n v="2930"/>
    <n v="2051"/>
  </r>
  <r>
    <x v="2"/>
    <s v="Mexico"/>
    <s v="Velo"/>
    <s v="High"/>
    <n v="500"/>
    <n v="120"/>
    <n v="12"/>
    <n v="6000"/>
    <n v="900"/>
    <n v="5100"/>
    <n v="1500"/>
    <n v="3600"/>
  </r>
  <r>
    <x v="1"/>
    <s v="France"/>
    <s v="Velo"/>
    <s v="High"/>
    <n v="2826"/>
    <n v="120"/>
    <n v="15"/>
    <n v="42390"/>
    <n v="6358.5"/>
    <n v="36031.5"/>
    <n v="28260"/>
    <n v="7771.5"/>
  </r>
  <r>
    <x v="3"/>
    <s v="France"/>
    <s v="Velo"/>
    <s v="High"/>
    <n v="663"/>
    <n v="120"/>
    <n v="125"/>
    <n v="82875"/>
    <n v="12431.25"/>
    <n v="70443.75"/>
    <n v="79560"/>
    <n v="-9116.25"/>
  </r>
  <r>
    <x v="4"/>
    <s v="United States of America"/>
    <s v="Velo"/>
    <s v="High"/>
    <n v="2574"/>
    <n v="120"/>
    <n v="300"/>
    <n v="772200"/>
    <n v="115830"/>
    <n v="656370"/>
    <n v="643500"/>
    <n v="12870"/>
  </r>
  <r>
    <x v="3"/>
    <s v="United States of America"/>
    <s v="Velo"/>
    <s v="High"/>
    <n v="2438"/>
    <n v="120"/>
    <n v="125"/>
    <n v="304750"/>
    <n v="45712.5"/>
    <n v="259037.5"/>
    <n v="292560"/>
    <n v="-33522.5"/>
  </r>
  <r>
    <x v="2"/>
    <s v="United States of America"/>
    <s v="Velo"/>
    <s v="High"/>
    <n v="914"/>
    <n v="120"/>
    <n v="12"/>
    <n v="10968"/>
    <n v="1645.2"/>
    <n v="9322.7999999999993"/>
    <n v="2742"/>
    <n v="6580.7999999999993"/>
  </r>
  <r>
    <x v="0"/>
    <s v="Canada"/>
    <s v="VTT"/>
    <s v="High"/>
    <n v="865.5"/>
    <n v="250"/>
    <n v="20"/>
    <n v="17310"/>
    <n v="2596.5"/>
    <n v="14713.5"/>
    <n v="8655"/>
    <n v="6058.5"/>
  </r>
  <r>
    <x v="1"/>
    <s v="Germany"/>
    <s v="VTT"/>
    <s v="High"/>
    <n v="492"/>
    <n v="250"/>
    <n v="15"/>
    <n v="7380"/>
    <n v="1107"/>
    <n v="6273"/>
    <n v="4920"/>
    <n v="1353"/>
  </r>
  <r>
    <x v="0"/>
    <s v="United States of America"/>
    <s v="VTT"/>
    <s v="High"/>
    <n v="267"/>
    <n v="250"/>
    <n v="20"/>
    <n v="5340"/>
    <n v="801"/>
    <n v="4539"/>
    <n v="2670"/>
    <n v="1869"/>
  </r>
  <r>
    <x v="1"/>
    <s v="Germany"/>
    <s v="VTT"/>
    <s v="High"/>
    <n v="1175"/>
    <n v="250"/>
    <n v="15"/>
    <n v="17625"/>
    <n v="2643.75"/>
    <n v="14981.25"/>
    <n v="11750"/>
    <n v="3231.25"/>
  </r>
  <r>
    <x v="3"/>
    <s v="Canada"/>
    <s v="VTT"/>
    <s v="High"/>
    <n v="2954"/>
    <n v="250"/>
    <n v="125"/>
    <n v="369250"/>
    <n v="55387.5"/>
    <n v="313862.5"/>
    <n v="354480"/>
    <n v="-40617.5"/>
  </r>
  <r>
    <x v="3"/>
    <s v="Germany"/>
    <s v="VTT"/>
    <s v="High"/>
    <n v="552"/>
    <n v="250"/>
    <n v="125"/>
    <n v="69000"/>
    <n v="10350"/>
    <n v="58650"/>
    <n v="66240"/>
    <n v="-7590"/>
  </r>
  <r>
    <x v="0"/>
    <s v="France"/>
    <s v="VTT"/>
    <s v="High"/>
    <n v="293"/>
    <n v="250"/>
    <n v="20"/>
    <n v="5860"/>
    <n v="879"/>
    <n v="4981"/>
    <n v="2930"/>
    <n v="2051"/>
  </r>
  <r>
    <x v="4"/>
    <s v="France"/>
    <s v="Amarilla"/>
    <s v="High"/>
    <n v="2475"/>
    <n v="260"/>
    <n v="300"/>
    <n v="742500"/>
    <n v="111375"/>
    <n v="631125"/>
    <n v="618750"/>
    <n v="12375"/>
  </r>
  <r>
    <x v="4"/>
    <s v="Mexico"/>
    <s v="Amarilla"/>
    <s v="High"/>
    <n v="546"/>
    <n v="260"/>
    <n v="300"/>
    <n v="163800"/>
    <n v="24570"/>
    <n v="139230"/>
    <n v="136500"/>
    <n v="2730"/>
  </r>
  <r>
    <x v="0"/>
    <s v="Mexico"/>
    <s v="Montana"/>
    <s v="High"/>
    <n v="1368"/>
    <n v="5"/>
    <n v="7"/>
    <n v="9576"/>
    <n v="1436.4"/>
    <n v="8139.6"/>
    <n v="6840"/>
    <n v="1299.6000000000004"/>
  </r>
  <r>
    <x v="0"/>
    <s v="Canada"/>
    <s v="Paseo"/>
    <s v="High"/>
    <n v="723"/>
    <n v="10"/>
    <n v="7"/>
    <n v="5061"/>
    <n v="759.15000000000009"/>
    <n v="4301.8500000000004"/>
    <n v="3615"/>
    <n v="686.85000000000014"/>
  </r>
  <r>
    <x v="2"/>
    <s v="United States of America"/>
    <s v="VTT"/>
    <s v="High"/>
    <n v="1806"/>
    <n v="250"/>
    <n v="12"/>
    <n v="21672"/>
    <n v="3250.8"/>
    <n v="18421.2"/>
    <n v="5418"/>
    <n v="13003.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s v="None"/>
    <n v="1618.5"/>
    <n v="3"/>
    <n v="20"/>
    <n v="32370"/>
    <n v="0"/>
    <n v="32370"/>
  </r>
  <r>
    <x v="1"/>
    <x v="0"/>
    <s v="None"/>
    <n v="1321"/>
    <n v="3"/>
    <n v="20"/>
    <n v="26420"/>
    <n v="0"/>
    <n v="26420"/>
  </r>
  <r>
    <x v="2"/>
    <x v="0"/>
    <s v="None"/>
    <n v="2178"/>
    <n v="3"/>
    <n v="15"/>
    <n v="32670"/>
    <n v="0"/>
    <n v="32670"/>
  </r>
  <r>
    <x v="1"/>
    <x v="0"/>
    <s v="None"/>
    <n v="888"/>
    <n v="3"/>
    <n v="15"/>
    <n v="13320"/>
    <n v="0"/>
    <n v="13320"/>
  </r>
  <r>
    <x v="3"/>
    <x v="0"/>
    <s v="None"/>
    <n v="2470"/>
    <n v="3"/>
    <n v="15"/>
    <n v="37050"/>
    <n v="0"/>
    <n v="37050"/>
  </r>
  <r>
    <x v="1"/>
    <x v="0"/>
    <s v="None"/>
    <n v="1513"/>
    <n v="3"/>
    <n v="350"/>
    <n v="529550"/>
    <n v="0"/>
    <n v="529550"/>
  </r>
  <r>
    <x v="1"/>
    <x v="1"/>
    <s v="None"/>
    <n v="921"/>
    <n v="5"/>
    <n v="15"/>
    <n v="13815"/>
    <n v="0"/>
    <n v="13815"/>
  </r>
  <r>
    <x v="0"/>
    <x v="1"/>
    <s v="None"/>
    <n v="2518"/>
    <n v="5"/>
    <n v="12"/>
    <n v="30216"/>
    <n v="0"/>
    <n v="30216"/>
  </r>
  <r>
    <x v="2"/>
    <x v="1"/>
    <s v="None"/>
    <n v="1899"/>
    <n v="5"/>
    <n v="20"/>
    <n v="37980"/>
    <n v="0"/>
    <n v="37980"/>
  </r>
  <r>
    <x v="1"/>
    <x v="1"/>
    <s v="None"/>
    <n v="1545"/>
    <n v="5"/>
    <n v="12"/>
    <n v="18540"/>
    <n v="0"/>
    <n v="18540"/>
  </r>
  <r>
    <x v="3"/>
    <x v="1"/>
    <s v="None"/>
    <n v="2470"/>
    <n v="5"/>
    <n v="15"/>
    <n v="37050"/>
    <n v="0"/>
    <n v="37050"/>
  </r>
  <r>
    <x v="0"/>
    <x v="1"/>
    <s v="None"/>
    <n v="2665.5"/>
    <n v="5"/>
    <n v="125"/>
    <n v="333187.5"/>
    <n v="0"/>
    <n v="333187.5"/>
  </r>
  <r>
    <x v="3"/>
    <x v="1"/>
    <s v="None"/>
    <n v="958"/>
    <n v="5"/>
    <n v="300"/>
    <n v="287400"/>
    <n v="0"/>
    <n v="287400"/>
  </r>
  <r>
    <x v="1"/>
    <x v="1"/>
    <s v="None"/>
    <n v="2146"/>
    <n v="5"/>
    <n v="7"/>
    <n v="15022"/>
    <n v="0"/>
    <n v="15022"/>
  </r>
  <r>
    <x v="0"/>
    <x v="1"/>
    <s v="None"/>
    <n v="345"/>
    <n v="5"/>
    <n v="125"/>
    <n v="43125"/>
    <n v="0"/>
    <n v="43125"/>
  </r>
  <r>
    <x v="4"/>
    <x v="1"/>
    <s v="None"/>
    <n v="615"/>
    <n v="5"/>
    <n v="15"/>
    <n v="9225"/>
    <n v="0"/>
    <n v="9225"/>
  </r>
  <r>
    <x v="0"/>
    <x v="2"/>
    <s v="None"/>
    <n v="292"/>
    <n v="10"/>
    <n v="20"/>
    <n v="5840"/>
    <n v="0"/>
    <n v="5840"/>
  </r>
  <r>
    <x v="3"/>
    <x v="2"/>
    <s v="None"/>
    <n v="974"/>
    <n v="10"/>
    <n v="15"/>
    <n v="14610"/>
    <n v="0"/>
    <n v="14610"/>
  </r>
  <r>
    <x v="0"/>
    <x v="2"/>
    <s v="None"/>
    <n v="2518"/>
    <n v="10"/>
    <n v="12"/>
    <n v="30216"/>
    <n v="0"/>
    <n v="30216"/>
  </r>
  <r>
    <x v="1"/>
    <x v="2"/>
    <s v="None"/>
    <n v="1006"/>
    <n v="10"/>
    <n v="350"/>
    <n v="352100"/>
    <n v="0"/>
    <n v="352100"/>
  </r>
  <r>
    <x v="1"/>
    <x v="2"/>
    <s v="None"/>
    <n v="367"/>
    <n v="10"/>
    <n v="12"/>
    <n v="4404"/>
    <n v="0"/>
    <n v="4404"/>
  </r>
  <r>
    <x v="3"/>
    <x v="2"/>
    <s v="None"/>
    <n v="883"/>
    <n v="10"/>
    <n v="7"/>
    <n v="6181"/>
    <n v="0"/>
    <n v="6181"/>
  </r>
  <r>
    <x v="2"/>
    <x v="2"/>
    <s v="None"/>
    <n v="549"/>
    <n v="10"/>
    <n v="15"/>
    <n v="8235"/>
    <n v="0"/>
    <n v="8235"/>
  </r>
  <r>
    <x v="3"/>
    <x v="2"/>
    <s v="None"/>
    <n v="788"/>
    <n v="10"/>
    <n v="300"/>
    <n v="236400"/>
    <n v="0"/>
    <n v="236400"/>
  </r>
  <r>
    <x v="3"/>
    <x v="2"/>
    <s v="None"/>
    <n v="2472"/>
    <n v="10"/>
    <n v="15"/>
    <n v="37080"/>
    <n v="0"/>
    <n v="37080"/>
  </r>
  <r>
    <x v="4"/>
    <x v="2"/>
    <s v="None"/>
    <n v="1143"/>
    <n v="10"/>
    <n v="7"/>
    <n v="8001"/>
    <n v="0"/>
    <n v="8001"/>
  </r>
  <r>
    <x v="0"/>
    <x v="2"/>
    <s v="None"/>
    <n v="1725"/>
    <n v="10"/>
    <n v="350"/>
    <n v="603750"/>
    <n v="0"/>
    <n v="603750"/>
  </r>
  <r>
    <x v="4"/>
    <x v="2"/>
    <s v="None"/>
    <n v="912"/>
    <n v="10"/>
    <n v="12"/>
    <n v="10944"/>
    <n v="0"/>
    <n v="10944"/>
  </r>
  <r>
    <x v="0"/>
    <x v="2"/>
    <s v="None"/>
    <n v="2152"/>
    <n v="10"/>
    <n v="15"/>
    <n v="32280"/>
    <n v="0"/>
    <n v="32280"/>
  </r>
  <r>
    <x v="0"/>
    <x v="2"/>
    <s v="None"/>
    <n v="1817"/>
    <n v="10"/>
    <n v="20"/>
    <n v="36340"/>
    <n v="0"/>
    <n v="36340"/>
  </r>
  <r>
    <x v="1"/>
    <x v="2"/>
    <s v="None"/>
    <n v="1513"/>
    <n v="10"/>
    <n v="350"/>
    <n v="529550"/>
    <n v="0"/>
    <n v="529550"/>
  </r>
  <r>
    <x v="3"/>
    <x v="3"/>
    <s v="None"/>
    <n v="1493"/>
    <n v="120"/>
    <n v="7"/>
    <n v="10451"/>
    <n v="0"/>
    <n v="10451"/>
  </r>
  <r>
    <x v="2"/>
    <x v="3"/>
    <s v="None"/>
    <n v="1804"/>
    <n v="120"/>
    <n v="125"/>
    <n v="225500"/>
    <n v="0"/>
    <n v="225500"/>
  </r>
  <r>
    <x v="1"/>
    <x v="3"/>
    <s v="None"/>
    <n v="2161"/>
    <n v="120"/>
    <n v="12"/>
    <n v="25932"/>
    <n v="0"/>
    <n v="25932"/>
  </r>
  <r>
    <x v="1"/>
    <x v="3"/>
    <s v="None"/>
    <n v="1006"/>
    <n v="120"/>
    <n v="350"/>
    <n v="352100"/>
    <n v="0"/>
    <n v="352100"/>
  </r>
  <r>
    <x v="1"/>
    <x v="3"/>
    <s v="None"/>
    <n v="1545"/>
    <n v="120"/>
    <n v="12"/>
    <n v="18540"/>
    <n v="0"/>
    <n v="18540"/>
  </r>
  <r>
    <x v="4"/>
    <x v="3"/>
    <s v="None"/>
    <n v="2821"/>
    <n v="120"/>
    <n v="125"/>
    <n v="352625"/>
    <n v="0"/>
    <n v="352625"/>
  </r>
  <r>
    <x v="0"/>
    <x v="3"/>
    <s v="None"/>
    <n v="345"/>
    <n v="120"/>
    <n v="125"/>
    <n v="43125"/>
    <n v="0"/>
    <n v="43125"/>
  </r>
  <r>
    <x v="0"/>
    <x v="4"/>
    <s v="None"/>
    <n v="2001"/>
    <n v="250"/>
    <n v="300"/>
    <n v="600300"/>
    <n v="0"/>
    <n v="600300"/>
  </r>
  <r>
    <x v="1"/>
    <x v="4"/>
    <s v="None"/>
    <n v="2838"/>
    <n v="250"/>
    <n v="12"/>
    <n v="34056"/>
    <n v="0"/>
    <n v="34056"/>
  </r>
  <r>
    <x v="2"/>
    <x v="4"/>
    <s v="None"/>
    <n v="2178"/>
    <n v="250"/>
    <n v="15"/>
    <n v="32670"/>
    <n v="0"/>
    <n v="32670"/>
  </r>
  <r>
    <x v="1"/>
    <x v="4"/>
    <s v="None"/>
    <n v="888"/>
    <n v="250"/>
    <n v="15"/>
    <n v="13320"/>
    <n v="0"/>
    <n v="13320"/>
  </r>
  <r>
    <x v="2"/>
    <x v="4"/>
    <s v="None"/>
    <n v="1527"/>
    <n v="250"/>
    <n v="350"/>
    <n v="534450"/>
    <n v="0"/>
    <n v="534450"/>
  </r>
  <r>
    <x v="2"/>
    <x v="4"/>
    <s v="None"/>
    <n v="2151"/>
    <n v="250"/>
    <n v="300"/>
    <n v="645300"/>
    <n v="0"/>
    <n v="645300"/>
  </r>
  <r>
    <x v="0"/>
    <x v="4"/>
    <s v="None"/>
    <n v="1817"/>
    <n v="250"/>
    <n v="20"/>
    <n v="36340"/>
    <n v="0"/>
    <n v="36340"/>
  </r>
  <r>
    <x v="2"/>
    <x v="5"/>
    <s v="None"/>
    <n v="2750"/>
    <n v="260"/>
    <n v="350"/>
    <n v="962500"/>
    <n v="0"/>
    <n v="962500"/>
  </r>
  <r>
    <x v="4"/>
    <x v="5"/>
    <s v="None"/>
    <n v="1953"/>
    <n v="260"/>
    <n v="12"/>
    <n v="23436"/>
    <n v="0"/>
    <n v="23436"/>
  </r>
  <r>
    <x v="1"/>
    <x v="5"/>
    <s v="None"/>
    <n v="4219.5"/>
    <n v="260"/>
    <n v="125"/>
    <n v="527437.5"/>
    <n v="0"/>
    <n v="527437.5"/>
  </r>
  <r>
    <x v="2"/>
    <x v="5"/>
    <s v="None"/>
    <n v="1899"/>
    <n v="260"/>
    <n v="20"/>
    <n v="37980"/>
    <n v="0"/>
    <n v="37980"/>
  </r>
  <r>
    <x v="1"/>
    <x v="5"/>
    <s v="None"/>
    <n v="1686"/>
    <n v="260"/>
    <n v="7"/>
    <n v="11802"/>
    <n v="0"/>
    <n v="11802"/>
  </r>
  <r>
    <x v="4"/>
    <x v="5"/>
    <s v="None"/>
    <n v="2141"/>
    <n v="260"/>
    <n v="12"/>
    <n v="25692"/>
    <n v="0"/>
    <n v="25692"/>
  </r>
  <r>
    <x v="4"/>
    <x v="5"/>
    <s v="None"/>
    <n v="1143"/>
    <n v="260"/>
    <n v="7"/>
    <n v="8001"/>
    <n v="0"/>
    <n v="8001"/>
  </r>
  <r>
    <x v="4"/>
    <x v="5"/>
    <s v="None"/>
    <n v="615"/>
    <n v="260"/>
    <n v="15"/>
    <n v="9225"/>
    <n v="0"/>
    <n v="9225"/>
  </r>
  <r>
    <x v="2"/>
    <x v="2"/>
    <s v="Low"/>
    <n v="3945"/>
    <n v="10"/>
    <n v="7"/>
    <n v="27615"/>
    <n v="276.14999999999998"/>
    <n v="27338.850000000002"/>
  </r>
  <r>
    <x v="2"/>
    <x v="2"/>
    <s v="Low"/>
    <n v="2296"/>
    <n v="10"/>
    <n v="15"/>
    <n v="34440"/>
    <n v="344.4"/>
    <n v="34095.599999999999"/>
  </r>
  <r>
    <x v="2"/>
    <x v="2"/>
    <s v="Low"/>
    <n v="1030"/>
    <n v="10"/>
    <n v="7"/>
    <n v="7210"/>
    <n v="72.099999999999994"/>
    <n v="7137.9"/>
  </r>
  <r>
    <x v="2"/>
    <x v="3"/>
    <s v="Low"/>
    <n v="639"/>
    <n v="120"/>
    <n v="7"/>
    <n v="4473"/>
    <n v="44.73"/>
    <n v="4428.2700000000004"/>
  </r>
  <r>
    <x v="0"/>
    <x v="4"/>
    <s v="Low"/>
    <n v="1326"/>
    <n v="250"/>
    <n v="7"/>
    <n v="9282"/>
    <n v="92.82"/>
    <n v="9189.18"/>
  </r>
  <r>
    <x v="4"/>
    <x v="0"/>
    <s v="Low"/>
    <n v="1858"/>
    <n v="3"/>
    <n v="12"/>
    <n v="22296"/>
    <n v="222.96"/>
    <n v="22073.040000000001"/>
  </r>
  <r>
    <x v="3"/>
    <x v="0"/>
    <s v="Low"/>
    <n v="1210"/>
    <n v="3"/>
    <n v="350"/>
    <n v="423500"/>
    <n v="4235"/>
    <n v="419265"/>
  </r>
  <r>
    <x v="4"/>
    <x v="0"/>
    <s v="Low"/>
    <n v="2529"/>
    <n v="3"/>
    <n v="7"/>
    <n v="17703"/>
    <n v="177.03"/>
    <n v="17525.97"/>
  </r>
  <r>
    <x v="0"/>
    <x v="0"/>
    <s v="Low"/>
    <n v="1445"/>
    <n v="3"/>
    <n v="12"/>
    <n v="17340"/>
    <n v="173.4"/>
    <n v="17166.599999999999"/>
  </r>
  <r>
    <x v="4"/>
    <x v="0"/>
    <s v="Low"/>
    <n v="330"/>
    <n v="3"/>
    <n v="125"/>
    <n v="41250"/>
    <n v="412.5"/>
    <n v="40837.5"/>
  </r>
  <r>
    <x v="2"/>
    <x v="0"/>
    <s v="Low"/>
    <n v="2671"/>
    <n v="3"/>
    <n v="12"/>
    <n v="32052"/>
    <n v="320.52"/>
    <n v="31731.48"/>
  </r>
  <r>
    <x v="1"/>
    <x v="0"/>
    <s v="Low"/>
    <n v="766"/>
    <n v="3"/>
    <n v="12"/>
    <n v="9192"/>
    <n v="91.92"/>
    <n v="9100.08"/>
  </r>
  <r>
    <x v="3"/>
    <x v="0"/>
    <s v="Low"/>
    <n v="494"/>
    <n v="3"/>
    <n v="300"/>
    <n v="148200"/>
    <n v="1482"/>
    <n v="146718"/>
  </r>
  <r>
    <x v="3"/>
    <x v="0"/>
    <s v="Low"/>
    <n v="1397"/>
    <n v="3"/>
    <n v="350"/>
    <n v="488950"/>
    <n v="4889.5"/>
    <n v="484060.5"/>
  </r>
  <r>
    <x v="2"/>
    <x v="0"/>
    <s v="Low"/>
    <n v="2155"/>
    <n v="3"/>
    <n v="350"/>
    <n v="754250"/>
    <n v="7542.5"/>
    <n v="746707.5"/>
  </r>
  <r>
    <x v="3"/>
    <x v="1"/>
    <s v="Low"/>
    <n v="2214"/>
    <n v="5"/>
    <n v="15"/>
    <n v="33210"/>
    <n v="332.1"/>
    <n v="32877.9"/>
  </r>
  <r>
    <x v="4"/>
    <x v="1"/>
    <s v="Low"/>
    <n v="2301"/>
    <n v="5"/>
    <n v="300"/>
    <n v="690300"/>
    <n v="6903"/>
    <n v="683397"/>
  </r>
  <r>
    <x v="2"/>
    <x v="1"/>
    <s v="Low"/>
    <n v="1375.5"/>
    <n v="5"/>
    <n v="20"/>
    <n v="27510"/>
    <n v="275.10000000000002"/>
    <n v="27234.899999999998"/>
  </r>
  <r>
    <x v="0"/>
    <x v="1"/>
    <s v="Low"/>
    <n v="1830"/>
    <n v="5"/>
    <n v="7"/>
    <n v="12810"/>
    <n v="128.1"/>
    <n v="12681.9"/>
  </r>
  <r>
    <x v="4"/>
    <x v="1"/>
    <s v="Low"/>
    <n v="2498"/>
    <n v="5"/>
    <n v="300"/>
    <n v="749400"/>
    <n v="7494"/>
    <n v="741906"/>
  </r>
  <r>
    <x v="4"/>
    <x v="1"/>
    <s v="Low"/>
    <n v="663"/>
    <n v="5"/>
    <n v="125"/>
    <n v="82875"/>
    <n v="828.75"/>
    <n v="82046.25"/>
  </r>
  <r>
    <x v="4"/>
    <x v="2"/>
    <s v="Low"/>
    <n v="1514"/>
    <n v="10"/>
    <n v="15"/>
    <n v="22710"/>
    <n v="227.1"/>
    <n v="22482.9"/>
  </r>
  <r>
    <x v="4"/>
    <x v="2"/>
    <s v="Low"/>
    <n v="4492.5"/>
    <n v="10"/>
    <n v="7"/>
    <n v="31447.5"/>
    <n v="314.47500000000002"/>
    <n v="31133.024999999998"/>
  </r>
  <r>
    <x v="4"/>
    <x v="2"/>
    <s v="Low"/>
    <n v="727"/>
    <n v="10"/>
    <n v="125"/>
    <n v="90875"/>
    <n v="908.75"/>
    <n v="89966.25"/>
  </r>
  <r>
    <x v="2"/>
    <x v="2"/>
    <s v="Low"/>
    <n v="787"/>
    <n v="10"/>
    <n v="125"/>
    <n v="98375"/>
    <n v="983.75"/>
    <n v="97391.25"/>
  </r>
  <r>
    <x v="3"/>
    <x v="2"/>
    <s v="Low"/>
    <n v="1823"/>
    <n v="10"/>
    <n v="125"/>
    <n v="227875"/>
    <n v="2278.75"/>
    <n v="225596.25"/>
  </r>
  <r>
    <x v="1"/>
    <x v="2"/>
    <s v="Low"/>
    <n v="747"/>
    <n v="10"/>
    <n v="15"/>
    <n v="11205"/>
    <n v="112.05"/>
    <n v="11092.95"/>
  </r>
  <r>
    <x v="1"/>
    <x v="2"/>
    <s v="Low"/>
    <n v="766"/>
    <n v="10"/>
    <n v="12"/>
    <n v="9192"/>
    <n v="91.92"/>
    <n v="9100.08"/>
  </r>
  <r>
    <x v="4"/>
    <x v="2"/>
    <s v="Low"/>
    <n v="2905"/>
    <n v="10"/>
    <n v="300"/>
    <n v="871500"/>
    <n v="8715"/>
    <n v="862785"/>
  </r>
  <r>
    <x v="2"/>
    <x v="2"/>
    <s v="Low"/>
    <n v="2155"/>
    <n v="10"/>
    <n v="350"/>
    <n v="754250"/>
    <n v="7542.5"/>
    <n v="746707.5"/>
  </r>
  <r>
    <x v="2"/>
    <x v="3"/>
    <s v="Low"/>
    <n v="3864"/>
    <n v="120"/>
    <n v="20"/>
    <n v="77280"/>
    <n v="772.80000000000007"/>
    <n v="76507.200000000012"/>
  </r>
  <r>
    <x v="3"/>
    <x v="3"/>
    <s v="Low"/>
    <n v="362"/>
    <n v="120"/>
    <n v="7"/>
    <n v="2534"/>
    <n v="25.34"/>
    <n v="2508.66"/>
  </r>
  <r>
    <x v="0"/>
    <x v="3"/>
    <s v="Low"/>
    <n v="923"/>
    <n v="120"/>
    <n v="125"/>
    <n v="115375"/>
    <n v="1153.75"/>
    <n v="114221.25"/>
  </r>
  <r>
    <x v="4"/>
    <x v="3"/>
    <s v="Low"/>
    <n v="663"/>
    <n v="120"/>
    <n v="125"/>
    <n v="82875"/>
    <n v="828.75"/>
    <n v="82046.25"/>
  </r>
  <r>
    <x v="0"/>
    <x v="3"/>
    <s v="Low"/>
    <n v="2092"/>
    <n v="120"/>
    <n v="7"/>
    <n v="14644"/>
    <n v="146.44"/>
    <n v="14497.56"/>
  </r>
  <r>
    <x v="1"/>
    <x v="4"/>
    <s v="Low"/>
    <n v="263"/>
    <n v="250"/>
    <n v="7"/>
    <n v="1841"/>
    <n v="18.41"/>
    <n v="1822.59"/>
  </r>
  <r>
    <x v="0"/>
    <x v="4"/>
    <s v="Low"/>
    <n v="943.5"/>
    <n v="250"/>
    <n v="350"/>
    <n v="330225"/>
    <n v="3302.25"/>
    <n v="326922.75"/>
  </r>
  <r>
    <x v="4"/>
    <x v="4"/>
    <s v="Low"/>
    <n v="727"/>
    <n v="250"/>
    <n v="125"/>
    <n v="90875"/>
    <n v="908.75"/>
    <n v="89966.25"/>
  </r>
  <r>
    <x v="2"/>
    <x v="4"/>
    <s v="Low"/>
    <n v="787"/>
    <n v="250"/>
    <n v="125"/>
    <n v="98375"/>
    <n v="983.75"/>
    <n v="97391.25"/>
  </r>
  <r>
    <x v="1"/>
    <x v="4"/>
    <s v="Low"/>
    <n v="986"/>
    <n v="250"/>
    <n v="300"/>
    <n v="295800"/>
    <n v="2958"/>
    <n v="292842"/>
  </r>
  <r>
    <x v="3"/>
    <x v="4"/>
    <s v="Low"/>
    <n v="494"/>
    <n v="250"/>
    <n v="300"/>
    <n v="148200"/>
    <n v="1482"/>
    <n v="146718"/>
  </r>
  <r>
    <x v="3"/>
    <x v="4"/>
    <s v="Low"/>
    <n v="1397"/>
    <n v="250"/>
    <n v="350"/>
    <n v="488950"/>
    <n v="4889.5"/>
    <n v="484060.5"/>
  </r>
  <r>
    <x v="2"/>
    <x v="4"/>
    <s v="Low"/>
    <n v="1744"/>
    <n v="250"/>
    <n v="125"/>
    <n v="218000"/>
    <n v="2180"/>
    <n v="215820"/>
  </r>
  <r>
    <x v="4"/>
    <x v="5"/>
    <s v="Low"/>
    <n v="1989"/>
    <n v="260"/>
    <n v="12"/>
    <n v="23868"/>
    <n v="238.68"/>
    <n v="23629.32"/>
  </r>
  <r>
    <x v="2"/>
    <x v="5"/>
    <s v="Low"/>
    <n v="321"/>
    <n v="260"/>
    <n v="15"/>
    <n v="4815"/>
    <n v="48.15"/>
    <n v="4766.8500000000004"/>
  </r>
  <r>
    <x v="0"/>
    <x v="0"/>
    <s v="Low"/>
    <n v="742.5"/>
    <n v="3"/>
    <n v="125"/>
    <n v="92812.5"/>
    <n v="1856.25"/>
    <n v="90956.25"/>
  </r>
  <r>
    <x v="0"/>
    <x v="0"/>
    <s v="Low"/>
    <n v="1295"/>
    <n v="3"/>
    <n v="12"/>
    <n v="15540"/>
    <n v="310.8"/>
    <n v="15229.2"/>
  </r>
  <r>
    <x v="1"/>
    <x v="0"/>
    <s v="Low"/>
    <n v="214"/>
    <n v="3"/>
    <n v="300"/>
    <n v="64200"/>
    <n v="1284"/>
    <n v="62916"/>
  </r>
  <r>
    <x v="2"/>
    <x v="0"/>
    <s v="Low"/>
    <n v="2145"/>
    <n v="3"/>
    <n v="7"/>
    <n v="15015"/>
    <n v="300.3"/>
    <n v="14714.7"/>
  </r>
  <r>
    <x v="0"/>
    <x v="0"/>
    <s v="Low"/>
    <n v="2852"/>
    <n v="3"/>
    <n v="350"/>
    <n v="998200"/>
    <n v="19964"/>
    <n v="978236"/>
  </r>
  <r>
    <x v="4"/>
    <x v="1"/>
    <s v="Low"/>
    <n v="1142"/>
    <n v="5"/>
    <n v="12"/>
    <n v="13704"/>
    <n v="274.08"/>
    <n v="13429.92"/>
  </r>
  <r>
    <x v="4"/>
    <x v="1"/>
    <s v="Low"/>
    <n v="1566"/>
    <n v="5"/>
    <n v="20"/>
    <n v="31320"/>
    <n v="626.4"/>
    <n v="30693.599999999999"/>
  </r>
  <r>
    <x v="3"/>
    <x v="1"/>
    <s v="Low"/>
    <n v="690"/>
    <n v="5"/>
    <n v="12"/>
    <n v="8280"/>
    <n v="165.6"/>
    <n v="8114.4"/>
  </r>
  <r>
    <x v="3"/>
    <x v="1"/>
    <s v="Low"/>
    <n v="1660"/>
    <n v="5"/>
    <n v="125"/>
    <n v="207500"/>
    <n v="4150"/>
    <n v="203350"/>
  </r>
  <r>
    <x v="0"/>
    <x v="2"/>
    <s v="Low"/>
    <n v="2363"/>
    <n v="10"/>
    <n v="15"/>
    <n v="35445"/>
    <n v="708.9"/>
    <n v="34736.1"/>
  </r>
  <r>
    <x v="2"/>
    <x v="2"/>
    <s v="Low"/>
    <n v="918"/>
    <n v="10"/>
    <n v="300"/>
    <n v="275400"/>
    <n v="5508"/>
    <n v="269892"/>
  </r>
  <r>
    <x v="1"/>
    <x v="2"/>
    <s v="Low"/>
    <n v="1728"/>
    <n v="10"/>
    <n v="300"/>
    <n v="518400"/>
    <n v="10368"/>
    <n v="508032"/>
  </r>
  <r>
    <x v="4"/>
    <x v="2"/>
    <s v="Low"/>
    <n v="1142"/>
    <n v="10"/>
    <n v="12"/>
    <n v="13704"/>
    <n v="274.08"/>
    <n v="13429.92"/>
  </r>
  <r>
    <x v="3"/>
    <x v="2"/>
    <s v="Low"/>
    <n v="662"/>
    <n v="10"/>
    <n v="125"/>
    <n v="82750"/>
    <n v="1655"/>
    <n v="81095"/>
  </r>
  <r>
    <x v="0"/>
    <x v="2"/>
    <s v="Low"/>
    <n v="1295"/>
    <n v="10"/>
    <n v="12"/>
    <n v="15540"/>
    <n v="310.8"/>
    <n v="15229.2"/>
  </r>
  <r>
    <x v="1"/>
    <x v="2"/>
    <s v="Low"/>
    <n v="809"/>
    <n v="10"/>
    <n v="125"/>
    <n v="101125"/>
    <n v="2022.5"/>
    <n v="99102.5"/>
  </r>
  <r>
    <x v="3"/>
    <x v="2"/>
    <s v="Low"/>
    <n v="2145"/>
    <n v="10"/>
    <n v="125"/>
    <n v="268125"/>
    <n v="5362.5"/>
    <n v="262762.5"/>
  </r>
  <r>
    <x v="2"/>
    <x v="2"/>
    <s v="Low"/>
    <n v="1785"/>
    <n v="10"/>
    <n v="12"/>
    <n v="21420"/>
    <n v="428.4"/>
    <n v="20991.599999999999"/>
  </r>
  <r>
    <x v="0"/>
    <x v="2"/>
    <s v="Low"/>
    <n v="1916"/>
    <n v="10"/>
    <n v="300"/>
    <n v="574800"/>
    <n v="11496"/>
    <n v="563304"/>
  </r>
  <r>
    <x v="0"/>
    <x v="2"/>
    <s v="Low"/>
    <n v="2852"/>
    <n v="10"/>
    <n v="350"/>
    <n v="998200"/>
    <n v="19964"/>
    <n v="978236"/>
  </r>
  <r>
    <x v="0"/>
    <x v="2"/>
    <s v="Low"/>
    <n v="2729"/>
    <n v="10"/>
    <n v="125"/>
    <n v="341125"/>
    <n v="6822.5"/>
    <n v="334302.5"/>
  </r>
  <r>
    <x v="4"/>
    <x v="2"/>
    <s v="Low"/>
    <n v="1925"/>
    <n v="10"/>
    <n v="15"/>
    <n v="28875"/>
    <n v="577.5"/>
    <n v="28297.5"/>
  </r>
  <r>
    <x v="4"/>
    <x v="2"/>
    <s v="Low"/>
    <n v="2013"/>
    <n v="10"/>
    <n v="7"/>
    <n v="14091"/>
    <n v="281.82"/>
    <n v="13809.18"/>
  </r>
  <r>
    <x v="2"/>
    <x v="2"/>
    <s v="Low"/>
    <n v="1055"/>
    <n v="10"/>
    <n v="12"/>
    <n v="12660"/>
    <n v="253.2"/>
    <n v="12406.8"/>
  </r>
  <r>
    <x v="3"/>
    <x v="2"/>
    <s v="Low"/>
    <n v="1084"/>
    <n v="10"/>
    <n v="12"/>
    <n v="13008"/>
    <n v="260.16000000000003"/>
    <n v="12747.84"/>
  </r>
  <r>
    <x v="4"/>
    <x v="3"/>
    <s v="Low"/>
    <n v="1566"/>
    <n v="120"/>
    <n v="20"/>
    <n v="31320"/>
    <n v="626.4"/>
    <n v="30693.599999999999"/>
  </r>
  <r>
    <x v="1"/>
    <x v="3"/>
    <s v="Low"/>
    <n v="2966"/>
    <n v="120"/>
    <n v="350"/>
    <n v="1038100"/>
    <n v="20762"/>
    <n v="1017338"/>
  </r>
  <r>
    <x v="1"/>
    <x v="3"/>
    <s v="Low"/>
    <n v="2877"/>
    <n v="120"/>
    <n v="350"/>
    <n v="1006950"/>
    <n v="20139"/>
    <n v="986811"/>
  </r>
  <r>
    <x v="1"/>
    <x v="3"/>
    <s v="Low"/>
    <n v="809"/>
    <n v="120"/>
    <n v="125"/>
    <n v="101125"/>
    <n v="2022.5"/>
    <n v="99102.5"/>
  </r>
  <r>
    <x v="3"/>
    <x v="3"/>
    <s v="Low"/>
    <n v="2145"/>
    <n v="120"/>
    <n v="125"/>
    <n v="268125"/>
    <n v="5362.5"/>
    <n v="262762.5"/>
  </r>
  <r>
    <x v="2"/>
    <x v="3"/>
    <s v="Low"/>
    <n v="1055"/>
    <n v="120"/>
    <n v="12"/>
    <n v="12660"/>
    <n v="253.2"/>
    <n v="12406.8"/>
  </r>
  <r>
    <x v="3"/>
    <x v="3"/>
    <s v="Low"/>
    <n v="544"/>
    <n v="120"/>
    <n v="20"/>
    <n v="10880"/>
    <n v="217.6"/>
    <n v="10662.4"/>
  </r>
  <r>
    <x v="3"/>
    <x v="3"/>
    <s v="Low"/>
    <n v="1084"/>
    <n v="120"/>
    <n v="12"/>
    <n v="13008"/>
    <n v="260.16000000000003"/>
    <n v="12747.84"/>
  </r>
  <r>
    <x v="3"/>
    <x v="4"/>
    <s v="Low"/>
    <n v="662"/>
    <n v="250"/>
    <n v="125"/>
    <n v="82750"/>
    <n v="1655"/>
    <n v="81095"/>
  </r>
  <r>
    <x v="1"/>
    <x v="4"/>
    <s v="Low"/>
    <n v="214"/>
    <n v="250"/>
    <n v="300"/>
    <n v="64200"/>
    <n v="1284"/>
    <n v="62916"/>
  </r>
  <r>
    <x v="1"/>
    <x v="4"/>
    <s v="Low"/>
    <n v="2877"/>
    <n v="250"/>
    <n v="350"/>
    <n v="1006950"/>
    <n v="20139"/>
    <n v="986811"/>
  </r>
  <r>
    <x v="0"/>
    <x v="4"/>
    <s v="Low"/>
    <n v="2729"/>
    <n v="250"/>
    <n v="125"/>
    <n v="341125"/>
    <n v="6822.5"/>
    <n v="334302.5"/>
  </r>
  <r>
    <x v="4"/>
    <x v="4"/>
    <s v="Low"/>
    <n v="266"/>
    <n v="250"/>
    <n v="350"/>
    <n v="93100"/>
    <n v="1862"/>
    <n v="91238"/>
  </r>
  <r>
    <x v="3"/>
    <x v="4"/>
    <s v="Low"/>
    <n v="1940"/>
    <n v="250"/>
    <n v="350"/>
    <n v="679000"/>
    <n v="13580"/>
    <n v="665420"/>
  </r>
  <r>
    <x v="1"/>
    <x v="5"/>
    <s v="Low"/>
    <n v="259"/>
    <n v="260"/>
    <n v="300"/>
    <n v="77700"/>
    <n v="1554"/>
    <n v="76146"/>
  </r>
  <r>
    <x v="3"/>
    <x v="5"/>
    <s v="Low"/>
    <n v="1101"/>
    <n v="260"/>
    <n v="300"/>
    <n v="330300"/>
    <n v="6606"/>
    <n v="323694"/>
  </r>
  <r>
    <x v="1"/>
    <x v="5"/>
    <s v="Low"/>
    <n v="2276"/>
    <n v="260"/>
    <n v="125"/>
    <n v="284500"/>
    <n v="5690"/>
    <n v="278810"/>
  </r>
  <r>
    <x v="1"/>
    <x v="5"/>
    <s v="Low"/>
    <n v="2966"/>
    <n v="260"/>
    <n v="350"/>
    <n v="1038100"/>
    <n v="20762"/>
    <n v="1017338"/>
  </r>
  <r>
    <x v="4"/>
    <x v="5"/>
    <s v="Low"/>
    <n v="1236"/>
    <n v="260"/>
    <n v="20"/>
    <n v="24720"/>
    <n v="494.4"/>
    <n v="24225.599999999999"/>
  </r>
  <r>
    <x v="2"/>
    <x v="5"/>
    <s v="Low"/>
    <n v="941"/>
    <n v="260"/>
    <n v="20"/>
    <n v="18820"/>
    <n v="376.4"/>
    <n v="18443.599999999999"/>
  </r>
  <r>
    <x v="0"/>
    <x v="5"/>
    <s v="Low"/>
    <n v="1916"/>
    <n v="260"/>
    <n v="300"/>
    <n v="574800"/>
    <n v="11496"/>
    <n v="563304"/>
  </r>
  <r>
    <x v="2"/>
    <x v="0"/>
    <s v="Low"/>
    <n v="4243.5"/>
    <n v="3"/>
    <n v="125"/>
    <n v="530437.5"/>
    <n v="15913.125"/>
    <n v="514524.375"/>
  </r>
  <r>
    <x v="1"/>
    <x v="0"/>
    <s v="Low"/>
    <n v="2580"/>
    <n v="3"/>
    <n v="20"/>
    <n v="51600"/>
    <n v="1548"/>
    <n v="50052"/>
  </r>
  <r>
    <x v="1"/>
    <x v="0"/>
    <s v="Low"/>
    <n v="689"/>
    <n v="3"/>
    <n v="300"/>
    <n v="206700"/>
    <n v="6201"/>
    <n v="200499"/>
  </r>
  <r>
    <x v="4"/>
    <x v="0"/>
    <s v="Low"/>
    <n v="1947"/>
    <n v="3"/>
    <n v="12"/>
    <n v="23364"/>
    <n v="700.92"/>
    <n v="22663.08"/>
  </r>
  <r>
    <x v="0"/>
    <x v="0"/>
    <s v="Low"/>
    <n v="908"/>
    <n v="3"/>
    <n v="12"/>
    <n v="10896"/>
    <n v="326.88"/>
    <n v="10569.12"/>
  </r>
  <r>
    <x v="1"/>
    <x v="1"/>
    <s v="Low"/>
    <n v="1958"/>
    <n v="5"/>
    <n v="7"/>
    <n v="13706"/>
    <n v="411.18"/>
    <n v="13294.82"/>
  </r>
  <r>
    <x v="2"/>
    <x v="1"/>
    <s v="Low"/>
    <n v="1901"/>
    <n v="5"/>
    <n v="12"/>
    <n v="22812"/>
    <n v="684.36"/>
    <n v="22127.64"/>
  </r>
  <r>
    <x v="2"/>
    <x v="1"/>
    <s v="Low"/>
    <n v="544"/>
    <n v="5"/>
    <n v="7"/>
    <n v="3808"/>
    <n v="114.24"/>
    <n v="3693.76"/>
  </r>
  <r>
    <x v="1"/>
    <x v="1"/>
    <s v="Low"/>
    <n v="1797"/>
    <n v="5"/>
    <n v="350"/>
    <n v="628950"/>
    <n v="18868.5"/>
    <n v="610081.5"/>
  </r>
  <r>
    <x v="2"/>
    <x v="1"/>
    <s v="Low"/>
    <n v="1287"/>
    <n v="5"/>
    <n v="125"/>
    <n v="160875"/>
    <n v="4826.25"/>
    <n v="156048.75"/>
  </r>
  <r>
    <x v="1"/>
    <x v="1"/>
    <s v="Low"/>
    <n v="1706"/>
    <n v="5"/>
    <n v="125"/>
    <n v="213250"/>
    <n v="6397.5"/>
    <n v="206852.5"/>
  </r>
  <r>
    <x v="2"/>
    <x v="2"/>
    <s v="Low"/>
    <n v="2434.5"/>
    <n v="10"/>
    <n v="300"/>
    <n v="730350"/>
    <n v="21910.5"/>
    <n v="708439.5"/>
  </r>
  <r>
    <x v="0"/>
    <x v="2"/>
    <s v="Low"/>
    <n v="1774"/>
    <n v="10"/>
    <n v="125"/>
    <n v="221750"/>
    <n v="6652.5"/>
    <n v="215097.5"/>
  </r>
  <r>
    <x v="2"/>
    <x v="2"/>
    <s v="Low"/>
    <n v="1901"/>
    <n v="10"/>
    <n v="12"/>
    <n v="22812"/>
    <n v="684.36"/>
    <n v="22127.64"/>
  </r>
  <r>
    <x v="1"/>
    <x v="2"/>
    <s v="Low"/>
    <n v="689"/>
    <n v="10"/>
    <n v="300"/>
    <n v="206700"/>
    <n v="6201"/>
    <n v="200499"/>
  </r>
  <r>
    <x v="1"/>
    <x v="2"/>
    <s v="Low"/>
    <n v="1570"/>
    <n v="10"/>
    <n v="125"/>
    <n v="196250"/>
    <n v="5887.5"/>
    <n v="190362.5"/>
  </r>
  <r>
    <x v="4"/>
    <x v="2"/>
    <s v="Low"/>
    <n v="1369.5"/>
    <n v="10"/>
    <n v="12"/>
    <n v="16434"/>
    <n v="493.02"/>
    <n v="15940.98"/>
  </r>
  <r>
    <x v="0"/>
    <x v="2"/>
    <s v="Low"/>
    <n v="2009"/>
    <n v="10"/>
    <n v="125"/>
    <n v="251125"/>
    <n v="7533.75"/>
    <n v="243591.25"/>
  </r>
  <r>
    <x v="1"/>
    <x v="2"/>
    <s v="Low"/>
    <n v="1945"/>
    <n v="10"/>
    <n v="15"/>
    <n v="29175"/>
    <n v="875.25"/>
    <n v="28299.75"/>
  </r>
  <r>
    <x v="2"/>
    <x v="2"/>
    <s v="Low"/>
    <n v="1287"/>
    <n v="10"/>
    <n v="125"/>
    <n v="160875"/>
    <n v="4826.25"/>
    <n v="156048.75"/>
  </r>
  <r>
    <x v="1"/>
    <x v="2"/>
    <s v="Low"/>
    <n v="1706"/>
    <n v="10"/>
    <n v="125"/>
    <n v="213250"/>
    <n v="6397.5"/>
    <n v="206852.5"/>
  </r>
  <r>
    <x v="0"/>
    <x v="3"/>
    <s v="Low"/>
    <n v="2009"/>
    <n v="120"/>
    <n v="125"/>
    <n v="251125"/>
    <n v="7533.75"/>
    <n v="243591.25"/>
  </r>
  <r>
    <x v="4"/>
    <x v="4"/>
    <s v="Low"/>
    <n v="2844"/>
    <n v="250"/>
    <n v="300"/>
    <n v="853200"/>
    <n v="25596"/>
    <n v="827604"/>
  </r>
  <r>
    <x v="3"/>
    <x v="4"/>
    <s v="Low"/>
    <n v="1916"/>
    <n v="250"/>
    <n v="12"/>
    <n v="22992"/>
    <n v="689.76"/>
    <n v="22302.240000000002"/>
  </r>
  <r>
    <x v="1"/>
    <x v="4"/>
    <s v="Low"/>
    <n v="1570"/>
    <n v="250"/>
    <n v="125"/>
    <n v="196250"/>
    <n v="5887.5"/>
    <n v="190362.5"/>
  </r>
  <r>
    <x v="0"/>
    <x v="4"/>
    <s v="Low"/>
    <n v="1874"/>
    <n v="250"/>
    <n v="300"/>
    <n v="562200"/>
    <n v="16866"/>
    <n v="545334"/>
  </r>
  <r>
    <x v="3"/>
    <x v="4"/>
    <s v="Low"/>
    <n v="1642"/>
    <n v="250"/>
    <n v="350"/>
    <n v="574700"/>
    <n v="17241"/>
    <n v="557459"/>
  </r>
  <r>
    <x v="1"/>
    <x v="4"/>
    <s v="Low"/>
    <n v="1945"/>
    <n v="250"/>
    <n v="15"/>
    <n v="29175"/>
    <n v="875.25"/>
    <n v="28299.75"/>
  </r>
  <r>
    <x v="0"/>
    <x v="0"/>
    <s v="Low"/>
    <n v="831"/>
    <n v="3"/>
    <n v="20"/>
    <n v="16620"/>
    <n v="498.6"/>
    <n v="16121.4"/>
  </r>
  <r>
    <x v="3"/>
    <x v="2"/>
    <s v="Low"/>
    <n v="1760"/>
    <n v="10"/>
    <n v="7"/>
    <n v="12320"/>
    <n v="369.6"/>
    <n v="11950.4"/>
  </r>
  <r>
    <x v="0"/>
    <x v="3"/>
    <s v="Low"/>
    <n v="3850.5"/>
    <n v="120"/>
    <n v="20"/>
    <n v="77010"/>
    <n v="2310.3000000000002"/>
    <n v="74699.700000000012"/>
  </r>
  <r>
    <x v="1"/>
    <x v="4"/>
    <s v="Low"/>
    <n v="2479"/>
    <n v="250"/>
    <n v="12"/>
    <n v="29748"/>
    <n v="892.44"/>
    <n v="28855.56"/>
  </r>
  <r>
    <x v="3"/>
    <x v="1"/>
    <s v="Low"/>
    <n v="2031"/>
    <n v="5"/>
    <n v="15"/>
    <n v="30465"/>
    <n v="1218.5999999999999"/>
    <n v="29246.400000000001"/>
  </r>
  <r>
    <x v="3"/>
    <x v="2"/>
    <s v="Low"/>
    <n v="2031"/>
    <n v="10"/>
    <n v="15"/>
    <n v="30465"/>
    <n v="1218.5999999999999"/>
    <n v="29246.400000000001"/>
  </r>
  <r>
    <x v="2"/>
    <x v="2"/>
    <s v="Low"/>
    <n v="2261"/>
    <n v="10"/>
    <n v="15"/>
    <n v="33915"/>
    <n v="1356.6"/>
    <n v="32558.400000000001"/>
  </r>
  <r>
    <x v="4"/>
    <x v="3"/>
    <s v="Low"/>
    <n v="736"/>
    <n v="120"/>
    <n v="20"/>
    <n v="14720"/>
    <n v="588.79999999999995"/>
    <n v="14131.2"/>
  </r>
  <r>
    <x v="0"/>
    <x v="0"/>
    <s v="Low"/>
    <n v="2851"/>
    <n v="3"/>
    <n v="7"/>
    <n v="19957"/>
    <n v="798.28"/>
    <n v="19158.72"/>
  </r>
  <r>
    <x v="1"/>
    <x v="0"/>
    <s v="Low"/>
    <n v="2021"/>
    <n v="3"/>
    <n v="300"/>
    <n v="606300"/>
    <n v="24252"/>
    <n v="582048"/>
  </r>
  <r>
    <x v="4"/>
    <x v="0"/>
    <s v="Low"/>
    <n v="274"/>
    <n v="3"/>
    <n v="350"/>
    <n v="95900"/>
    <n v="3836"/>
    <n v="92064"/>
  </r>
  <r>
    <x v="0"/>
    <x v="1"/>
    <s v="Low"/>
    <n v="1967"/>
    <n v="5"/>
    <n v="15"/>
    <n v="29505"/>
    <n v="1180.2"/>
    <n v="28324.799999999999"/>
  </r>
  <r>
    <x v="1"/>
    <x v="1"/>
    <s v="Low"/>
    <n v="1859"/>
    <n v="5"/>
    <n v="300"/>
    <n v="557700"/>
    <n v="22308"/>
    <n v="535392"/>
  </r>
  <r>
    <x v="0"/>
    <x v="1"/>
    <s v="Low"/>
    <n v="2851"/>
    <n v="5"/>
    <n v="7"/>
    <n v="19957"/>
    <n v="798.28"/>
    <n v="19158.72"/>
  </r>
  <r>
    <x v="1"/>
    <x v="1"/>
    <s v="Low"/>
    <n v="2021"/>
    <n v="5"/>
    <n v="300"/>
    <n v="606300"/>
    <n v="24252"/>
    <n v="582048"/>
  </r>
  <r>
    <x v="3"/>
    <x v="1"/>
    <s v="Low"/>
    <n v="1138"/>
    <n v="5"/>
    <n v="125"/>
    <n v="142250"/>
    <n v="5690"/>
    <n v="136560"/>
  </r>
  <r>
    <x v="0"/>
    <x v="2"/>
    <s v="Low"/>
    <n v="4251"/>
    <n v="10"/>
    <n v="7"/>
    <n v="29757"/>
    <n v="1190.28"/>
    <n v="28566.720000000001"/>
  </r>
  <r>
    <x v="1"/>
    <x v="2"/>
    <s v="Low"/>
    <n v="795"/>
    <n v="10"/>
    <n v="125"/>
    <n v="99375"/>
    <n v="3975"/>
    <n v="95400"/>
  </r>
  <r>
    <x v="1"/>
    <x v="2"/>
    <s v="Low"/>
    <n v="1414.5"/>
    <n v="10"/>
    <n v="300"/>
    <n v="424350"/>
    <n v="16974"/>
    <n v="407376"/>
  </r>
  <r>
    <x v="4"/>
    <x v="2"/>
    <s v="Low"/>
    <n v="2918"/>
    <n v="10"/>
    <n v="300"/>
    <n v="875400"/>
    <n v="35016"/>
    <n v="840384"/>
  </r>
  <r>
    <x v="4"/>
    <x v="2"/>
    <s v="Low"/>
    <n v="3450"/>
    <n v="10"/>
    <n v="350"/>
    <n v="1207500"/>
    <n v="48300"/>
    <n v="1159200"/>
  </r>
  <r>
    <x v="2"/>
    <x v="2"/>
    <s v="Low"/>
    <n v="2988"/>
    <n v="10"/>
    <n v="125"/>
    <n v="373500"/>
    <n v="14940"/>
    <n v="358560"/>
  </r>
  <r>
    <x v="0"/>
    <x v="2"/>
    <s v="Low"/>
    <n v="218"/>
    <n v="10"/>
    <n v="15"/>
    <n v="3270"/>
    <n v="130.80000000000001"/>
    <n v="3139.2"/>
  </r>
  <r>
    <x v="0"/>
    <x v="2"/>
    <s v="Low"/>
    <n v="2074"/>
    <n v="10"/>
    <n v="20"/>
    <n v="41480"/>
    <n v="1659.2"/>
    <n v="39820.800000000003"/>
  </r>
  <r>
    <x v="4"/>
    <x v="2"/>
    <s v="Low"/>
    <n v="1056"/>
    <n v="10"/>
    <n v="20"/>
    <n v="21120"/>
    <n v="844.8"/>
    <n v="20275.2"/>
  </r>
  <r>
    <x v="4"/>
    <x v="2"/>
    <s v="Low"/>
    <n v="671"/>
    <n v="10"/>
    <n v="15"/>
    <n v="10065"/>
    <n v="402.6"/>
    <n v="9662.4"/>
  </r>
  <r>
    <x v="3"/>
    <x v="2"/>
    <s v="Low"/>
    <n v="1514"/>
    <n v="10"/>
    <n v="15"/>
    <n v="22710"/>
    <n v="908.4"/>
    <n v="21801.599999999999"/>
  </r>
  <r>
    <x v="4"/>
    <x v="2"/>
    <s v="Low"/>
    <n v="274"/>
    <n v="10"/>
    <n v="350"/>
    <n v="95900"/>
    <n v="3836"/>
    <n v="92064"/>
  </r>
  <r>
    <x v="3"/>
    <x v="2"/>
    <s v="Low"/>
    <n v="1138"/>
    <n v="10"/>
    <n v="125"/>
    <n v="142250"/>
    <n v="5690"/>
    <n v="136560"/>
  </r>
  <r>
    <x v="4"/>
    <x v="3"/>
    <s v="Low"/>
    <n v="1465"/>
    <n v="120"/>
    <n v="12"/>
    <n v="17580"/>
    <n v="703.2"/>
    <n v="16876.8"/>
  </r>
  <r>
    <x v="0"/>
    <x v="3"/>
    <s v="Low"/>
    <n v="2646"/>
    <n v="120"/>
    <n v="20"/>
    <n v="52920"/>
    <n v="2116.8000000000002"/>
    <n v="50803.199999999997"/>
  </r>
  <r>
    <x v="2"/>
    <x v="3"/>
    <s v="Low"/>
    <n v="2177"/>
    <n v="120"/>
    <n v="350"/>
    <n v="761950"/>
    <n v="30478"/>
    <n v="731472"/>
  </r>
  <r>
    <x v="2"/>
    <x v="4"/>
    <s v="Low"/>
    <n v="866"/>
    <n v="250"/>
    <n v="12"/>
    <n v="10392"/>
    <n v="415.68"/>
    <n v="9976.32"/>
  </r>
  <r>
    <x v="4"/>
    <x v="4"/>
    <s v="Low"/>
    <n v="349"/>
    <n v="250"/>
    <n v="350"/>
    <n v="122150"/>
    <n v="4886"/>
    <n v="117264"/>
  </r>
  <r>
    <x v="2"/>
    <x v="4"/>
    <s v="Low"/>
    <n v="2177"/>
    <n v="250"/>
    <n v="350"/>
    <n v="761950"/>
    <n v="30478"/>
    <n v="731472"/>
  </r>
  <r>
    <x v="3"/>
    <x v="4"/>
    <s v="Low"/>
    <n v="1514"/>
    <n v="250"/>
    <n v="15"/>
    <n v="22710"/>
    <n v="908.4"/>
    <n v="21801.599999999999"/>
  </r>
  <r>
    <x v="3"/>
    <x v="5"/>
    <s v="Low"/>
    <n v="1865"/>
    <n v="260"/>
    <n v="350"/>
    <n v="652750"/>
    <n v="26110"/>
    <n v="626640"/>
  </r>
  <r>
    <x v="3"/>
    <x v="5"/>
    <s v="Low"/>
    <n v="1074"/>
    <n v="260"/>
    <n v="125"/>
    <n v="134250"/>
    <n v="5370"/>
    <n v="128880"/>
  </r>
  <r>
    <x v="1"/>
    <x v="5"/>
    <s v="Low"/>
    <n v="1907"/>
    <n v="260"/>
    <n v="350"/>
    <n v="667450"/>
    <n v="26698"/>
    <n v="640752"/>
  </r>
  <r>
    <x v="4"/>
    <x v="5"/>
    <s v="Low"/>
    <n v="671"/>
    <n v="260"/>
    <n v="15"/>
    <n v="10065"/>
    <n v="402.6"/>
    <n v="9662.4"/>
  </r>
  <r>
    <x v="0"/>
    <x v="5"/>
    <s v="Low"/>
    <n v="1778"/>
    <n v="260"/>
    <n v="350"/>
    <n v="622300"/>
    <n v="24892"/>
    <n v="597408"/>
  </r>
  <r>
    <x v="1"/>
    <x v="1"/>
    <s v="Medium"/>
    <n v="1159"/>
    <n v="5"/>
    <n v="7"/>
    <n v="8113"/>
    <n v="405.65"/>
    <n v="7707.35"/>
  </r>
  <r>
    <x v="1"/>
    <x v="2"/>
    <s v="Medium"/>
    <n v="1372"/>
    <n v="10"/>
    <n v="7"/>
    <n v="9604"/>
    <n v="480.2"/>
    <n v="9123.7999999999993"/>
  </r>
  <r>
    <x v="0"/>
    <x v="2"/>
    <s v="Medium"/>
    <n v="2349"/>
    <n v="10"/>
    <n v="7"/>
    <n v="16443"/>
    <n v="822.15"/>
    <n v="15620.85"/>
  </r>
  <r>
    <x v="3"/>
    <x v="2"/>
    <s v="Medium"/>
    <n v="2689"/>
    <n v="10"/>
    <n v="7"/>
    <n v="18823"/>
    <n v="941.15"/>
    <n v="17881.849999999999"/>
  </r>
  <r>
    <x v="0"/>
    <x v="2"/>
    <s v="Medium"/>
    <n v="2431"/>
    <n v="10"/>
    <n v="12"/>
    <n v="29172"/>
    <n v="1458.6"/>
    <n v="27713.4"/>
  </r>
  <r>
    <x v="0"/>
    <x v="3"/>
    <s v="Medium"/>
    <n v="2431"/>
    <n v="120"/>
    <n v="12"/>
    <n v="29172"/>
    <n v="1458.6"/>
    <n v="27713.4"/>
  </r>
  <r>
    <x v="3"/>
    <x v="4"/>
    <s v="Medium"/>
    <n v="2689"/>
    <n v="250"/>
    <n v="7"/>
    <n v="18823"/>
    <n v="941.15"/>
    <n v="17881.849999999999"/>
  </r>
  <r>
    <x v="3"/>
    <x v="5"/>
    <s v="Medium"/>
    <n v="1683"/>
    <n v="260"/>
    <n v="7"/>
    <n v="11781"/>
    <n v="589.04999999999995"/>
    <n v="11191.95"/>
  </r>
  <r>
    <x v="3"/>
    <x v="5"/>
    <s v="Medium"/>
    <n v="1123"/>
    <n v="260"/>
    <n v="12"/>
    <n v="13476"/>
    <n v="673.8"/>
    <n v="12802.2"/>
  </r>
  <r>
    <x v="1"/>
    <x v="5"/>
    <s v="Medium"/>
    <n v="1159"/>
    <n v="260"/>
    <n v="7"/>
    <n v="8113"/>
    <n v="405.65"/>
    <n v="7707.35"/>
  </r>
  <r>
    <x v="2"/>
    <x v="0"/>
    <s v="Medium"/>
    <n v="1865"/>
    <n v="3"/>
    <n v="12"/>
    <n v="22380"/>
    <n v="1119"/>
    <n v="21261"/>
  </r>
  <r>
    <x v="1"/>
    <x v="0"/>
    <s v="Medium"/>
    <n v="1116"/>
    <n v="3"/>
    <n v="12"/>
    <n v="13392"/>
    <n v="669.6"/>
    <n v="12722.4"/>
  </r>
  <r>
    <x v="2"/>
    <x v="0"/>
    <s v="Medium"/>
    <n v="1563"/>
    <n v="3"/>
    <n v="20"/>
    <n v="31260"/>
    <n v="1563"/>
    <n v="29697"/>
  </r>
  <r>
    <x v="4"/>
    <x v="0"/>
    <s v="Medium"/>
    <n v="991"/>
    <n v="3"/>
    <n v="300"/>
    <n v="297300"/>
    <n v="14865"/>
    <n v="282435"/>
  </r>
  <r>
    <x v="1"/>
    <x v="0"/>
    <s v="Medium"/>
    <n v="1016"/>
    <n v="3"/>
    <n v="7"/>
    <n v="7112"/>
    <n v="355.6"/>
    <n v="6756.4"/>
  </r>
  <r>
    <x v="3"/>
    <x v="0"/>
    <s v="Medium"/>
    <n v="2791"/>
    <n v="3"/>
    <n v="15"/>
    <n v="41865"/>
    <n v="2093.25"/>
    <n v="39771.75"/>
  </r>
  <r>
    <x v="4"/>
    <x v="0"/>
    <s v="Medium"/>
    <n v="570"/>
    <n v="3"/>
    <n v="7"/>
    <n v="3990"/>
    <n v="199.5"/>
    <n v="3790.5"/>
  </r>
  <r>
    <x v="2"/>
    <x v="0"/>
    <s v="Medium"/>
    <n v="2487"/>
    <n v="3"/>
    <n v="7"/>
    <n v="17409"/>
    <n v="870.45"/>
    <n v="16538.55"/>
  </r>
  <r>
    <x v="2"/>
    <x v="1"/>
    <s v="Medium"/>
    <n v="1384.5"/>
    <n v="5"/>
    <n v="350"/>
    <n v="484575"/>
    <n v="24228.75"/>
    <n v="460346.25"/>
  </r>
  <r>
    <x v="4"/>
    <x v="1"/>
    <s v="Medium"/>
    <n v="3627"/>
    <n v="5"/>
    <n v="125"/>
    <n v="453375"/>
    <n v="22668.75"/>
    <n v="430706.25"/>
  </r>
  <r>
    <x v="3"/>
    <x v="1"/>
    <s v="Medium"/>
    <n v="720"/>
    <n v="5"/>
    <n v="350"/>
    <n v="252000"/>
    <n v="12600"/>
    <n v="239400"/>
  </r>
  <r>
    <x v="1"/>
    <x v="1"/>
    <s v="Medium"/>
    <n v="2342"/>
    <n v="5"/>
    <n v="12"/>
    <n v="28104"/>
    <n v="1405.2"/>
    <n v="26698.799999999999"/>
  </r>
  <r>
    <x v="3"/>
    <x v="1"/>
    <s v="Medium"/>
    <n v="1100"/>
    <n v="5"/>
    <n v="300"/>
    <n v="330000"/>
    <n v="16500"/>
    <n v="313500"/>
  </r>
  <r>
    <x v="2"/>
    <x v="2"/>
    <s v="Medium"/>
    <n v="1303"/>
    <n v="10"/>
    <n v="20"/>
    <n v="26060"/>
    <n v="1303"/>
    <n v="24757"/>
  </r>
  <r>
    <x v="4"/>
    <x v="2"/>
    <s v="Medium"/>
    <n v="2992"/>
    <n v="10"/>
    <n v="125"/>
    <n v="374000"/>
    <n v="18700"/>
    <n v="355300"/>
  </r>
  <r>
    <x v="2"/>
    <x v="2"/>
    <s v="Medium"/>
    <n v="2385"/>
    <n v="10"/>
    <n v="125"/>
    <n v="298125"/>
    <n v="14906.25"/>
    <n v="283218.75"/>
  </r>
  <r>
    <x v="3"/>
    <x v="2"/>
    <s v="Medium"/>
    <n v="1607"/>
    <n v="10"/>
    <n v="300"/>
    <n v="482100"/>
    <n v="24105"/>
    <n v="457995"/>
  </r>
  <r>
    <x v="4"/>
    <x v="2"/>
    <s v="Medium"/>
    <n v="2327"/>
    <n v="10"/>
    <n v="7"/>
    <n v="16289"/>
    <n v="814.45"/>
    <n v="15474.55"/>
  </r>
  <r>
    <x v="4"/>
    <x v="2"/>
    <s v="Medium"/>
    <n v="991"/>
    <n v="10"/>
    <n v="300"/>
    <n v="297300"/>
    <n v="14865"/>
    <n v="282435"/>
  </r>
  <r>
    <x v="4"/>
    <x v="2"/>
    <s v="Medium"/>
    <n v="602"/>
    <n v="10"/>
    <n v="350"/>
    <n v="210700"/>
    <n v="10535"/>
    <n v="200165"/>
  </r>
  <r>
    <x v="2"/>
    <x v="2"/>
    <s v="Medium"/>
    <n v="2620"/>
    <n v="10"/>
    <n v="15"/>
    <n v="39300"/>
    <n v="1965"/>
    <n v="37335"/>
  </r>
  <r>
    <x v="0"/>
    <x v="2"/>
    <s v="Medium"/>
    <n v="1228"/>
    <n v="10"/>
    <n v="350"/>
    <n v="429800"/>
    <n v="21490"/>
    <n v="408310"/>
  </r>
  <r>
    <x v="0"/>
    <x v="2"/>
    <s v="Medium"/>
    <n v="1389"/>
    <n v="10"/>
    <n v="20"/>
    <n v="27780"/>
    <n v="1389"/>
    <n v="26391"/>
  </r>
  <r>
    <x v="4"/>
    <x v="2"/>
    <s v="Medium"/>
    <n v="861"/>
    <n v="10"/>
    <n v="125"/>
    <n v="107625"/>
    <n v="5381.25"/>
    <n v="102243.75"/>
  </r>
  <r>
    <x v="2"/>
    <x v="2"/>
    <s v="Medium"/>
    <n v="704"/>
    <n v="10"/>
    <n v="125"/>
    <n v="88000"/>
    <n v="4400"/>
    <n v="83600"/>
  </r>
  <r>
    <x v="0"/>
    <x v="2"/>
    <s v="Medium"/>
    <n v="1802"/>
    <n v="10"/>
    <n v="20"/>
    <n v="36040"/>
    <n v="1802"/>
    <n v="34238"/>
  </r>
  <r>
    <x v="4"/>
    <x v="2"/>
    <s v="Medium"/>
    <n v="2663"/>
    <n v="10"/>
    <n v="20"/>
    <n v="53260"/>
    <n v="2663"/>
    <n v="50597"/>
  </r>
  <r>
    <x v="2"/>
    <x v="2"/>
    <s v="Medium"/>
    <n v="2136"/>
    <n v="10"/>
    <n v="7"/>
    <n v="14952"/>
    <n v="747.6"/>
    <n v="14204.4"/>
  </r>
  <r>
    <x v="1"/>
    <x v="2"/>
    <s v="Medium"/>
    <n v="2116"/>
    <n v="10"/>
    <n v="15"/>
    <n v="31740"/>
    <n v="1587"/>
    <n v="30153"/>
  </r>
  <r>
    <x v="4"/>
    <x v="3"/>
    <s v="Medium"/>
    <n v="555"/>
    <n v="120"/>
    <n v="15"/>
    <n v="8325"/>
    <n v="416.25"/>
    <n v="7908.75"/>
  </r>
  <r>
    <x v="3"/>
    <x v="3"/>
    <s v="Medium"/>
    <n v="2861"/>
    <n v="120"/>
    <n v="15"/>
    <n v="42915"/>
    <n v="2145.75"/>
    <n v="40769.25"/>
  </r>
  <r>
    <x v="1"/>
    <x v="3"/>
    <s v="Medium"/>
    <n v="807"/>
    <n v="120"/>
    <n v="125"/>
    <n v="100875"/>
    <n v="5043.75"/>
    <n v="95831.25"/>
  </r>
  <r>
    <x v="4"/>
    <x v="3"/>
    <s v="Medium"/>
    <n v="602"/>
    <n v="120"/>
    <n v="350"/>
    <n v="210700"/>
    <n v="10535"/>
    <n v="200165"/>
  </r>
  <r>
    <x v="4"/>
    <x v="3"/>
    <s v="Medium"/>
    <n v="2832"/>
    <n v="120"/>
    <n v="20"/>
    <n v="56640"/>
    <n v="2832"/>
    <n v="53808"/>
  </r>
  <r>
    <x v="2"/>
    <x v="3"/>
    <s v="Medium"/>
    <n v="1579"/>
    <n v="120"/>
    <n v="20"/>
    <n v="31580"/>
    <n v="1579"/>
    <n v="30001"/>
  </r>
  <r>
    <x v="4"/>
    <x v="3"/>
    <s v="Medium"/>
    <n v="861"/>
    <n v="120"/>
    <n v="125"/>
    <n v="107625"/>
    <n v="5381.25"/>
    <n v="102243.75"/>
  </r>
  <r>
    <x v="2"/>
    <x v="3"/>
    <s v="Medium"/>
    <n v="704"/>
    <n v="120"/>
    <n v="125"/>
    <n v="88000"/>
    <n v="4400"/>
    <n v="83600"/>
  </r>
  <r>
    <x v="2"/>
    <x v="3"/>
    <s v="Medium"/>
    <n v="1033"/>
    <n v="120"/>
    <n v="20"/>
    <n v="20660"/>
    <n v="1033"/>
    <n v="19627"/>
  </r>
  <r>
    <x v="1"/>
    <x v="3"/>
    <s v="Medium"/>
    <n v="1250"/>
    <n v="120"/>
    <n v="300"/>
    <n v="375000"/>
    <n v="18750"/>
    <n v="356250"/>
  </r>
  <r>
    <x v="0"/>
    <x v="4"/>
    <s v="Medium"/>
    <n v="1389"/>
    <n v="250"/>
    <n v="20"/>
    <n v="27780"/>
    <n v="1389"/>
    <n v="26391"/>
  </r>
  <r>
    <x v="4"/>
    <x v="4"/>
    <s v="Medium"/>
    <n v="1265"/>
    <n v="250"/>
    <n v="20"/>
    <n v="25300"/>
    <n v="1265"/>
    <n v="24035"/>
  </r>
  <r>
    <x v="1"/>
    <x v="4"/>
    <s v="Medium"/>
    <n v="2297"/>
    <n v="250"/>
    <n v="20"/>
    <n v="45940"/>
    <n v="2297"/>
    <n v="43643"/>
  </r>
  <r>
    <x v="4"/>
    <x v="4"/>
    <s v="Medium"/>
    <n v="2663"/>
    <n v="250"/>
    <n v="20"/>
    <n v="53260"/>
    <n v="2663"/>
    <n v="50597"/>
  </r>
  <r>
    <x v="4"/>
    <x v="4"/>
    <s v="Medium"/>
    <n v="570"/>
    <n v="250"/>
    <n v="7"/>
    <n v="3990"/>
    <n v="199.5"/>
    <n v="3790.5"/>
  </r>
  <r>
    <x v="2"/>
    <x v="4"/>
    <s v="Medium"/>
    <n v="2487"/>
    <n v="250"/>
    <n v="7"/>
    <n v="17409"/>
    <n v="870.45"/>
    <n v="16538.55"/>
  </r>
  <r>
    <x v="1"/>
    <x v="5"/>
    <s v="Medium"/>
    <n v="1350"/>
    <n v="260"/>
    <n v="350"/>
    <n v="472500"/>
    <n v="23625"/>
    <n v="448875"/>
  </r>
  <r>
    <x v="0"/>
    <x v="5"/>
    <s v="Medium"/>
    <n v="552"/>
    <n v="260"/>
    <n v="350"/>
    <n v="193200"/>
    <n v="9660"/>
    <n v="183540"/>
  </r>
  <r>
    <x v="0"/>
    <x v="5"/>
    <s v="Medium"/>
    <n v="1228"/>
    <n v="260"/>
    <n v="350"/>
    <n v="429800"/>
    <n v="21490"/>
    <n v="408310"/>
  </r>
  <r>
    <x v="1"/>
    <x v="5"/>
    <s v="Medium"/>
    <n v="1250"/>
    <n v="260"/>
    <n v="300"/>
    <n v="375000"/>
    <n v="18750"/>
    <n v="356250"/>
  </r>
  <r>
    <x v="2"/>
    <x v="2"/>
    <s v="Medium"/>
    <n v="3801"/>
    <n v="10"/>
    <n v="15"/>
    <n v="57015"/>
    <n v="3420.8999999999996"/>
    <n v="53594.100000000006"/>
  </r>
  <r>
    <x v="4"/>
    <x v="0"/>
    <s v="Medium"/>
    <n v="1117.5"/>
    <n v="3"/>
    <n v="20"/>
    <n v="22350"/>
    <n v="1341"/>
    <n v="21009"/>
  </r>
  <r>
    <x v="0"/>
    <x v="0"/>
    <s v="Medium"/>
    <n v="2844"/>
    <n v="3"/>
    <n v="15"/>
    <n v="42660"/>
    <n v="2559.6"/>
    <n v="40100.400000000001"/>
  </r>
  <r>
    <x v="3"/>
    <x v="0"/>
    <s v="Medium"/>
    <n v="562"/>
    <n v="3"/>
    <n v="12"/>
    <n v="6744"/>
    <n v="404.64"/>
    <n v="6339.36"/>
  </r>
  <r>
    <x v="0"/>
    <x v="0"/>
    <s v="Medium"/>
    <n v="2299"/>
    <n v="3"/>
    <n v="12"/>
    <n v="27588"/>
    <n v="1655.28"/>
    <n v="25932.720000000001"/>
  </r>
  <r>
    <x v="4"/>
    <x v="0"/>
    <s v="Medium"/>
    <n v="2030"/>
    <n v="3"/>
    <n v="15"/>
    <n v="30450"/>
    <n v="1827"/>
    <n v="28623"/>
  </r>
  <r>
    <x v="4"/>
    <x v="0"/>
    <s v="Medium"/>
    <n v="263"/>
    <n v="3"/>
    <n v="7"/>
    <n v="1841"/>
    <n v="110.46"/>
    <n v="1730.54"/>
  </r>
  <r>
    <x v="1"/>
    <x v="0"/>
    <s v="Medium"/>
    <n v="887"/>
    <n v="3"/>
    <n v="125"/>
    <n v="110875"/>
    <n v="6652.5"/>
    <n v="104222.5"/>
  </r>
  <r>
    <x v="3"/>
    <x v="1"/>
    <s v="Medium"/>
    <n v="980"/>
    <n v="5"/>
    <n v="350"/>
    <n v="343000"/>
    <n v="20580"/>
    <n v="322420"/>
  </r>
  <r>
    <x v="1"/>
    <x v="1"/>
    <s v="Medium"/>
    <n v="1460"/>
    <n v="5"/>
    <n v="350"/>
    <n v="511000"/>
    <n v="30660"/>
    <n v="480340"/>
  </r>
  <r>
    <x v="2"/>
    <x v="1"/>
    <s v="Medium"/>
    <n v="1403"/>
    <n v="5"/>
    <n v="7"/>
    <n v="9821"/>
    <n v="589.26"/>
    <n v="9231.74"/>
  </r>
  <r>
    <x v="4"/>
    <x v="1"/>
    <s v="Medium"/>
    <n v="2723"/>
    <n v="5"/>
    <n v="12"/>
    <n v="32676"/>
    <n v="1960.56"/>
    <n v="30715.439999999999"/>
  </r>
  <r>
    <x v="2"/>
    <x v="2"/>
    <s v="Medium"/>
    <n v="1496"/>
    <n v="10"/>
    <n v="350"/>
    <n v="523600"/>
    <n v="31416"/>
    <n v="492184"/>
  </r>
  <r>
    <x v="0"/>
    <x v="2"/>
    <s v="Medium"/>
    <n v="2299"/>
    <n v="10"/>
    <n v="12"/>
    <n v="27588"/>
    <n v="1655.28"/>
    <n v="25932.720000000001"/>
  </r>
  <r>
    <x v="4"/>
    <x v="2"/>
    <s v="Medium"/>
    <n v="727"/>
    <n v="10"/>
    <n v="350"/>
    <n v="254450"/>
    <n v="15267"/>
    <n v="239183"/>
  </r>
  <r>
    <x v="0"/>
    <x v="3"/>
    <s v="Medium"/>
    <n v="952"/>
    <n v="120"/>
    <n v="125"/>
    <n v="119000"/>
    <n v="7140"/>
    <n v="111860"/>
  </r>
  <r>
    <x v="4"/>
    <x v="3"/>
    <s v="Medium"/>
    <n v="2755"/>
    <n v="120"/>
    <n v="125"/>
    <n v="344375"/>
    <n v="20662.5"/>
    <n v="323712.5"/>
  </r>
  <r>
    <x v="1"/>
    <x v="3"/>
    <s v="Medium"/>
    <n v="1530"/>
    <n v="120"/>
    <n v="15"/>
    <n v="22950"/>
    <n v="1377"/>
    <n v="21573"/>
  </r>
  <r>
    <x v="2"/>
    <x v="3"/>
    <s v="Medium"/>
    <n v="1496"/>
    <n v="120"/>
    <n v="350"/>
    <n v="523600"/>
    <n v="31416"/>
    <n v="492184"/>
  </r>
  <r>
    <x v="3"/>
    <x v="3"/>
    <s v="Medium"/>
    <n v="1498"/>
    <n v="120"/>
    <n v="7"/>
    <n v="10486"/>
    <n v="629.16"/>
    <n v="9856.84"/>
  </r>
  <r>
    <x v="2"/>
    <x v="3"/>
    <s v="Medium"/>
    <n v="1221"/>
    <n v="120"/>
    <n v="300"/>
    <n v="366300"/>
    <n v="21978"/>
    <n v="344322"/>
  </r>
  <r>
    <x v="2"/>
    <x v="3"/>
    <s v="Medium"/>
    <n v="2076"/>
    <n v="120"/>
    <n v="350"/>
    <n v="726600"/>
    <n v="43596"/>
    <n v="683004"/>
  </r>
  <r>
    <x v="0"/>
    <x v="4"/>
    <s v="Medium"/>
    <n v="2844"/>
    <n v="250"/>
    <n v="15"/>
    <n v="42660"/>
    <n v="2559.6"/>
    <n v="40100.400000000001"/>
  </r>
  <r>
    <x v="3"/>
    <x v="4"/>
    <s v="Medium"/>
    <n v="1498"/>
    <n v="250"/>
    <n v="7"/>
    <n v="10486"/>
    <n v="629.16"/>
    <n v="9856.84"/>
  </r>
  <r>
    <x v="2"/>
    <x v="4"/>
    <s v="Medium"/>
    <n v="1221"/>
    <n v="250"/>
    <n v="300"/>
    <n v="366300"/>
    <n v="21978"/>
    <n v="344322"/>
  </r>
  <r>
    <x v="3"/>
    <x v="4"/>
    <s v="Medium"/>
    <n v="1123"/>
    <n v="250"/>
    <n v="20"/>
    <n v="22460"/>
    <n v="1347.6"/>
    <n v="21112.400000000001"/>
  </r>
  <r>
    <x v="0"/>
    <x v="4"/>
    <s v="Medium"/>
    <n v="2436"/>
    <n v="250"/>
    <n v="300"/>
    <n v="730800"/>
    <n v="43848"/>
    <n v="686952"/>
  </r>
  <r>
    <x v="2"/>
    <x v="5"/>
    <s v="Medium"/>
    <n v="1987.5"/>
    <n v="260"/>
    <n v="125"/>
    <n v="248437.5"/>
    <n v="14906.25"/>
    <n v="233531.25"/>
  </r>
  <r>
    <x v="3"/>
    <x v="5"/>
    <s v="Medium"/>
    <n v="1679"/>
    <n v="260"/>
    <n v="350"/>
    <n v="587650"/>
    <n v="35259"/>
    <n v="552391"/>
  </r>
  <r>
    <x v="4"/>
    <x v="5"/>
    <s v="Medium"/>
    <n v="727"/>
    <n v="260"/>
    <n v="350"/>
    <n v="254450"/>
    <n v="15267"/>
    <n v="239183"/>
  </r>
  <r>
    <x v="2"/>
    <x v="5"/>
    <s v="Medium"/>
    <n v="1403"/>
    <n v="260"/>
    <n v="7"/>
    <n v="9821"/>
    <n v="589.26"/>
    <n v="9231.74"/>
  </r>
  <r>
    <x v="2"/>
    <x v="5"/>
    <s v="Medium"/>
    <n v="2076"/>
    <n v="260"/>
    <n v="350"/>
    <n v="726600"/>
    <n v="43596"/>
    <n v="683004"/>
  </r>
  <r>
    <x v="2"/>
    <x v="1"/>
    <s v="Medium"/>
    <n v="1757"/>
    <n v="5"/>
    <n v="20"/>
    <n v="35140"/>
    <n v="2108.4"/>
    <n v="33031.599999999999"/>
  </r>
  <r>
    <x v="4"/>
    <x v="2"/>
    <s v="Medium"/>
    <n v="2198"/>
    <n v="10"/>
    <n v="15"/>
    <n v="32970"/>
    <n v="1978.2"/>
    <n v="30991.8"/>
  </r>
  <r>
    <x v="1"/>
    <x v="2"/>
    <s v="Medium"/>
    <n v="1743"/>
    <n v="10"/>
    <n v="15"/>
    <n v="26145"/>
    <n v="1568.7"/>
    <n v="24576.3"/>
  </r>
  <r>
    <x v="4"/>
    <x v="2"/>
    <s v="Medium"/>
    <n v="1153"/>
    <n v="10"/>
    <n v="15"/>
    <n v="17295"/>
    <n v="1037.7"/>
    <n v="16257.3"/>
  </r>
  <r>
    <x v="2"/>
    <x v="2"/>
    <s v="Medium"/>
    <n v="1757"/>
    <n v="10"/>
    <n v="20"/>
    <n v="35140"/>
    <n v="2108.4"/>
    <n v="33031.599999999999"/>
  </r>
  <r>
    <x v="1"/>
    <x v="3"/>
    <s v="Medium"/>
    <n v="1001"/>
    <n v="120"/>
    <n v="20"/>
    <n v="20020"/>
    <n v="1201.2"/>
    <n v="18818.8"/>
  </r>
  <r>
    <x v="3"/>
    <x v="3"/>
    <s v="Medium"/>
    <n v="1333"/>
    <n v="120"/>
    <n v="7"/>
    <n v="9331"/>
    <n v="559.86"/>
    <n v="8771.14"/>
  </r>
  <r>
    <x v="4"/>
    <x v="4"/>
    <s v="Medium"/>
    <n v="1153"/>
    <n v="250"/>
    <n v="15"/>
    <n v="17295"/>
    <n v="1037.7"/>
    <n v="16257.3"/>
  </r>
  <r>
    <x v="3"/>
    <x v="0"/>
    <s v="Medium"/>
    <n v="727"/>
    <n v="3"/>
    <n v="12"/>
    <n v="8724"/>
    <n v="610.67999999999995"/>
    <n v="8113.32"/>
  </r>
  <r>
    <x v="0"/>
    <x v="0"/>
    <s v="Medium"/>
    <n v="1884"/>
    <n v="3"/>
    <n v="12"/>
    <n v="22608"/>
    <n v="1582.56"/>
    <n v="21025.439999999999"/>
  </r>
  <r>
    <x v="3"/>
    <x v="0"/>
    <s v="Medium"/>
    <n v="1834"/>
    <n v="3"/>
    <n v="20"/>
    <n v="36680"/>
    <n v="2567.6"/>
    <n v="34112.400000000001"/>
  </r>
  <r>
    <x v="3"/>
    <x v="1"/>
    <s v="Medium"/>
    <n v="2340"/>
    <n v="5"/>
    <n v="12"/>
    <n v="28080"/>
    <n v="1965.6"/>
    <n v="26114.400000000001"/>
  </r>
  <r>
    <x v="2"/>
    <x v="1"/>
    <s v="Medium"/>
    <n v="2342"/>
    <n v="5"/>
    <n v="12"/>
    <n v="28104"/>
    <n v="1967.28"/>
    <n v="26136.720000000001"/>
  </r>
  <r>
    <x v="2"/>
    <x v="2"/>
    <s v="Medium"/>
    <n v="1031"/>
    <n v="10"/>
    <n v="7"/>
    <n v="7217"/>
    <n v="505.19"/>
    <n v="6711.81"/>
  </r>
  <r>
    <x v="0"/>
    <x v="3"/>
    <s v="Medium"/>
    <n v="1262"/>
    <n v="120"/>
    <n v="15"/>
    <n v="18930"/>
    <n v="1325.1"/>
    <n v="17604.900000000001"/>
  </r>
  <r>
    <x v="0"/>
    <x v="3"/>
    <s v="Medium"/>
    <n v="1135"/>
    <n v="120"/>
    <n v="7"/>
    <n v="7945"/>
    <n v="556.15"/>
    <n v="7388.85"/>
  </r>
  <r>
    <x v="4"/>
    <x v="3"/>
    <s v="Medium"/>
    <n v="547"/>
    <n v="120"/>
    <n v="7"/>
    <n v="3829"/>
    <n v="268.02999999999997"/>
    <n v="3560.9700000000003"/>
  </r>
  <r>
    <x v="0"/>
    <x v="3"/>
    <s v="Medium"/>
    <n v="1582"/>
    <n v="120"/>
    <n v="7"/>
    <n v="11074"/>
    <n v="775.18"/>
    <n v="10298.82"/>
  </r>
  <r>
    <x v="2"/>
    <x v="4"/>
    <s v="Medium"/>
    <n v="1738.5"/>
    <n v="250"/>
    <n v="12"/>
    <n v="20862"/>
    <n v="1460.34"/>
    <n v="19401.66"/>
  </r>
  <r>
    <x v="1"/>
    <x v="4"/>
    <s v="Medium"/>
    <n v="2215"/>
    <n v="250"/>
    <n v="12"/>
    <n v="26580"/>
    <n v="1860.6"/>
    <n v="24719.4"/>
  </r>
  <r>
    <x v="0"/>
    <x v="4"/>
    <s v="Medium"/>
    <n v="1582"/>
    <n v="250"/>
    <n v="7"/>
    <n v="11074"/>
    <n v="775.18"/>
    <n v="10298.82"/>
  </r>
  <r>
    <x v="0"/>
    <x v="5"/>
    <s v="Medium"/>
    <n v="1135"/>
    <n v="260"/>
    <n v="7"/>
    <n v="7945"/>
    <n v="556.15"/>
    <n v="7388.85"/>
  </r>
  <r>
    <x v="4"/>
    <x v="0"/>
    <s v="Medium"/>
    <n v="1761"/>
    <n v="3"/>
    <n v="350"/>
    <n v="616350"/>
    <n v="43144.5"/>
    <n v="573205.5"/>
  </r>
  <r>
    <x v="2"/>
    <x v="0"/>
    <s v="Medium"/>
    <n v="448"/>
    <n v="3"/>
    <n v="300"/>
    <n v="134400"/>
    <n v="9408"/>
    <n v="124992"/>
  </r>
  <r>
    <x v="2"/>
    <x v="0"/>
    <s v="Medium"/>
    <n v="2181"/>
    <n v="3"/>
    <n v="300"/>
    <n v="654300"/>
    <n v="45801"/>
    <n v="608499"/>
  </r>
  <r>
    <x v="2"/>
    <x v="1"/>
    <s v="Medium"/>
    <n v="1976"/>
    <n v="5"/>
    <n v="20"/>
    <n v="39520"/>
    <n v="2766.4"/>
    <n v="36753.599999999999"/>
  </r>
  <r>
    <x v="2"/>
    <x v="1"/>
    <s v="Medium"/>
    <n v="2181"/>
    <n v="5"/>
    <n v="300"/>
    <n v="654300"/>
    <n v="45801"/>
    <n v="608499"/>
  </r>
  <r>
    <x v="1"/>
    <x v="1"/>
    <s v="Medium"/>
    <n v="2500"/>
    <n v="5"/>
    <n v="125"/>
    <n v="312500"/>
    <n v="21875"/>
    <n v="290625"/>
  </r>
  <r>
    <x v="0"/>
    <x v="2"/>
    <s v="Medium"/>
    <n v="1702"/>
    <n v="10"/>
    <n v="300"/>
    <n v="510600"/>
    <n v="35742"/>
    <n v="474858"/>
  </r>
  <r>
    <x v="2"/>
    <x v="2"/>
    <s v="Medium"/>
    <n v="448"/>
    <n v="10"/>
    <n v="300"/>
    <n v="134400"/>
    <n v="9408"/>
    <n v="124992"/>
  </r>
  <r>
    <x v="1"/>
    <x v="2"/>
    <s v="Medium"/>
    <n v="3513"/>
    <n v="10"/>
    <n v="125"/>
    <n v="439125"/>
    <n v="30738.75"/>
    <n v="408386.25"/>
  </r>
  <r>
    <x v="2"/>
    <x v="2"/>
    <s v="Medium"/>
    <n v="2101"/>
    <n v="10"/>
    <n v="15"/>
    <n v="31515"/>
    <n v="2206.0500000000002"/>
    <n v="29308.95"/>
  </r>
  <r>
    <x v="4"/>
    <x v="2"/>
    <s v="Medium"/>
    <n v="2931"/>
    <n v="10"/>
    <n v="15"/>
    <n v="43965"/>
    <n v="3077.55"/>
    <n v="40887.449999999997"/>
  </r>
  <r>
    <x v="2"/>
    <x v="2"/>
    <s v="Medium"/>
    <n v="1535"/>
    <n v="10"/>
    <n v="20"/>
    <n v="30700"/>
    <n v="2149"/>
    <n v="28551"/>
  </r>
  <r>
    <x v="1"/>
    <x v="2"/>
    <s v="Medium"/>
    <n v="1123"/>
    <n v="10"/>
    <n v="300"/>
    <n v="336900"/>
    <n v="23583"/>
    <n v="313317"/>
  </r>
  <r>
    <x v="0"/>
    <x v="2"/>
    <s v="Medium"/>
    <n v="1404"/>
    <n v="10"/>
    <n v="300"/>
    <n v="421200"/>
    <n v="29484"/>
    <n v="391716"/>
  </r>
  <r>
    <x v="3"/>
    <x v="2"/>
    <s v="Medium"/>
    <n v="2763"/>
    <n v="10"/>
    <n v="12"/>
    <n v="33156"/>
    <n v="2320.92"/>
    <n v="30835.08"/>
  </r>
  <r>
    <x v="1"/>
    <x v="2"/>
    <s v="Medium"/>
    <n v="2125"/>
    <n v="10"/>
    <n v="7"/>
    <n v="14875"/>
    <n v="1041.25"/>
    <n v="13833.75"/>
  </r>
  <r>
    <x v="2"/>
    <x v="3"/>
    <s v="Medium"/>
    <n v="1659"/>
    <n v="120"/>
    <n v="300"/>
    <n v="497700"/>
    <n v="34839"/>
    <n v="462861"/>
  </r>
  <r>
    <x v="3"/>
    <x v="3"/>
    <s v="Medium"/>
    <n v="609"/>
    <n v="120"/>
    <n v="20"/>
    <n v="12180"/>
    <n v="852.6"/>
    <n v="11327.4"/>
  </r>
  <r>
    <x v="1"/>
    <x v="3"/>
    <s v="Medium"/>
    <n v="2087"/>
    <n v="120"/>
    <n v="125"/>
    <n v="260875"/>
    <n v="18261.25"/>
    <n v="242613.75"/>
  </r>
  <r>
    <x v="2"/>
    <x v="3"/>
    <s v="Medium"/>
    <n v="1976"/>
    <n v="120"/>
    <n v="20"/>
    <n v="39520"/>
    <n v="2766.4"/>
    <n v="36753.599999999999"/>
  </r>
  <r>
    <x v="4"/>
    <x v="3"/>
    <s v="Medium"/>
    <n v="1421"/>
    <n v="120"/>
    <n v="20"/>
    <n v="28420"/>
    <n v="1989.4"/>
    <n v="26430.6"/>
  </r>
  <r>
    <x v="4"/>
    <x v="3"/>
    <s v="Medium"/>
    <n v="1372"/>
    <n v="120"/>
    <n v="300"/>
    <n v="411600"/>
    <n v="28812"/>
    <n v="382788"/>
  </r>
  <r>
    <x v="1"/>
    <x v="3"/>
    <s v="Medium"/>
    <n v="588"/>
    <n v="120"/>
    <n v="20"/>
    <n v="11760"/>
    <n v="823.2"/>
    <n v="10936.8"/>
  </r>
  <r>
    <x v="0"/>
    <x v="4"/>
    <s v="Medium"/>
    <n v="3244.5"/>
    <n v="250"/>
    <n v="12"/>
    <n v="38934"/>
    <n v="2725.38"/>
    <n v="36208.620000000003"/>
  </r>
  <r>
    <x v="2"/>
    <x v="4"/>
    <s v="Medium"/>
    <n v="959"/>
    <n v="250"/>
    <n v="300"/>
    <n v="287700"/>
    <n v="20139"/>
    <n v="267561"/>
  </r>
  <r>
    <x v="3"/>
    <x v="4"/>
    <s v="Medium"/>
    <n v="2747"/>
    <n v="250"/>
    <n v="300"/>
    <n v="824100"/>
    <n v="57687"/>
    <n v="766413"/>
  </r>
  <r>
    <x v="0"/>
    <x v="5"/>
    <s v="Medium"/>
    <n v="1645"/>
    <n v="260"/>
    <n v="125"/>
    <n v="205625"/>
    <n v="14393.75"/>
    <n v="191231.25"/>
  </r>
  <r>
    <x v="2"/>
    <x v="5"/>
    <s v="Medium"/>
    <n v="2876"/>
    <n v="260"/>
    <n v="350"/>
    <n v="1006600"/>
    <n v="70462"/>
    <n v="936138"/>
  </r>
  <r>
    <x v="1"/>
    <x v="5"/>
    <s v="Medium"/>
    <n v="994"/>
    <n v="260"/>
    <n v="125"/>
    <n v="124250"/>
    <n v="8697.5"/>
    <n v="115552.5"/>
  </r>
  <r>
    <x v="0"/>
    <x v="5"/>
    <s v="Medium"/>
    <n v="1118"/>
    <n v="260"/>
    <n v="20"/>
    <n v="22360"/>
    <n v="1565.2"/>
    <n v="20794.8"/>
  </r>
  <r>
    <x v="4"/>
    <x v="5"/>
    <s v="Medium"/>
    <n v="1372"/>
    <n v="260"/>
    <n v="300"/>
    <n v="411600"/>
    <n v="28812"/>
    <n v="382788"/>
  </r>
  <r>
    <x v="0"/>
    <x v="1"/>
    <s v="Medium"/>
    <n v="488"/>
    <n v="5"/>
    <n v="7"/>
    <n v="3416"/>
    <n v="273.27999999999997"/>
    <n v="3142.7200000000003"/>
  </r>
  <r>
    <x v="4"/>
    <x v="1"/>
    <s v="Medium"/>
    <n v="1282"/>
    <n v="5"/>
    <n v="20"/>
    <n v="25640"/>
    <n v="2051.1999999999998"/>
    <n v="23588.799999999999"/>
  </r>
  <r>
    <x v="0"/>
    <x v="2"/>
    <s v="Medium"/>
    <n v="257"/>
    <n v="10"/>
    <n v="7"/>
    <n v="1799"/>
    <n v="143.91999999999999"/>
    <n v="1655.08"/>
  </r>
  <r>
    <x v="4"/>
    <x v="5"/>
    <s v="Medium"/>
    <n v="1282"/>
    <n v="260"/>
    <n v="20"/>
    <n v="25640"/>
    <n v="2051.1999999999998"/>
    <n v="23588.799999999999"/>
  </r>
  <r>
    <x v="3"/>
    <x v="0"/>
    <s v="Medium"/>
    <n v="1540"/>
    <n v="3"/>
    <n v="125"/>
    <n v="192500"/>
    <n v="15400"/>
    <n v="177100"/>
  </r>
  <r>
    <x v="2"/>
    <x v="0"/>
    <s v="Medium"/>
    <n v="490"/>
    <n v="3"/>
    <n v="15"/>
    <n v="7350"/>
    <n v="588"/>
    <n v="6762"/>
  </r>
  <r>
    <x v="3"/>
    <x v="0"/>
    <s v="Medium"/>
    <n v="1362"/>
    <n v="3"/>
    <n v="350"/>
    <n v="476700"/>
    <n v="38136"/>
    <n v="438564"/>
  </r>
  <r>
    <x v="2"/>
    <x v="1"/>
    <s v="Medium"/>
    <n v="2501"/>
    <n v="5"/>
    <n v="15"/>
    <n v="37515"/>
    <n v="3001.2"/>
    <n v="34513.800000000003"/>
  </r>
  <r>
    <x v="0"/>
    <x v="1"/>
    <s v="Medium"/>
    <n v="708"/>
    <n v="5"/>
    <n v="20"/>
    <n v="14160"/>
    <n v="1132.8"/>
    <n v="13027.2"/>
  </r>
  <r>
    <x v="1"/>
    <x v="1"/>
    <s v="Medium"/>
    <n v="645"/>
    <n v="5"/>
    <n v="20"/>
    <n v="12900"/>
    <n v="1032"/>
    <n v="11868"/>
  </r>
  <r>
    <x v="2"/>
    <x v="1"/>
    <s v="Medium"/>
    <n v="1562"/>
    <n v="5"/>
    <n v="300"/>
    <n v="468600"/>
    <n v="37488"/>
    <n v="431112"/>
  </r>
  <r>
    <x v="0"/>
    <x v="1"/>
    <s v="Medium"/>
    <n v="1283"/>
    <n v="5"/>
    <n v="300"/>
    <n v="384900"/>
    <n v="30792"/>
    <n v="354108"/>
  </r>
  <r>
    <x v="1"/>
    <x v="1"/>
    <s v="Medium"/>
    <n v="711"/>
    <n v="5"/>
    <n v="15"/>
    <n v="10665"/>
    <n v="853.2"/>
    <n v="9811.7999999999993"/>
  </r>
  <r>
    <x v="3"/>
    <x v="2"/>
    <s v="Medium"/>
    <n v="1114"/>
    <n v="10"/>
    <n v="125"/>
    <n v="139250"/>
    <n v="11140"/>
    <n v="128110"/>
  </r>
  <r>
    <x v="1"/>
    <x v="2"/>
    <s v="Medium"/>
    <n v="1259"/>
    <n v="10"/>
    <n v="7"/>
    <n v="8813"/>
    <n v="705.04"/>
    <n v="8107.96"/>
  </r>
  <r>
    <x v="1"/>
    <x v="2"/>
    <s v="Medium"/>
    <n v="1095"/>
    <n v="10"/>
    <n v="7"/>
    <n v="7665"/>
    <n v="613.20000000000005"/>
    <n v="7051.8"/>
  </r>
  <r>
    <x v="1"/>
    <x v="2"/>
    <s v="Medium"/>
    <n v="1366"/>
    <n v="10"/>
    <n v="20"/>
    <n v="27320"/>
    <n v="2185.6"/>
    <n v="25134.400000000001"/>
  </r>
  <r>
    <x v="3"/>
    <x v="2"/>
    <s v="Medium"/>
    <n v="2460"/>
    <n v="10"/>
    <n v="300"/>
    <n v="738000"/>
    <n v="59040"/>
    <n v="678960"/>
  </r>
  <r>
    <x v="4"/>
    <x v="2"/>
    <s v="Medium"/>
    <n v="678"/>
    <n v="10"/>
    <n v="7"/>
    <n v="4746"/>
    <n v="379.68"/>
    <n v="4366.32"/>
  </r>
  <r>
    <x v="1"/>
    <x v="2"/>
    <s v="Medium"/>
    <n v="1598"/>
    <n v="10"/>
    <n v="7"/>
    <n v="11186"/>
    <n v="894.88"/>
    <n v="10291.120000000001"/>
  </r>
  <r>
    <x v="1"/>
    <x v="2"/>
    <s v="Medium"/>
    <n v="2409"/>
    <n v="10"/>
    <n v="7"/>
    <n v="16863"/>
    <n v="1349.04"/>
    <n v="15513.96"/>
  </r>
  <r>
    <x v="1"/>
    <x v="2"/>
    <s v="Medium"/>
    <n v="1934"/>
    <n v="10"/>
    <n v="20"/>
    <n v="38680"/>
    <n v="3094.4"/>
    <n v="35585.599999999999"/>
  </r>
  <r>
    <x v="3"/>
    <x v="2"/>
    <s v="Medium"/>
    <n v="2993"/>
    <n v="10"/>
    <n v="20"/>
    <n v="59860"/>
    <n v="4788.8"/>
    <n v="55071.199999999997"/>
  </r>
  <r>
    <x v="1"/>
    <x v="2"/>
    <s v="Medium"/>
    <n v="2146"/>
    <n v="10"/>
    <n v="350"/>
    <n v="751100"/>
    <n v="60088"/>
    <n v="691012"/>
  </r>
  <r>
    <x v="3"/>
    <x v="2"/>
    <s v="Medium"/>
    <n v="1946"/>
    <n v="10"/>
    <n v="7"/>
    <n v="13622"/>
    <n v="1089.76"/>
    <n v="12532.24"/>
  </r>
  <r>
    <x v="3"/>
    <x v="2"/>
    <s v="Medium"/>
    <n v="1362"/>
    <n v="10"/>
    <n v="350"/>
    <n v="476700"/>
    <n v="38136"/>
    <n v="438564"/>
  </r>
  <r>
    <x v="0"/>
    <x v="3"/>
    <s v="Medium"/>
    <n v="598"/>
    <n v="120"/>
    <n v="12"/>
    <n v="7176"/>
    <n v="574.08000000000004"/>
    <n v="6601.92"/>
  </r>
  <r>
    <x v="4"/>
    <x v="3"/>
    <s v="Medium"/>
    <n v="2907"/>
    <n v="120"/>
    <n v="7"/>
    <n v="20349"/>
    <n v="1627.92"/>
    <n v="18721.080000000002"/>
  </r>
  <r>
    <x v="1"/>
    <x v="3"/>
    <s v="Medium"/>
    <n v="2338"/>
    <n v="120"/>
    <n v="7"/>
    <n v="16366"/>
    <n v="1309.28"/>
    <n v="15056.72"/>
  </r>
  <r>
    <x v="2"/>
    <x v="3"/>
    <s v="Medium"/>
    <n v="386"/>
    <n v="120"/>
    <n v="300"/>
    <n v="115800"/>
    <n v="9264"/>
    <n v="106536"/>
  </r>
  <r>
    <x v="3"/>
    <x v="3"/>
    <s v="Medium"/>
    <n v="635"/>
    <n v="120"/>
    <n v="300"/>
    <n v="190500"/>
    <n v="15240"/>
    <n v="175260"/>
  </r>
  <r>
    <x v="2"/>
    <x v="4"/>
    <s v="Medium"/>
    <n v="574.5"/>
    <n v="250"/>
    <n v="350"/>
    <n v="201075"/>
    <n v="16086"/>
    <n v="184989"/>
  </r>
  <r>
    <x v="1"/>
    <x v="4"/>
    <s v="Medium"/>
    <n v="2338"/>
    <n v="250"/>
    <n v="7"/>
    <n v="16366"/>
    <n v="1309.28"/>
    <n v="15056.72"/>
  </r>
  <r>
    <x v="2"/>
    <x v="4"/>
    <s v="Medium"/>
    <n v="381"/>
    <n v="250"/>
    <n v="350"/>
    <n v="133350"/>
    <n v="10668"/>
    <n v="122682"/>
  </r>
  <r>
    <x v="1"/>
    <x v="4"/>
    <s v="Medium"/>
    <n v="422"/>
    <n v="250"/>
    <n v="350"/>
    <n v="147700"/>
    <n v="11816"/>
    <n v="135884"/>
  </r>
  <r>
    <x v="0"/>
    <x v="4"/>
    <s v="Medium"/>
    <n v="2134"/>
    <n v="250"/>
    <n v="300"/>
    <n v="640200"/>
    <n v="51216"/>
    <n v="588984"/>
  </r>
  <r>
    <x v="4"/>
    <x v="4"/>
    <s v="Medium"/>
    <n v="808"/>
    <n v="250"/>
    <n v="300"/>
    <n v="242400"/>
    <n v="19392"/>
    <n v="223008"/>
  </r>
  <r>
    <x v="0"/>
    <x v="5"/>
    <s v="Medium"/>
    <n v="708"/>
    <n v="260"/>
    <n v="20"/>
    <n v="14160"/>
    <n v="1132.8"/>
    <n v="13027.2"/>
  </r>
  <r>
    <x v="4"/>
    <x v="5"/>
    <s v="Medium"/>
    <n v="2907"/>
    <n v="260"/>
    <n v="7"/>
    <n v="20349"/>
    <n v="1627.92"/>
    <n v="18721.080000000002"/>
  </r>
  <r>
    <x v="1"/>
    <x v="5"/>
    <s v="Medium"/>
    <n v="1366"/>
    <n v="260"/>
    <n v="20"/>
    <n v="27320"/>
    <n v="2185.6"/>
    <n v="25134.400000000001"/>
  </r>
  <r>
    <x v="3"/>
    <x v="5"/>
    <s v="Medium"/>
    <n v="2460"/>
    <n v="260"/>
    <n v="300"/>
    <n v="738000"/>
    <n v="59040"/>
    <n v="678960"/>
  </r>
  <r>
    <x v="1"/>
    <x v="5"/>
    <s v="Medium"/>
    <n v="1520"/>
    <n v="260"/>
    <n v="20"/>
    <n v="30400"/>
    <n v="2432"/>
    <n v="27968"/>
  </r>
  <r>
    <x v="1"/>
    <x v="5"/>
    <s v="Medium"/>
    <n v="711"/>
    <n v="260"/>
    <n v="15"/>
    <n v="10665"/>
    <n v="853.2"/>
    <n v="9811.7999999999993"/>
  </r>
  <r>
    <x v="3"/>
    <x v="5"/>
    <s v="Medium"/>
    <n v="1375"/>
    <n v="260"/>
    <n v="12"/>
    <n v="16500"/>
    <n v="1320"/>
    <n v="15180"/>
  </r>
  <r>
    <x v="3"/>
    <x v="5"/>
    <s v="Medium"/>
    <n v="635"/>
    <n v="260"/>
    <n v="300"/>
    <n v="190500"/>
    <n v="15240"/>
    <n v="175260"/>
  </r>
  <r>
    <x v="4"/>
    <x v="4"/>
    <s v="Medium"/>
    <n v="436.5"/>
    <n v="250"/>
    <n v="20"/>
    <n v="8730"/>
    <n v="698.40000000000009"/>
    <n v="8031.5999999999995"/>
  </r>
  <r>
    <x v="0"/>
    <x v="0"/>
    <s v="Medium"/>
    <n v="1094"/>
    <n v="3"/>
    <n v="300"/>
    <n v="328200"/>
    <n v="29538"/>
    <n v="298662"/>
  </r>
  <r>
    <x v="3"/>
    <x v="0"/>
    <s v="Medium"/>
    <n v="367"/>
    <n v="3"/>
    <n v="12"/>
    <n v="4404"/>
    <n v="396.36"/>
    <n v="4007.64"/>
  </r>
  <r>
    <x v="0"/>
    <x v="1"/>
    <s v="Medium"/>
    <n v="3802.5"/>
    <n v="5"/>
    <n v="300"/>
    <n v="1140750"/>
    <n v="102667.5"/>
    <n v="1038082.5"/>
  </r>
  <r>
    <x v="2"/>
    <x v="1"/>
    <s v="Medium"/>
    <n v="1666"/>
    <n v="5"/>
    <n v="350"/>
    <n v="583100"/>
    <n v="52479"/>
    <n v="530621"/>
  </r>
  <r>
    <x v="2"/>
    <x v="1"/>
    <s v="Medium"/>
    <n v="322"/>
    <n v="5"/>
    <n v="300"/>
    <n v="96600"/>
    <n v="8694"/>
    <n v="87906"/>
  </r>
  <r>
    <x v="0"/>
    <x v="1"/>
    <s v="Medium"/>
    <n v="2321"/>
    <n v="5"/>
    <n v="12"/>
    <n v="27852"/>
    <n v="2506.6799999999998"/>
    <n v="25345.32"/>
  </r>
  <r>
    <x v="2"/>
    <x v="1"/>
    <s v="Medium"/>
    <n v="1857"/>
    <n v="5"/>
    <n v="125"/>
    <n v="232125"/>
    <n v="20891.25"/>
    <n v="211233.75"/>
  </r>
  <r>
    <x v="0"/>
    <x v="1"/>
    <s v="Medium"/>
    <n v="1611"/>
    <n v="5"/>
    <n v="7"/>
    <n v="11277"/>
    <n v="1014.93"/>
    <n v="10262.07"/>
  </r>
  <r>
    <x v="4"/>
    <x v="1"/>
    <s v="Medium"/>
    <n v="2797"/>
    <n v="5"/>
    <n v="125"/>
    <n v="349625"/>
    <n v="31466.25"/>
    <n v="318158.75"/>
  </r>
  <r>
    <x v="1"/>
    <x v="1"/>
    <s v="Medium"/>
    <n v="334"/>
    <n v="5"/>
    <n v="300"/>
    <n v="100200"/>
    <n v="9018"/>
    <n v="91182"/>
  </r>
  <r>
    <x v="3"/>
    <x v="2"/>
    <s v="Medium"/>
    <n v="2565"/>
    <n v="10"/>
    <n v="300"/>
    <n v="769500"/>
    <n v="69255"/>
    <n v="700245"/>
  </r>
  <r>
    <x v="3"/>
    <x v="2"/>
    <s v="Medium"/>
    <n v="2417"/>
    <n v="10"/>
    <n v="350"/>
    <n v="845950"/>
    <n v="76135.5"/>
    <n v="769814.5"/>
  </r>
  <r>
    <x v="4"/>
    <x v="2"/>
    <s v="Medium"/>
    <n v="3675"/>
    <n v="10"/>
    <n v="15"/>
    <n v="55125"/>
    <n v="4961.25"/>
    <n v="50163.75"/>
  </r>
  <r>
    <x v="0"/>
    <x v="2"/>
    <s v="Medium"/>
    <n v="1094"/>
    <n v="10"/>
    <n v="300"/>
    <n v="328200"/>
    <n v="29538"/>
    <n v="298662"/>
  </r>
  <r>
    <x v="2"/>
    <x v="2"/>
    <s v="Medium"/>
    <n v="1227"/>
    <n v="10"/>
    <n v="15"/>
    <n v="18405"/>
    <n v="1656.45"/>
    <n v="16748.55"/>
  </r>
  <r>
    <x v="3"/>
    <x v="2"/>
    <s v="Medium"/>
    <n v="367"/>
    <n v="10"/>
    <n v="12"/>
    <n v="4404"/>
    <n v="396.36"/>
    <n v="4007.64"/>
  </r>
  <r>
    <x v="2"/>
    <x v="2"/>
    <s v="Medium"/>
    <n v="1324"/>
    <n v="10"/>
    <n v="300"/>
    <n v="397200"/>
    <n v="35748"/>
    <n v="361452"/>
  </r>
  <r>
    <x v="1"/>
    <x v="2"/>
    <s v="Medium"/>
    <n v="1775"/>
    <n v="10"/>
    <n v="12"/>
    <n v="21300"/>
    <n v="1917"/>
    <n v="19383"/>
  </r>
  <r>
    <x v="4"/>
    <x v="2"/>
    <s v="Medium"/>
    <n v="2797"/>
    <n v="10"/>
    <n v="125"/>
    <n v="349625"/>
    <n v="31466.25"/>
    <n v="318158.75"/>
  </r>
  <r>
    <x v="3"/>
    <x v="3"/>
    <s v="Medium"/>
    <n v="245"/>
    <n v="120"/>
    <n v="15"/>
    <n v="3675"/>
    <n v="330.75"/>
    <n v="3344.25"/>
  </r>
  <r>
    <x v="0"/>
    <x v="3"/>
    <s v="Medium"/>
    <n v="3793.5"/>
    <n v="120"/>
    <n v="300"/>
    <n v="1138050"/>
    <n v="102424.5"/>
    <n v="1035625.5"/>
  </r>
  <r>
    <x v="1"/>
    <x v="3"/>
    <s v="Medium"/>
    <n v="1307"/>
    <n v="120"/>
    <n v="350"/>
    <n v="457450"/>
    <n v="41170.5"/>
    <n v="416279.5"/>
  </r>
  <r>
    <x v="0"/>
    <x v="3"/>
    <s v="Medium"/>
    <n v="567"/>
    <n v="120"/>
    <n v="125"/>
    <n v="70875"/>
    <n v="6378.75"/>
    <n v="64496.25"/>
  </r>
  <r>
    <x v="3"/>
    <x v="3"/>
    <s v="Medium"/>
    <n v="2110"/>
    <n v="120"/>
    <n v="125"/>
    <n v="263750"/>
    <n v="23737.5"/>
    <n v="240012.5"/>
  </r>
  <r>
    <x v="0"/>
    <x v="3"/>
    <s v="Medium"/>
    <n v="1269"/>
    <n v="120"/>
    <n v="350"/>
    <n v="444150"/>
    <n v="39973.5"/>
    <n v="404176.5"/>
  </r>
  <r>
    <x v="4"/>
    <x v="4"/>
    <s v="Medium"/>
    <n v="1956"/>
    <n v="250"/>
    <n v="12"/>
    <n v="23472"/>
    <n v="2112.48"/>
    <n v="21359.52"/>
  </r>
  <r>
    <x v="1"/>
    <x v="4"/>
    <s v="Medium"/>
    <n v="2659"/>
    <n v="250"/>
    <n v="300"/>
    <n v="797700"/>
    <n v="71793"/>
    <n v="725907"/>
  </r>
  <r>
    <x v="4"/>
    <x v="4"/>
    <s v="Medium"/>
    <n v="1351.5"/>
    <n v="250"/>
    <n v="350"/>
    <n v="473025"/>
    <n v="42572.25"/>
    <n v="430452.75"/>
  </r>
  <r>
    <x v="1"/>
    <x v="4"/>
    <s v="Medium"/>
    <n v="880"/>
    <n v="250"/>
    <n v="12"/>
    <n v="10560"/>
    <n v="950.4"/>
    <n v="9609.6"/>
  </r>
  <r>
    <x v="4"/>
    <x v="4"/>
    <s v="Medium"/>
    <n v="1867"/>
    <n v="250"/>
    <n v="300"/>
    <n v="560100"/>
    <n v="50409"/>
    <n v="509691"/>
  </r>
  <r>
    <x v="2"/>
    <x v="4"/>
    <s v="Medium"/>
    <n v="2234"/>
    <n v="250"/>
    <n v="12"/>
    <n v="26808"/>
    <n v="2412.7199999999998"/>
    <n v="24395.279999999999"/>
  </r>
  <r>
    <x v="2"/>
    <x v="4"/>
    <s v="Medium"/>
    <n v="1227"/>
    <n v="250"/>
    <n v="15"/>
    <n v="18405"/>
    <n v="1656.45"/>
    <n v="16748.55"/>
  </r>
  <r>
    <x v="3"/>
    <x v="4"/>
    <s v="Medium"/>
    <n v="877"/>
    <n v="250"/>
    <n v="125"/>
    <n v="109625"/>
    <n v="9866.25"/>
    <n v="99758.75"/>
  </r>
  <r>
    <x v="4"/>
    <x v="5"/>
    <s v="Medium"/>
    <n v="2071"/>
    <n v="260"/>
    <n v="350"/>
    <n v="724850"/>
    <n v="65236.5"/>
    <n v="659613.5"/>
  </r>
  <r>
    <x v="0"/>
    <x v="5"/>
    <s v="Medium"/>
    <n v="1269"/>
    <n v="260"/>
    <n v="350"/>
    <n v="444150"/>
    <n v="39973.5"/>
    <n v="404176.5"/>
  </r>
  <r>
    <x v="1"/>
    <x v="5"/>
    <s v="Medium"/>
    <n v="970"/>
    <n v="260"/>
    <n v="15"/>
    <n v="14550"/>
    <n v="1309.5"/>
    <n v="13240.5"/>
  </r>
  <r>
    <x v="3"/>
    <x v="5"/>
    <s v="Medium"/>
    <n v="1694"/>
    <n v="260"/>
    <n v="20"/>
    <n v="33880"/>
    <n v="3049.2"/>
    <n v="30830.799999999999"/>
  </r>
  <r>
    <x v="1"/>
    <x v="0"/>
    <s v="Medium"/>
    <n v="663"/>
    <n v="3"/>
    <n v="20"/>
    <n v="13260"/>
    <n v="1193.4000000000001"/>
    <n v="12066.6"/>
  </r>
  <r>
    <x v="0"/>
    <x v="0"/>
    <s v="Medium"/>
    <n v="819"/>
    <n v="3"/>
    <n v="7"/>
    <n v="5733"/>
    <n v="515.97"/>
    <n v="5217.03"/>
  </r>
  <r>
    <x v="1"/>
    <x v="0"/>
    <s v="Medium"/>
    <n v="1580"/>
    <n v="3"/>
    <n v="12"/>
    <n v="18960"/>
    <n v="1706.4"/>
    <n v="17253.599999999999"/>
  </r>
  <r>
    <x v="3"/>
    <x v="0"/>
    <s v="Medium"/>
    <n v="521"/>
    <n v="3"/>
    <n v="7"/>
    <n v="3647"/>
    <n v="328.23"/>
    <n v="3318.77"/>
  </r>
  <r>
    <x v="4"/>
    <x v="2"/>
    <s v="Medium"/>
    <n v="973"/>
    <n v="10"/>
    <n v="20"/>
    <n v="19460"/>
    <n v="1751.4"/>
    <n v="17708.599999999999"/>
  </r>
  <r>
    <x v="3"/>
    <x v="2"/>
    <s v="Medium"/>
    <n v="1038"/>
    <n v="10"/>
    <n v="20"/>
    <n v="20760"/>
    <n v="1868.4"/>
    <n v="18891.599999999999"/>
  </r>
  <r>
    <x v="1"/>
    <x v="2"/>
    <s v="Medium"/>
    <n v="360"/>
    <n v="10"/>
    <n v="7"/>
    <n v="2520"/>
    <n v="226.8"/>
    <n v="2293.1999999999998"/>
  </r>
  <r>
    <x v="2"/>
    <x v="3"/>
    <s v="Medium"/>
    <n v="1967"/>
    <n v="120"/>
    <n v="12"/>
    <n v="23604"/>
    <n v="2124.36"/>
    <n v="21479.64"/>
  </r>
  <r>
    <x v="3"/>
    <x v="3"/>
    <s v="Medium"/>
    <n v="2628"/>
    <n v="120"/>
    <n v="15"/>
    <n v="39420"/>
    <n v="3547.8"/>
    <n v="35872.199999999997"/>
  </r>
  <r>
    <x v="1"/>
    <x v="4"/>
    <s v="Medium"/>
    <n v="360"/>
    <n v="250"/>
    <n v="7"/>
    <n v="2520"/>
    <n v="226.8"/>
    <n v="2293.1999999999998"/>
  </r>
  <r>
    <x v="2"/>
    <x v="4"/>
    <s v="Medium"/>
    <n v="2682"/>
    <n v="250"/>
    <n v="20"/>
    <n v="53640"/>
    <n v="4827.6000000000004"/>
    <n v="48812.4"/>
  </r>
  <r>
    <x v="3"/>
    <x v="4"/>
    <s v="Medium"/>
    <n v="521"/>
    <n v="250"/>
    <n v="7"/>
    <n v="3647"/>
    <n v="328.23"/>
    <n v="3318.77"/>
  </r>
  <r>
    <x v="3"/>
    <x v="5"/>
    <s v="Medium"/>
    <n v="1038"/>
    <n v="260"/>
    <n v="20"/>
    <n v="20760"/>
    <n v="1868.4"/>
    <n v="18891.599999999999"/>
  </r>
  <r>
    <x v="0"/>
    <x v="5"/>
    <s v="Medium"/>
    <n v="1630.5"/>
    <n v="260"/>
    <n v="15"/>
    <n v="24457.5"/>
    <n v="2201.1750000000002"/>
    <n v="22256.324999999997"/>
  </r>
  <r>
    <x v="2"/>
    <x v="5"/>
    <s v="Medium"/>
    <n v="306"/>
    <n v="260"/>
    <n v="12"/>
    <n v="3672"/>
    <n v="330.48"/>
    <n v="3341.52"/>
  </r>
  <r>
    <x v="4"/>
    <x v="0"/>
    <s v="High"/>
    <n v="386"/>
    <n v="3"/>
    <n v="12"/>
    <n v="4632"/>
    <n v="463.2"/>
    <n v="4168.8"/>
  </r>
  <r>
    <x v="4"/>
    <x v="1"/>
    <s v="High"/>
    <n v="2328"/>
    <n v="5"/>
    <n v="7"/>
    <n v="16296"/>
    <n v="1629.6"/>
    <n v="14666.4"/>
  </r>
  <r>
    <x v="4"/>
    <x v="2"/>
    <s v="High"/>
    <n v="386"/>
    <n v="10"/>
    <n v="12"/>
    <n v="4632"/>
    <n v="463.2"/>
    <n v="4168.8"/>
  </r>
  <r>
    <x v="4"/>
    <x v="0"/>
    <s v="High"/>
    <n v="3445.5"/>
    <n v="3"/>
    <n v="125"/>
    <n v="430687.5"/>
    <n v="43068.75"/>
    <n v="387618.75"/>
  </r>
  <r>
    <x v="2"/>
    <x v="0"/>
    <s v="High"/>
    <n v="1482"/>
    <n v="3"/>
    <n v="125"/>
    <n v="185250"/>
    <n v="18525"/>
    <n v="166725"/>
  </r>
  <r>
    <x v="4"/>
    <x v="1"/>
    <s v="High"/>
    <n v="2313"/>
    <n v="5"/>
    <n v="350"/>
    <n v="809550"/>
    <n v="80955"/>
    <n v="728595"/>
  </r>
  <r>
    <x v="4"/>
    <x v="1"/>
    <s v="High"/>
    <n v="1804"/>
    <n v="5"/>
    <n v="125"/>
    <n v="225500"/>
    <n v="22550"/>
    <n v="202950"/>
  </r>
  <r>
    <x v="2"/>
    <x v="1"/>
    <s v="High"/>
    <n v="2072"/>
    <n v="5"/>
    <n v="15"/>
    <n v="31080"/>
    <n v="3108"/>
    <n v="27972"/>
  </r>
  <r>
    <x v="2"/>
    <x v="2"/>
    <s v="High"/>
    <n v="1954"/>
    <n v="10"/>
    <n v="20"/>
    <n v="39080"/>
    <n v="3908"/>
    <n v="35172"/>
  </r>
  <r>
    <x v="3"/>
    <x v="2"/>
    <s v="High"/>
    <n v="591"/>
    <n v="10"/>
    <n v="300"/>
    <n v="177300"/>
    <n v="17730"/>
    <n v="159570"/>
  </r>
  <r>
    <x v="2"/>
    <x v="2"/>
    <s v="High"/>
    <n v="2167"/>
    <n v="10"/>
    <n v="15"/>
    <n v="32505"/>
    <n v="3250.5"/>
    <n v="29254.5"/>
  </r>
  <r>
    <x v="1"/>
    <x v="2"/>
    <s v="High"/>
    <n v="241"/>
    <n v="10"/>
    <n v="20"/>
    <n v="4820"/>
    <n v="482"/>
    <n v="4338"/>
  </r>
  <r>
    <x v="1"/>
    <x v="3"/>
    <s v="High"/>
    <n v="681"/>
    <n v="120"/>
    <n v="15"/>
    <n v="10215"/>
    <n v="1021.5"/>
    <n v="9193.5"/>
  </r>
  <r>
    <x v="1"/>
    <x v="3"/>
    <s v="High"/>
    <n v="510"/>
    <n v="120"/>
    <n v="15"/>
    <n v="7650"/>
    <n v="765"/>
    <n v="6885"/>
  </r>
  <r>
    <x v="4"/>
    <x v="3"/>
    <s v="High"/>
    <n v="790"/>
    <n v="120"/>
    <n v="15"/>
    <n v="11850"/>
    <n v="1185"/>
    <n v="10665"/>
  </r>
  <r>
    <x v="2"/>
    <x v="3"/>
    <s v="High"/>
    <n v="639"/>
    <n v="120"/>
    <n v="350"/>
    <n v="223650"/>
    <n v="22365"/>
    <n v="201285"/>
  </r>
  <r>
    <x v="4"/>
    <x v="3"/>
    <s v="High"/>
    <n v="1596"/>
    <n v="120"/>
    <n v="125"/>
    <n v="199500"/>
    <n v="19950"/>
    <n v="179550"/>
  </r>
  <r>
    <x v="4"/>
    <x v="3"/>
    <s v="High"/>
    <n v="2294"/>
    <n v="120"/>
    <n v="300"/>
    <n v="688200"/>
    <n v="68820"/>
    <n v="619380"/>
  </r>
  <r>
    <x v="1"/>
    <x v="3"/>
    <s v="High"/>
    <n v="241"/>
    <n v="120"/>
    <n v="20"/>
    <n v="4820"/>
    <n v="482"/>
    <n v="4338"/>
  </r>
  <r>
    <x v="1"/>
    <x v="3"/>
    <s v="High"/>
    <n v="2665"/>
    <n v="120"/>
    <n v="7"/>
    <n v="18655"/>
    <n v="1865.5"/>
    <n v="16789.5"/>
  </r>
  <r>
    <x v="0"/>
    <x v="3"/>
    <s v="High"/>
    <n v="1916"/>
    <n v="120"/>
    <n v="125"/>
    <n v="239500"/>
    <n v="23950"/>
    <n v="215550"/>
  </r>
  <r>
    <x v="2"/>
    <x v="3"/>
    <s v="High"/>
    <n v="853"/>
    <n v="120"/>
    <n v="300"/>
    <n v="255900"/>
    <n v="25590"/>
    <n v="230310"/>
  </r>
  <r>
    <x v="3"/>
    <x v="4"/>
    <s v="High"/>
    <n v="341"/>
    <n v="250"/>
    <n v="125"/>
    <n v="42625"/>
    <n v="4262.5"/>
    <n v="38362.5"/>
  </r>
  <r>
    <x v="3"/>
    <x v="4"/>
    <s v="High"/>
    <n v="641"/>
    <n v="250"/>
    <n v="15"/>
    <n v="9615"/>
    <n v="961.5"/>
    <n v="8653.5"/>
  </r>
  <r>
    <x v="4"/>
    <x v="4"/>
    <s v="High"/>
    <n v="2807"/>
    <n v="250"/>
    <n v="350"/>
    <n v="982450"/>
    <n v="98245"/>
    <n v="884205"/>
  </r>
  <r>
    <x v="3"/>
    <x v="4"/>
    <s v="High"/>
    <n v="432"/>
    <n v="250"/>
    <n v="300"/>
    <n v="129600"/>
    <n v="12960"/>
    <n v="116640"/>
  </r>
  <r>
    <x v="4"/>
    <x v="4"/>
    <s v="High"/>
    <n v="2294"/>
    <n v="250"/>
    <n v="300"/>
    <n v="688200"/>
    <n v="68820"/>
    <n v="619380"/>
  </r>
  <r>
    <x v="2"/>
    <x v="4"/>
    <s v="High"/>
    <n v="2167"/>
    <n v="250"/>
    <n v="15"/>
    <n v="32505"/>
    <n v="3250.5"/>
    <n v="29254.5"/>
  </r>
  <r>
    <x v="0"/>
    <x v="4"/>
    <s v="High"/>
    <n v="2529"/>
    <n v="250"/>
    <n v="125"/>
    <n v="316125"/>
    <n v="31612.5"/>
    <n v="284512.5"/>
  </r>
  <r>
    <x v="1"/>
    <x v="4"/>
    <s v="High"/>
    <n v="1870"/>
    <n v="250"/>
    <n v="350"/>
    <n v="654500"/>
    <n v="65450"/>
    <n v="589050"/>
  </r>
  <r>
    <x v="4"/>
    <x v="5"/>
    <s v="High"/>
    <n v="579"/>
    <n v="260"/>
    <n v="125"/>
    <n v="72375"/>
    <n v="7237.5"/>
    <n v="65137.5"/>
  </r>
  <r>
    <x v="0"/>
    <x v="5"/>
    <s v="High"/>
    <n v="2240"/>
    <n v="260"/>
    <n v="350"/>
    <n v="784000"/>
    <n v="78400"/>
    <n v="705600"/>
  </r>
  <r>
    <x v="4"/>
    <x v="5"/>
    <s v="High"/>
    <n v="2993"/>
    <n v="260"/>
    <n v="300"/>
    <n v="897900"/>
    <n v="89790"/>
    <n v="808110"/>
  </r>
  <r>
    <x v="0"/>
    <x v="5"/>
    <s v="High"/>
    <n v="3520.5"/>
    <n v="260"/>
    <n v="12"/>
    <n v="42246"/>
    <n v="4224.6000000000004"/>
    <n v="38021.399999999994"/>
  </r>
  <r>
    <x v="3"/>
    <x v="5"/>
    <s v="High"/>
    <n v="2039"/>
    <n v="260"/>
    <n v="20"/>
    <n v="40780"/>
    <n v="4078"/>
    <n v="36702"/>
  </r>
  <r>
    <x v="1"/>
    <x v="5"/>
    <s v="High"/>
    <n v="2574"/>
    <n v="260"/>
    <n v="12"/>
    <n v="30888"/>
    <n v="3088.8"/>
    <n v="27799.200000000001"/>
  </r>
  <r>
    <x v="0"/>
    <x v="5"/>
    <s v="High"/>
    <n v="707"/>
    <n v="260"/>
    <n v="350"/>
    <n v="247450"/>
    <n v="24745"/>
    <n v="222705"/>
  </r>
  <r>
    <x v="2"/>
    <x v="5"/>
    <s v="High"/>
    <n v="2072"/>
    <n v="260"/>
    <n v="15"/>
    <n v="31080"/>
    <n v="3108"/>
    <n v="27972"/>
  </r>
  <r>
    <x v="2"/>
    <x v="5"/>
    <s v="High"/>
    <n v="853"/>
    <n v="260"/>
    <n v="300"/>
    <n v="255900"/>
    <n v="25590"/>
    <n v="230310"/>
  </r>
  <r>
    <x v="2"/>
    <x v="0"/>
    <s v="High"/>
    <n v="1198"/>
    <n v="3"/>
    <n v="12"/>
    <n v="14376"/>
    <n v="1581.36"/>
    <n v="12794.64"/>
  </r>
  <r>
    <x v="2"/>
    <x v="2"/>
    <s v="High"/>
    <n v="2532"/>
    <n v="10"/>
    <n v="7"/>
    <n v="17724"/>
    <n v="1949.6399999999999"/>
    <n v="15774.36"/>
  </r>
  <r>
    <x v="2"/>
    <x v="2"/>
    <s v="High"/>
    <n v="1198"/>
    <n v="10"/>
    <n v="12"/>
    <n v="14376"/>
    <n v="1581.36"/>
    <n v="12794.64"/>
  </r>
  <r>
    <x v="0"/>
    <x v="3"/>
    <s v="High"/>
    <n v="384"/>
    <n v="120"/>
    <n v="15"/>
    <n v="5760"/>
    <n v="633.59999999999991"/>
    <n v="5126.3999999999996"/>
  </r>
  <r>
    <x v="1"/>
    <x v="3"/>
    <s v="High"/>
    <n v="472"/>
    <n v="120"/>
    <n v="12"/>
    <n v="5664"/>
    <n v="623.04"/>
    <n v="5040.96"/>
  </r>
  <r>
    <x v="4"/>
    <x v="4"/>
    <s v="High"/>
    <n v="1579"/>
    <n v="250"/>
    <n v="7"/>
    <n v="11053"/>
    <n v="1215.83"/>
    <n v="9837.17"/>
  </r>
  <r>
    <x v="3"/>
    <x v="4"/>
    <s v="High"/>
    <n v="1005"/>
    <n v="250"/>
    <n v="12"/>
    <n v="12060"/>
    <n v="1326.6"/>
    <n v="10733.4"/>
  </r>
  <r>
    <x v="4"/>
    <x v="5"/>
    <s v="High"/>
    <n v="3199.5"/>
    <n v="260"/>
    <n v="15"/>
    <n v="47992.5"/>
    <n v="5279.1749999999993"/>
    <n v="42713.324999999997"/>
  </r>
  <r>
    <x v="1"/>
    <x v="5"/>
    <s v="High"/>
    <n v="472"/>
    <n v="260"/>
    <n v="12"/>
    <n v="5664"/>
    <n v="623.04"/>
    <n v="5040.96"/>
  </r>
  <r>
    <x v="0"/>
    <x v="0"/>
    <s v="High"/>
    <n v="1937"/>
    <n v="3"/>
    <n v="12"/>
    <n v="23244"/>
    <n v="2556.84"/>
    <n v="20687.16"/>
  </r>
  <r>
    <x v="1"/>
    <x v="0"/>
    <s v="High"/>
    <n v="792"/>
    <n v="3"/>
    <n v="350"/>
    <n v="277200"/>
    <n v="30492"/>
    <n v="246708"/>
  </r>
  <r>
    <x v="1"/>
    <x v="0"/>
    <s v="High"/>
    <n v="2811"/>
    <n v="3"/>
    <n v="300"/>
    <n v="843300"/>
    <n v="92763"/>
    <n v="750537"/>
  </r>
  <r>
    <x v="2"/>
    <x v="0"/>
    <s v="High"/>
    <n v="2441"/>
    <n v="3"/>
    <n v="125"/>
    <n v="305125"/>
    <n v="33563.75"/>
    <n v="271561.25"/>
  </r>
  <r>
    <x v="0"/>
    <x v="0"/>
    <s v="High"/>
    <n v="1560"/>
    <n v="3"/>
    <n v="15"/>
    <n v="23400"/>
    <n v="2574"/>
    <n v="20826"/>
  </r>
  <r>
    <x v="3"/>
    <x v="0"/>
    <s v="High"/>
    <n v="2706"/>
    <n v="3"/>
    <n v="7"/>
    <n v="18942"/>
    <n v="2083.62"/>
    <n v="16858.38"/>
  </r>
  <r>
    <x v="1"/>
    <x v="1"/>
    <s v="High"/>
    <n v="766"/>
    <n v="5"/>
    <n v="350"/>
    <n v="268100"/>
    <n v="29491"/>
    <n v="238609"/>
  </r>
  <r>
    <x v="1"/>
    <x v="1"/>
    <s v="High"/>
    <n v="2992"/>
    <n v="5"/>
    <n v="20"/>
    <n v="59840"/>
    <n v="6582.4"/>
    <n v="53257.599999999999"/>
  </r>
  <r>
    <x v="3"/>
    <x v="1"/>
    <s v="High"/>
    <n v="2157"/>
    <n v="5"/>
    <n v="15"/>
    <n v="32355"/>
    <n v="3559.05"/>
    <n v="28795.95"/>
  </r>
  <r>
    <x v="0"/>
    <x v="2"/>
    <s v="High"/>
    <n v="873"/>
    <n v="10"/>
    <n v="300"/>
    <n v="261900"/>
    <n v="28809"/>
    <n v="233091"/>
  </r>
  <r>
    <x v="3"/>
    <x v="2"/>
    <s v="High"/>
    <n v="1122"/>
    <n v="10"/>
    <n v="20"/>
    <n v="22440"/>
    <n v="2468.4"/>
    <n v="19971.599999999999"/>
  </r>
  <r>
    <x v="0"/>
    <x v="2"/>
    <s v="High"/>
    <n v="2104.5"/>
    <n v="10"/>
    <n v="350"/>
    <n v="736575"/>
    <n v="81023.25"/>
    <n v="655551.75"/>
  </r>
  <r>
    <x v="0"/>
    <x v="2"/>
    <s v="High"/>
    <n v="4026"/>
    <n v="10"/>
    <n v="12"/>
    <n v="48312"/>
    <n v="5314.32"/>
    <n v="42997.68"/>
  </r>
  <r>
    <x v="2"/>
    <x v="2"/>
    <s v="High"/>
    <n v="2425.5"/>
    <n v="10"/>
    <n v="12"/>
    <n v="29106"/>
    <n v="3201.66"/>
    <n v="25904.340000000004"/>
  </r>
  <r>
    <x v="0"/>
    <x v="2"/>
    <s v="High"/>
    <n v="2394"/>
    <n v="10"/>
    <n v="20"/>
    <n v="47880"/>
    <n v="5266.8"/>
    <n v="42613.2"/>
  </r>
  <r>
    <x v="3"/>
    <x v="2"/>
    <s v="High"/>
    <n v="1984"/>
    <n v="10"/>
    <n v="15"/>
    <n v="29760"/>
    <n v="3273.6"/>
    <n v="26486.400000000001"/>
  </r>
  <r>
    <x v="2"/>
    <x v="2"/>
    <s v="High"/>
    <n v="2441"/>
    <n v="10"/>
    <n v="125"/>
    <n v="305125"/>
    <n v="33563.75"/>
    <n v="271561.25"/>
  </r>
  <r>
    <x v="1"/>
    <x v="2"/>
    <s v="High"/>
    <n v="2992"/>
    <n v="10"/>
    <n v="20"/>
    <n v="59840"/>
    <n v="6582.4"/>
    <n v="53257.599999999999"/>
  </r>
  <r>
    <x v="0"/>
    <x v="2"/>
    <s v="High"/>
    <n v="1366"/>
    <n v="10"/>
    <n v="300"/>
    <n v="409800"/>
    <n v="45078"/>
    <n v="364722"/>
  </r>
  <r>
    <x v="2"/>
    <x v="3"/>
    <s v="High"/>
    <n v="2805"/>
    <n v="120"/>
    <n v="20"/>
    <n v="56100"/>
    <n v="6171"/>
    <n v="49929"/>
  </r>
  <r>
    <x v="3"/>
    <x v="3"/>
    <s v="High"/>
    <n v="655"/>
    <n v="120"/>
    <n v="15"/>
    <n v="9825"/>
    <n v="1080.75"/>
    <n v="8744.25"/>
  </r>
  <r>
    <x v="3"/>
    <x v="3"/>
    <s v="High"/>
    <n v="344"/>
    <n v="120"/>
    <n v="350"/>
    <n v="120400"/>
    <n v="13244"/>
    <n v="107156"/>
  </r>
  <r>
    <x v="0"/>
    <x v="3"/>
    <s v="High"/>
    <n v="1808"/>
    <n v="120"/>
    <n v="7"/>
    <n v="12656"/>
    <n v="1392.16"/>
    <n v="11263.84"/>
  </r>
  <r>
    <x v="2"/>
    <x v="4"/>
    <s v="High"/>
    <n v="1734"/>
    <n v="250"/>
    <n v="12"/>
    <n v="20808"/>
    <n v="2288.88"/>
    <n v="18519.12"/>
  </r>
  <r>
    <x v="3"/>
    <x v="4"/>
    <s v="High"/>
    <n v="554"/>
    <n v="250"/>
    <n v="125"/>
    <n v="69250"/>
    <n v="7617.5"/>
    <n v="61632.5"/>
  </r>
  <r>
    <x v="0"/>
    <x v="4"/>
    <s v="High"/>
    <n v="2935"/>
    <n v="250"/>
    <n v="20"/>
    <n v="58700"/>
    <n v="6457"/>
    <n v="52243"/>
  </r>
  <r>
    <x v="1"/>
    <x v="5"/>
    <s v="High"/>
    <n v="3165"/>
    <n v="260"/>
    <n v="125"/>
    <n v="395625"/>
    <n v="43518.75"/>
    <n v="352106.25"/>
  </r>
  <r>
    <x v="3"/>
    <x v="5"/>
    <s v="High"/>
    <n v="2629"/>
    <n v="260"/>
    <n v="20"/>
    <n v="52580"/>
    <n v="5783.8"/>
    <n v="46796.2"/>
  </r>
  <r>
    <x v="2"/>
    <x v="5"/>
    <s v="High"/>
    <n v="1433"/>
    <n v="260"/>
    <n v="125"/>
    <n v="179125"/>
    <n v="19703.75"/>
    <n v="159421.25"/>
  </r>
  <r>
    <x v="3"/>
    <x v="5"/>
    <s v="High"/>
    <n v="947"/>
    <n v="260"/>
    <n v="125"/>
    <n v="118375"/>
    <n v="13021.25"/>
    <n v="105353.75"/>
  </r>
  <r>
    <x v="3"/>
    <x v="5"/>
    <s v="High"/>
    <n v="344"/>
    <n v="260"/>
    <n v="350"/>
    <n v="120400"/>
    <n v="13244"/>
    <n v="107156"/>
  </r>
  <r>
    <x v="3"/>
    <x v="5"/>
    <s v="High"/>
    <n v="2157"/>
    <n v="260"/>
    <n v="15"/>
    <n v="32355"/>
    <n v="3559.05"/>
    <n v="28795.95"/>
  </r>
  <r>
    <x v="4"/>
    <x v="2"/>
    <s v="High"/>
    <n v="380"/>
    <n v="10"/>
    <n v="7"/>
    <n v="2660"/>
    <n v="292.60000000000002"/>
    <n v="2367.4"/>
  </r>
  <r>
    <x v="3"/>
    <x v="0"/>
    <s v="High"/>
    <n v="886"/>
    <n v="3"/>
    <n v="350"/>
    <n v="310100"/>
    <n v="37212"/>
    <n v="272888"/>
  </r>
  <r>
    <x v="0"/>
    <x v="0"/>
    <s v="High"/>
    <n v="2416"/>
    <n v="3"/>
    <n v="125"/>
    <n v="302000"/>
    <n v="36240"/>
    <n v="265760"/>
  </r>
  <r>
    <x v="3"/>
    <x v="0"/>
    <s v="High"/>
    <n v="2156"/>
    <n v="3"/>
    <n v="125"/>
    <n v="269500"/>
    <n v="32340"/>
    <n v="237160"/>
  </r>
  <r>
    <x v="0"/>
    <x v="0"/>
    <s v="High"/>
    <n v="2689"/>
    <n v="3"/>
    <n v="15"/>
    <n v="40335"/>
    <n v="4840.2"/>
    <n v="35494.800000000003"/>
  </r>
  <r>
    <x v="4"/>
    <x v="1"/>
    <s v="High"/>
    <n v="677"/>
    <n v="5"/>
    <n v="15"/>
    <n v="10155"/>
    <n v="1218.5999999999999"/>
    <n v="8936.4"/>
  </r>
  <r>
    <x v="2"/>
    <x v="1"/>
    <s v="High"/>
    <n v="1773"/>
    <n v="5"/>
    <n v="300"/>
    <n v="531900"/>
    <n v="63828"/>
    <n v="468072"/>
  </r>
  <r>
    <x v="3"/>
    <x v="1"/>
    <s v="High"/>
    <n v="2420"/>
    <n v="5"/>
    <n v="7"/>
    <n v="16940"/>
    <n v="2032.8"/>
    <n v="14907.2"/>
  </r>
  <r>
    <x v="0"/>
    <x v="1"/>
    <s v="High"/>
    <n v="2734"/>
    <n v="5"/>
    <n v="7"/>
    <n v="19138"/>
    <n v="2296.56"/>
    <n v="16841.439999999999"/>
  </r>
  <r>
    <x v="3"/>
    <x v="1"/>
    <s v="High"/>
    <n v="1715"/>
    <n v="5"/>
    <n v="20"/>
    <n v="34300"/>
    <n v="4116"/>
    <n v="30184"/>
  </r>
  <r>
    <x v="2"/>
    <x v="1"/>
    <s v="High"/>
    <n v="1186"/>
    <n v="5"/>
    <n v="300"/>
    <n v="355800"/>
    <n v="42696"/>
    <n v="313104"/>
  </r>
  <r>
    <x v="4"/>
    <x v="2"/>
    <s v="High"/>
    <n v="3495"/>
    <n v="10"/>
    <n v="300"/>
    <n v="1048500"/>
    <n v="125820"/>
    <n v="922680"/>
  </r>
  <r>
    <x v="3"/>
    <x v="2"/>
    <s v="High"/>
    <n v="886"/>
    <n v="10"/>
    <n v="350"/>
    <n v="310100"/>
    <n v="37212"/>
    <n v="272888"/>
  </r>
  <r>
    <x v="3"/>
    <x v="2"/>
    <s v="High"/>
    <n v="2156"/>
    <n v="10"/>
    <n v="125"/>
    <n v="269500"/>
    <n v="32340"/>
    <n v="237160"/>
  </r>
  <r>
    <x v="3"/>
    <x v="2"/>
    <s v="High"/>
    <n v="905"/>
    <n v="10"/>
    <n v="20"/>
    <n v="18100"/>
    <n v="2172"/>
    <n v="15928"/>
  </r>
  <r>
    <x v="3"/>
    <x v="2"/>
    <s v="High"/>
    <n v="1715"/>
    <n v="10"/>
    <n v="20"/>
    <n v="34300"/>
    <n v="4116"/>
    <n v="30184"/>
  </r>
  <r>
    <x v="2"/>
    <x v="2"/>
    <s v="High"/>
    <n v="1594"/>
    <n v="10"/>
    <n v="350"/>
    <n v="557900"/>
    <n v="66948"/>
    <n v="490952"/>
  </r>
  <r>
    <x v="1"/>
    <x v="2"/>
    <s v="High"/>
    <n v="1359"/>
    <n v="10"/>
    <n v="300"/>
    <n v="407700"/>
    <n v="48924"/>
    <n v="358776"/>
  </r>
  <r>
    <x v="3"/>
    <x v="2"/>
    <s v="High"/>
    <n v="2150"/>
    <n v="10"/>
    <n v="300"/>
    <n v="645000"/>
    <n v="77400"/>
    <n v="567600"/>
  </r>
  <r>
    <x v="3"/>
    <x v="2"/>
    <s v="High"/>
    <n v="1197"/>
    <n v="10"/>
    <n v="350"/>
    <n v="418950"/>
    <n v="50274"/>
    <n v="368676"/>
  </r>
  <r>
    <x v="3"/>
    <x v="2"/>
    <s v="High"/>
    <n v="380"/>
    <n v="10"/>
    <n v="15"/>
    <n v="5700"/>
    <n v="684"/>
    <n v="5016"/>
  </r>
  <r>
    <x v="3"/>
    <x v="2"/>
    <s v="High"/>
    <n v="1233"/>
    <n v="10"/>
    <n v="20"/>
    <n v="24660"/>
    <n v="2959.2"/>
    <n v="21700.799999999999"/>
  </r>
  <r>
    <x v="3"/>
    <x v="3"/>
    <s v="High"/>
    <n v="1395"/>
    <n v="120"/>
    <n v="350"/>
    <n v="488250"/>
    <n v="58590"/>
    <n v="429660"/>
  </r>
  <r>
    <x v="4"/>
    <x v="3"/>
    <s v="High"/>
    <n v="986"/>
    <n v="120"/>
    <n v="350"/>
    <n v="345100"/>
    <n v="41412"/>
    <n v="303688"/>
  </r>
  <r>
    <x v="3"/>
    <x v="3"/>
    <s v="High"/>
    <n v="905"/>
    <n v="120"/>
    <n v="20"/>
    <n v="18100"/>
    <n v="2172"/>
    <n v="15928"/>
  </r>
  <r>
    <x v="0"/>
    <x v="4"/>
    <s v="High"/>
    <n v="2109"/>
    <n v="250"/>
    <n v="12"/>
    <n v="25308"/>
    <n v="3036.96"/>
    <n v="22271.040000000001"/>
  </r>
  <r>
    <x v="2"/>
    <x v="4"/>
    <s v="High"/>
    <n v="3874.5"/>
    <n v="250"/>
    <n v="15"/>
    <n v="58117.5"/>
    <n v="6974.0999999999995"/>
    <n v="51143.399999999994"/>
  </r>
  <r>
    <x v="0"/>
    <x v="4"/>
    <s v="High"/>
    <n v="623"/>
    <n v="250"/>
    <n v="350"/>
    <n v="218050"/>
    <n v="26166"/>
    <n v="191884"/>
  </r>
  <r>
    <x v="4"/>
    <x v="4"/>
    <s v="High"/>
    <n v="986"/>
    <n v="250"/>
    <n v="350"/>
    <n v="345100"/>
    <n v="41412"/>
    <n v="303688"/>
  </r>
  <r>
    <x v="4"/>
    <x v="4"/>
    <s v="High"/>
    <n v="2387"/>
    <n v="250"/>
    <n v="125"/>
    <n v="298375"/>
    <n v="35805"/>
    <n v="262570"/>
  </r>
  <r>
    <x v="3"/>
    <x v="4"/>
    <s v="High"/>
    <n v="1233"/>
    <n v="250"/>
    <n v="20"/>
    <n v="24660"/>
    <n v="2959.2"/>
    <n v="21700.799999999999"/>
  </r>
  <r>
    <x v="4"/>
    <x v="5"/>
    <s v="High"/>
    <n v="270"/>
    <n v="260"/>
    <n v="350"/>
    <n v="94500"/>
    <n v="11340"/>
    <n v="83160"/>
  </r>
  <r>
    <x v="2"/>
    <x v="5"/>
    <s v="High"/>
    <n v="3421.5"/>
    <n v="260"/>
    <n v="7"/>
    <n v="23950.5"/>
    <n v="2874.06"/>
    <n v="21076.44"/>
  </r>
  <r>
    <x v="0"/>
    <x v="5"/>
    <s v="High"/>
    <n v="2734"/>
    <n v="260"/>
    <n v="7"/>
    <n v="19138"/>
    <n v="2296.56"/>
    <n v="16841.439999999999"/>
  </r>
  <r>
    <x v="4"/>
    <x v="5"/>
    <s v="High"/>
    <n v="2548"/>
    <n v="260"/>
    <n v="15"/>
    <n v="38220"/>
    <n v="4586.3999999999996"/>
    <n v="33633.599999999999"/>
  </r>
  <r>
    <x v="2"/>
    <x v="0"/>
    <s v="High"/>
    <n v="2521.5"/>
    <n v="3"/>
    <n v="20"/>
    <n v="50430"/>
    <n v="6051.6"/>
    <n v="44378.399999999994"/>
  </r>
  <r>
    <x v="3"/>
    <x v="1"/>
    <s v="High"/>
    <n v="2661"/>
    <n v="5"/>
    <n v="12"/>
    <n v="31932"/>
    <n v="3831.84"/>
    <n v="28100.16"/>
  </r>
  <r>
    <x v="1"/>
    <x v="2"/>
    <s v="High"/>
    <n v="1531"/>
    <n v="10"/>
    <n v="20"/>
    <n v="30620"/>
    <n v="3674.4"/>
    <n v="26945.599999999999"/>
  </r>
  <r>
    <x v="2"/>
    <x v="4"/>
    <s v="High"/>
    <n v="1491"/>
    <n v="250"/>
    <n v="7"/>
    <n v="10437"/>
    <n v="1252.44"/>
    <n v="9184.56"/>
  </r>
  <r>
    <x v="1"/>
    <x v="4"/>
    <s v="High"/>
    <n v="1531"/>
    <n v="250"/>
    <n v="20"/>
    <n v="30620"/>
    <n v="3674.4"/>
    <n v="26945.599999999999"/>
  </r>
  <r>
    <x v="0"/>
    <x v="5"/>
    <s v="High"/>
    <n v="2761"/>
    <n v="260"/>
    <n v="12"/>
    <n v="33132"/>
    <n v="3975.84"/>
    <n v="29156.16"/>
  </r>
  <r>
    <x v="4"/>
    <x v="0"/>
    <s v="High"/>
    <n v="2567"/>
    <n v="3"/>
    <n v="15"/>
    <n v="38505"/>
    <n v="5005.6499999999996"/>
    <n v="33499.35"/>
  </r>
  <r>
    <x v="4"/>
    <x v="4"/>
    <s v="High"/>
    <n v="2567"/>
    <n v="250"/>
    <n v="15"/>
    <n v="38505"/>
    <n v="5005.6499999999996"/>
    <n v="33499.35"/>
  </r>
  <r>
    <x v="0"/>
    <x v="0"/>
    <s v="High"/>
    <n v="923"/>
    <n v="3"/>
    <n v="350"/>
    <n v="323050"/>
    <n v="41996.5"/>
    <n v="281053.5"/>
  </r>
  <r>
    <x v="2"/>
    <x v="0"/>
    <s v="High"/>
    <n v="1790"/>
    <n v="3"/>
    <n v="350"/>
    <n v="626500"/>
    <n v="81445"/>
    <n v="545055"/>
  </r>
  <r>
    <x v="1"/>
    <x v="0"/>
    <s v="High"/>
    <n v="442"/>
    <n v="3"/>
    <n v="20"/>
    <n v="8840"/>
    <n v="1149.2"/>
    <n v="7690.8"/>
  </r>
  <r>
    <x v="4"/>
    <x v="1"/>
    <s v="High"/>
    <n v="982.5"/>
    <n v="5"/>
    <n v="350"/>
    <n v="343875"/>
    <n v="44703.75"/>
    <n v="299171.25"/>
  </r>
  <r>
    <x v="4"/>
    <x v="1"/>
    <s v="High"/>
    <n v="1298"/>
    <n v="5"/>
    <n v="7"/>
    <n v="9086"/>
    <n v="1181.18"/>
    <n v="7904.82"/>
  </r>
  <r>
    <x v="3"/>
    <x v="1"/>
    <s v="High"/>
    <n v="604"/>
    <n v="5"/>
    <n v="12"/>
    <n v="7248"/>
    <n v="942.24"/>
    <n v="6305.76"/>
  </r>
  <r>
    <x v="3"/>
    <x v="1"/>
    <s v="High"/>
    <n v="2255"/>
    <n v="5"/>
    <n v="20"/>
    <n v="45100"/>
    <n v="5863"/>
    <n v="39237"/>
  </r>
  <r>
    <x v="0"/>
    <x v="1"/>
    <s v="High"/>
    <n v="1249"/>
    <n v="5"/>
    <n v="20"/>
    <n v="24980"/>
    <n v="3247.4"/>
    <n v="21732.6"/>
  </r>
  <r>
    <x v="4"/>
    <x v="2"/>
    <s v="High"/>
    <n v="1438.5"/>
    <n v="10"/>
    <n v="7"/>
    <n v="10069.5"/>
    <n v="1309.0350000000001"/>
    <n v="8760.4650000000001"/>
  </r>
  <r>
    <x v="1"/>
    <x v="2"/>
    <s v="High"/>
    <n v="807"/>
    <n v="10"/>
    <n v="300"/>
    <n v="242100"/>
    <n v="31473"/>
    <n v="210627"/>
  </r>
  <r>
    <x v="4"/>
    <x v="2"/>
    <s v="High"/>
    <n v="2641"/>
    <n v="10"/>
    <n v="20"/>
    <n v="52820"/>
    <n v="6866.6"/>
    <n v="45953.4"/>
  </r>
  <r>
    <x v="1"/>
    <x v="2"/>
    <s v="High"/>
    <n v="2708"/>
    <n v="10"/>
    <n v="20"/>
    <n v="54160"/>
    <n v="7040.8"/>
    <n v="47119.199999999997"/>
  </r>
  <r>
    <x v="0"/>
    <x v="2"/>
    <s v="High"/>
    <n v="2632"/>
    <n v="10"/>
    <n v="350"/>
    <n v="921200"/>
    <n v="119756"/>
    <n v="801444"/>
  </r>
  <r>
    <x v="0"/>
    <x v="2"/>
    <s v="High"/>
    <n v="1583"/>
    <n v="10"/>
    <n v="125"/>
    <n v="197875"/>
    <n v="25723.75"/>
    <n v="172151.25"/>
  </r>
  <r>
    <x v="3"/>
    <x v="2"/>
    <s v="High"/>
    <n v="571"/>
    <n v="10"/>
    <n v="12"/>
    <n v="6852"/>
    <n v="890.76"/>
    <n v="5961.24"/>
  </r>
  <r>
    <x v="2"/>
    <x v="2"/>
    <s v="High"/>
    <n v="2696"/>
    <n v="10"/>
    <n v="7"/>
    <n v="18872"/>
    <n v="2453.36"/>
    <n v="16418.64"/>
  </r>
  <r>
    <x v="0"/>
    <x v="2"/>
    <s v="High"/>
    <n v="1565"/>
    <n v="10"/>
    <n v="15"/>
    <n v="23475"/>
    <n v="3051.75"/>
    <n v="20423.25"/>
  </r>
  <r>
    <x v="0"/>
    <x v="2"/>
    <s v="High"/>
    <n v="1249"/>
    <n v="10"/>
    <n v="20"/>
    <n v="24980"/>
    <n v="3247.4"/>
    <n v="21732.6"/>
  </r>
  <r>
    <x v="1"/>
    <x v="2"/>
    <s v="High"/>
    <n v="357"/>
    <n v="10"/>
    <n v="350"/>
    <n v="124950"/>
    <n v="16243.5"/>
    <n v="108706.5"/>
  </r>
  <r>
    <x v="1"/>
    <x v="2"/>
    <s v="High"/>
    <n v="1013"/>
    <n v="10"/>
    <n v="12"/>
    <n v="12156"/>
    <n v="1580.28"/>
    <n v="10575.72"/>
  </r>
  <r>
    <x v="2"/>
    <x v="3"/>
    <s v="High"/>
    <n v="3997.5"/>
    <n v="120"/>
    <n v="15"/>
    <n v="59962.5"/>
    <n v="7795.125"/>
    <n v="52167.375"/>
  </r>
  <r>
    <x v="0"/>
    <x v="3"/>
    <s v="High"/>
    <n v="2632"/>
    <n v="120"/>
    <n v="350"/>
    <n v="921200"/>
    <n v="119756"/>
    <n v="801444"/>
  </r>
  <r>
    <x v="2"/>
    <x v="3"/>
    <s v="High"/>
    <n v="1190"/>
    <n v="120"/>
    <n v="7"/>
    <n v="8330"/>
    <n v="1082.9000000000001"/>
    <n v="7247.1"/>
  </r>
  <r>
    <x v="3"/>
    <x v="3"/>
    <s v="High"/>
    <n v="604"/>
    <n v="120"/>
    <n v="12"/>
    <n v="7248"/>
    <n v="942.24"/>
    <n v="6305.76"/>
  </r>
  <r>
    <x v="1"/>
    <x v="3"/>
    <s v="High"/>
    <n v="660"/>
    <n v="120"/>
    <n v="15"/>
    <n v="9900"/>
    <n v="1287"/>
    <n v="8613"/>
  </r>
  <r>
    <x v="3"/>
    <x v="3"/>
    <s v="High"/>
    <n v="410"/>
    <n v="120"/>
    <n v="12"/>
    <n v="4920"/>
    <n v="639.6"/>
    <n v="4280.3999999999996"/>
  </r>
  <r>
    <x v="3"/>
    <x v="3"/>
    <s v="High"/>
    <n v="2605"/>
    <n v="120"/>
    <n v="300"/>
    <n v="781500"/>
    <n v="101595"/>
    <n v="679905"/>
  </r>
  <r>
    <x v="1"/>
    <x v="3"/>
    <s v="High"/>
    <n v="1013"/>
    <n v="120"/>
    <n v="12"/>
    <n v="12156"/>
    <n v="1580.28"/>
    <n v="10575.72"/>
  </r>
  <r>
    <x v="0"/>
    <x v="4"/>
    <s v="High"/>
    <n v="1583"/>
    <n v="250"/>
    <n v="125"/>
    <n v="197875"/>
    <n v="25723.75"/>
    <n v="172151.25"/>
  </r>
  <r>
    <x v="0"/>
    <x v="4"/>
    <s v="High"/>
    <n v="1565"/>
    <n v="250"/>
    <n v="15"/>
    <n v="23475"/>
    <n v="3051.75"/>
    <n v="20423.25"/>
  </r>
  <r>
    <x v="0"/>
    <x v="5"/>
    <s v="High"/>
    <n v="1659"/>
    <n v="260"/>
    <n v="125"/>
    <n v="207375"/>
    <n v="26958.75"/>
    <n v="180416.25"/>
  </r>
  <r>
    <x v="2"/>
    <x v="5"/>
    <s v="High"/>
    <n v="1190"/>
    <n v="260"/>
    <n v="7"/>
    <n v="8330"/>
    <n v="1082.9000000000001"/>
    <n v="7247.1"/>
  </r>
  <r>
    <x v="3"/>
    <x v="5"/>
    <s v="High"/>
    <n v="410"/>
    <n v="260"/>
    <n v="12"/>
    <n v="4920"/>
    <n v="639.6"/>
    <n v="4280.3999999999996"/>
  </r>
  <r>
    <x v="1"/>
    <x v="5"/>
    <s v="High"/>
    <n v="1770"/>
    <n v="260"/>
    <n v="12"/>
    <n v="21240"/>
    <n v="2761.2"/>
    <n v="18478.8"/>
  </r>
  <r>
    <x v="3"/>
    <x v="0"/>
    <s v="High"/>
    <n v="2579"/>
    <n v="3"/>
    <n v="20"/>
    <n v="51580"/>
    <n v="7221.2"/>
    <n v="44358.8"/>
  </r>
  <r>
    <x v="4"/>
    <x v="0"/>
    <s v="High"/>
    <n v="1743"/>
    <n v="3"/>
    <n v="20"/>
    <n v="34860"/>
    <n v="4880.3999999999996"/>
    <n v="29979.599999999999"/>
  </r>
  <r>
    <x v="4"/>
    <x v="0"/>
    <s v="High"/>
    <n v="2996"/>
    <n v="3"/>
    <n v="7"/>
    <n v="20972"/>
    <n v="2936.08"/>
    <n v="18035.919999999998"/>
  </r>
  <r>
    <x v="1"/>
    <x v="0"/>
    <s v="High"/>
    <n v="280"/>
    <n v="3"/>
    <n v="7"/>
    <n v="1960"/>
    <n v="274.39999999999998"/>
    <n v="1685.6"/>
  </r>
  <r>
    <x v="2"/>
    <x v="1"/>
    <s v="High"/>
    <n v="293"/>
    <n v="5"/>
    <n v="7"/>
    <n v="2051"/>
    <n v="287.14"/>
    <n v="1763.8600000000001"/>
  </r>
  <r>
    <x v="4"/>
    <x v="1"/>
    <s v="High"/>
    <n v="2996"/>
    <n v="5"/>
    <n v="7"/>
    <n v="20972"/>
    <n v="2936.08"/>
    <n v="18035.919999999998"/>
  </r>
  <r>
    <x v="1"/>
    <x v="2"/>
    <s v="High"/>
    <n v="278"/>
    <n v="10"/>
    <n v="15"/>
    <n v="4170"/>
    <n v="583.79999999999995"/>
    <n v="3586.2"/>
  </r>
  <r>
    <x v="0"/>
    <x v="2"/>
    <s v="High"/>
    <n v="2428"/>
    <n v="10"/>
    <n v="20"/>
    <n v="48560"/>
    <n v="6798.4"/>
    <n v="41761.599999999999"/>
  </r>
  <r>
    <x v="4"/>
    <x v="2"/>
    <s v="High"/>
    <n v="1767"/>
    <n v="10"/>
    <n v="15"/>
    <n v="26505"/>
    <n v="3710.7"/>
    <n v="22794.3"/>
  </r>
  <r>
    <x v="2"/>
    <x v="2"/>
    <s v="High"/>
    <n v="1393"/>
    <n v="10"/>
    <n v="12"/>
    <n v="16716"/>
    <n v="2340.2399999999998"/>
    <n v="14375.76"/>
  </r>
  <r>
    <x v="1"/>
    <x v="4"/>
    <s v="High"/>
    <n v="280"/>
    <n v="250"/>
    <n v="7"/>
    <n v="1960"/>
    <n v="274.39999999999998"/>
    <n v="1685.6"/>
  </r>
  <r>
    <x v="2"/>
    <x v="5"/>
    <s v="High"/>
    <n v="1393"/>
    <n v="260"/>
    <n v="12"/>
    <n v="16716"/>
    <n v="2340.2399999999998"/>
    <n v="14375.76"/>
  </r>
  <r>
    <x v="4"/>
    <x v="5"/>
    <s v="High"/>
    <n v="2015"/>
    <n v="260"/>
    <n v="12"/>
    <n v="24180"/>
    <n v="3385.2"/>
    <n v="20794.8"/>
  </r>
  <r>
    <x v="3"/>
    <x v="0"/>
    <s v="High"/>
    <n v="801"/>
    <n v="3"/>
    <n v="300"/>
    <n v="240300"/>
    <n v="33642"/>
    <n v="206658"/>
  </r>
  <r>
    <x v="2"/>
    <x v="0"/>
    <s v="High"/>
    <n v="1023"/>
    <n v="3"/>
    <n v="125"/>
    <n v="127875"/>
    <n v="17902.5"/>
    <n v="109972.5"/>
  </r>
  <r>
    <x v="0"/>
    <x v="0"/>
    <s v="High"/>
    <n v="1496"/>
    <n v="3"/>
    <n v="300"/>
    <n v="448800"/>
    <n v="62832"/>
    <n v="385968"/>
  </r>
  <r>
    <x v="4"/>
    <x v="0"/>
    <s v="High"/>
    <n v="1010"/>
    <n v="3"/>
    <n v="300"/>
    <n v="303000"/>
    <n v="42420"/>
    <n v="260580"/>
  </r>
  <r>
    <x v="1"/>
    <x v="0"/>
    <s v="High"/>
    <n v="1513"/>
    <n v="3"/>
    <n v="15"/>
    <n v="22695"/>
    <n v="3177.3"/>
    <n v="19517.7"/>
  </r>
  <r>
    <x v="0"/>
    <x v="0"/>
    <s v="High"/>
    <n v="2300"/>
    <n v="3"/>
    <n v="15"/>
    <n v="34500"/>
    <n v="4830"/>
    <n v="29670"/>
  </r>
  <r>
    <x v="3"/>
    <x v="0"/>
    <s v="High"/>
    <n v="2821"/>
    <n v="3"/>
    <n v="125"/>
    <n v="352625"/>
    <n v="49367.5"/>
    <n v="303257.5"/>
  </r>
  <r>
    <x v="0"/>
    <x v="1"/>
    <s v="High"/>
    <n v="2227.5"/>
    <n v="5"/>
    <n v="350"/>
    <n v="779625"/>
    <n v="109147.5"/>
    <n v="670477.5"/>
  </r>
  <r>
    <x v="1"/>
    <x v="1"/>
    <s v="High"/>
    <n v="1199"/>
    <n v="5"/>
    <n v="350"/>
    <n v="419650"/>
    <n v="58751"/>
    <n v="360899"/>
  </r>
  <r>
    <x v="0"/>
    <x v="1"/>
    <s v="High"/>
    <n v="200"/>
    <n v="5"/>
    <n v="350"/>
    <n v="70000"/>
    <n v="9800"/>
    <n v="60200"/>
  </r>
  <r>
    <x v="0"/>
    <x v="1"/>
    <s v="High"/>
    <n v="388"/>
    <n v="5"/>
    <n v="7"/>
    <n v="2716"/>
    <n v="380.24"/>
    <n v="2335.7600000000002"/>
  </r>
  <r>
    <x v="3"/>
    <x v="1"/>
    <s v="High"/>
    <n v="1727"/>
    <n v="5"/>
    <n v="7"/>
    <n v="12089"/>
    <n v="1692.46"/>
    <n v="10396.540000000001"/>
  </r>
  <r>
    <x v="0"/>
    <x v="1"/>
    <s v="High"/>
    <n v="2300"/>
    <n v="5"/>
    <n v="15"/>
    <n v="34500"/>
    <n v="4830"/>
    <n v="29670"/>
  </r>
  <r>
    <x v="3"/>
    <x v="2"/>
    <s v="High"/>
    <n v="260"/>
    <n v="10"/>
    <n v="20"/>
    <n v="5200"/>
    <n v="728"/>
    <n v="4472"/>
  </r>
  <r>
    <x v="0"/>
    <x v="2"/>
    <s v="High"/>
    <n v="2470"/>
    <n v="10"/>
    <n v="15"/>
    <n v="37050"/>
    <n v="5187"/>
    <n v="31863"/>
  </r>
  <r>
    <x v="0"/>
    <x v="2"/>
    <s v="High"/>
    <n v="1743"/>
    <n v="10"/>
    <n v="15"/>
    <n v="26145"/>
    <n v="3660.3"/>
    <n v="22484.7"/>
  </r>
  <r>
    <x v="4"/>
    <x v="2"/>
    <s v="High"/>
    <n v="2914"/>
    <n v="10"/>
    <n v="12"/>
    <n v="34968"/>
    <n v="4895.5200000000004"/>
    <n v="30072.48"/>
  </r>
  <r>
    <x v="2"/>
    <x v="2"/>
    <s v="High"/>
    <n v="1731"/>
    <n v="10"/>
    <n v="7"/>
    <n v="12117"/>
    <n v="1696.38"/>
    <n v="10420.619999999999"/>
  </r>
  <r>
    <x v="0"/>
    <x v="2"/>
    <s v="High"/>
    <n v="700"/>
    <n v="10"/>
    <n v="350"/>
    <n v="245000"/>
    <n v="34300"/>
    <n v="210700"/>
  </r>
  <r>
    <x v="0"/>
    <x v="2"/>
    <s v="High"/>
    <n v="2222"/>
    <n v="10"/>
    <n v="12"/>
    <n v="26664"/>
    <n v="3732.96"/>
    <n v="22931.040000000001"/>
  </r>
  <r>
    <x v="4"/>
    <x v="2"/>
    <s v="High"/>
    <n v="1177"/>
    <n v="10"/>
    <n v="350"/>
    <n v="411950"/>
    <n v="57673"/>
    <n v="354277"/>
  </r>
  <r>
    <x v="2"/>
    <x v="2"/>
    <s v="High"/>
    <n v="1922"/>
    <n v="10"/>
    <n v="350"/>
    <n v="672700"/>
    <n v="94178"/>
    <n v="578522"/>
  </r>
  <r>
    <x v="3"/>
    <x v="3"/>
    <s v="High"/>
    <n v="1575"/>
    <n v="120"/>
    <n v="125"/>
    <n v="196875"/>
    <n v="27562.5"/>
    <n v="169312.5"/>
  </r>
  <r>
    <x v="4"/>
    <x v="3"/>
    <s v="High"/>
    <n v="606"/>
    <n v="120"/>
    <n v="20"/>
    <n v="12120"/>
    <n v="1696.8000000000002"/>
    <n v="10423.200000000001"/>
  </r>
  <r>
    <x v="4"/>
    <x v="3"/>
    <s v="High"/>
    <n v="2460"/>
    <n v="120"/>
    <n v="300"/>
    <n v="738000"/>
    <n v="103320"/>
    <n v="634680"/>
  </r>
  <r>
    <x v="0"/>
    <x v="3"/>
    <s v="High"/>
    <n v="269"/>
    <n v="120"/>
    <n v="300"/>
    <n v="80700"/>
    <n v="11298"/>
    <n v="69402"/>
  </r>
  <r>
    <x v="1"/>
    <x v="3"/>
    <s v="High"/>
    <n v="2536"/>
    <n v="120"/>
    <n v="300"/>
    <n v="760800"/>
    <n v="106512"/>
    <n v="654288"/>
  </r>
  <r>
    <x v="3"/>
    <x v="4"/>
    <s v="High"/>
    <n v="2903"/>
    <n v="250"/>
    <n v="7"/>
    <n v="20321"/>
    <n v="2844.94"/>
    <n v="17476.060000000001"/>
  </r>
  <r>
    <x v="4"/>
    <x v="4"/>
    <s v="High"/>
    <n v="2541"/>
    <n v="250"/>
    <n v="300"/>
    <n v="762300"/>
    <n v="106722"/>
    <n v="655578"/>
  </r>
  <r>
    <x v="0"/>
    <x v="4"/>
    <s v="High"/>
    <n v="269"/>
    <n v="250"/>
    <n v="300"/>
    <n v="80700"/>
    <n v="11298"/>
    <n v="69402"/>
  </r>
  <r>
    <x v="0"/>
    <x v="4"/>
    <s v="High"/>
    <n v="1496"/>
    <n v="250"/>
    <n v="300"/>
    <n v="448800"/>
    <n v="62832"/>
    <n v="385968"/>
  </r>
  <r>
    <x v="4"/>
    <x v="4"/>
    <s v="High"/>
    <n v="1010"/>
    <n v="250"/>
    <n v="300"/>
    <n v="303000"/>
    <n v="42420"/>
    <n v="260580"/>
  </r>
  <r>
    <x v="2"/>
    <x v="4"/>
    <s v="High"/>
    <n v="1281"/>
    <n v="250"/>
    <n v="350"/>
    <n v="448350"/>
    <n v="62769"/>
    <n v="385581"/>
  </r>
  <r>
    <x v="0"/>
    <x v="5"/>
    <s v="High"/>
    <n v="888"/>
    <n v="260"/>
    <n v="300"/>
    <n v="266400"/>
    <n v="37296"/>
    <n v="229104"/>
  </r>
  <r>
    <x v="4"/>
    <x v="5"/>
    <s v="High"/>
    <n v="2844"/>
    <n v="260"/>
    <n v="125"/>
    <n v="355500"/>
    <n v="49770"/>
    <n v="305730"/>
  </r>
  <r>
    <x v="2"/>
    <x v="5"/>
    <s v="High"/>
    <n v="2475"/>
    <n v="260"/>
    <n v="12"/>
    <n v="29700"/>
    <n v="4158"/>
    <n v="25542"/>
  </r>
  <r>
    <x v="0"/>
    <x v="5"/>
    <s v="High"/>
    <n v="1743"/>
    <n v="260"/>
    <n v="15"/>
    <n v="26145"/>
    <n v="3660.3"/>
    <n v="22484.7"/>
  </r>
  <r>
    <x v="4"/>
    <x v="5"/>
    <s v="High"/>
    <n v="2914"/>
    <n v="260"/>
    <n v="12"/>
    <n v="34968"/>
    <n v="4895.5200000000004"/>
    <n v="30072.48"/>
  </r>
  <r>
    <x v="2"/>
    <x v="5"/>
    <s v="High"/>
    <n v="1731"/>
    <n v="260"/>
    <n v="7"/>
    <n v="12117"/>
    <n v="1696.38"/>
    <n v="10420.619999999999"/>
  </r>
  <r>
    <x v="3"/>
    <x v="5"/>
    <s v="High"/>
    <n v="1727"/>
    <n v="260"/>
    <n v="7"/>
    <n v="12089"/>
    <n v="1692.46"/>
    <n v="10396.540000000001"/>
  </r>
  <r>
    <x v="3"/>
    <x v="5"/>
    <s v="High"/>
    <n v="1870"/>
    <n v="260"/>
    <n v="15"/>
    <n v="28050"/>
    <n v="3927"/>
    <n v="24123"/>
  </r>
  <r>
    <x v="2"/>
    <x v="0"/>
    <s v="High"/>
    <n v="1174"/>
    <n v="3"/>
    <n v="125"/>
    <n v="146750"/>
    <n v="22012.5"/>
    <n v="124737.5"/>
  </r>
  <r>
    <x v="1"/>
    <x v="0"/>
    <s v="High"/>
    <n v="2767"/>
    <n v="3"/>
    <n v="125"/>
    <n v="345875"/>
    <n v="51881.25"/>
    <n v="293993.75"/>
  </r>
  <r>
    <x v="1"/>
    <x v="0"/>
    <s v="High"/>
    <n v="1085"/>
    <n v="3"/>
    <n v="125"/>
    <n v="135625"/>
    <n v="20343.75"/>
    <n v="115281.25"/>
  </r>
  <r>
    <x v="3"/>
    <x v="1"/>
    <s v="High"/>
    <n v="546"/>
    <n v="5"/>
    <n v="300"/>
    <n v="163800"/>
    <n v="24570"/>
    <n v="139230"/>
  </r>
  <r>
    <x v="1"/>
    <x v="2"/>
    <s v="High"/>
    <n v="1158"/>
    <n v="10"/>
    <n v="20"/>
    <n v="23160"/>
    <n v="3474"/>
    <n v="19686"/>
  </r>
  <r>
    <x v="0"/>
    <x v="2"/>
    <s v="High"/>
    <n v="1614"/>
    <n v="10"/>
    <n v="15"/>
    <n v="24210"/>
    <n v="3631.5"/>
    <n v="20578.5"/>
  </r>
  <r>
    <x v="3"/>
    <x v="2"/>
    <s v="High"/>
    <n v="2535"/>
    <n v="10"/>
    <n v="7"/>
    <n v="17745"/>
    <n v="2661.75"/>
    <n v="15083.25"/>
  </r>
  <r>
    <x v="3"/>
    <x v="2"/>
    <s v="High"/>
    <n v="2851"/>
    <n v="10"/>
    <n v="350"/>
    <n v="997850"/>
    <n v="149677.5"/>
    <n v="848172.5"/>
  </r>
  <r>
    <x v="0"/>
    <x v="2"/>
    <s v="High"/>
    <n v="2559"/>
    <n v="10"/>
    <n v="15"/>
    <n v="38385"/>
    <n v="5757.75"/>
    <n v="32627.25"/>
  </r>
  <r>
    <x v="4"/>
    <x v="2"/>
    <s v="High"/>
    <n v="267"/>
    <n v="10"/>
    <n v="20"/>
    <n v="5340"/>
    <n v="801"/>
    <n v="4539"/>
  </r>
  <r>
    <x v="1"/>
    <x v="2"/>
    <s v="High"/>
    <n v="1085"/>
    <n v="10"/>
    <n v="125"/>
    <n v="135625"/>
    <n v="20343.75"/>
    <n v="115281.25"/>
  </r>
  <r>
    <x v="1"/>
    <x v="2"/>
    <s v="High"/>
    <n v="1175"/>
    <n v="10"/>
    <n v="15"/>
    <n v="17625"/>
    <n v="2643.75"/>
    <n v="14981.25"/>
  </r>
  <r>
    <x v="4"/>
    <x v="2"/>
    <s v="High"/>
    <n v="2007"/>
    <n v="10"/>
    <n v="350"/>
    <n v="702450"/>
    <n v="105367.5"/>
    <n v="597082.5"/>
  </r>
  <r>
    <x v="3"/>
    <x v="2"/>
    <s v="High"/>
    <n v="2151"/>
    <n v="10"/>
    <n v="350"/>
    <n v="752850"/>
    <n v="112927.5"/>
    <n v="639922.5"/>
  </r>
  <r>
    <x v="4"/>
    <x v="2"/>
    <s v="High"/>
    <n v="914"/>
    <n v="10"/>
    <n v="12"/>
    <n v="10968"/>
    <n v="1645.2"/>
    <n v="9322.7999999999993"/>
  </r>
  <r>
    <x v="2"/>
    <x v="2"/>
    <s v="High"/>
    <n v="293"/>
    <n v="10"/>
    <n v="20"/>
    <n v="5860"/>
    <n v="879"/>
    <n v="4981"/>
  </r>
  <r>
    <x v="3"/>
    <x v="3"/>
    <s v="High"/>
    <n v="500"/>
    <n v="120"/>
    <n v="12"/>
    <n v="6000"/>
    <n v="900"/>
    <n v="5100"/>
  </r>
  <r>
    <x v="2"/>
    <x v="3"/>
    <s v="High"/>
    <n v="2826"/>
    <n v="120"/>
    <n v="15"/>
    <n v="42390"/>
    <n v="6358.5"/>
    <n v="36031.5"/>
  </r>
  <r>
    <x v="2"/>
    <x v="3"/>
    <s v="High"/>
    <n v="663"/>
    <n v="120"/>
    <n v="125"/>
    <n v="82875"/>
    <n v="12431.25"/>
    <n v="70443.75"/>
  </r>
  <r>
    <x v="4"/>
    <x v="3"/>
    <s v="High"/>
    <n v="2574"/>
    <n v="120"/>
    <n v="300"/>
    <n v="772200"/>
    <n v="115830"/>
    <n v="656370"/>
  </r>
  <r>
    <x v="4"/>
    <x v="3"/>
    <s v="High"/>
    <n v="2438"/>
    <n v="120"/>
    <n v="125"/>
    <n v="304750"/>
    <n v="45712.5"/>
    <n v="259037.5"/>
  </r>
  <r>
    <x v="4"/>
    <x v="3"/>
    <s v="High"/>
    <n v="914"/>
    <n v="120"/>
    <n v="12"/>
    <n v="10968"/>
    <n v="1645.2"/>
    <n v="9322.7999999999993"/>
  </r>
  <r>
    <x v="0"/>
    <x v="4"/>
    <s v="High"/>
    <n v="865.5"/>
    <n v="250"/>
    <n v="20"/>
    <n v="17310"/>
    <n v="2596.5"/>
    <n v="14713.5"/>
  </r>
  <r>
    <x v="1"/>
    <x v="4"/>
    <s v="High"/>
    <n v="492"/>
    <n v="250"/>
    <n v="15"/>
    <n v="7380"/>
    <n v="1107"/>
    <n v="6273"/>
  </r>
  <r>
    <x v="4"/>
    <x v="4"/>
    <s v="High"/>
    <n v="267"/>
    <n v="250"/>
    <n v="20"/>
    <n v="5340"/>
    <n v="801"/>
    <n v="4539"/>
  </r>
  <r>
    <x v="1"/>
    <x v="4"/>
    <s v="High"/>
    <n v="1175"/>
    <n v="250"/>
    <n v="15"/>
    <n v="17625"/>
    <n v="2643.75"/>
    <n v="14981.25"/>
  </r>
  <r>
    <x v="0"/>
    <x v="4"/>
    <s v="High"/>
    <n v="2954"/>
    <n v="250"/>
    <n v="125"/>
    <n v="369250"/>
    <n v="55387.5"/>
    <n v="313862.5"/>
  </r>
  <r>
    <x v="1"/>
    <x v="4"/>
    <s v="High"/>
    <n v="552"/>
    <n v="250"/>
    <n v="125"/>
    <n v="69000"/>
    <n v="10350"/>
    <n v="58650"/>
  </r>
  <r>
    <x v="2"/>
    <x v="4"/>
    <s v="High"/>
    <n v="293"/>
    <n v="250"/>
    <n v="20"/>
    <n v="5860"/>
    <n v="879"/>
    <n v="4981"/>
  </r>
  <r>
    <x v="2"/>
    <x v="5"/>
    <s v="High"/>
    <n v="2475"/>
    <n v="260"/>
    <n v="300"/>
    <n v="742500"/>
    <n v="111375"/>
    <n v="631125"/>
  </r>
  <r>
    <x v="3"/>
    <x v="5"/>
    <s v="High"/>
    <n v="546"/>
    <n v="260"/>
    <n v="300"/>
    <n v="163800"/>
    <n v="24570"/>
    <n v="139230"/>
  </r>
  <r>
    <x v="3"/>
    <x v="1"/>
    <s v="High"/>
    <n v="1368"/>
    <n v="5"/>
    <n v="7"/>
    <n v="9576"/>
    <n v="1436.4"/>
    <n v="8139.6"/>
  </r>
  <r>
    <x v="0"/>
    <x v="2"/>
    <s v="High"/>
    <n v="723"/>
    <n v="10"/>
    <n v="7"/>
    <n v="5061"/>
    <n v="759.15000000000009"/>
    <n v="4301.8500000000004"/>
  </r>
  <r>
    <x v="4"/>
    <x v="4"/>
    <s v="High"/>
    <n v="1806"/>
    <n v="250"/>
    <n v="12"/>
    <n v="21672"/>
    <n v="3250.8"/>
    <n v="1842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2745EC-6B6E-4249-9B25-0C52B3418251}"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B6:D9" firstHeaderRow="0" firstDataRow="1" firstDataCol="1"/>
  <pivotFields count="9">
    <pivotField dataField="1" numFmtId="164" showAll="0"/>
    <pivotField numFmtId="164" showAll="0"/>
    <pivotField dataField="1" numFmtId="164" showAll="0"/>
    <pivotField numFmtId="14" showAll="0"/>
    <pivotField numFmtId="1" showAll="0"/>
    <pivotField showAll="0"/>
    <pivotField axis="axisRow" showAll="0">
      <items count="3">
        <item x="1"/>
        <item x="0"/>
        <item t="default"/>
      </items>
    </pivotField>
    <pivotField showAll="0" defaultSubtotal="0"/>
    <pivotField showAll="0" defaultSubtotal="0"/>
  </pivotFields>
  <rowFields count="1">
    <field x="6"/>
  </rowFields>
  <rowItems count="3">
    <i>
      <x/>
    </i>
    <i>
      <x v="1"/>
    </i>
    <i t="grand">
      <x/>
    </i>
  </rowItems>
  <colFields count="1">
    <field x="-2"/>
  </colFields>
  <colItems count="2">
    <i>
      <x/>
    </i>
    <i i="1">
      <x v="1"/>
    </i>
  </colItems>
  <dataFields count="2">
    <dataField name="Sum of  Sales" fld="0" baseField="0" baseItem="0"/>
    <dataField name="Sum of Profit" fld="2"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334994-8485-4341-A8ED-6432B480D827}" name="PivotTable3"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1:G18" firstHeaderRow="1" firstDataRow="2" firstDataCol="1"/>
  <pivotFields count="5">
    <pivotField axis="axisCol" showAll="0">
      <items count="6">
        <item x="2"/>
        <item x="3"/>
        <item x="0"/>
        <item x="1"/>
        <item x="4"/>
        <item t="default"/>
      </items>
    </pivotField>
    <pivotField axis="axisRow" showAll="0">
      <items count="6">
        <item x="0"/>
        <item x="2"/>
        <item x="1"/>
        <item x="3"/>
        <item x="4"/>
        <item t="default"/>
      </items>
    </pivotField>
    <pivotField showAll="0">
      <items count="7">
        <item h="1" x="5"/>
        <item h="1" x="0"/>
        <item h="1" x="1"/>
        <item h="1" x="2"/>
        <item h="1" x="3"/>
        <item x="4"/>
        <item t="default"/>
      </items>
    </pivotField>
    <pivotField showAll="0"/>
    <pivotField dataField="1" showAll="0"/>
  </pivotFields>
  <rowFields count="1">
    <field x="1"/>
  </rowFields>
  <rowItems count="6">
    <i>
      <x/>
    </i>
    <i>
      <x v="1"/>
    </i>
    <i>
      <x v="2"/>
    </i>
    <i>
      <x v="3"/>
    </i>
    <i>
      <x v="4"/>
    </i>
    <i t="grand">
      <x/>
    </i>
  </rowItems>
  <colFields count="1">
    <field x="0"/>
  </colFields>
  <colItems count="6">
    <i>
      <x/>
    </i>
    <i>
      <x v="1"/>
    </i>
    <i>
      <x v="2"/>
    </i>
    <i>
      <x v="3"/>
    </i>
    <i>
      <x v="4"/>
    </i>
    <i t="grand">
      <x/>
    </i>
  </colItems>
  <dataFields count="1">
    <dataField name="Sum of Units Sold" fld="4" baseField="0" baseItem="0"/>
  </dataFields>
  <chartFormats count="1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2" format="10" series="1">
      <pivotArea type="data" outline="0" fieldPosition="0">
        <references count="2">
          <reference field="4294967294" count="1" selected="0">
            <x v="0"/>
          </reference>
          <reference field="0" count="1" selected="0">
            <x v="0"/>
          </reference>
        </references>
      </pivotArea>
    </chartFormat>
    <chartFormat chart="2" format="11" series="1">
      <pivotArea type="data" outline="0" fieldPosition="0">
        <references count="2">
          <reference field="4294967294" count="1" selected="0">
            <x v="0"/>
          </reference>
          <reference field="0" count="1" selected="0">
            <x v="1"/>
          </reference>
        </references>
      </pivotArea>
    </chartFormat>
    <chartFormat chart="2" format="12" series="1">
      <pivotArea type="data" outline="0" fieldPosition="0">
        <references count="2">
          <reference field="4294967294" count="1" selected="0">
            <x v="0"/>
          </reference>
          <reference field="0" count="1" selected="0">
            <x v="2"/>
          </reference>
        </references>
      </pivotArea>
    </chartFormat>
    <chartFormat chart="2" format="13" series="1">
      <pivotArea type="data" outline="0" fieldPosition="0">
        <references count="2">
          <reference field="4294967294" count="1" selected="0">
            <x v="0"/>
          </reference>
          <reference field="0" count="1" selected="0">
            <x v="3"/>
          </reference>
        </references>
      </pivotArea>
    </chartFormat>
    <chartFormat chart="2" format="1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1F758B-011D-4AC1-A4CD-EAC011351E97}"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6" firstHeaderRow="0" firstDataRow="1" firstDataCol="1"/>
  <pivotFields count="9">
    <pivotField dataField="1" numFmtId="164" showAll="0"/>
    <pivotField numFmtId="164" showAll="0"/>
    <pivotField dataField="1" numFmtId="164" showAll="0"/>
    <pivotField numFmtId="14" showAll="0">
      <items count="15">
        <item x="0"/>
        <item x="1"/>
        <item x="2"/>
        <item x="3"/>
        <item x="4"/>
        <item x="5"/>
        <item x="6"/>
        <item x="7"/>
        <item x="8"/>
        <item x="9"/>
        <item x="10"/>
        <item x="11"/>
        <item x="12"/>
        <item x="13"/>
        <item t="default"/>
      </items>
    </pivotField>
    <pivotField numFmtId="1" showAll="0"/>
    <pivotField showAll="0">
      <items count="13">
        <item x="0"/>
        <item x="8"/>
        <item x="3"/>
        <item x="10"/>
        <item x="11"/>
        <item x="1"/>
        <item x="4"/>
        <item x="5"/>
        <item x="6"/>
        <item x="7"/>
        <item x="9"/>
        <item x="2"/>
        <item t="default"/>
      </items>
    </pivotField>
    <pivotField showAll="0"/>
    <pivotField showAll="0">
      <items count="7">
        <item sd="0" x="0"/>
        <item sd="0" x="1"/>
        <item sd="0" x="2"/>
        <item sd="0" x="3"/>
        <item sd="0" x="4"/>
        <item sd="0" x="5"/>
        <item t="default"/>
      </items>
    </pivotField>
    <pivotField axis="axisRow" showAll="0">
      <items count="5">
        <item sd="0" x="0"/>
        <item sd="0" x="1"/>
        <item sd="0" x="2"/>
        <item sd="0" x="3"/>
        <item t="default"/>
      </items>
    </pivotField>
  </pivotFields>
  <rowFields count="1">
    <field x="8"/>
  </rowFields>
  <rowItems count="3">
    <i>
      <x v="1"/>
    </i>
    <i>
      <x v="2"/>
    </i>
    <i t="grand">
      <x/>
    </i>
  </rowItems>
  <colFields count="1">
    <field x="-2"/>
  </colFields>
  <colItems count="2">
    <i>
      <x/>
    </i>
    <i i="1">
      <x v="1"/>
    </i>
  </colItems>
  <dataFields count="2">
    <dataField name="Sum of  Sales" fld="0" baseField="0" baseItem="0"/>
    <dataField name="Sum of Profit" fld="2"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DB4202-0163-4C83-8432-772246B30AF8}" name="PivotTable9"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J2:K8" firstHeaderRow="1" firstDataRow="1" firstDataCol="1"/>
  <pivotFields count="9">
    <pivotField axis="axisRow" showAll="0">
      <items count="6">
        <item x="0"/>
        <item x="2"/>
        <item x="1"/>
        <item x="3"/>
        <item x="4"/>
        <item t="default"/>
      </items>
    </pivotField>
    <pivotField showAll="0">
      <items count="7">
        <item x="5"/>
        <item x="0"/>
        <item x="1"/>
        <item x="2"/>
        <item x="3"/>
        <item x="4"/>
        <item t="default"/>
      </items>
    </pivotField>
    <pivotField showAll="0"/>
    <pivotField showAll="0"/>
    <pivotField numFmtId="164" showAll="0"/>
    <pivotField numFmtId="164" showAll="0"/>
    <pivotField dataField="1" numFmtId="164" showAll="0"/>
    <pivotField numFmtId="164" showAll="0"/>
    <pivotField numFmtId="164" showAll="0"/>
  </pivotFields>
  <rowFields count="1">
    <field x="0"/>
  </rowFields>
  <rowItems count="6">
    <i>
      <x/>
    </i>
    <i>
      <x v="1"/>
    </i>
    <i>
      <x v="2"/>
    </i>
    <i>
      <x v="3"/>
    </i>
    <i>
      <x v="4"/>
    </i>
    <i t="grand">
      <x/>
    </i>
  </rowItems>
  <colItems count="1">
    <i/>
  </colItems>
  <dataFields count="1">
    <dataField name="Sum of Gross Sales" fld="6" baseField="0" baseItem="0"/>
  </dataFields>
  <chartFormats count="1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0"/>
          </reference>
        </references>
      </pivotArea>
    </chartFormat>
    <chartFormat chart="1" format="3">
      <pivotArea type="data" outline="0" fieldPosition="0">
        <references count="2">
          <reference field="4294967294" count="1" selected="0">
            <x v="0"/>
          </reference>
          <reference field="0" count="1" selected="0">
            <x v="1"/>
          </reference>
        </references>
      </pivotArea>
    </chartFormat>
    <chartFormat chart="1" format="4">
      <pivotArea type="data" outline="0" fieldPosition="0">
        <references count="2">
          <reference field="4294967294" count="1" selected="0">
            <x v="0"/>
          </reference>
          <reference field="0" count="1" selected="0">
            <x v="2"/>
          </reference>
        </references>
      </pivotArea>
    </chartFormat>
    <chartFormat chart="1" format="5">
      <pivotArea type="data" outline="0" fieldPosition="0">
        <references count="2">
          <reference field="4294967294" count="1" selected="0">
            <x v="0"/>
          </reference>
          <reference field="0" count="1" selected="0">
            <x v="3"/>
          </reference>
        </references>
      </pivotArea>
    </chartFormat>
    <chartFormat chart="1" format="6">
      <pivotArea type="data" outline="0" fieldPosition="0">
        <references count="2">
          <reference field="4294967294" count="1" selected="0">
            <x v="0"/>
          </reference>
          <reference field="0" count="1" selected="0">
            <x v="4"/>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0" count="1" selected="0">
            <x v="0"/>
          </reference>
        </references>
      </pivotArea>
    </chartFormat>
    <chartFormat chart="2" format="9">
      <pivotArea type="data" outline="0" fieldPosition="0">
        <references count="2">
          <reference field="4294967294" count="1" selected="0">
            <x v="0"/>
          </reference>
          <reference field="0" count="1" selected="0">
            <x v="1"/>
          </reference>
        </references>
      </pivotArea>
    </chartFormat>
    <chartFormat chart="2" format="10">
      <pivotArea type="data" outline="0" fieldPosition="0">
        <references count="2">
          <reference field="4294967294" count="1" selected="0">
            <x v="0"/>
          </reference>
          <reference field="0" count="1" selected="0">
            <x v="2"/>
          </reference>
        </references>
      </pivotArea>
    </chartFormat>
    <chartFormat chart="2" format="11">
      <pivotArea type="data" outline="0" fieldPosition="0">
        <references count="2">
          <reference field="4294967294" count="1" selected="0">
            <x v="0"/>
          </reference>
          <reference field="0" count="1" selected="0">
            <x v="3"/>
          </reference>
        </references>
      </pivotArea>
    </chartFormat>
    <chartFormat chart="2" format="12">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7827EF-3DBD-4464-9C72-3F2A4C45CB71}" name="PivotTable8"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F2:G8" firstHeaderRow="1" firstDataRow="1" firstDataCol="1"/>
  <pivotFields count="12">
    <pivotField axis="axisRow" showAll="0">
      <items count="6">
        <item x="2"/>
        <item x="3"/>
        <item x="0"/>
        <item x="1"/>
        <item x="4"/>
        <item t="default"/>
      </items>
    </pivotField>
    <pivotField showAll="0"/>
    <pivotField showAll="0"/>
    <pivotField showAll="0"/>
    <pivotField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0"/>
  </rowFields>
  <rowItems count="6">
    <i>
      <x/>
    </i>
    <i>
      <x v="1"/>
    </i>
    <i>
      <x v="2"/>
    </i>
    <i>
      <x v="3"/>
    </i>
    <i>
      <x v="4"/>
    </i>
    <i t="grand">
      <x/>
    </i>
  </rowItems>
  <colItems count="1">
    <i/>
  </colItems>
  <dataFields count="1">
    <dataField name="Sum of Profit" fld="11" baseField="0" baseItem="0"/>
  </dataField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028FBF0-EBCC-4412-88CB-2AC2C1678872}" sourceName="Product">
  <pivotTables>
    <pivotTable tabId="18" name="PivotTable3"/>
  </pivotTables>
  <data>
    <tabular pivotCacheId="2147160391">
      <items count="6">
        <i x="5"/>
        <i x="0"/>
        <i x="1"/>
        <i x="2"/>
        <i x="3"/>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1013E9E8-881B-4ECE-BBEB-4824FC4897BB}" sourceName="Product">
  <pivotTables>
    <pivotTable tabId="17" name="PivotTable9"/>
  </pivotTables>
  <data>
    <tabular pivotCacheId="1632488303">
      <items count="6">
        <i x="5" s="1"/>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14488764-196B-4A25-BB0E-AB66870307BD}"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3A8CB238-CE47-4200-9839-D5EC4C0C6C33}" cache="Slicer_Product1"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01" totalsRowShown="0" headerRowDxfId="15" dataDxfId="14" headerRowCellStyle="Currency" dataCellStyle="Currency">
  <autoFilter ref="A1:P701" xr:uid="{00000000-0009-0000-0100-000001000000}">
    <filterColumn colId="3">
      <filters>
        <filter val="High"/>
        <filter val="Low"/>
        <filter val="Medium"/>
      </filters>
    </filterColumn>
  </autoFilter>
  <tableColumns count="16">
    <tableColumn id="1" xr3:uid="{00000000-0010-0000-0000-000001000000}" name="Segment"/>
    <tableColumn id="2" xr3:uid="{00000000-0010-0000-0000-000002000000}" name="Country"/>
    <tableColumn id="16" xr3:uid="{00000000-0010-0000-0000-000010000000}" name="Product" dataDxfId="13" dataCellStyle="Currency"/>
    <tableColumn id="19" xr3:uid="{00000000-0010-0000-0000-000013000000}" name="Discount Band" dataDxfId="12" dataCellStyle="Currency"/>
    <tableColumn id="6" xr3:uid="{00000000-0010-0000-0000-000006000000}" name="Units Sold"/>
    <tableColumn id="7" xr3:uid="{00000000-0010-0000-0000-000007000000}" name="Manufacturing Price" dataDxfId="11" dataCellStyle="Currency"/>
    <tableColumn id="8" xr3:uid="{00000000-0010-0000-0000-000008000000}" name="Sale Price" dataDxfId="10" dataCellStyle="Currency"/>
    <tableColumn id="9" xr3:uid="{00000000-0010-0000-0000-000009000000}" name="Gross Sales" dataDxfId="9" dataCellStyle="Currency"/>
    <tableColumn id="10" xr3:uid="{00000000-0010-0000-0000-00000A000000}" name="Discounts" dataDxfId="8" dataCellStyle="Currency"/>
    <tableColumn id="11" xr3:uid="{00000000-0010-0000-0000-00000B000000}" name=" Sales" dataDxfId="7" dataCellStyle="Currency"/>
    <tableColumn id="12" xr3:uid="{00000000-0010-0000-0000-00000C000000}" name="COGS" dataDxfId="6" dataCellStyle="Currency"/>
    <tableColumn id="13" xr3:uid="{00000000-0010-0000-0000-00000D000000}" name="Profit" dataDxfId="5" dataCellStyle="Currency"/>
    <tableColumn id="4" xr3:uid="{00000000-0010-0000-0000-000004000000}" name="Date" dataDxfId="4" dataCellStyle="Currency"/>
    <tableColumn id="17" xr3:uid="{00000000-0010-0000-0000-000011000000}" name="Month Number" dataDxfId="3" dataCellStyle="Currency"/>
    <tableColumn id="18" xr3:uid="{00000000-0010-0000-0000-000012000000}" name="Month Name" dataDxfId="2" dataCellStyle="Currency"/>
    <tableColumn id="20" xr3:uid="{00000000-0010-0000-0000-000014000000}" name="Year" dataDxfId="1"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1"/>
  <sheetViews>
    <sheetView topLeftCell="A678" zoomScale="85" zoomScaleNormal="85" workbookViewId="0">
      <selection activeCell="G1" sqref="G1:G72"/>
    </sheetView>
  </sheetViews>
  <sheetFormatPr defaultRowHeight="15" x14ac:dyDescent="0.25"/>
  <cols>
    <col min="1" max="1" width="16.28515625" customWidth="1"/>
    <col min="2" max="2" width="26.5703125" customWidth="1"/>
    <col min="3" max="3" width="14.140625" style="3" customWidth="1"/>
    <col min="4" max="4" width="17.42578125" customWidth="1"/>
    <col min="5" max="6" width="14.28515625" style="1" customWidth="1"/>
    <col min="7" max="7" width="12.5703125" style="1" customWidth="1"/>
    <col min="8" max="8" width="14.28515625" style="1" customWidth="1"/>
    <col min="9" max="9" width="12.5703125" style="1" customWidth="1"/>
    <col min="10" max="10" width="17.7109375" style="1" customWidth="1"/>
    <col min="11" max="11" width="11.5703125" customWidth="1"/>
    <col min="12" max="12" width="18.42578125" customWidth="1"/>
    <col min="13" max="13" width="11.5703125" style="4" customWidth="1"/>
    <col min="14" max="14" width="17.140625" style="9" customWidth="1"/>
    <col min="15" max="15" width="16.5703125" customWidth="1"/>
    <col min="16" max="16" width="7.5703125" style="2" customWidth="1"/>
  </cols>
  <sheetData>
    <row r="1" spans="1:16" x14ac:dyDescent="0.25">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hidden="1" x14ac:dyDescent="0.25">
      <c r="A2" t="s">
        <v>10</v>
      </c>
      <c r="B2" t="s">
        <v>16</v>
      </c>
      <c r="C2" s="5" t="s">
        <v>38</v>
      </c>
      <c r="D2" s="5" t="s">
        <v>45</v>
      </c>
      <c r="E2">
        <v>1618.5</v>
      </c>
      <c r="F2" s="1">
        <v>3</v>
      </c>
      <c r="G2" s="1">
        <v>20</v>
      </c>
      <c r="H2" s="1">
        <v>32370</v>
      </c>
      <c r="I2" s="1">
        <v>0</v>
      </c>
      <c r="J2" s="1">
        <v>32370</v>
      </c>
      <c r="K2" s="1">
        <v>16185</v>
      </c>
      <c r="L2" s="1">
        <v>16185</v>
      </c>
      <c r="M2" s="6">
        <v>41640</v>
      </c>
      <c r="N2" s="8">
        <v>1</v>
      </c>
      <c r="O2" s="5" t="s">
        <v>21</v>
      </c>
      <c r="P2" s="7" t="s">
        <v>15</v>
      </c>
    </row>
    <row r="3" spans="1:16" hidden="1" x14ac:dyDescent="0.25">
      <c r="A3" t="s">
        <v>10</v>
      </c>
      <c r="B3" t="s">
        <v>19</v>
      </c>
      <c r="C3" s="5" t="s">
        <v>38</v>
      </c>
      <c r="D3" s="5" t="s">
        <v>45</v>
      </c>
      <c r="E3">
        <v>1321</v>
      </c>
      <c r="F3" s="1">
        <v>3</v>
      </c>
      <c r="G3" s="1">
        <v>20</v>
      </c>
      <c r="H3" s="1">
        <v>26420</v>
      </c>
      <c r="I3" s="1">
        <v>0</v>
      </c>
      <c r="J3" s="1">
        <v>26420</v>
      </c>
      <c r="K3" s="1">
        <v>13210</v>
      </c>
      <c r="L3" s="1">
        <v>13210</v>
      </c>
      <c r="M3" s="6">
        <v>41640</v>
      </c>
      <c r="N3" s="8">
        <v>1</v>
      </c>
      <c r="O3" s="5" t="s">
        <v>21</v>
      </c>
      <c r="P3" s="7" t="s">
        <v>15</v>
      </c>
    </row>
    <row r="4" spans="1:16" hidden="1" x14ac:dyDescent="0.25">
      <c r="A4" t="s">
        <v>8</v>
      </c>
      <c r="B4" t="s">
        <v>18</v>
      </c>
      <c r="C4" s="5" t="s">
        <v>38</v>
      </c>
      <c r="D4" s="5" t="s">
        <v>45</v>
      </c>
      <c r="E4">
        <v>2178</v>
      </c>
      <c r="F4" s="1">
        <v>3</v>
      </c>
      <c r="G4" s="1">
        <v>15</v>
      </c>
      <c r="H4" s="1">
        <v>32670</v>
      </c>
      <c r="I4" s="1">
        <v>0</v>
      </c>
      <c r="J4" s="1">
        <v>32670</v>
      </c>
      <c r="K4" s="1">
        <v>21780</v>
      </c>
      <c r="L4" s="1">
        <v>10890</v>
      </c>
      <c r="M4" s="6">
        <v>41791</v>
      </c>
      <c r="N4" s="8">
        <v>6</v>
      </c>
      <c r="O4" s="5" t="s">
        <v>26</v>
      </c>
      <c r="P4" s="7" t="s">
        <v>15</v>
      </c>
    </row>
    <row r="5" spans="1:16" hidden="1" x14ac:dyDescent="0.25">
      <c r="A5" t="s">
        <v>8</v>
      </c>
      <c r="B5" t="s">
        <v>19</v>
      </c>
      <c r="C5" s="5" t="s">
        <v>38</v>
      </c>
      <c r="D5" s="5" t="s">
        <v>45</v>
      </c>
      <c r="E5">
        <v>888</v>
      </c>
      <c r="F5" s="1">
        <v>3</v>
      </c>
      <c r="G5" s="1">
        <v>15</v>
      </c>
      <c r="H5" s="1">
        <v>13320</v>
      </c>
      <c r="I5" s="1">
        <v>0</v>
      </c>
      <c r="J5" s="1">
        <v>13320</v>
      </c>
      <c r="K5" s="1">
        <v>8880</v>
      </c>
      <c r="L5" s="1">
        <v>4440</v>
      </c>
      <c r="M5" s="6">
        <v>41791</v>
      </c>
      <c r="N5" s="8">
        <v>6</v>
      </c>
      <c r="O5" s="5" t="s">
        <v>26</v>
      </c>
      <c r="P5" s="7" t="s">
        <v>15</v>
      </c>
    </row>
    <row r="6" spans="1:16" hidden="1" x14ac:dyDescent="0.25">
      <c r="A6" t="s">
        <v>8</v>
      </c>
      <c r="B6" t="s">
        <v>20</v>
      </c>
      <c r="C6" s="5" t="s">
        <v>38</v>
      </c>
      <c r="D6" s="5" t="s">
        <v>45</v>
      </c>
      <c r="E6">
        <v>2470</v>
      </c>
      <c r="F6" s="1">
        <v>3</v>
      </c>
      <c r="G6" s="1">
        <v>15</v>
      </c>
      <c r="H6" s="1">
        <v>37050</v>
      </c>
      <c r="I6" s="1">
        <v>0</v>
      </c>
      <c r="J6" s="1">
        <v>37050</v>
      </c>
      <c r="K6" s="1">
        <v>24700</v>
      </c>
      <c r="L6" s="1">
        <v>12350</v>
      </c>
      <c r="M6" s="6">
        <v>41791</v>
      </c>
      <c r="N6" s="8">
        <v>6</v>
      </c>
      <c r="O6" s="5" t="s">
        <v>26</v>
      </c>
      <c r="P6" s="7" t="s">
        <v>15</v>
      </c>
    </row>
    <row r="7" spans="1:16" hidden="1" x14ac:dyDescent="0.25">
      <c r="A7" t="s">
        <v>10</v>
      </c>
      <c r="B7" t="s">
        <v>19</v>
      </c>
      <c r="C7" s="5" t="s">
        <v>38</v>
      </c>
      <c r="D7" s="5" t="s">
        <v>45</v>
      </c>
      <c r="E7">
        <v>1513</v>
      </c>
      <c r="F7" s="1">
        <v>3</v>
      </c>
      <c r="G7" s="1">
        <v>350</v>
      </c>
      <c r="H7" s="1">
        <v>529550</v>
      </c>
      <c r="I7" s="1">
        <v>0</v>
      </c>
      <c r="J7" s="1">
        <v>529550</v>
      </c>
      <c r="K7" s="1">
        <v>393380</v>
      </c>
      <c r="L7" s="1">
        <v>136170</v>
      </c>
      <c r="M7" s="6">
        <v>41974</v>
      </c>
      <c r="N7" s="8">
        <v>12</v>
      </c>
      <c r="O7" s="5" t="s">
        <v>32</v>
      </c>
      <c r="P7" s="7" t="s">
        <v>15</v>
      </c>
    </row>
    <row r="8" spans="1:16" hidden="1" x14ac:dyDescent="0.25">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hidden="1" x14ac:dyDescent="0.25">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hidden="1" x14ac:dyDescent="0.25">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hidden="1" x14ac:dyDescent="0.25">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hidden="1" x14ac:dyDescent="0.25">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hidden="1" x14ac:dyDescent="0.25">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hidden="1" x14ac:dyDescent="0.25">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hidden="1" x14ac:dyDescent="0.25">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hidden="1" x14ac:dyDescent="0.25">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hidden="1" x14ac:dyDescent="0.25">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hidden="1" x14ac:dyDescent="0.25">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hidden="1" x14ac:dyDescent="0.25">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hidden="1" x14ac:dyDescent="0.25">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hidden="1" x14ac:dyDescent="0.25">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hidden="1" x14ac:dyDescent="0.25">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hidden="1" x14ac:dyDescent="0.25">
      <c r="A23" t="s">
        <v>10</v>
      </c>
      <c r="B23" t="s">
        <v>20</v>
      </c>
      <c r="C23" s="5" t="s">
        <v>40</v>
      </c>
      <c r="D23" s="5" t="s">
        <v>45</v>
      </c>
      <c r="E23">
        <v>883</v>
      </c>
      <c r="F23" s="1">
        <v>10</v>
      </c>
      <c r="G23" s="1">
        <v>7</v>
      </c>
      <c r="H23" s="1">
        <v>6181</v>
      </c>
      <c r="I23" s="1">
        <v>0</v>
      </c>
      <c r="J23" s="1">
        <v>6181</v>
      </c>
      <c r="K23" s="1">
        <v>4415</v>
      </c>
      <c r="L23" s="1">
        <v>1766</v>
      </c>
      <c r="M23" s="6">
        <v>41852</v>
      </c>
      <c r="N23" s="8">
        <v>8</v>
      </c>
      <c r="O23" s="5" t="s">
        <v>28</v>
      </c>
      <c r="P23" s="7" t="s">
        <v>15</v>
      </c>
    </row>
    <row r="24" spans="1:16" hidden="1" x14ac:dyDescent="0.25">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hidden="1" x14ac:dyDescent="0.25">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hidden="1" x14ac:dyDescent="0.25">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hidden="1" x14ac:dyDescent="0.25">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hidden="1" x14ac:dyDescent="0.25">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hidden="1" x14ac:dyDescent="0.25">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hidden="1" x14ac:dyDescent="0.25">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hidden="1" x14ac:dyDescent="0.25">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hidden="1" x14ac:dyDescent="0.25">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hidden="1" x14ac:dyDescent="0.25">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hidden="1" x14ac:dyDescent="0.25">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hidden="1" x14ac:dyDescent="0.25">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hidden="1" x14ac:dyDescent="0.25">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hidden="1" x14ac:dyDescent="0.25">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hidden="1" x14ac:dyDescent="0.25">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hidden="1" x14ac:dyDescent="0.25">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hidden="1" x14ac:dyDescent="0.25">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hidden="1" x14ac:dyDescent="0.25">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hidden="1" x14ac:dyDescent="0.25">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hidden="1" x14ac:dyDescent="0.25">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hidden="1" x14ac:dyDescent="0.25">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hidden="1" x14ac:dyDescent="0.25">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hidden="1" x14ac:dyDescent="0.25">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hidden="1" x14ac:dyDescent="0.25">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hidden="1" x14ac:dyDescent="0.25">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hidden="1" x14ac:dyDescent="0.25">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hidden="1" x14ac:dyDescent="0.25">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hidden="1" x14ac:dyDescent="0.25">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hidden="1" x14ac:dyDescent="0.25">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hidden="1" x14ac:dyDescent="0.25">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hidden="1" x14ac:dyDescent="0.25">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x14ac:dyDescent="0.25">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x14ac:dyDescent="0.25">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25">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x14ac:dyDescent="0.25">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x14ac:dyDescent="0.25">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x14ac:dyDescent="0.25">
      <c r="A60" t="s">
        <v>11</v>
      </c>
      <c r="B60" t="s">
        <v>17</v>
      </c>
      <c r="C60" s="5" t="s">
        <v>38</v>
      </c>
      <c r="D60" s="5" t="s">
        <v>46</v>
      </c>
      <c r="E60">
        <v>1858</v>
      </c>
      <c r="F60" s="1">
        <v>3</v>
      </c>
      <c r="G60" s="1">
        <v>12</v>
      </c>
      <c r="H60" s="1">
        <v>22296</v>
      </c>
      <c r="I60" s="1">
        <v>222.96</v>
      </c>
      <c r="J60" s="1">
        <v>22073.040000000001</v>
      </c>
      <c r="K60" s="1">
        <v>5574</v>
      </c>
      <c r="L60" s="1">
        <v>16499.04</v>
      </c>
      <c r="M60" s="6">
        <v>41671</v>
      </c>
      <c r="N60" s="8">
        <v>2</v>
      </c>
      <c r="O60" s="5" t="s">
        <v>22</v>
      </c>
      <c r="P60" s="7" t="s">
        <v>15</v>
      </c>
    </row>
    <row r="61" spans="1:16" x14ac:dyDescent="0.25">
      <c r="A61" t="s">
        <v>10</v>
      </c>
      <c r="B61" t="s">
        <v>20</v>
      </c>
      <c r="C61" s="5" t="s">
        <v>38</v>
      </c>
      <c r="D61" s="5" t="s">
        <v>46</v>
      </c>
      <c r="E61">
        <v>1210</v>
      </c>
      <c r="F61" s="1">
        <v>3</v>
      </c>
      <c r="G61" s="1">
        <v>350</v>
      </c>
      <c r="H61" s="1">
        <v>423500</v>
      </c>
      <c r="I61" s="1">
        <v>4235</v>
      </c>
      <c r="J61" s="1">
        <v>419265</v>
      </c>
      <c r="K61" s="1">
        <v>314600</v>
      </c>
      <c r="L61" s="1">
        <v>104665</v>
      </c>
      <c r="M61" s="6">
        <v>41699</v>
      </c>
      <c r="N61" s="8">
        <v>3</v>
      </c>
      <c r="O61" s="5" t="s">
        <v>23</v>
      </c>
      <c r="P61" s="7" t="s">
        <v>15</v>
      </c>
    </row>
    <row r="62" spans="1:16" x14ac:dyDescent="0.25">
      <c r="A62" t="s">
        <v>10</v>
      </c>
      <c r="B62" t="s">
        <v>17</v>
      </c>
      <c r="C62" s="5" t="s">
        <v>38</v>
      </c>
      <c r="D62" s="5" t="s">
        <v>46</v>
      </c>
      <c r="E62">
        <v>2529</v>
      </c>
      <c r="F62" s="1">
        <v>3</v>
      </c>
      <c r="G62" s="1">
        <v>7</v>
      </c>
      <c r="H62" s="1">
        <v>17703</v>
      </c>
      <c r="I62" s="1">
        <v>177.03</v>
      </c>
      <c r="J62" s="1">
        <v>17525.97</v>
      </c>
      <c r="K62" s="1">
        <v>12645</v>
      </c>
      <c r="L62" s="1">
        <v>4880.9699999999993</v>
      </c>
      <c r="M62" s="6">
        <v>41821</v>
      </c>
      <c r="N62" s="8">
        <v>7</v>
      </c>
      <c r="O62" s="5" t="s">
        <v>27</v>
      </c>
      <c r="P62" s="7" t="s">
        <v>15</v>
      </c>
    </row>
    <row r="63" spans="1:16" x14ac:dyDescent="0.25">
      <c r="A63" t="s">
        <v>11</v>
      </c>
      <c r="B63" t="s">
        <v>16</v>
      </c>
      <c r="C63" s="5" t="s">
        <v>38</v>
      </c>
      <c r="D63" s="5" t="s">
        <v>46</v>
      </c>
      <c r="E63">
        <v>1445</v>
      </c>
      <c r="F63" s="1">
        <v>3</v>
      </c>
      <c r="G63" s="1">
        <v>12</v>
      </c>
      <c r="H63" s="1">
        <v>17340</v>
      </c>
      <c r="I63" s="1">
        <v>173.4</v>
      </c>
      <c r="J63" s="1">
        <v>17166.599999999999</v>
      </c>
      <c r="K63" s="1">
        <v>4335</v>
      </c>
      <c r="L63" s="1">
        <v>12831.599999999999</v>
      </c>
      <c r="M63" s="6">
        <v>41883</v>
      </c>
      <c r="N63" s="8">
        <v>9</v>
      </c>
      <c r="O63" s="5" t="s">
        <v>29</v>
      </c>
      <c r="P63" s="7" t="s">
        <v>15</v>
      </c>
    </row>
    <row r="64" spans="1:16" x14ac:dyDescent="0.25">
      <c r="A64" t="s">
        <v>9</v>
      </c>
      <c r="B64" t="s">
        <v>17</v>
      </c>
      <c r="C64" s="5" t="s">
        <v>38</v>
      </c>
      <c r="D64" s="5" t="s">
        <v>46</v>
      </c>
      <c r="E64">
        <v>330</v>
      </c>
      <c r="F64" s="1">
        <v>3</v>
      </c>
      <c r="G64" s="1">
        <v>125</v>
      </c>
      <c r="H64" s="1">
        <v>41250</v>
      </c>
      <c r="I64" s="1">
        <v>412.5</v>
      </c>
      <c r="J64" s="1">
        <v>40837.5</v>
      </c>
      <c r="K64" s="1">
        <v>39600</v>
      </c>
      <c r="L64" s="1">
        <v>1237.5</v>
      </c>
      <c r="M64" s="6">
        <v>41518</v>
      </c>
      <c r="N64" s="8">
        <v>9</v>
      </c>
      <c r="O64" s="5" t="s">
        <v>29</v>
      </c>
      <c r="P64" s="7" t="s">
        <v>14</v>
      </c>
    </row>
    <row r="65" spans="1:16" x14ac:dyDescent="0.25">
      <c r="A65" t="s">
        <v>11</v>
      </c>
      <c r="B65" t="s">
        <v>18</v>
      </c>
      <c r="C65" s="5" t="s">
        <v>38</v>
      </c>
      <c r="D65" s="5" t="s">
        <v>46</v>
      </c>
      <c r="E65">
        <v>2671</v>
      </c>
      <c r="F65" s="1">
        <v>3</v>
      </c>
      <c r="G65" s="1">
        <v>12</v>
      </c>
      <c r="H65" s="1">
        <v>32052</v>
      </c>
      <c r="I65" s="1">
        <v>320.52</v>
      </c>
      <c r="J65" s="1">
        <v>31731.48</v>
      </c>
      <c r="K65" s="1">
        <v>8013</v>
      </c>
      <c r="L65" s="1">
        <v>23718.48</v>
      </c>
      <c r="M65" s="6">
        <v>41883</v>
      </c>
      <c r="N65" s="8">
        <v>9</v>
      </c>
      <c r="O65" s="5" t="s">
        <v>29</v>
      </c>
      <c r="P65" s="7" t="s">
        <v>15</v>
      </c>
    </row>
    <row r="66" spans="1:16" x14ac:dyDescent="0.25">
      <c r="A66" t="s">
        <v>11</v>
      </c>
      <c r="B66" t="s">
        <v>19</v>
      </c>
      <c r="C66" s="5" t="s">
        <v>38</v>
      </c>
      <c r="D66" s="5" t="s">
        <v>46</v>
      </c>
      <c r="E66">
        <v>766</v>
      </c>
      <c r="F66" s="1">
        <v>3</v>
      </c>
      <c r="G66" s="1">
        <v>12</v>
      </c>
      <c r="H66" s="1">
        <v>9192</v>
      </c>
      <c r="I66" s="1">
        <v>91.92</v>
      </c>
      <c r="J66" s="1">
        <v>9100.08</v>
      </c>
      <c r="K66" s="1">
        <v>2298</v>
      </c>
      <c r="L66" s="1">
        <v>6802.08</v>
      </c>
      <c r="M66" s="6">
        <v>41548</v>
      </c>
      <c r="N66" s="8">
        <v>10</v>
      </c>
      <c r="O66" s="5" t="s">
        <v>30</v>
      </c>
      <c r="P66" s="7" t="s">
        <v>14</v>
      </c>
    </row>
    <row r="67" spans="1:16" x14ac:dyDescent="0.25">
      <c r="A67" t="s">
        <v>7</v>
      </c>
      <c r="B67" t="s">
        <v>20</v>
      </c>
      <c r="C67" s="5" t="s">
        <v>38</v>
      </c>
      <c r="D67" s="5" t="s">
        <v>46</v>
      </c>
      <c r="E67">
        <v>494</v>
      </c>
      <c r="F67" s="1">
        <v>3</v>
      </c>
      <c r="G67" s="1">
        <v>300</v>
      </c>
      <c r="H67" s="1">
        <v>148200</v>
      </c>
      <c r="I67" s="1">
        <v>1482</v>
      </c>
      <c r="J67" s="1">
        <v>146718</v>
      </c>
      <c r="K67" s="1">
        <v>123500</v>
      </c>
      <c r="L67" s="1">
        <v>23218</v>
      </c>
      <c r="M67" s="6">
        <v>41548</v>
      </c>
      <c r="N67" s="8">
        <v>10</v>
      </c>
      <c r="O67" s="5" t="s">
        <v>30</v>
      </c>
      <c r="P67" s="7" t="s">
        <v>14</v>
      </c>
    </row>
    <row r="68" spans="1:16" x14ac:dyDescent="0.25">
      <c r="A68" t="s">
        <v>10</v>
      </c>
      <c r="B68" t="s">
        <v>20</v>
      </c>
      <c r="C68" s="5" t="s">
        <v>38</v>
      </c>
      <c r="D68" s="5" t="s">
        <v>46</v>
      </c>
      <c r="E68">
        <v>1397</v>
      </c>
      <c r="F68" s="1">
        <v>3</v>
      </c>
      <c r="G68" s="1">
        <v>350</v>
      </c>
      <c r="H68" s="1">
        <v>488950</v>
      </c>
      <c r="I68" s="1">
        <v>4889.5</v>
      </c>
      <c r="J68" s="1">
        <v>484060.5</v>
      </c>
      <c r="K68" s="1">
        <v>363220</v>
      </c>
      <c r="L68" s="1">
        <v>120840.5</v>
      </c>
      <c r="M68" s="6">
        <v>41913</v>
      </c>
      <c r="N68" s="8">
        <v>10</v>
      </c>
      <c r="O68" s="5" t="s">
        <v>30</v>
      </c>
      <c r="P68" s="7" t="s">
        <v>15</v>
      </c>
    </row>
    <row r="69" spans="1:16" x14ac:dyDescent="0.25">
      <c r="A69" t="s">
        <v>10</v>
      </c>
      <c r="B69" t="s">
        <v>18</v>
      </c>
      <c r="C69" s="5" t="s">
        <v>38</v>
      </c>
      <c r="D69" s="5" t="s">
        <v>46</v>
      </c>
      <c r="E69">
        <v>2155</v>
      </c>
      <c r="F69" s="1">
        <v>3</v>
      </c>
      <c r="G69" s="1">
        <v>350</v>
      </c>
      <c r="H69" s="1">
        <v>754250</v>
      </c>
      <c r="I69" s="1">
        <v>7542.5</v>
      </c>
      <c r="J69" s="1">
        <v>746707.5</v>
      </c>
      <c r="K69" s="1">
        <v>560300</v>
      </c>
      <c r="L69" s="1">
        <v>186407.5</v>
      </c>
      <c r="M69" s="6">
        <v>41974</v>
      </c>
      <c r="N69" s="8">
        <v>12</v>
      </c>
      <c r="O69" s="5" t="s">
        <v>32</v>
      </c>
      <c r="P69" s="7" t="s">
        <v>15</v>
      </c>
    </row>
    <row r="70" spans="1:16" x14ac:dyDescent="0.25">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25">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x14ac:dyDescent="0.25">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x14ac:dyDescent="0.25">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x14ac:dyDescent="0.25">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x14ac:dyDescent="0.25">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x14ac:dyDescent="0.25">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25">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25">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25">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x14ac:dyDescent="0.25">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x14ac:dyDescent="0.25">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x14ac:dyDescent="0.25">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x14ac:dyDescent="0.25">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x14ac:dyDescent="0.25">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25">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25">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x14ac:dyDescent="0.25">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x14ac:dyDescent="0.25">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x14ac:dyDescent="0.25">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x14ac:dyDescent="0.25">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25">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25">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25">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x14ac:dyDescent="0.25">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x14ac:dyDescent="0.25">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x14ac:dyDescent="0.25">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x14ac:dyDescent="0.25">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x14ac:dyDescent="0.25">
      <c r="A98" t="s">
        <v>11</v>
      </c>
      <c r="B98" t="s">
        <v>17</v>
      </c>
      <c r="C98" s="5" t="s">
        <v>43</v>
      </c>
      <c r="D98" s="5" t="s">
        <v>46</v>
      </c>
      <c r="E98">
        <v>1989</v>
      </c>
      <c r="F98" s="1">
        <v>260</v>
      </c>
      <c r="G98" s="1">
        <v>12</v>
      </c>
      <c r="H98" s="1">
        <v>23868</v>
      </c>
      <c r="I98" s="1">
        <v>238.68</v>
      </c>
      <c r="J98" s="1">
        <v>23629.32</v>
      </c>
      <c r="K98" s="1">
        <v>5967</v>
      </c>
      <c r="L98" s="1">
        <v>17662.32</v>
      </c>
      <c r="M98" s="6">
        <v>41518</v>
      </c>
      <c r="N98" s="8">
        <v>9</v>
      </c>
      <c r="O98" s="5" t="s">
        <v>29</v>
      </c>
      <c r="P98" s="7" t="s">
        <v>14</v>
      </c>
    </row>
    <row r="99" spans="1:16" x14ac:dyDescent="0.25">
      <c r="A99" t="s">
        <v>8</v>
      </c>
      <c r="B99" t="s">
        <v>18</v>
      </c>
      <c r="C99" s="5" t="s">
        <v>43</v>
      </c>
      <c r="D99" s="5" t="s">
        <v>46</v>
      </c>
      <c r="E99">
        <v>321</v>
      </c>
      <c r="F99" s="1">
        <v>260</v>
      </c>
      <c r="G99" s="1">
        <v>15</v>
      </c>
      <c r="H99" s="1">
        <v>4815</v>
      </c>
      <c r="I99" s="1">
        <v>48.15</v>
      </c>
      <c r="J99" s="1">
        <v>4766.8500000000004</v>
      </c>
      <c r="K99" s="1">
        <v>3210</v>
      </c>
      <c r="L99" s="1">
        <v>1556.8500000000004</v>
      </c>
      <c r="M99" s="6">
        <v>41579</v>
      </c>
      <c r="N99" s="8">
        <v>11</v>
      </c>
      <c r="O99" s="5" t="s">
        <v>31</v>
      </c>
      <c r="P99" s="7" t="s">
        <v>14</v>
      </c>
    </row>
    <row r="100" spans="1:16" x14ac:dyDescent="0.25">
      <c r="A100" t="s">
        <v>9</v>
      </c>
      <c r="B100" t="s">
        <v>16</v>
      </c>
      <c r="C100" s="5" t="s">
        <v>38</v>
      </c>
      <c r="D100" s="5" t="s">
        <v>46</v>
      </c>
      <c r="E100">
        <v>742.5</v>
      </c>
      <c r="F100" s="1">
        <v>3</v>
      </c>
      <c r="G100" s="1">
        <v>125</v>
      </c>
      <c r="H100" s="1">
        <v>92812.5</v>
      </c>
      <c r="I100" s="1">
        <v>1856.25</v>
      </c>
      <c r="J100" s="1">
        <v>90956.25</v>
      </c>
      <c r="K100" s="1">
        <v>89100</v>
      </c>
      <c r="L100" s="1">
        <v>1856.25</v>
      </c>
      <c r="M100" s="6">
        <v>41730</v>
      </c>
      <c r="N100" s="8">
        <v>4</v>
      </c>
      <c r="O100" s="5" t="s">
        <v>24</v>
      </c>
      <c r="P100" s="7" t="s">
        <v>15</v>
      </c>
    </row>
    <row r="101" spans="1:16" x14ac:dyDescent="0.25">
      <c r="A101" t="s">
        <v>11</v>
      </c>
      <c r="B101" t="s">
        <v>16</v>
      </c>
      <c r="C101" s="5" t="s">
        <v>38</v>
      </c>
      <c r="D101" s="5" t="s">
        <v>46</v>
      </c>
      <c r="E101">
        <v>1295</v>
      </c>
      <c r="F101" s="1">
        <v>3</v>
      </c>
      <c r="G101" s="1">
        <v>12</v>
      </c>
      <c r="H101" s="1">
        <v>15540</v>
      </c>
      <c r="I101" s="1">
        <v>310.8</v>
      </c>
      <c r="J101" s="1">
        <v>15229.2</v>
      </c>
      <c r="K101" s="1">
        <v>3885</v>
      </c>
      <c r="L101" s="1">
        <v>11344.2</v>
      </c>
      <c r="M101" s="6">
        <v>41913</v>
      </c>
      <c r="N101" s="8">
        <v>10</v>
      </c>
      <c r="O101" s="5" t="s">
        <v>30</v>
      </c>
      <c r="P101" s="7" t="s">
        <v>15</v>
      </c>
    </row>
    <row r="102" spans="1:16" x14ac:dyDescent="0.25">
      <c r="A102" t="s">
        <v>7</v>
      </c>
      <c r="B102" t="s">
        <v>19</v>
      </c>
      <c r="C102" s="5" t="s">
        <v>38</v>
      </c>
      <c r="D102" s="5" t="s">
        <v>46</v>
      </c>
      <c r="E102">
        <v>214</v>
      </c>
      <c r="F102" s="1">
        <v>3</v>
      </c>
      <c r="G102" s="1">
        <v>300</v>
      </c>
      <c r="H102" s="1">
        <v>64200</v>
      </c>
      <c r="I102" s="1">
        <v>1284</v>
      </c>
      <c r="J102" s="1">
        <v>62916</v>
      </c>
      <c r="K102" s="1">
        <v>53500</v>
      </c>
      <c r="L102" s="1">
        <v>9416</v>
      </c>
      <c r="M102" s="6">
        <v>41548</v>
      </c>
      <c r="N102" s="8">
        <v>10</v>
      </c>
      <c r="O102" s="5" t="s">
        <v>30</v>
      </c>
      <c r="P102" s="7" t="s">
        <v>14</v>
      </c>
    </row>
    <row r="103" spans="1:16" x14ac:dyDescent="0.25">
      <c r="A103" t="s">
        <v>10</v>
      </c>
      <c r="B103" t="s">
        <v>18</v>
      </c>
      <c r="C103" s="5" t="s">
        <v>38</v>
      </c>
      <c r="D103" s="5" t="s">
        <v>46</v>
      </c>
      <c r="E103">
        <v>2145</v>
      </c>
      <c r="F103" s="1">
        <v>3</v>
      </c>
      <c r="G103" s="1">
        <v>7</v>
      </c>
      <c r="H103" s="1">
        <v>15015</v>
      </c>
      <c r="I103" s="1">
        <v>300.3</v>
      </c>
      <c r="J103" s="1">
        <v>14714.7</v>
      </c>
      <c r="K103" s="1">
        <v>10725</v>
      </c>
      <c r="L103" s="1">
        <v>3989.7000000000007</v>
      </c>
      <c r="M103" s="6">
        <v>41579</v>
      </c>
      <c r="N103" s="8">
        <v>11</v>
      </c>
      <c r="O103" s="5" t="s">
        <v>31</v>
      </c>
      <c r="P103" s="7" t="s">
        <v>14</v>
      </c>
    </row>
    <row r="104" spans="1:16" x14ac:dyDescent="0.25">
      <c r="A104" t="s">
        <v>10</v>
      </c>
      <c r="B104" t="s">
        <v>16</v>
      </c>
      <c r="C104" s="5" t="s">
        <v>38</v>
      </c>
      <c r="D104" s="5" t="s">
        <v>46</v>
      </c>
      <c r="E104">
        <v>2852</v>
      </c>
      <c r="F104" s="1">
        <v>3</v>
      </c>
      <c r="G104" s="1">
        <v>350</v>
      </c>
      <c r="H104" s="1">
        <v>998200</v>
      </c>
      <c r="I104" s="1">
        <v>19964</v>
      </c>
      <c r="J104" s="1">
        <v>978236</v>
      </c>
      <c r="K104" s="1">
        <v>741520</v>
      </c>
      <c r="L104" s="1">
        <v>236716</v>
      </c>
      <c r="M104" s="6">
        <v>41974</v>
      </c>
      <c r="N104" s="8">
        <v>12</v>
      </c>
      <c r="O104" s="5" t="s">
        <v>32</v>
      </c>
      <c r="P104" s="7" t="s">
        <v>15</v>
      </c>
    </row>
    <row r="105" spans="1:16" x14ac:dyDescent="0.25">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x14ac:dyDescent="0.25">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x14ac:dyDescent="0.25">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x14ac:dyDescent="0.25">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x14ac:dyDescent="0.25">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25">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25">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25">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25">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x14ac:dyDescent="0.25">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x14ac:dyDescent="0.25">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x14ac:dyDescent="0.25">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x14ac:dyDescent="0.25">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x14ac:dyDescent="0.25">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x14ac:dyDescent="0.25">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x14ac:dyDescent="0.25">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x14ac:dyDescent="0.25">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x14ac:dyDescent="0.25">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x14ac:dyDescent="0.25">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x14ac:dyDescent="0.25">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x14ac:dyDescent="0.25">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x14ac:dyDescent="0.25">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x14ac:dyDescent="0.25">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x14ac:dyDescent="0.25">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x14ac:dyDescent="0.25">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x14ac:dyDescent="0.25">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x14ac:dyDescent="0.25">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x14ac:dyDescent="0.25">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25">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x14ac:dyDescent="0.25">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x14ac:dyDescent="0.25">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x14ac:dyDescent="0.25">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x14ac:dyDescent="0.25">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x14ac:dyDescent="0.25">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x14ac:dyDescent="0.25">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x14ac:dyDescent="0.25">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25">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x14ac:dyDescent="0.25">
      <c r="A142" t="s">
        <v>10</v>
      </c>
      <c r="B142" t="s">
        <v>19</v>
      </c>
      <c r="C142" s="5" t="s">
        <v>43</v>
      </c>
      <c r="D142" s="5" t="s">
        <v>46</v>
      </c>
      <c r="E142">
        <v>2966</v>
      </c>
      <c r="F142" s="1">
        <v>260</v>
      </c>
      <c r="G142" s="1">
        <v>350</v>
      </c>
      <c r="H142" s="1">
        <v>1038100</v>
      </c>
      <c r="I142" s="1">
        <v>20762</v>
      </c>
      <c r="J142" s="1">
        <v>1017338</v>
      </c>
      <c r="K142" s="1">
        <v>771160</v>
      </c>
      <c r="L142" s="1">
        <v>246178</v>
      </c>
      <c r="M142" s="6">
        <v>41548</v>
      </c>
      <c r="N142" s="8">
        <v>10</v>
      </c>
      <c r="O142" s="5" t="s">
        <v>30</v>
      </c>
      <c r="P142" s="7" t="s">
        <v>14</v>
      </c>
    </row>
    <row r="143" spans="1:16" x14ac:dyDescent="0.25">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x14ac:dyDescent="0.25">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x14ac:dyDescent="0.25">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25">
      <c r="A146" t="s">
        <v>9</v>
      </c>
      <c r="B146" t="s">
        <v>18</v>
      </c>
      <c r="C146" s="5" t="s">
        <v>38</v>
      </c>
      <c r="D146" s="5" t="s">
        <v>46</v>
      </c>
      <c r="E146">
        <v>4243.5</v>
      </c>
      <c r="F146" s="1">
        <v>3</v>
      </c>
      <c r="G146" s="1">
        <v>125</v>
      </c>
      <c r="H146" s="1">
        <v>530437.5</v>
      </c>
      <c r="I146" s="1">
        <v>15913.125</v>
      </c>
      <c r="J146" s="1">
        <v>514524.375</v>
      </c>
      <c r="K146" s="1">
        <v>509220</v>
      </c>
      <c r="L146" s="1">
        <v>5304.375</v>
      </c>
      <c r="M146" s="6">
        <v>41730</v>
      </c>
      <c r="N146" s="8">
        <v>4</v>
      </c>
      <c r="O146" s="5" t="s">
        <v>24</v>
      </c>
      <c r="P146" s="7" t="s">
        <v>15</v>
      </c>
    </row>
    <row r="147" spans="1:16" x14ac:dyDescent="0.25">
      <c r="A147" t="s">
        <v>10</v>
      </c>
      <c r="B147" t="s">
        <v>19</v>
      </c>
      <c r="C147" s="5" t="s">
        <v>38</v>
      </c>
      <c r="D147" s="5" t="s">
        <v>46</v>
      </c>
      <c r="E147">
        <v>2580</v>
      </c>
      <c r="F147" s="1">
        <v>3</v>
      </c>
      <c r="G147" s="1">
        <v>20</v>
      </c>
      <c r="H147" s="1">
        <v>51600</v>
      </c>
      <c r="I147" s="1">
        <v>1548</v>
      </c>
      <c r="J147" s="1">
        <v>50052</v>
      </c>
      <c r="K147" s="1">
        <v>25800</v>
      </c>
      <c r="L147" s="1">
        <v>24252</v>
      </c>
      <c r="M147" s="6">
        <v>41730</v>
      </c>
      <c r="N147" s="8">
        <v>4</v>
      </c>
      <c r="O147" s="5" t="s">
        <v>24</v>
      </c>
      <c r="P147" s="7" t="s">
        <v>15</v>
      </c>
    </row>
    <row r="148" spans="1:16" x14ac:dyDescent="0.25">
      <c r="A148" t="s">
        <v>7</v>
      </c>
      <c r="B148" t="s">
        <v>19</v>
      </c>
      <c r="C148" s="5" t="s">
        <v>38</v>
      </c>
      <c r="D148" s="5" t="s">
        <v>46</v>
      </c>
      <c r="E148">
        <v>689</v>
      </c>
      <c r="F148" s="1">
        <v>3</v>
      </c>
      <c r="G148" s="1">
        <v>300</v>
      </c>
      <c r="H148" s="1">
        <v>206700</v>
      </c>
      <c r="I148" s="1">
        <v>6201</v>
      </c>
      <c r="J148" s="1">
        <v>200499</v>
      </c>
      <c r="K148" s="1">
        <v>172250</v>
      </c>
      <c r="L148" s="1">
        <v>28249</v>
      </c>
      <c r="M148" s="6">
        <v>41791</v>
      </c>
      <c r="N148" s="8">
        <v>6</v>
      </c>
      <c r="O148" s="5" t="s">
        <v>26</v>
      </c>
      <c r="P148" s="7" t="s">
        <v>15</v>
      </c>
    </row>
    <row r="149" spans="1:16" x14ac:dyDescent="0.25">
      <c r="A149" t="s">
        <v>11</v>
      </c>
      <c r="B149" t="s">
        <v>17</v>
      </c>
      <c r="C149" s="5" t="s">
        <v>38</v>
      </c>
      <c r="D149" s="5" t="s">
        <v>46</v>
      </c>
      <c r="E149">
        <v>1947</v>
      </c>
      <c r="F149" s="1">
        <v>3</v>
      </c>
      <c r="G149" s="1">
        <v>12</v>
      </c>
      <c r="H149" s="1">
        <v>23364</v>
      </c>
      <c r="I149" s="1">
        <v>700.92</v>
      </c>
      <c r="J149" s="1">
        <v>22663.08</v>
      </c>
      <c r="K149" s="1">
        <v>5841</v>
      </c>
      <c r="L149" s="1">
        <v>16822.080000000002</v>
      </c>
      <c r="M149" s="6">
        <v>41883</v>
      </c>
      <c r="N149" s="8">
        <v>9</v>
      </c>
      <c r="O149" s="5" t="s">
        <v>29</v>
      </c>
      <c r="P149" s="7" t="s">
        <v>15</v>
      </c>
    </row>
    <row r="150" spans="1:16" x14ac:dyDescent="0.25">
      <c r="A150" t="s">
        <v>11</v>
      </c>
      <c r="B150" t="s">
        <v>16</v>
      </c>
      <c r="C150" s="5" t="s">
        <v>38</v>
      </c>
      <c r="D150" s="5" t="s">
        <v>46</v>
      </c>
      <c r="E150">
        <v>908</v>
      </c>
      <c r="F150" s="1">
        <v>3</v>
      </c>
      <c r="G150" s="1">
        <v>12</v>
      </c>
      <c r="H150" s="1">
        <v>10896</v>
      </c>
      <c r="I150" s="1">
        <v>326.88</v>
      </c>
      <c r="J150" s="1">
        <v>10569.12</v>
      </c>
      <c r="K150" s="1">
        <v>2724</v>
      </c>
      <c r="L150" s="1">
        <v>7845.1200000000008</v>
      </c>
      <c r="M150" s="6">
        <v>41609</v>
      </c>
      <c r="N150" s="8">
        <v>12</v>
      </c>
      <c r="O150" s="5" t="s">
        <v>32</v>
      </c>
      <c r="P150" s="7" t="s">
        <v>14</v>
      </c>
    </row>
    <row r="151" spans="1:16" x14ac:dyDescent="0.25">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25">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x14ac:dyDescent="0.25">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x14ac:dyDescent="0.25">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x14ac:dyDescent="0.25">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x14ac:dyDescent="0.25">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x14ac:dyDescent="0.25">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x14ac:dyDescent="0.25">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25">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25">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25">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x14ac:dyDescent="0.25">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x14ac:dyDescent="0.25">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x14ac:dyDescent="0.25">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x14ac:dyDescent="0.25">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x14ac:dyDescent="0.25">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x14ac:dyDescent="0.25">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x14ac:dyDescent="0.25">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25">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25">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x14ac:dyDescent="0.25">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x14ac:dyDescent="0.25">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x14ac:dyDescent="0.25">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25">
      <c r="A174" t="s">
        <v>10</v>
      </c>
      <c r="B174" t="s">
        <v>16</v>
      </c>
      <c r="C174" s="5" t="s">
        <v>38</v>
      </c>
      <c r="D174" s="5" t="s">
        <v>46</v>
      </c>
      <c r="E174">
        <v>831</v>
      </c>
      <c r="F174" s="1">
        <v>3</v>
      </c>
      <c r="G174" s="1">
        <v>20</v>
      </c>
      <c r="H174" s="1">
        <v>16620</v>
      </c>
      <c r="I174" s="1">
        <v>498.6</v>
      </c>
      <c r="J174" s="1">
        <v>16121.4</v>
      </c>
      <c r="K174" s="1">
        <v>8310</v>
      </c>
      <c r="L174" s="1">
        <v>7811.4</v>
      </c>
      <c r="M174" s="6">
        <v>41760</v>
      </c>
      <c r="N174" s="8">
        <v>5</v>
      </c>
      <c r="O174" s="5" t="s">
        <v>25</v>
      </c>
      <c r="P174" s="7" t="s">
        <v>15</v>
      </c>
    </row>
    <row r="175" spans="1:16" x14ac:dyDescent="0.25">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25">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x14ac:dyDescent="0.25">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x14ac:dyDescent="0.25">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x14ac:dyDescent="0.25">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x14ac:dyDescent="0.25">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x14ac:dyDescent="0.25">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x14ac:dyDescent="0.25">
      <c r="A182" t="s">
        <v>10</v>
      </c>
      <c r="B182" t="s">
        <v>16</v>
      </c>
      <c r="C182" s="5" t="s">
        <v>38</v>
      </c>
      <c r="D182" s="5" t="s">
        <v>46</v>
      </c>
      <c r="E182">
        <v>2851</v>
      </c>
      <c r="F182" s="1">
        <v>3</v>
      </c>
      <c r="G182" s="1">
        <v>7</v>
      </c>
      <c r="H182" s="1">
        <v>19957</v>
      </c>
      <c r="I182" s="1">
        <v>798.28</v>
      </c>
      <c r="J182" s="1">
        <v>19158.72</v>
      </c>
      <c r="K182" s="1">
        <v>14255</v>
      </c>
      <c r="L182" s="1">
        <v>4903.7200000000012</v>
      </c>
      <c r="M182" s="6">
        <v>41548</v>
      </c>
      <c r="N182" s="8">
        <v>10</v>
      </c>
      <c r="O182" s="5" t="s">
        <v>30</v>
      </c>
      <c r="P182" s="7" t="s">
        <v>14</v>
      </c>
    </row>
    <row r="183" spans="1:16" x14ac:dyDescent="0.25">
      <c r="A183" t="s">
        <v>7</v>
      </c>
      <c r="B183" t="s">
        <v>19</v>
      </c>
      <c r="C183" s="5" t="s">
        <v>38</v>
      </c>
      <c r="D183" s="5" t="s">
        <v>46</v>
      </c>
      <c r="E183">
        <v>2021</v>
      </c>
      <c r="F183" s="1">
        <v>3</v>
      </c>
      <c r="G183" s="1">
        <v>300</v>
      </c>
      <c r="H183" s="1">
        <v>606300</v>
      </c>
      <c r="I183" s="1">
        <v>24252</v>
      </c>
      <c r="J183" s="1">
        <v>582048</v>
      </c>
      <c r="K183" s="1">
        <v>505250</v>
      </c>
      <c r="L183" s="1">
        <v>76798</v>
      </c>
      <c r="M183" s="6">
        <v>41913</v>
      </c>
      <c r="N183" s="8">
        <v>10</v>
      </c>
      <c r="O183" s="5" t="s">
        <v>30</v>
      </c>
      <c r="P183" s="7" t="s">
        <v>15</v>
      </c>
    </row>
    <row r="184" spans="1:16" x14ac:dyDescent="0.25">
      <c r="A184" t="s">
        <v>10</v>
      </c>
      <c r="B184" t="s">
        <v>17</v>
      </c>
      <c r="C184" s="5" t="s">
        <v>38</v>
      </c>
      <c r="D184" s="5" t="s">
        <v>46</v>
      </c>
      <c r="E184">
        <v>274</v>
      </c>
      <c r="F184" s="1">
        <v>3</v>
      </c>
      <c r="G184" s="1">
        <v>350</v>
      </c>
      <c r="H184" s="1">
        <v>95900</v>
      </c>
      <c r="I184" s="1">
        <v>3836</v>
      </c>
      <c r="J184" s="1">
        <v>92064</v>
      </c>
      <c r="K184" s="1">
        <v>71240</v>
      </c>
      <c r="L184" s="1">
        <v>20824</v>
      </c>
      <c r="M184" s="6">
        <v>41974</v>
      </c>
      <c r="N184" s="8">
        <v>12</v>
      </c>
      <c r="O184" s="5" t="s">
        <v>32</v>
      </c>
      <c r="P184" s="7" t="s">
        <v>15</v>
      </c>
    </row>
    <row r="185" spans="1:16" x14ac:dyDescent="0.25">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x14ac:dyDescent="0.25">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x14ac:dyDescent="0.25">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x14ac:dyDescent="0.25">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x14ac:dyDescent="0.25">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x14ac:dyDescent="0.25">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x14ac:dyDescent="0.25">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25">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25">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x14ac:dyDescent="0.25">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x14ac:dyDescent="0.25">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x14ac:dyDescent="0.25">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x14ac:dyDescent="0.25">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x14ac:dyDescent="0.25">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x14ac:dyDescent="0.25">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x14ac:dyDescent="0.25">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x14ac:dyDescent="0.25">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x14ac:dyDescent="0.25">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x14ac:dyDescent="0.25">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x14ac:dyDescent="0.25">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x14ac:dyDescent="0.25">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25">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x14ac:dyDescent="0.25">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x14ac:dyDescent="0.25">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x14ac:dyDescent="0.25">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x14ac:dyDescent="0.25">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25">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x14ac:dyDescent="0.25">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x14ac:dyDescent="0.25">
      <c r="A213" t="s">
        <v>8</v>
      </c>
      <c r="B213" t="s">
        <v>17</v>
      </c>
      <c r="C213" s="5" t="s">
        <v>43</v>
      </c>
      <c r="D213" s="5" t="s">
        <v>46</v>
      </c>
      <c r="E213">
        <v>671</v>
      </c>
      <c r="F213" s="1">
        <v>260</v>
      </c>
      <c r="G213" s="1">
        <v>15</v>
      </c>
      <c r="H213" s="1">
        <v>10065</v>
      </c>
      <c r="I213" s="1">
        <v>402.6</v>
      </c>
      <c r="J213" s="1">
        <v>9662.4</v>
      </c>
      <c r="K213" s="1">
        <v>6710</v>
      </c>
      <c r="L213" s="1">
        <v>2952.3999999999996</v>
      </c>
      <c r="M213" s="6">
        <v>41548</v>
      </c>
      <c r="N213" s="8">
        <v>10</v>
      </c>
      <c r="O213" s="5" t="s">
        <v>30</v>
      </c>
      <c r="P213" s="7" t="s">
        <v>14</v>
      </c>
    </row>
    <row r="214" spans="1:16" x14ac:dyDescent="0.25">
      <c r="A214" t="s">
        <v>10</v>
      </c>
      <c r="B214" t="s">
        <v>16</v>
      </c>
      <c r="C214" s="5" t="s">
        <v>43</v>
      </c>
      <c r="D214" s="5" t="s">
        <v>46</v>
      </c>
      <c r="E214">
        <v>1778</v>
      </c>
      <c r="F214" s="1">
        <v>260</v>
      </c>
      <c r="G214" s="1">
        <v>350</v>
      </c>
      <c r="H214" s="1">
        <v>622300</v>
      </c>
      <c r="I214" s="1">
        <v>24892</v>
      </c>
      <c r="J214" s="1">
        <v>597408</v>
      </c>
      <c r="K214" s="1">
        <v>462280</v>
      </c>
      <c r="L214" s="1">
        <v>135128</v>
      </c>
      <c r="M214" s="6">
        <v>41609</v>
      </c>
      <c r="N214" s="8">
        <v>12</v>
      </c>
      <c r="O214" s="5" t="s">
        <v>32</v>
      </c>
      <c r="P214" s="7" t="s">
        <v>14</v>
      </c>
    </row>
    <row r="215" spans="1:16" x14ac:dyDescent="0.25">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x14ac:dyDescent="0.25">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x14ac:dyDescent="0.25">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x14ac:dyDescent="0.25">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x14ac:dyDescent="0.25">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x14ac:dyDescent="0.25">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x14ac:dyDescent="0.25">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x14ac:dyDescent="0.25">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x14ac:dyDescent="0.25">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x14ac:dyDescent="0.25">
      <c r="A224" t="s">
        <v>10</v>
      </c>
      <c r="B224" t="s">
        <v>19</v>
      </c>
      <c r="C224" s="5" t="s">
        <v>43</v>
      </c>
      <c r="D224" s="5" t="s">
        <v>47</v>
      </c>
      <c r="E224">
        <v>1159</v>
      </c>
      <c r="F224" s="1">
        <v>260</v>
      </c>
      <c r="G224" s="1">
        <v>7</v>
      </c>
      <c r="H224" s="1">
        <v>8113</v>
      </c>
      <c r="I224" s="1">
        <v>405.65</v>
      </c>
      <c r="J224" s="1">
        <v>7707.35</v>
      </c>
      <c r="K224" s="1">
        <v>5795</v>
      </c>
      <c r="L224" s="1">
        <v>1912.3500000000004</v>
      </c>
      <c r="M224" s="6">
        <v>41548</v>
      </c>
      <c r="N224" s="8">
        <v>10</v>
      </c>
      <c r="O224" s="5" t="s">
        <v>30</v>
      </c>
      <c r="P224" s="7" t="s">
        <v>14</v>
      </c>
    </row>
    <row r="225" spans="1:16" x14ac:dyDescent="0.25">
      <c r="A225" t="s">
        <v>11</v>
      </c>
      <c r="B225" t="s">
        <v>18</v>
      </c>
      <c r="C225" s="5" t="s">
        <v>38</v>
      </c>
      <c r="D225" s="5" t="s">
        <v>47</v>
      </c>
      <c r="E225">
        <v>1865</v>
      </c>
      <c r="F225" s="1">
        <v>3</v>
      </c>
      <c r="G225" s="1">
        <v>12</v>
      </c>
      <c r="H225" s="1">
        <v>22380</v>
      </c>
      <c r="I225" s="1">
        <v>1119</v>
      </c>
      <c r="J225" s="1">
        <v>21261</v>
      </c>
      <c r="K225" s="1">
        <v>5595</v>
      </c>
      <c r="L225" s="1">
        <v>15666</v>
      </c>
      <c r="M225" s="6">
        <v>41671</v>
      </c>
      <c r="N225" s="8">
        <v>2</v>
      </c>
      <c r="O225" s="5" t="s">
        <v>22</v>
      </c>
      <c r="P225" s="7" t="s">
        <v>15</v>
      </c>
    </row>
    <row r="226" spans="1:16" x14ac:dyDescent="0.25">
      <c r="A226" t="s">
        <v>11</v>
      </c>
      <c r="B226" t="s">
        <v>19</v>
      </c>
      <c r="C226" s="5" t="s">
        <v>38</v>
      </c>
      <c r="D226" s="5" t="s">
        <v>47</v>
      </c>
      <c r="E226">
        <v>1116</v>
      </c>
      <c r="F226" s="1">
        <v>3</v>
      </c>
      <c r="G226" s="1">
        <v>12</v>
      </c>
      <c r="H226" s="1">
        <v>13392</v>
      </c>
      <c r="I226" s="1">
        <v>669.6</v>
      </c>
      <c r="J226" s="1">
        <v>12722.4</v>
      </c>
      <c r="K226" s="1">
        <v>3348</v>
      </c>
      <c r="L226" s="1">
        <v>9374.4</v>
      </c>
      <c r="M226" s="6">
        <v>41671</v>
      </c>
      <c r="N226" s="8">
        <v>2</v>
      </c>
      <c r="O226" s="5" t="s">
        <v>22</v>
      </c>
      <c r="P226" s="7" t="s">
        <v>15</v>
      </c>
    </row>
    <row r="227" spans="1:16" x14ac:dyDescent="0.25">
      <c r="A227" t="s">
        <v>10</v>
      </c>
      <c r="B227" t="s">
        <v>18</v>
      </c>
      <c r="C227" s="5" t="s">
        <v>38</v>
      </c>
      <c r="D227" s="5" t="s">
        <v>47</v>
      </c>
      <c r="E227">
        <v>1563</v>
      </c>
      <c r="F227" s="1">
        <v>3</v>
      </c>
      <c r="G227" s="1">
        <v>20</v>
      </c>
      <c r="H227" s="1">
        <v>31260</v>
      </c>
      <c r="I227" s="1">
        <v>1563</v>
      </c>
      <c r="J227" s="1">
        <v>29697</v>
      </c>
      <c r="K227" s="1">
        <v>15630</v>
      </c>
      <c r="L227" s="1">
        <v>14067</v>
      </c>
      <c r="M227" s="6">
        <v>41760</v>
      </c>
      <c r="N227" s="8">
        <v>5</v>
      </c>
      <c r="O227" s="5" t="s">
        <v>25</v>
      </c>
      <c r="P227" s="7" t="s">
        <v>15</v>
      </c>
    </row>
    <row r="228" spans="1:16" x14ac:dyDescent="0.25">
      <c r="A228" t="s">
        <v>7</v>
      </c>
      <c r="B228" t="s">
        <v>17</v>
      </c>
      <c r="C228" s="5" t="s">
        <v>38</v>
      </c>
      <c r="D228" s="5" t="s">
        <v>47</v>
      </c>
      <c r="E228">
        <v>991</v>
      </c>
      <c r="F228" s="1">
        <v>3</v>
      </c>
      <c r="G228" s="1">
        <v>300</v>
      </c>
      <c r="H228" s="1">
        <v>297300</v>
      </c>
      <c r="I228" s="1">
        <v>14865</v>
      </c>
      <c r="J228" s="1">
        <v>282435</v>
      </c>
      <c r="K228" s="1">
        <v>247750</v>
      </c>
      <c r="L228" s="1">
        <v>34685</v>
      </c>
      <c r="M228" s="6">
        <v>41791</v>
      </c>
      <c r="N228" s="8">
        <v>6</v>
      </c>
      <c r="O228" s="5" t="s">
        <v>26</v>
      </c>
      <c r="P228" s="7" t="s">
        <v>15</v>
      </c>
    </row>
    <row r="229" spans="1:16" x14ac:dyDescent="0.25">
      <c r="A229" t="s">
        <v>10</v>
      </c>
      <c r="B229" t="s">
        <v>19</v>
      </c>
      <c r="C229" s="5" t="s">
        <v>38</v>
      </c>
      <c r="D229" s="5" t="s">
        <v>47</v>
      </c>
      <c r="E229">
        <v>1016</v>
      </c>
      <c r="F229" s="1">
        <v>3</v>
      </c>
      <c r="G229" s="1">
        <v>7</v>
      </c>
      <c r="H229" s="1">
        <v>7112</v>
      </c>
      <c r="I229" s="1">
        <v>355.6</v>
      </c>
      <c r="J229" s="1">
        <v>6756.4</v>
      </c>
      <c r="K229" s="1">
        <v>5080</v>
      </c>
      <c r="L229" s="1">
        <v>1676.3999999999996</v>
      </c>
      <c r="M229" s="6">
        <v>41579</v>
      </c>
      <c r="N229" s="8">
        <v>11</v>
      </c>
      <c r="O229" s="5" t="s">
        <v>31</v>
      </c>
      <c r="P229" s="7" t="s">
        <v>14</v>
      </c>
    </row>
    <row r="230" spans="1:16" x14ac:dyDescent="0.25">
      <c r="A230" t="s">
        <v>8</v>
      </c>
      <c r="B230" t="s">
        <v>20</v>
      </c>
      <c r="C230" s="5" t="s">
        <v>38</v>
      </c>
      <c r="D230" s="5" t="s">
        <v>47</v>
      </c>
      <c r="E230">
        <v>2791</v>
      </c>
      <c r="F230" s="1">
        <v>3</v>
      </c>
      <c r="G230" s="1">
        <v>15</v>
      </c>
      <c r="H230" s="1">
        <v>41865</v>
      </c>
      <c r="I230" s="1">
        <v>2093.25</v>
      </c>
      <c r="J230" s="1">
        <v>39771.75</v>
      </c>
      <c r="K230" s="1">
        <v>27910</v>
      </c>
      <c r="L230" s="1">
        <v>11861.75</v>
      </c>
      <c r="M230" s="6">
        <v>41944</v>
      </c>
      <c r="N230" s="8">
        <v>11</v>
      </c>
      <c r="O230" s="5" t="s">
        <v>31</v>
      </c>
      <c r="P230" s="7" t="s">
        <v>15</v>
      </c>
    </row>
    <row r="231" spans="1:16" x14ac:dyDescent="0.25">
      <c r="A231" t="s">
        <v>10</v>
      </c>
      <c r="B231" t="s">
        <v>17</v>
      </c>
      <c r="C231" s="5" t="s">
        <v>38</v>
      </c>
      <c r="D231" s="5" t="s">
        <v>47</v>
      </c>
      <c r="E231">
        <v>570</v>
      </c>
      <c r="F231" s="1">
        <v>3</v>
      </c>
      <c r="G231" s="1">
        <v>7</v>
      </c>
      <c r="H231" s="1">
        <v>3990</v>
      </c>
      <c r="I231" s="1">
        <v>199.5</v>
      </c>
      <c r="J231" s="1">
        <v>3790.5</v>
      </c>
      <c r="K231" s="1">
        <v>2850</v>
      </c>
      <c r="L231" s="1">
        <v>940.5</v>
      </c>
      <c r="M231" s="6">
        <v>41974</v>
      </c>
      <c r="N231" s="8">
        <v>12</v>
      </c>
      <c r="O231" s="5" t="s">
        <v>32</v>
      </c>
      <c r="P231" s="7" t="s">
        <v>15</v>
      </c>
    </row>
    <row r="232" spans="1:16" x14ac:dyDescent="0.25">
      <c r="A232" t="s">
        <v>10</v>
      </c>
      <c r="B232" t="s">
        <v>18</v>
      </c>
      <c r="C232" s="5" t="s">
        <v>38</v>
      </c>
      <c r="D232" s="5" t="s">
        <v>47</v>
      </c>
      <c r="E232">
        <v>2487</v>
      </c>
      <c r="F232" s="1">
        <v>3</v>
      </c>
      <c r="G232" s="1">
        <v>7</v>
      </c>
      <c r="H232" s="1">
        <v>17409</v>
      </c>
      <c r="I232" s="1">
        <v>870.45</v>
      </c>
      <c r="J232" s="1">
        <v>16538.55</v>
      </c>
      <c r="K232" s="1">
        <v>12435</v>
      </c>
      <c r="L232" s="1">
        <v>4103.5499999999993</v>
      </c>
      <c r="M232" s="6">
        <v>41974</v>
      </c>
      <c r="N232" s="8">
        <v>12</v>
      </c>
      <c r="O232" s="5" t="s">
        <v>32</v>
      </c>
      <c r="P232" s="7" t="s">
        <v>15</v>
      </c>
    </row>
    <row r="233" spans="1:16" x14ac:dyDescent="0.25">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x14ac:dyDescent="0.25">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x14ac:dyDescent="0.25">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x14ac:dyDescent="0.25">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x14ac:dyDescent="0.25">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x14ac:dyDescent="0.25">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x14ac:dyDescent="0.25">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x14ac:dyDescent="0.25">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25">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25">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25">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25">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x14ac:dyDescent="0.25">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x14ac:dyDescent="0.25">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x14ac:dyDescent="0.25">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x14ac:dyDescent="0.25">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x14ac:dyDescent="0.25">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x14ac:dyDescent="0.25">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x14ac:dyDescent="0.25">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x14ac:dyDescent="0.25">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x14ac:dyDescent="0.25">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x14ac:dyDescent="0.25">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x14ac:dyDescent="0.25">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x14ac:dyDescent="0.25">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25">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x14ac:dyDescent="0.25">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x14ac:dyDescent="0.25">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x14ac:dyDescent="0.25">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x14ac:dyDescent="0.25">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x14ac:dyDescent="0.25">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x14ac:dyDescent="0.25">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x14ac:dyDescent="0.25">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x14ac:dyDescent="0.25">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x14ac:dyDescent="0.25">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x14ac:dyDescent="0.25">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x14ac:dyDescent="0.25">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x14ac:dyDescent="0.25">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x14ac:dyDescent="0.25">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x14ac:dyDescent="0.25">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x14ac:dyDescent="0.25">
      <c r="A272" t="s">
        <v>10</v>
      </c>
      <c r="B272" t="s">
        <v>16</v>
      </c>
      <c r="C272" s="5" t="s">
        <v>43</v>
      </c>
      <c r="D272" s="5" t="s">
        <v>47</v>
      </c>
      <c r="E272">
        <v>1228</v>
      </c>
      <c r="F272" s="1">
        <v>260</v>
      </c>
      <c r="G272" s="1">
        <v>350</v>
      </c>
      <c r="H272" s="1">
        <v>429800</v>
      </c>
      <c r="I272" s="1">
        <v>21490</v>
      </c>
      <c r="J272" s="1">
        <v>408310</v>
      </c>
      <c r="K272" s="1">
        <v>319280</v>
      </c>
      <c r="L272" s="1">
        <v>89030</v>
      </c>
      <c r="M272" s="6">
        <v>41548</v>
      </c>
      <c r="N272" s="8">
        <v>10</v>
      </c>
      <c r="O272" s="5" t="s">
        <v>30</v>
      </c>
      <c r="P272" s="7" t="s">
        <v>14</v>
      </c>
    </row>
    <row r="273" spans="1:16" x14ac:dyDescent="0.25">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25">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x14ac:dyDescent="0.25">
      <c r="A275" t="s">
        <v>10</v>
      </c>
      <c r="B275" t="s">
        <v>17</v>
      </c>
      <c r="C275" s="5" t="s">
        <v>38</v>
      </c>
      <c r="D275" s="5" t="s">
        <v>47</v>
      </c>
      <c r="E275">
        <v>1117.5</v>
      </c>
      <c r="F275" s="1">
        <v>3</v>
      </c>
      <c r="G275" s="1">
        <v>20</v>
      </c>
      <c r="H275" s="1">
        <v>22350</v>
      </c>
      <c r="I275" s="1">
        <v>1341</v>
      </c>
      <c r="J275" s="1">
        <v>21009</v>
      </c>
      <c r="K275" s="1">
        <v>11175</v>
      </c>
      <c r="L275" s="1">
        <v>9834</v>
      </c>
      <c r="M275" s="6">
        <v>41640</v>
      </c>
      <c r="N275" s="8">
        <v>1</v>
      </c>
      <c r="O275" s="5" t="s">
        <v>21</v>
      </c>
      <c r="P275" s="7" t="s">
        <v>15</v>
      </c>
    </row>
    <row r="276" spans="1:16" x14ac:dyDescent="0.25">
      <c r="A276" t="s">
        <v>8</v>
      </c>
      <c r="B276" t="s">
        <v>16</v>
      </c>
      <c r="C276" s="5" t="s">
        <v>38</v>
      </c>
      <c r="D276" s="5" t="s">
        <v>47</v>
      </c>
      <c r="E276">
        <v>2844</v>
      </c>
      <c r="F276" s="1">
        <v>3</v>
      </c>
      <c r="G276" s="1">
        <v>15</v>
      </c>
      <c r="H276" s="1">
        <v>42660</v>
      </c>
      <c r="I276" s="1">
        <v>2559.6</v>
      </c>
      <c r="J276" s="1">
        <v>40100.400000000001</v>
      </c>
      <c r="K276" s="1">
        <v>28440</v>
      </c>
      <c r="L276" s="1">
        <v>11660.400000000001</v>
      </c>
      <c r="M276" s="6">
        <v>41791</v>
      </c>
      <c r="N276" s="8">
        <v>6</v>
      </c>
      <c r="O276" s="5" t="s">
        <v>26</v>
      </c>
      <c r="P276" s="7" t="s">
        <v>15</v>
      </c>
    </row>
    <row r="277" spans="1:16" x14ac:dyDescent="0.25">
      <c r="A277" t="s">
        <v>11</v>
      </c>
      <c r="B277" t="s">
        <v>20</v>
      </c>
      <c r="C277" s="5" t="s">
        <v>38</v>
      </c>
      <c r="D277" s="5" t="s">
        <v>47</v>
      </c>
      <c r="E277">
        <v>562</v>
      </c>
      <c r="F277" s="1">
        <v>3</v>
      </c>
      <c r="G277" s="1">
        <v>12</v>
      </c>
      <c r="H277" s="1">
        <v>6744</v>
      </c>
      <c r="I277" s="1">
        <v>404.64</v>
      </c>
      <c r="J277" s="1">
        <v>6339.36</v>
      </c>
      <c r="K277" s="1">
        <v>1686</v>
      </c>
      <c r="L277" s="1">
        <v>4653.3599999999997</v>
      </c>
      <c r="M277" s="6">
        <v>41883</v>
      </c>
      <c r="N277" s="8">
        <v>9</v>
      </c>
      <c r="O277" s="5" t="s">
        <v>29</v>
      </c>
      <c r="P277" s="7" t="s">
        <v>15</v>
      </c>
    </row>
    <row r="278" spans="1:16" x14ac:dyDescent="0.25">
      <c r="A278" t="s">
        <v>11</v>
      </c>
      <c r="B278" t="s">
        <v>16</v>
      </c>
      <c r="C278" s="5" t="s">
        <v>38</v>
      </c>
      <c r="D278" s="5" t="s">
        <v>47</v>
      </c>
      <c r="E278">
        <v>2299</v>
      </c>
      <c r="F278" s="1">
        <v>3</v>
      </c>
      <c r="G278" s="1">
        <v>12</v>
      </c>
      <c r="H278" s="1">
        <v>27588</v>
      </c>
      <c r="I278" s="1">
        <v>1655.28</v>
      </c>
      <c r="J278" s="1">
        <v>25932.720000000001</v>
      </c>
      <c r="K278" s="1">
        <v>6897</v>
      </c>
      <c r="L278" s="1">
        <v>19035.72</v>
      </c>
      <c r="M278" s="6">
        <v>41548</v>
      </c>
      <c r="N278" s="8">
        <v>10</v>
      </c>
      <c r="O278" s="5" t="s">
        <v>30</v>
      </c>
      <c r="P278" s="7" t="s">
        <v>14</v>
      </c>
    </row>
    <row r="279" spans="1:16" x14ac:dyDescent="0.25">
      <c r="A279" t="s">
        <v>8</v>
      </c>
      <c r="B279" t="s">
        <v>17</v>
      </c>
      <c r="C279" s="5" t="s">
        <v>38</v>
      </c>
      <c r="D279" s="5" t="s">
        <v>47</v>
      </c>
      <c r="E279">
        <v>2030</v>
      </c>
      <c r="F279" s="1">
        <v>3</v>
      </c>
      <c r="G279" s="1">
        <v>15</v>
      </c>
      <c r="H279" s="1">
        <v>30450</v>
      </c>
      <c r="I279" s="1">
        <v>1827</v>
      </c>
      <c r="J279" s="1">
        <v>28623</v>
      </c>
      <c r="K279" s="1">
        <v>20300</v>
      </c>
      <c r="L279" s="1">
        <v>8323</v>
      </c>
      <c r="M279" s="6">
        <v>41944</v>
      </c>
      <c r="N279" s="8">
        <v>11</v>
      </c>
      <c r="O279" s="5" t="s">
        <v>31</v>
      </c>
      <c r="P279" s="7" t="s">
        <v>15</v>
      </c>
    </row>
    <row r="280" spans="1:16" x14ac:dyDescent="0.25">
      <c r="A280" t="s">
        <v>10</v>
      </c>
      <c r="B280" t="s">
        <v>17</v>
      </c>
      <c r="C280" s="5" t="s">
        <v>38</v>
      </c>
      <c r="D280" s="5" t="s">
        <v>47</v>
      </c>
      <c r="E280">
        <v>263</v>
      </c>
      <c r="F280" s="1">
        <v>3</v>
      </c>
      <c r="G280" s="1">
        <v>7</v>
      </c>
      <c r="H280" s="1">
        <v>1841</v>
      </c>
      <c r="I280" s="1">
        <v>110.46</v>
      </c>
      <c r="J280" s="1">
        <v>1730.54</v>
      </c>
      <c r="K280" s="1">
        <v>1315</v>
      </c>
      <c r="L280" s="1">
        <v>415.53999999999996</v>
      </c>
      <c r="M280" s="6">
        <v>41579</v>
      </c>
      <c r="N280" s="8">
        <v>11</v>
      </c>
      <c r="O280" s="5" t="s">
        <v>31</v>
      </c>
      <c r="P280" s="7" t="s">
        <v>14</v>
      </c>
    </row>
    <row r="281" spans="1:16" x14ac:dyDescent="0.25">
      <c r="A281" t="s">
        <v>9</v>
      </c>
      <c r="B281" t="s">
        <v>19</v>
      </c>
      <c r="C281" s="5" t="s">
        <v>38</v>
      </c>
      <c r="D281" s="5" t="s">
        <v>47</v>
      </c>
      <c r="E281">
        <v>887</v>
      </c>
      <c r="F281" s="1">
        <v>3</v>
      </c>
      <c r="G281" s="1">
        <v>125</v>
      </c>
      <c r="H281" s="1">
        <v>110875</v>
      </c>
      <c r="I281" s="1">
        <v>6652.5</v>
      </c>
      <c r="J281" s="1">
        <v>104222.5</v>
      </c>
      <c r="K281" s="1">
        <v>106440</v>
      </c>
      <c r="L281" s="1">
        <v>-2217.5</v>
      </c>
      <c r="M281" s="6">
        <v>41609</v>
      </c>
      <c r="N281" s="8">
        <v>12</v>
      </c>
      <c r="O281" s="5" t="s">
        <v>32</v>
      </c>
      <c r="P281" s="7" t="s">
        <v>14</v>
      </c>
    </row>
    <row r="282" spans="1:16" x14ac:dyDescent="0.25">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25">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x14ac:dyDescent="0.25">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x14ac:dyDescent="0.25">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25">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x14ac:dyDescent="0.25">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x14ac:dyDescent="0.25">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x14ac:dyDescent="0.25">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x14ac:dyDescent="0.25">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25">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25">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25">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x14ac:dyDescent="0.25">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x14ac:dyDescent="0.25">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25">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25">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x14ac:dyDescent="0.25">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x14ac:dyDescent="0.25">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x14ac:dyDescent="0.25">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x14ac:dyDescent="0.25">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x14ac:dyDescent="0.25">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x14ac:dyDescent="0.25">
      <c r="A303" t="s">
        <v>10</v>
      </c>
      <c r="B303" t="s">
        <v>17</v>
      </c>
      <c r="C303" s="5" t="s">
        <v>43</v>
      </c>
      <c r="D303" s="5" t="s">
        <v>47</v>
      </c>
      <c r="E303">
        <v>727</v>
      </c>
      <c r="F303" s="1">
        <v>260</v>
      </c>
      <c r="G303" s="1">
        <v>350</v>
      </c>
      <c r="H303" s="1">
        <v>254450</v>
      </c>
      <c r="I303" s="1">
        <v>15267</v>
      </c>
      <c r="J303" s="1">
        <v>239183</v>
      </c>
      <c r="K303" s="1">
        <v>189020</v>
      </c>
      <c r="L303" s="1">
        <v>50163</v>
      </c>
      <c r="M303" s="6">
        <v>41548</v>
      </c>
      <c r="N303" s="8">
        <v>10</v>
      </c>
      <c r="O303" s="5" t="s">
        <v>30</v>
      </c>
      <c r="P303" s="7" t="s">
        <v>14</v>
      </c>
    </row>
    <row r="304" spans="1:16" x14ac:dyDescent="0.25">
      <c r="A304" t="s">
        <v>10</v>
      </c>
      <c r="B304" t="s">
        <v>18</v>
      </c>
      <c r="C304" s="5" t="s">
        <v>43</v>
      </c>
      <c r="D304" s="5" t="s">
        <v>47</v>
      </c>
      <c r="E304">
        <v>1403</v>
      </c>
      <c r="F304" s="1">
        <v>260</v>
      </c>
      <c r="G304" s="1">
        <v>7</v>
      </c>
      <c r="H304" s="1">
        <v>9821</v>
      </c>
      <c r="I304" s="1">
        <v>589.26</v>
      </c>
      <c r="J304" s="1">
        <v>9231.74</v>
      </c>
      <c r="K304" s="1">
        <v>7015</v>
      </c>
      <c r="L304" s="1">
        <v>2216.7399999999998</v>
      </c>
      <c r="M304" s="6">
        <v>41548</v>
      </c>
      <c r="N304" s="8">
        <v>10</v>
      </c>
      <c r="O304" s="5" t="s">
        <v>30</v>
      </c>
      <c r="P304" s="7" t="s">
        <v>14</v>
      </c>
    </row>
    <row r="305" spans="1:16" x14ac:dyDescent="0.25">
      <c r="A305" t="s">
        <v>10</v>
      </c>
      <c r="B305" t="s">
        <v>18</v>
      </c>
      <c r="C305" s="5" t="s">
        <v>43</v>
      </c>
      <c r="D305" s="5" t="s">
        <v>47</v>
      </c>
      <c r="E305">
        <v>2076</v>
      </c>
      <c r="F305" s="1">
        <v>260</v>
      </c>
      <c r="G305" s="1">
        <v>350</v>
      </c>
      <c r="H305" s="1">
        <v>726600</v>
      </c>
      <c r="I305" s="1">
        <v>43596</v>
      </c>
      <c r="J305" s="1">
        <v>683004</v>
      </c>
      <c r="K305" s="1">
        <v>539760</v>
      </c>
      <c r="L305" s="1">
        <v>143244</v>
      </c>
      <c r="M305" s="6">
        <v>41548</v>
      </c>
      <c r="N305" s="8">
        <v>10</v>
      </c>
      <c r="O305" s="5" t="s">
        <v>30</v>
      </c>
      <c r="P305" s="7" t="s">
        <v>14</v>
      </c>
    </row>
    <row r="306" spans="1:16" x14ac:dyDescent="0.25">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x14ac:dyDescent="0.25">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x14ac:dyDescent="0.25">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x14ac:dyDescent="0.25">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x14ac:dyDescent="0.25">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x14ac:dyDescent="0.25">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x14ac:dyDescent="0.25">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x14ac:dyDescent="0.25">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x14ac:dyDescent="0.25">
      <c r="A314" t="s">
        <v>11</v>
      </c>
      <c r="B314" t="s">
        <v>20</v>
      </c>
      <c r="C314" s="5" t="s">
        <v>38</v>
      </c>
      <c r="D314" s="5" t="s">
        <v>47</v>
      </c>
      <c r="E314">
        <v>727</v>
      </c>
      <c r="F314" s="1">
        <v>3</v>
      </c>
      <c r="G314" s="1">
        <v>12</v>
      </c>
      <c r="H314" s="1">
        <v>8724</v>
      </c>
      <c r="I314" s="1">
        <v>610.67999999999995</v>
      </c>
      <c r="J314" s="1">
        <v>8113.32</v>
      </c>
      <c r="K314" s="1">
        <v>2181</v>
      </c>
      <c r="L314" s="1">
        <v>5932.32</v>
      </c>
      <c r="M314" s="6">
        <v>41671</v>
      </c>
      <c r="N314" s="8">
        <v>2</v>
      </c>
      <c r="O314" s="5" t="s">
        <v>22</v>
      </c>
      <c r="P314" s="7" t="s">
        <v>15</v>
      </c>
    </row>
    <row r="315" spans="1:16" x14ac:dyDescent="0.25">
      <c r="A315" t="s">
        <v>11</v>
      </c>
      <c r="B315" t="s">
        <v>16</v>
      </c>
      <c r="C315" s="5" t="s">
        <v>38</v>
      </c>
      <c r="D315" s="5" t="s">
        <v>47</v>
      </c>
      <c r="E315">
        <v>1884</v>
      </c>
      <c r="F315" s="1">
        <v>3</v>
      </c>
      <c r="G315" s="1">
        <v>12</v>
      </c>
      <c r="H315" s="1">
        <v>22608</v>
      </c>
      <c r="I315" s="1">
        <v>1582.56</v>
      </c>
      <c r="J315" s="1">
        <v>21025.439999999999</v>
      </c>
      <c r="K315" s="1">
        <v>5652</v>
      </c>
      <c r="L315" s="1">
        <v>15373.439999999999</v>
      </c>
      <c r="M315" s="6">
        <v>41852</v>
      </c>
      <c r="N315" s="8">
        <v>8</v>
      </c>
      <c r="O315" s="5" t="s">
        <v>28</v>
      </c>
      <c r="P315" s="7" t="s">
        <v>15</v>
      </c>
    </row>
    <row r="316" spans="1:16" x14ac:dyDescent="0.25">
      <c r="A316" t="s">
        <v>10</v>
      </c>
      <c r="B316" t="s">
        <v>20</v>
      </c>
      <c r="C316" s="5" t="s">
        <v>38</v>
      </c>
      <c r="D316" s="5" t="s">
        <v>47</v>
      </c>
      <c r="E316">
        <v>1834</v>
      </c>
      <c r="F316" s="1">
        <v>3</v>
      </c>
      <c r="G316" s="1">
        <v>20</v>
      </c>
      <c r="H316" s="1">
        <v>36680</v>
      </c>
      <c r="I316" s="1">
        <v>2567.6</v>
      </c>
      <c r="J316" s="1">
        <v>34112.400000000001</v>
      </c>
      <c r="K316" s="1">
        <v>18340</v>
      </c>
      <c r="L316" s="1">
        <v>15772.400000000001</v>
      </c>
      <c r="M316" s="6">
        <v>41518</v>
      </c>
      <c r="N316" s="8">
        <v>9</v>
      </c>
      <c r="O316" s="5" t="s">
        <v>29</v>
      </c>
      <c r="P316" s="7" t="s">
        <v>14</v>
      </c>
    </row>
    <row r="317" spans="1:16" x14ac:dyDescent="0.25">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x14ac:dyDescent="0.25">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x14ac:dyDescent="0.25">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25">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25">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x14ac:dyDescent="0.25">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x14ac:dyDescent="0.25">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25">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x14ac:dyDescent="0.25">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x14ac:dyDescent="0.25">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25">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x14ac:dyDescent="0.25">
      <c r="A328" t="s">
        <v>10</v>
      </c>
      <c r="B328" t="s">
        <v>17</v>
      </c>
      <c r="C328" s="5" t="s">
        <v>38</v>
      </c>
      <c r="D328" s="5" t="s">
        <v>47</v>
      </c>
      <c r="E328">
        <v>1761</v>
      </c>
      <c r="F328" s="1">
        <v>3</v>
      </c>
      <c r="G328" s="1">
        <v>350</v>
      </c>
      <c r="H328" s="1">
        <v>616350</v>
      </c>
      <c r="I328" s="1">
        <v>43144.5</v>
      </c>
      <c r="J328" s="1">
        <v>573205.5</v>
      </c>
      <c r="K328" s="1">
        <v>457860</v>
      </c>
      <c r="L328" s="1">
        <v>115345.5</v>
      </c>
      <c r="M328" s="6">
        <v>41699</v>
      </c>
      <c r="N328" s="8">
        <v>3</v>
      </c>
      <c r="O328" s="5" t="s">
        <v>23</v>
      </c>
      <c r="P328" s="7" t="s">
        <v>15</v>
      </c>
    </row>
    <row r="329" spans="1:16" x14ac:dyDescent="0.25">
      <c r="A329" t="s">
        <v>7</v>
      </c>
      <c r="B329" t="s">
        <v>18</v>
      </c>
      <c r="C329" s="5" t="s">
        <v>38</v>
      </c>
      <c r="D329" s="5" t="s">
        <v>47</v>
      </c>
      <c r="E329">
        <v>448</v>
      </c>
      <c r="F329" s="1">
        <v>3</v>
      </c>
      <c r="G329" s="1">
        <v>300</v>
      </c>
      <c r="H329" s="1">
        <v>134400</v>
      </c>
      <c r="I329" s="1">
        <v>9408</v>
      </c>
      <c r="J329" s="1">
        <v>124992</v>
      </c>
      <c r="K329" s="1">
        <v>112000</v>
      </c>
      <c r="L329" s="1">
        <v>12992</v>
      </c>
      <c r="M329" s="6">
        <v>41791</v>
      </c>
      <c r="N329" s="8">
        <v>6</v>
      </c>
      <c r="O329" s="5" t="s">
        <v>26</v>
      </c>
      <c r="P329" s="7" t="s">
        <v>15</v>
      </c>
    </row>
    <row r="330" spans="1:16" x14ac:dyDescent="0.25">
      <c r="A330" t="s">
        <v>7</v>
      </c>
      <c r="B330" t="s">
        <v>18</v>
      </c>
      <c r="C330" s="5" t="s">
        <v>38</v>
      </c>
      <c r="D330" s="5" t="s">
        <v>47</v>
      </c>
      <c r="E330">
        <v>2181</v>
      </c>
      <c r="F330" s="1">
        <v>3</v>
      </c>
      <c r="G330" s="1">
        <v>300</v>
      </c>
      <c r="H330" s="1">
        <v>654300</v>
      </c>
      <c r="I330" s="1">
        <v>45801</v>
      </c>
      <c r="J330" s="1">
        <v>608499</v>
      </c>
      <c r="K330" s="1">
        <v>545250</v>
      </c>
      <c r="L330" s="1">
        <v>63249</v>
      </c>
      <c r="M330" s="6">
        <v>41913</v>
      </c>
      <c r="N330" s="8">
        <v>10</v>
      </c>
      <c r="O330" s="5" t="s">
        <v>30</v>
      </c>
      <c r="P330" s="7" t="s">
        <v>15</v>
      </c>
    </row>
    <row r="331" spans="1:16" x14ac:dyDescent="0.25">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x14ac:dyDescent="0.25">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x14ac:dyDescent="0.25">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25">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25">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x14ac:dyDescent="0.25">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x14ac:dyDescent="0.25">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x14ac:dyDescent="0.25">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x14ac:dyDescent="0.25">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x14ac:dyDescent="0.25">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x14ac:dyDescent="0.25">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x14ac:dyDescent="0.25">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x14ac:dyDescent="0.25">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x14ac:dyDescent="0.25">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x14ac:dyDescent="0.25">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x14ac:dyDescent="0.25">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x14ac:dyDescent="0.25">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x14ac:dyDescent="0.25">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x14ac:dyDescent="0.25">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x14ac:dyDescent="0.25">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x14ac:dyDescent="0.25">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x14ac:dyDescent="0.25">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x14ac:dyDescent="0.25">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25">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x14ac:dyDescent="0.25">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x14ac:dyDescent="0.25">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x14ac:dyDescent="0.25">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x14ac:dyDescent="0.25">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x14ac:dyDescent="0.25">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25">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25">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25">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x14ac:dyDescent="0.25">
      <c r="A363" t="s">
        <v>9</v>
      </c>
      <c r="B363" t="s">
        <v>20</v>
      </c>
      <c r="C363" s="5" t="s">
        <v>38</v>
      </c>
      <c r="D363" s="5" t="s">
        <v>47</v>
      </c>
      <c r="E363">
        <v>1540</v>
      </c>
      <c r="F363" s="1">
        <v>3</v>
      </c>
      <c r="G363" s="1">
        <v>125</v>
      </c>
      <c r="H363" s="1">
        <v>192500</v>
      </c>
      <c r="I363" s="1">
        <v>15400</v>
      </c>
      <c r="J363" s="1">
        <v>177100</v>
      </c>
      <c r="K363" s="1">
        <v>184800</v>
      </c>
      <c r="L363" s="1">
        <v>-7700</v>
      </c>
      <c r="M363" s="6">
        <v>41852</v>
      </c>
      <c r="N363" s="8">
        <v>8</v>
      </c>
      <c r="O363" s="5" t="s">
        <v>28</v>
      </c>
      <c r="P363" s="7" t="s">
        <v>15</v>
      </c>
    </row>
    <row r="364" spans="1:16" x14ac:dyDescent="0.25">
      <c r="A364" t="s">
        <v>8</v>
      </c>
      <c r="B364" t="s">
        <v>18</v>
      </c>
      <c r="C364" s="5" t="s">
        <v>38</v>
      </c>
      <c r="D364" s="5" t="s">
        <v>47</v>
      </c>
      <c r="E364">
        <v>490</v>
      </c>
      <c r="F364" s="1">
        <v>3</v>
      </c>
      <c r="G364" s="1">
        <v>15</v>
      </c>
      <c r="H364" s="1">
        <v>7350</v>
      </c>
      <c r="I364" s="1">
        <v>588</v>
      </c>
      <c r="J364" s="1">
        <v>6762</v>
      </c>
      <c r="K364" s="1">
        <v>4900</v>
      </c>
      <c r="L364" s="1">
        <v>1862</v>
      </c>
      <c r="M364" s="6">
        <v>41944</v>
      </c>
      <c r="N364" s="8">
        <v>11</v>
      </c>
      <c r="O364" s="5" t="s">
        <v>31</v>
      </c>
      <c r="P364" s="7" t="s">
        <v>15</v>
      </c>
    </row>
    <row r="365" spans="1:16" x14ac:dyDescent="0.25">
      <c r="A365" t="s">
        <v>10</v>
      </c>
      <c r="B365" t="s">
        <v>20</v>
      </c>
      <c r="C365" s="5" t="s">
        <v>38</v>
      </c>
      <c r="D365" s="5" t="s">
        <v>47</v>
      </c>
      <c r="E365">
        <v>1362</v>
      </c>
      <c r="F365" s="1">
        <v>3</v>
      </c>
      <c r="G365" s="1">
        <v>350</v>
      </c>
      <c r="H365" s="1">
        <v>476700</v>
      </c>
      <c r="I365" s="1">
        <v>38136</v>
      </c>
      <c r="J365" s="1">
        <v>438564</v>
      </c>
      <c r="K365" s="1">
        <v>354120</v>
      </c>
      <c r="L365" s="1">
        <v>84444</v>
      </c>
      <c r="M365" s="6">
        <v>41974</v>
      </c>
      <c r="N365" s="8">
        <v>12</v>
      </c>
      <c r="O365" s="5" t="s">
        <v>32</v>
      </c>
      <c r="P365" s="7" t="s">
        <v>15</v>
      </c>
    </row>
    <row r="366" spans="1:16" x14ac:dyDescent="0.25">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25">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x14ac:dyDescent="0.25">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x14ac:dyDescent="0.25">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x14ac:dyDescent="0.25">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x14ac:dyDescent="0.25">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x14ac:dyDescent="0.25">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25">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25">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25">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25">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x14ac:dyDescent="0.25">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x14ac:dyDescent="0.25">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x14ac:dyDescent="0.25">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x14ac:dyDescent="0.25">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x14ac:dyDescent="0.25">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x14ac:dyDescent="0.25">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x14ac:dyDescent="0.25">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x14ac:dyDescent="0.25">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x14ac:dyDescent="0.25">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25">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25">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x14ac:dyDescent="0.25">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x14ac:dyDescent="0.25">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25">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25">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x14ac:dyDescent="0.25">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x14ac:dyDescent="0.25">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x14ac:dyDescent="0.25">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x14ac:dyDescent="0.25">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25">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25">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25">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25">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x14ac:dyDescent="0.25">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x14ac:dyDescent="0.25">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x14ac:dyDescent="0.25">
      <c r="A402" t="s">
        <v>11</v>
      </c>
      <c r="B402" t="s">
        <v>20</v>
      </c>
      <c r="C402" s="5" t="s">
        <v>43</v>
      </c>
      <c r="D402" s="5" t="s">
        <v>47</v>
      </c>
      <c r="E402">
        <v>1375</v>
      </c>
      <c r="F402" s="1">
        <v>260</v>
      </c>
      <c r="G402" s="1">
        <v>12</v>
      </c>
      <c r="H402" s="1">
        <v>16500</v>
      </c>
      <c r="I402" s="1">
        <v>1320</v>
      </c>
      <c r="J402" s="1">
        <v>15180</v>
      </c>
      <c r="K402" s="1">
        <v>4125</v>
      </c>
      <c r="L402" s="1">
        <v>11055</v>
      </c>
      <c r="M402" s="6">
        <v>41609</v>
      </c>
      <c r="N402" s="8">
        <v>12</v>
      </c>
      <c r="O402" s="5" t="s">
        <v>32</v>
      </c>
      <c r="P402" s="7" t="s">
        <v>14</v>
      </c>
    </row>
    <row r="403" spans="1:16" x14ac:dyDescent="0.25">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x14ac:dyDescent="0.25">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25">
      <c r="A405" t="s">
        <v>7</v>
      </c>
      <c r="B405" t="s">
        <v>16</v>
      </c>
      <c r="C405" s="5" t="s">
        <v>38</v>
      </c>
      <c r="D405" s="5" t="s">
        <v>47</v>
      </c>
      <c r="E405">
        <v>1094</v>
      </c>
      <c r="F405" s="1">
        <v>3</v>
      </c>
      <c r="G405" s="1">
        <v>300</v>
      </c>
      <c r="H405" s="1">
        <v>328200</v>
      </c>
      <c r="I405" s="1">
        <v>29538</v>
      </c>
      <c r="J405" s="1">
        <v>298662</v>
      </c>
      <c r="K405" s="1">
        <v>273500</v>
      </c>
      <c r="L405" s="1">
        <v>25162</v>
      </c>
      <c r="M405" s="6">
        <v>41791</v>
      </c>
      <c r="N405" s="8">
        <v>6</v>
      </c>
      <c r="O405" s="5" t="s">
        <v>26</v>
      </c>
      <c r="P405" s="7" t="s">
        <v>15</v>
      </c>
    </row>
    <row r="406" spans="1:16" x14ac:dyDescent="0.25">
      <c r="A406" t="s">
        <v>11</v>
      </c>
      <c r="B406" t="s">
        <v>20</v>
      </c>
      <c r="C406" s="5" t="s">
        <v>38</v>
      </c>
      <c r="D406" s="5" t="s">
        <v>47</v>
      </c>
      <c r="E406">
        <v>367</v>
      </c>
      <c r="F406" s="1">
        <v>3</v>
      </c>
      <c r="G406" s="1">
        <v>12</v>
      </c>
      <c r="H406" s="1">
        <v>4404</v>
      </c>
      <c r="I406" s="1">
        <v>396.36</v>
      </c>
      <c r="J406" s="1">
        <v>4007.64</v>
      </c>
      <c r="K406" s="1">
        <v>1101</v>
      </c>
      <c r="L406" s="1">
        <v>2906.64</v>
      </c>
      <c r="M406" s="6">
        <v>41548</v>
      </c>
      <c r="N406" s="8">
        <v>10</v>
      </c>
      <c r="O406" s="5" t="s">
        <v>30</v>
      </c>
      <c r="P406" s="7" t="s">
        <v>14</v>
      </c>
    </row>
    <row r="407" spans="1:16" x14ac:dyDescent="0.25">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25">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x14ac:dyDescent="0.25">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x14ac:dyDescent="0.25">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x14ac:dyDescent="0.25">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x14ac:dyDescent="0.25">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x14ac:dyDescent="0.25">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x14ac:dyDescent="0.25">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x14ac:dyDescent="0.25">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x14ac:dyDescent="0.25">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25">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25">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x14ac:dyDescent="0.25">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x14ac:dyDescent="0.25">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x14ac:dyDescent="0.25">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x14ac:dyDescent="0.25">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x14ac:dyDescent="0.25">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25">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x14ac:dyDescent="0.25">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x14ac:dyDescent="0.25">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x14ac:dyDescent="0.25">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x14ac:dyDescent="0.25">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x14ac:dyDescent="0.25">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x14ac:dyDescent="0.25">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x14ac:dyDescent="0.25">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25">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25">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x14ac:dyDescent="0.25">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x14ac:dyDescent="0.25">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x14ac:dyDescent="0.25">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x14ac:dyDescent="0.25">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x14ac:dyDescent="0.25">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x14ac:dyDescent="0.25">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x14ac:dyDescent="0.25">
      <c r="A440" t="s">
        <v>8</v>
      </c>
      <c r="B440" t="s">
        <v>19</v>
      </c>
      <c r="C440" s="5" t="s">
        <v>43</v>
      </c>
      <c r="D440" s="5" t="s">
        <v>47</v>
      </c>
      <c r="E440">
        <v>970</v>
      </c>
      <c r="F440" s="1">
        <v>260</v>
      </c>
      <c r="G440" s="1">
        <v>15</v>
      </c>
      <c r="H440" s="1">
        <v>14550</v>
      </c>
      <c r="I440" s="1">
        <v>1309.5</v>
      </c>
      <c r="J440" s="1">
        <v>13240.5</v>
      </c>
      <c r="K440" s="1">
        <v>9700</v>
      </c>
      <c r="L440" s="1">
        <v>3540.5</v>
      </c>
      <c r="M440" s="6">
        <v>41579</v>
      </c>
      <c r="N440" s="8">
        <v>11</v>
      </c>
      <c r="O440" s="5" t="s">
        <v>31</v>
      </c>
      <c r="P440" s="7" t="s">
        <v>14</v>
      </c>
    </row>
    <row r="441" spans="1:16" x14ac:dyDescent="0.25">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25">
      <c r="A442" t="s">
        <v>10</v>
      </c>
      <c r="B442" t="s">
        <v>19</v>
      </c>
      <c r="C442" s="5" t="s">
        <v>38</v>
      </c>
      <c r="D442" s="5" t="s">
        <v>47</v>
      </c>
      <c r="E442">
        <v>663</v>
      </c>
      <c r="F442" s="1">
        <v>3</v>
      </c>
      <c r="G442" s="1">
        <v>20</v>
      </c>
      <c r="H442" s="1">
        <v>13260</v>
      </c>
      <c r="I442" s="1">
        <v>1193.4000000000001</v>
      </c>
      <c r="J442" s="1">
        <v>12066.6</v>
      </c>
      <c r="K442" s="1">
        <v>6630</v>
      </c>
      <c r="L442" s="1">
        <v>5436.6</v>
      </c>
      <c r="M442" s="6">
        <v>41760</v>
      </c>
      <c r="N442" s="8">
        <v>5</v>
      </c>
      <c r="O442" s="5" t="s">
        <v>25</v>
      </c>
      <c r="P442" s="7" t="s">
        <v>15</v>
      </c>
    </row>
    <row r="443" spans="1:16" x14ac:dyDescent="0.25">
      <c r="A443" t="s">
        <v>10</v>
      </c>
      <c r="B443" t="s">
        <v>16</v>
      </c>
      <c r="C443" s="5" t="s">
        <v>38</v>
      </c>
      <c r="D443" s="5" t="s">
        <v>47</v>
      </c>
      <c r="E443">
        <v>819</v>
      </c>
      <c r="F443" s="1">
        <v>3</v>
      </c>
      <c r="G443" s="1">
        <v>7</v>
      </c>
      <c r="H443" s="1">
        <v>5733</v>
      </c>
      <c r="I443" s="1">
        <v>515.97</v>
      </c>
      <c r="J443" s="1">
        <v>5217.03</v>
      </c>
      <c r="K443" s="1">
        <v>4095</v>
      </c>
      <c r="L443" s="1">
        <v>1122.03</v>
      </c>
      <c r="M443" s="6">
        <v>41821</v>
      </c>
      <c r="N443" s="8">
        <v>7</v>
      </c>
      <c r="O443" s="5" t="s">
        <v>27</v>
      </c>
      <c r="P443" s="7" t="s">
        <v>15</v>
      </c>
    </row>
    <row r="444" spans="1:16" x14ac:dyDescent="0.25">
      <c r="A444" t="s">
        <v>11</v>
      </c>
      <c r="B444" t="s">
        <v>19</v>
      </c>
      <c r="C444" s="5" t="s">
        <v>38</v>
      </c>
      <c r="D444" s="5" t="s">
        <v>47</v>
      </c>
      <c r="E444">
        <v>1580</v>
      </c>
      <c r="F444" s="1">
        <v>3</v>
      </c>
      <c r="G444" s="1">
        <v>12</v>
      </c>
      <c r="H444" s="1">
        <v>18960</v>
      </c>
      <c r="I444" s="1">
        <v>1706.4</v>
      </c>
      <c r="J444" s="1">
        <v>17253.599999999999</v>
      </c>
      <c r="K444" s="1">
        <v>4740</v>
      </c>
      <c r="L444" s="1">
        <v>12513.599999999999</v>
      </c>
      <c r="M444" s="6">
        <v>41883</v>
      </c>
      <c r="N444" s="8">
        <v>9</v>
      </c>
      <c r="O444" s="5" t="s">
        <v>29</v>
      </c>
      <c r="P444" s="7" t="s">
        <v>15</v>
      </c>
    </row>
    <row r="445" spans="1:16" x14ac:dyDescent="0.25">
      <c r="A445" t="s">
        <v>10</v>
      </c>
      <c r="B445" t="s">
        <v>20</v>
      </c>
      <c r="C445" s="5" t="s">
        <v>38</v>
      </c>
      <c r="D445" s="5" t="s">
        <v>47</v>
      </c>
      <c r="E445">
        <v>521</v>
      </c>
      <c r="F445" s="1">
        <v>3</v>
      </c>
      <c r="G445" s="1">
        <v>7</v>
      </c>
      <c r="H445" s="1">
        <v>3647</v>
      </c>
      <c r="I445" s="1">
        <v>328.23</v>
      </c>
      <c r="J445" s="1">
        <v>3318.77</v>
      </c>
      <c r="K445" s="1">
        <v>2605</v>
      </c>
      <c r="L445" s="1">
        <v>713.77</v>
      </c>
      <c r="M445" s="6">
        <v>41974</v>
      </c>
      <c r="N445" s="8">
        <v>12</v>
      </c>
      <c r="O445" s="5" t="s">
        <v>32</v>
      </c>
      <c r="P445" s="7" t="s">
        <v>15</v>
      </c>
    </row>
    <row r="446" spans="1:16" x14ac:dyDescent="0.25">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25">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x14ac:dyDescent="0.25">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x14ac:dyDescent="0.25">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25">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x14ac:dyDescent="0.25">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x14ac:dyDescent="0.25">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x14ac:dyDescent="0.25">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25">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x14ac:dyDescent="0.25">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x14ac:dyDescent="0.25">
      <c r="A456" t="s">
        <v>11</v>
      </c>
      <c r="B456" t="s">
        <v>18</v>
      </c>
      <c r="C456" s="5" t="s">
        <v>43</v>
      </c>
      <c r="D456" s="5" t="s">
        <v>47</v>
      </c>
      <c r="E456">
        <v>306</v>
      </c>
      <c r="F456" s="1">
        <v>260</v>
      </c>
      <c r="G456" s="1">
        <v>12</v>
      </c>
      <c r="H456" s="1">
        <v>3672</v>
      </c>
      <c r="I456" s="1">
        <v>330.48</v>
      </c>
      <c r="J456" s="1">
        <v>3341.52</v>
      </c>
      <c r="K456" s="1">
        <v>918</v>
      </c>
      <c r="L456" s="1">
        <v>2423.52</v>
      </c>
      <c r="M456" s="6">
        <v>41609</v>
      </c>
      <c r="N456" s="8">
        <v>12</v>
      </c>
      <c r="O456" s="5" t="s">
        <v>32</v>
      </c>
      <c r="P456" s="7" t="s">
        <v>14</v>
      </c>
    </row>
    <row r="457" spans="1:16" x14ac:dyDescent="0.25">
      <c r="A457" t="s">
        <v>11</v>
      </c>
      <c r="B457" t="s">
        <v>17</v>
      </c>
      <c r="C457" s="5" t="s">
        <v>38</v>
      </c>
      <c r="D457" s="5" t="s">
        <v>48</v>
      </c>
      <c r="E457">
        <v>386</v>
      </c>
      <c r="F457" s="1">
        <v>3</v>
      </c>
      <c r="G457" s="1">
        <v>12</v>
      </c>
      <c r="H457" s="1">
        <v>4632</v>
      </c>
      <c r="I457" s="1">
        <v>463.2</v>
      </c>
      <c r="J457" s="1">
        <v>4168.8</v>
      </c>
      <c r="K457" s="1">
        <v>1158</v>
      </c>
      <c r="L457" s="1">
        <v>3010.8</v>
      </c>
      <c r="M457" s="6">
        <v>41548</v>
      </c>
      <c r="N457" s="8">
        <v>10</v>
      </c>
      <c r="O457" s="5" t="s">
        <v>30</v>
      </c>
      <c r="P457" s="7" t="s">
        <v>14</v>
      </c>
    </row>
    <row r="458" spans="1:16" x14ac:dyDescent="0.25">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x14ac:dyDescent="0.25">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25">
      <c r="A460" t="s">
        <v>9</v>
      </c>
      <c r="B460" t="s">
        <v>17</v>
      </c>
      <c r="C460" s="5" t="s">
        <v>38</v>
      </c>
      <c r="D460" s="5" t="s">
        <v>48</v>
      </c>
      <c r="E460">
        <v>3445.5</v>
      </c>
      <c r="F460" s="1">
        <v>3</v>
      </c>
      <c r="G460" s="1">
        <v>125</v>
      </c>
      <c r="H460" s="1">
        <v>430687.5</v>
      </c>
      <c r="I460" s="1">
        <v>43068.75</v>
      </c>
      <c r="J460" s="1">
        <v>387618.75</v>
      </c>
      <c r="K460" s="1">
        <v>413460</v>
      </c>
      <c r="L460" s="1">
        <v>-25841.25</v>
      </c>
      <c r="M460" s="6">
        <v>41730</v>
      </c>
      <c r="N460" s="8">
        <v>4</v>
      </c>
      <c r="O460" s="5" t="s">
        <v>24</v>
      </c>
      <c r="P460" s="7" t="s">
        <v>15</v>
      </c>
    </row>
    <row r="461" spans="1:16" x14ac:dyDescent="0.25">
      <c r="A461" t="s">
        <v>9</v>
      </c>
      <c r="B461" t="s">
        <v>18</v>
      </c>
      <c r="C461" s="5" t="s">
        <v>38</v>
      </c>
      <c r="D461" s="5" t="s">
        <v>48</v>
      </c>
      <c r="E461">
        <v>1482</v>
      </c>
      <c r="F461" s="1">
        <v>3</v>
      </c>
      <c r="G461" s="1">
        <v>125</v>
      </c>
      <c r="H461" s="1">
        <v>185250</v>
      </c>
      <c r="I461" s="1">
        <v>18525</v>
      </c>
      <c r="J461" s="1">
        <v>166725</v>
      </c>
      <c r="K461" s="1">
        <v>177840</v>
      </c>
      <c r="L461" s="1">
        <v>-11115</v>
      </c>
      <c r="M461" s="6">
        <v>41609</v>
      </c>
      <c r="N461" s="8">
        <v>12</v>
      </c>
      <c r="O461" s="5" t="s">
        <v>32</v>
      </c>
      <c r="P461" s="7" t="s">
        <v>14</v>
      </c>
    </row>
    <row r="462" spans="1:16" x14ac:dyDescent="0.25">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x14ac:dyDescent="0.25">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x14ac:dyDescent="0.25">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x14ac:dyDescent="0.25">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25">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x14ac:dyDescent="0.25">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x14ac:dyDescent="0.25">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x14ac:dyDescent="0.25">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25">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25">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x14ac:dyDescent="0.25">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x14ac:dyDescent="0.25">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x14ac:dyDescent="0.25">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x14ac:dyDescent="0.25">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x14ac:dyDescent="0.25">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x14ac:dyDescent="0.25">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x14ac:dyDescent="0.25">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25">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x14ac:dyDescent="0.25">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x14ac:dyDescent="0.25">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x14ac:dyDescent="0.25">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x14ac:dyDescent="0.25">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x14ac:dyDescent="0.25">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x14ac:dyDescent="0.25">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x14ac:dyDescent="0.25">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x14ac:dyDescent="0.25">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x14ac:dyDescent="0.25">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x14ac:dyDescent="0.25">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25">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25">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x14ac:dyDescent="0.25">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x14ac:dyDescent="0.25">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x14ac:dyDescent="0.25">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x14ac:dyDescent="0.25">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x14ac:dyDescent="0.25">
      <c r="A496" t="s">
        <v>11</v>
      </c>
      <c r="B496" t="s">
        <v>18</v>
      </c>
      <c r="C496" s="5" t="s">
        <v>38</v>
      </c>
      <c r="D496" s="5" t="s">
        <v>48</v>
      </c>
      <c r="E496">
        <v>1198</v>
      </c>
      <c r="F496" s="1">
        <v>3</v>
      </c>
      <c r="G496" s="1">
        <v>12</v>
      </c>
      <c r="H496" s="1">
        <v>14376</v>
      </c>
      <c r="I496" s="1">
        <v>1581.36</v>
      </c>
      <c r="J496" s="1">
        <v>12794.64</v>
      </c>
      <c r="K496" s="1">
        <v>3594</v>
      </c>
      <c r="L496" s="1">
        <v>9200.64</v>
      </c>
      <c r="M496" s="6">
        <v>41548</v>
      </c>
      <c r="N496" s="8">
        <v>10</v>
      </c>
      <c r="O496" s="5" t="s">
        <v>30</v>
      </c>
      <c r="P496" s="7" t="s">
        <v>14</v>
      </c>
    </row>
    <row r="497" spans="1:16" x14ac:dyDescent="0.25">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x14ac:dyDescent="0.25">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x14ac:dyDescent="0.25">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x14ac:dyDescent="0.25">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x14ac:dyDescent="0.25">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x14ac:dyDescent="0.25">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x14ac:dyDescent="0.25">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x14ac:dyDescent="0.25">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x14ac:dyDescent="0.25">
      <c r="A505" t="s">
        <v>11</v>
      </c>
      <c r="B505" t="s">
        <v>16</v>
      </c>
      <c r="C505" s="5" t="s">
        <v>38</v>
      </c>
      <c r="D505" s="5" t="s">
        <v>48</v>
      </c>
      <c r="E505">
        <v>1937</v>
      </c>
      <c r="F505" s="1">
        <v>3</v>
      </c>
      <c r="G505" s="1">
        <v>12</v>
      </c>
      <c r="H505" s="1">
        <v>23244</v>
      </c>
      <c r="I505" s="1">
        <v>2556.84</v>
      </c>
      <c r="J505" s="1">
        <v>20687.16</v>
      </c>
      <c r="K505" s="1">
        <v>5811</v>
      </c>
      <c r="L505" s="1">
        <v>14876.16</v>
      </c>
      <c r="M505" s="6">
        <v>41671</v>
      </c>
      <c r="N505" s="8">
        <v>2</v>
      </c>
      <c r="O505" s="5" t="s">
        <v>22</v>
      </c>
      <c r="P505" s="7" t="s">
        <v>15</v>
      </c>
    </row>
    <row r="506" spans="1:16" x14ac:dyDescent="0.25">
      <c r="A506" t="s">
        <v>10</v>
      </c>
      <c r="B506" t="s">
        <v>19</v>
      </c>
      <c r="C506" s="5" t="s">
        <v>38</v>
      </c>
      <c r="D506" s="5" t="s">
        <v>48</v>
      </c>
      <c r="E506">
        <v>792</v>
      </c>
      <c r="F506" s="1">
        <v>3</v>
      </c>
      <c r="G506" s="1">
        <v>350</v>
      </c>
      <c r="H506" s="1">
        <v>277200</v>
      </c>
      <c r="I506" s="1">
        <v>30492</v>
      </c>
      <c r="J506" s="1">
        <v>246708</v>
      </c>
      <c r="K506" s="1">
        <v>205920</v>
      </c>
      <c r="L506" s="1">
        <v>40788</v>
      </c>
      <c r="M506" s="6">
        <v>41699</v>
      </c>
      <c r="N506" s="8">
        <v>3</v>
      </c>
      <c r="O506" s="5" t="s">
        <v>23</v>
      </c>
      <c r="P506" s="7" t="s">
        <v>15</v>
      </c>
    </row>
    <row r="507" spans="1:16" x14ac:dyDescent="0.25">
      <c r="A507" t="s">
        <v>7</v>
      </c>
      <c r="B507" t="s">
        <v>19</v>
      </c>
      <c r="C507" s="5" t="s">
        <v>38</v>
      </c>
      <c r="D507" s="5" t="s">
        <v>48</v>
      </c>
      <c r="E507">
        <v>2811</v>
      </c>
      <c r="F507" s="1">
        <v>3</v>
      </c>
      <c r="G507" s="1">
        <v>300</v>
      </c>
      <c r="H507" s="1">
        <v>843300</v>
      </c>
      <c r="I507" s="1">
        <v>92763</v>
      </c>
      <c r="J507" s="1">
        <v>750537</v>
      </c>
      <c r="K507" s="1">
        <v>702750</v>
      </c>
      <c r="L507" s="1">
        <v>47787</v>
      </c>
      <c r="M507" s="6">
        <v>41821</v>
      </c>
      <c r="N507" s="8">
        <v>7</v>
      </c>
      <c r="O507" s="5" t="s">
        <v>27</v>
      </c>
      <c r="P507" s="7" t="s">
        <v>15</v>
      </c>
    </row>
    <row r="508" spans="1:16" x14ac:dyDescent="0.25">
      <c r="A508" t="s">
        <v>9</v>
      </c>
      <c r="B508" t="s">
        <v>18</v>
      </c>
      <c r="C508" s="5" t="s">
        <v>38</v>
      </c>
      <c r="D508" s="5" t="s">
        <v>48</v>
      </c>
      <c r="E508">
        <v>2441</v>
      </c>
      <c r="F508" s="1">
        <v>3</v>
      </c>
      <c r="G508" s="1">
        <v>125</v>
      </c>
      <c r="H508" s="1">
        <v>305125</v>
      </c>
      <c r="I508" s="1">
        <v>33563.75</v>
      </c>
      <c r="J508" s="1">
        <v>271561.25</v>
      </c>
      <c r="K508" s="1">
        <v>292920</v>
      </c>
      <c r="L508" s="1">
        <v>-21358.75</v>
      </c>
      <c r="M508" s="6">
        <v>41913</v>
      </c>
      <c r="N508" s="8">
        <v>10</v>
      </c>
      <c r="O508" s="5" t="s">
        <v>30</v>
      </c>
      <c r="P508" s="7" t="s">
        <v>15</v>
      </c>
    </row>
    <row r="509" spans="1:16" x14ac:dyDescent="0.25">
      <c r="A509" t="s">
        <v>8</v>
      </c>
      <c r="B509" t="s">
        <v>16</v>
      </c>
      <c r="C509" s="5" t="s">
        <v>38</v>
      </c>
      <c r="D509" s="5" t="s">
        <v>48</v>
      </c>
      <c r="E509">
        <v>1560</v>
      </c>
      <c r="F509" s="1">
        <v>3</v>
      </c>
      <c r="G509" s="1">
        <v>15</v>
      </c>
      <c r="H509" s="1">
        <v>23400</v>
      </c>
      <c r="I509" s="1">
        <v>2574</v>
      </c>
      <c r="J509" s="1">
        <v>20826</v>
      </c>
      <c r="K509" s="1">
        <v>15600</v>
      </c>
      <c r="L509" s="1">
        <v>5226</v>
      </c>
      <c r="M509" s="6">
        <v>41579</v>
      </c>
      <c r="N509" s="8">
        <v>11</v>
      </c>
      <c r="O509" s="5" t="s">
        <v>31</v>
      </c>
      <c r="P509" s="7" t="s">
        <v>14</v>
      </c>
    </row>
    <row r="510" spans="1:16" x14ac:dyDescent="0.25">
      <c r="A510" t="s">
        <v>10</v>
      </c>
      <c r="B510" t="s">
        <v>20</v>
      </c>
      <c r="C510" s="5" t="s">
        <v>38</v>
      </c>
      <c r="D510" s="5" t="s">
        <v>48</v>
      </c>
      <c r="E510">
        <v>2706</v>
      </c>
      <c r="F510" s="1">
        <v>3</v>
      </c>
      <c r="G510" s="1">
        <v>7</v>
      </c>
      <c r="H510" s="1">
        <v>18942</v>
      </c>
      <c r="I510" s="1">
        <v>2083.62</v>
      </c>
      <c r="J510" s="1">
        <v>16858.38</v>
      </c>
      <c r="K510" s="1">
        <v>13530</v>
      </c>
      <c r="L510" s="1">
        <v>3328.380000000001</v>
      </c>
      <c r="M510" s="6">
        <v>41579</v>
      </c>
      <c r="N510" s="8">
        <v>11</v>
      </c>
      <c r="O510" s="5" t="s">
        <v>31</v>
      </c>
      <c r="P510" s="7" t="s">
        <v>14</v>
      </c>
    </row>
    <row r="511" spans="1:16" x14ac:dyDescent="0.25">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x14ac:dyDescent="0.25">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x14ac:dyDescent="0.25">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x14ac:dyDescent="0.25">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x14ac:dyDescent="0.25">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x14ac:dyDescent="0.25">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x14ac:dyDescent="0.25">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x14ac:dyDescent="0.25">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x14ac:dyDescent="0.25">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x14ac:dyDescent="0.25">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x14ac:dyDescent="0.25">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x14ac:dyDescent="0.25">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x14ac:dyDescent="0.25">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x14ac:dyDescent="0.25">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x14ac:dyDescent="0.25">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x14ac:dyDescent="0.25">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x14ac:dyDescent="0.25">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x14ac:dyDescent="0.25">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x14ac:dyDescent="0.25">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x14ac:dyDescent="0.25">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x14ac:dyDescent="0.25">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x14ac:dyDescent="0.25">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25">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x14ac:dyDescent="0.25">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x14ac:dyDescent="0.25">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x14ac:dyDescent="0.25">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x14ac:dyDescent="0.25">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25">
      <c r="A538" t="s">
        <v>10</v>
      </c>
      <c r="B538" t="s">
        <v>20</v>
      </c>
      <c r="C538" s="5" t="s">
        <v>38</v>
      </c>
      <c r="D538" s="5" t="s">
        <v>48</v>
      </c>
      <c r="E538">
        <v>886</v>
      </c>
      <c r="F538" s="1">
        <v>3</v>
      </c>
      <c r="G538" s="1">
        <v>350</v>
      </c>
      <c r="H538" s="1">
        <v>310100</v>
      </c>
      <c r="I538" s="1">
        <v>37212</v>
      </c>
      <c r="J538" s="1">
        <v>272888</v>
      </c>
      <c r="K538" s="1">
        <v>230360</v>
      </c>
      <c r="L538" s="1">
        <v>42528</v>
      </c>
      <c r="M538" s="6">
        <v>41791</v>
      </c>
      <c r="N538" s="8">
        <v>6</v>
      </c>
      <c r="O538" s="5" t="s">
        <v>26</v>
      </c>
      <c r="P538" s="7" t="s">
        <v>15</v>
      </c>
    </row>
    <row r="539" spans="1:16" x14ac:dyDescent="0.25">
      <c r="A539" t="s">
        <v>9</v>
      </c>
      <c r="B539" t="s">
        <v>16</v>
      </c>
      <c r="C539" s="5" t="s">
        <v>38</v>
      </c>
      <c r="D539" s="5" t="s">
        <v>48</v>
      </c>
      <c r="E539">
        <v>2416</v>
      </c>
      <c r="F539" s="1">
        <v>3</v>
      </c>
      <c r="G539" s="1">
        <v>125</v>
      </c>
      <c r="H539" s="1">
        <v>302000</v>
      </c>
      <c r="I539" s="1">
        <v>36240</v>
      </c>
      <c r="J539" s="1">
        <v>265760</v>
      </c>
      <c r="K539" s="1">
        <v>289920</v>
      </c>
      <c r="L539" s="1">
        <v>-24160</v>
      </c>
      <c r="M539" s="6">
        <v>41518</v>
      </c>
      <c r="N539" s="8">
        <v>9</v>
      </c>
      <c r="O539" s="5" t="s">
        <v>29</v>
      </c>
      <c r="P539" s="7" t="s">
        <v>14</v>
      </c>
    </row>
    <row r="540" spans="1:16" x14ac:dyDescent="0.25">
      <c r="A540" t="s">
        <v>9</v>
      </c>
      <c r="B540" t="s">
        <v>20</v>
      </c>
      <c r="C540" s="5" t="s">
        <v>38</v>
      </c>
      <c r="D540" s="5" t="s">
        <v>48</v>
      </c>
      <c r="E540">
        <v>2156</v>
      </c>
      <c r="F540" s="1">
        <v>3</v>
      </c>
      <c r="G540" s="1">
        <v>125</v>
      </c>
      <c r="H540" s="1">
        <v>269500</v>
      </c>
      <c r="I540" s="1">
        <v>32340</v>
      </c>
      <c r="J540" s="1">
        <v>237160</v>
      </c>
      <c r="K540" s="1">
        <v>258720</v>
      </c>
      <c r="L540" s="1">
        <v>-21560</v>
      </c>
      <c r="M540" s="6">
        <v>41913</v>
      </c>
      <c r="N540" s="8">
        <v>10</v>
      </c>
      <c r="O540" s="5" t="s">
        <v>30</v>
      </c>
      <c r="P540" s="7" t="s">
        <v>15</v>
      </c>
    </row>
    <row r="541" spans="1:16" x14ac:dyDescent="0.25">
      <c r="A541" t="s">
        <v>8</v>
      </c>
      <c r="B541" t="s">
        <v>16</v>
      </c>
      <c r="C541" s="5" t="s">
        <v>38</v>
      </c>
      <c r="D541" s="5" t="s">
        <v>48</v>
      </c>
      <c r="E541">
        <v>2689</v>
      </c>
      <c r="F541" s="1">
        <v>3</v>
      </c>
      <c r="G541" s="1">
        <v>15</v>
      </c>
      <c r="H541" s="1">
        <v>40335</v>
      </c>
      <c r="I541" s="1">
        <v>4840.2</v>
      </c>
      <c r="J541" s="1">
        <v>35494.800000000003</v>
      </c>
      <c r="K541" s="1">
        <v>26890</v>
      </c>
      <c r="L541" s="1">
        <v>8604.8000000000029</v>
      </c>
      <c r="M541" s="6">
        <v>41944</v>
      </c>
      <c r="N541" s="8">
        <v>11</v>
      </c>
      <c r="O541" s="5" t="s">
        <v>31</v>
      </c>
      <c r="P541" s="7" t="s">
        <v>15</v>
      </c>
    </row>
    <row r="542" spans="1:16" x14ac:dyDescent="0.25">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25">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x14ac:dyDescent="0.25">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x14ac:dyDescent="0.25">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x14ac:dyDescent="0.25">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x14ac:dyDescent="0.25">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x14ac:dyDescent="0.25">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25">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x14ac:dyDescent="0.25">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x14ac:dyDescent="0.25">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x14ac:dyDescent="0.25">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x14ac:dyDescent="0.25">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x14ac:dyDescent="0.25">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x14ac:dyDescent="0.25">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x14ac:dyDescent="0.25">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x14ac:dyDescent="0.25">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x14ac:dyDescent="0.25">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x14ac:dyDescent="0.25">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x14ac:dyDescent="0.25">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x14ac:dyDescent="0.25">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25">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x14ac:dyDescent="0.25">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x14ac:dyDescent="0.25">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x14ac:dyDescent="0.25">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x14ac:dyDescent="0.25">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x14ac:dyDescent="0.25">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x14ac:dyDescent="0.25">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x14ac:dyDescent="0.25">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x14ac:dyDescent="0.25">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x14ac:dyDescent="0.25">
      <c r="A571" t="s">
        <v>8</v>
      </c>
      <c r="B571" t="s">
        <v>17</v>
      </c>
      <c r="C571" s="5" t="s">
        <v>43</v>
      </c>
      <c r="D571" s="5" t="s">
        <v>48</v>
      </c>
      <c r="E571">
        <v>2548</v>
      </c>
      <c r="F571" s="1">
        <v>260</v>
      </c>
      <c r="G571" s="1">
        <v>15</v>
      </c>
      <c r="H571" s="1">
        <v>38220</v>
      </c>
      <c r="I571" s="1">
        <v>4586.3999999999996</v>
      </c>
      <c r="J571" s="1">
        <v>33633.599999999999</v>
      </c>
      <c r="K571" s="1">
        <v>25480</v>
      </c>
      <c r="L571" s="1">
        <v>8153.5999999999985</v>
      </c>
      <c r="M571" s="6">
        <v>41579</v>
      </c>
      <c r="N571" s="8">
        <v>11</v>
      </c>
      <c r="O571" s="5" t="s">
        <v>31</v>
      </c>
      <c r="P571" s="7" t="s">
        <v>14</v>
      </c>
    </row>
    <row r="572" spans="1:16" x14ac:dyDescent="0.25">
      <c r="A572" t="s">
        <v>10</v>
      </c>
      <c r="B572" t="s">
        <v>18</v>
      </c>
      <c r="C572" s="5" t="s">
        <v>38</v>
      </c>
      <c r="D572" s="5" t="s">
        <v>48</v>
      </c>
      <c r="E572">
        <v>2521.5</v>
      </c>
      <c r="F572" s="1">
        <v>3</v>
      </c>
      <c r="G572" s="1">
        <v>20</v>
      </c>
      <c r="H572" s="1">
        <v>50430</v>
      </c>
      <c r="I572" s="1">
        <v>6051.6</v>
      </c>
      <c r="J572" s="1">
        <v>44378.399999999994</v>
      </c>
      <c r="K572" s="1">
        <v>25215</v>
      </c>
      <c r="L572" s="1">
        <v>19163.399999999998</v>
      </c>
      <c r="M572" s="6">
        <v>41640</v>
      </c>
      <c r="N572" s="8">
        <v>1</v>
      </c>
      <c r="O572" s="5" t="s">
        <v>21</v>
      </c>
      <c r="P572" s="7" t="s">
        <v>15</v>
      </c>
    </row>
    <row r="573" spans="1:16" x14ac:dyDescent="0.25">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x14ac:dyDescent="0.25">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x14ac:dyDescent="0.25">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x14ac:dyDescent="0.25">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x14ac:dyDescent="0.25">
      <c r="A577" t="s">
        <v>11</v>
      </c>
      <c r="B577" t="s">
        <v>16</v>
      </c>
      <c r="C577" s="5" t="s">
        <v>43</v>
      </c>
      <c r="D577" s="5" t="s">
        <v>48</v>
      </c>
      <c r="E577">
        <v>2761</v>
      </c>
      <c r="F577" s="1">
        <v>260</v>
      </c>
      <c r="G577" s="1">
        <v>12</v>
      </c>
      <c r="H577" s="1">
        <v>33132</v>
      </c>
      <c r="I577" s="1">
        <v>3975.84</v>
      </c>
      <c r="J577" s="1">
        <v>29156.16</v>
      </c>
      <c r="K577" s="1">
        <v>8283</v>
      </c>
      <c r="L577" s="1">
        <v>20873.16</v>
      </c>
      <c r="M577" s="6">
        <v>41518</v>
      </c>
      <c r="N577" s="8">
        <v>9</v>
      </c>
      <c r="O577" s="5" t="s">
        <v>29</v>
      </c>
      <c r="P577" s="7" t="s">
        <v>14</v>
      </c>
    </row>
    <row r="578" spans="1:16" x14ac:dyDescent="0.25">
      <c r="A578" t="s">
        <v>8</v>
      </c>
      <c r="B578" t="s">
        <v>17</v>
      </c>
      <c r="C578" s="5" t="s">
        <v>38</v>
      </c>
      <c r="D578" s="5" t="s">
        <v>48</v>
      </c>
      <c r="E578">
        <v>2567</v>
      </c>
      <c r="F578" s="1">
        <v>3</v>
      </c>
      <c r="G578" s="1">
        <v>15</v>
      </c>
      <c r="H578" s="1">
        <v>38505</v>
      </c>
      <c r="I578" s="1">
        <v>5005.6499999999996</v>
      </c>
      <c r="J578" s="1">
        <v>33499.35</v>
      </c>
      <c r="K578" s="1">
        <v>25670</v>
      </c>
      <c r="L578" s="1">
        <v>7829.3499999999985</v>
      </c>
      <c r="M578" s="6">
        <v>41791</v>
      </c>
      <c r="N578" s="8">
        <v>6</v>
      </c>
      <c r="O578" s="5" t="s">
        <v>26</v>
      </c>
      <c r="P578" s="7" t="s">
        <v>15</v>
      </c>
    </row>
    <row r="579" spans="1:16" x14ac:dyDescent="0.25">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x14ac:dyDescent="0.25">
      <c r="A580" t="s">
        <v>10</v>
      </c>
      <c r="B580" t="s">
        <v>16</v>
      </c>
      <c r="C580" s="5" t="s">
        <v>38</v>
      </c>
      <c r="D580" s="5" t="s">
        <v>48</v>
      </c>
      <c r="E580">
        <v>923</v>
      </c>
      <c r="F580" s="1">
        <v>3</v>
      </c>
      <c r="G580" s="1">
        <v>350</v>
      </c>
      <c r="H580" s="1">
        <v>323050</v>
      </c>
      <c r="I580" s="1">
        <v>41996.5</v>
      </c>
      <c r="J580" s="1">
        <v>281053.5</v>
      </c>
      <c r="K580" s="1">
        <v>239980</v>
      </c>
      <c r="L580" s="1">
        <v>41073.5</v>
      </c>
      <c r="M580" s="6">
        <v>41699</v>
      </c>
      <c r="N580" s="8">
        <v>3</v>
      </c>
      <c r="O580" s="5" t="s">
        <v>23</v>
      </c>
      <c r="P580" s="7" t="s">
        <v>15</v>
      </c>
    </row>
    <row r="581" spans="1:16" x14ac:dyDescent="0.25">
      <c r="A581" t="s">
        <v>10</v>
      </c>
      <c r="B581" t="s">
        <v>18</v>
      </c>
      <c r="C581" s="5" t="s">
        <v>38</v>
      </c>
      <c r="D581" s="5" t="s">
        <v>48</v>
      </c>
      <c r="E581">
        <v>1790</v>
      </c>
      <c r="F581" s="1">
        <v>3</v>
      </c>
      <c r="G581" s="1">
        <v>350</v>
      </c>
      <c r="H581" s="1">
        <v>626500</v>
      </c>
      <c r="I581" s="1">
        <v>81445</v>
      </c>
      <c r="J581" s="1">
        <v>545055</v>
      </c>
      <c r="K581" s="1">
        <v>465400</v>
      </c>
      <c r="L581" s="1">
        <v>79655</v>
      </c>
      <c r="M581" s="6">
        <v>41699</v>
      </c>
      <c r="N581" s="8">
        <v>3</v>
      </c>
      <c r="O581" s="5" t="s">
        <v>23</v>
      </c>
      <c r="P581" s="7" t="s">
        <v>15</v>
      </c>
    </row>
    <row r="582" spans="1:16" x14ac:dyDescent="0.25">
      <c r="A582" t="s">
        <v>10</v>
      </c>
      <c r="B582" t="s">
        <v>19</v>
      </c>
      <c r="C582" s="5" t="s">
        <v>38</v>
      </c>
      <c r="D582" s="5" t="s">
        <v>48</v>
      </c>
      <c r="E582">
        <v>442</v>
      </c>
      <c r="F582" s="1">
        <v>3</v>
      </c>
      <c r="G582" s="1">
        <v>20</v>
      </c>
      <c r="H582" s="1">
        <v>8840</v>
      </c>
      <c r="I582" s="1">
        <v>1149.2</v>
      </c>
      <c r="J582" s="1">
        <v>7690.8</v>
      </c>
      <c r="K582" s="1">
        <v>4420</v>
      </c>
      <c r="L582" s="1">
        <v>3270.8</v>
      </c>
      <c r="M582" s="6">
        <v>41518</v>
      </c>
      <c r="N582" s="8">
        <v>9</v>
      </c>
      <c r="O582" s="5" t="s">
        <v>29</v>
      </c>
      <c r="P582" s="7" t="s">
        <v>14</v>
      </c>
    </row>
    <row r="583" spans="1:16" x14ac:dyDescent="0.25">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x14ac:dyDescent="0.25">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25">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x14ac:dyDescent="0.25">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x14ac:dyDescent="0.25">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x14ac:dyDescent="0.25">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x14ac:dyDescent="0.25">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x14ac:dyDescent="0.25">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x14ac:dyDescent="0.25">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25">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25">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x14ac:dyDescent="0.25">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x14ac:dyDescent="0.25">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x14ac:dyDescent="0.25">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x14ac:dyDescent="0.25">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x14ac:dyDescent="0.25">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x14ac:dyDescent="0.25">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x14ac:dyDescent="0.25">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25">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25">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25">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x14ac:dyDescent="0.25">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x14ac:dyDescent="0.25">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x14ac:dyDescent="0.25">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x14ac:dyDescent="0.25">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25">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x14ac:dyDescent="0.25">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x14ac:dyDescent="0.25">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25">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x14ac:dyDescent="0.25">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x14ac:dyDescent="0.25">
      <c r="A613" t="s">
        <v>11</v>
      </c>
      <c r="B613" t="s">
        <v>19</v>
      </c>
      <c r="C613" s="5" t="s">
        <v>43</v>
      </c>
      <c r="D613" s="5" t="s">
        <v>48</v>
      </c>
      <c r="E613">
        <v>1770</v>
      </c>
      <c r="F613" s="1">
        <v>260</v>
      </c>
      <c r="G613" s="1">
        <v>12</v>
      </c>
      <c r="H613" s="1">
        <v>21240</v>
      </c>
      <c r="I613" s="1">
        <v>2761.2</v>
      </c>
      <c r="J613" s="1">
        <v>18478.8</v>
      </c>
      <c r="K613" s="1">
        <v>5310</v>
      </c>
      <c r="L613" s="1">
        <v>13168.8</v>
      </c>
      <c r="M613" s="6">
        <v>41609</v>
      </c>
      <c r="N613" s="8">
        <v>12</v>
      </c>
      <c r="O613" s="5" t="s">
        <v>32</v>
      </c>
      <c r="P613" s="7" t="s">
        <v>14</v>
      </c>
    </row>
    <row r="614" spans="1:16" x14ac:dyDescent="0.25">
      <c r="A614" t="s">
        <v>10</v>
      </c>
      <c r="B614" t="s">
        <v>20</v>
      </c>
      <c r="C614" s="5" t="s">
        <v>38</v>
      </c>
      <c r="D614" s="5" t="s">
        <v>48</v>
      </c>
      <c r="E614">
        <v>2579</v>
      </c>
      <c r="F614" s="1">
        <v>3</v>
      </c>
      <c r="G614" s="1">
        <v>20</v>
      </c>
      <c r="H614" s="1">
        <v>51580</v>
      </c>
      <c r="I614" s="1">
        <v>7221.2</v>
      </c>
      <c r="J614" s="1">
        <v>44358.8</v>
      </c>
      <c r="K614" s="1">
        <v>25790</v>
      </c>
      <c r="L614" s="1">
        <v>18568.800000000003</v>
      </c>
      <c r="M614" s="6">
        <v>41730</v>
      </c>
      <c r="N614" s="8">
        <v>4</v>
      </c>
      <c r="O614" s="5" t="s">
        <v>24</v>
      </c>
      <c r="P614" s="7" t="s">
        <v>15</v>
      </c>
    </row>
    <row r="615" spans="1:16" x14ac:dyDescent="0.25">
      <c r="A615" t="s">
        <v>10</v>
      </c>
      <c r="B615" t="s">
        <v>17</v>
      </c>
      <c r="C615" s="5" t="s">
        <v>38</v>
      </c>
      <c r="D615" s="5" t="s">
        <v>48</v>
      </c>
      <c r="E615">
        <v>1743</v>
      </c>
      <c r="F615" s="1">
        <v>3</v>
      </c>
      <c r="G615" s="1">
        <v>20</v>
      </c>
      <c r="H615" s="1">
        <v>34860</v>
      </c>
      <c r="I615" s="1">
        <v>4880.3999999999996</v>
      </c>
      <c r="J615" s="1">
        <v>29979.599999999999</v>
      </c>
      <c r="K615" s="1">
        <v>17430</v>
      </c>
      <c r="L615" s="1">
        <v>12549.599999999999</v>
      </c>
      <c r="M615" s="6">
        <v>41760</v>
      </c>
      <c r="N615" s="8">
        <v>5</v>
      </c>
      <c r="O615" s="5" t="s">
        <v>25</v>
      </c>
      <c r="P615" s="7" t="s">
        <v>15</v>
      </c>
    </row>
    <row r="616" spans="1:16" x14ac:dyDescent="0.25">
      <c r="A616" t="s">
        <v>10</v>
      </c>
      <c r="B616" t="s">
        <v>17</v>
      </c>
      <c r="C616" s="5" t="s">
        <v>38</v>
      </c>
      <c r="D616" s="5" t="s">
        <v>48</v>
      </c>
      <c r="E616">
        <v>2996</v>
      </c>
      <c r="F616" s="1">
        <v>3</v>
      </c>
      <c r="G616" s="1">
        <v>7</v>
      </c>
      <c r="H616" s="1">
        <v>20972</v>
      </c>
      <c r="I616" s="1">
        <v>2936.08</v>
      </c>
      <c r="J616" s="1">
        <v>18035.919999999998</v>
      </c>
      <c r="K616" s="1">
        <v>14980</v>
      </c>
      <c r="L616" s="1">
        <v>3055.9199999999983</v>
      </c>
      <c r="M616" s="6">
        <v>41548</v>
      </c>
      <c r="N616" s="8">
        <v>10</v>
      </c>
      <c r="O616" s="5" t="s">
        <v>30</v>
      </c>
      <c r="P616" s="7" t="s">
        <v>14</v>
      </c>
    </row>
    <row r="617" spans="1:16" x14ac:dyDescent="0.25">
      <c r="A617" t="s">
        <v>10</v>
      </c>
      <c r="B617" t="s">
        <v>19</v>
      </c>
      <c r="C617" s="5" t="s">
        <v>38</v>
      </c>
      <c r="D617" s="5" t="s">
        <v>48</v>
      </c>
      <c r="E617">
        <v>280</v>
      </c>
      <c r="F617" s="1">
        <v>3</v>
      </c>
      <c r="G617" s="1">
        <v>7</v>
      </c>
      <c r="H617" s="1">
        <v>1960</v>
      </c>
      <c r="I617" s="1">
        <v>274.39999999999998</v>
      </c>
      <c r="J617" s="1">
        <v>1685.6</v>
      </c>
      <c r="K617" s="1">
        <v>1400</v>
      </c>
      <c r="L617" s="1">
        <v>285.59999999999991</v>
      </c>
      <c r="M617" s="6">
        <v>41974</v>
      </c>
      <c r="N617" s="8">
        <v>12</v>
      </c>
      <c r="O617" s="5" t="s">
        <v>32</v>
      </c>
      <c r="P617" s="7" t="s">
        <v>15</v>
      </c>
    </row>
    <row r="618" spans="1:16" x14ac:dyDescent="0.25">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x14ac:dyDescent="0.25">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x14ac:dyDescent="0.25">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x14ac:dyDescent="0.25">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x14ac:dyDescent="0.25">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x14ac:dyDescent="0.25">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x14ac:dyDescent="0.25">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x14ac:dyDescent="0.25">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x14ac:dyDescent="0.25">
      <c r="A626" t="s">
        <v>11</v>
      </c>
      <c r="B626" t="s">
        <v>17</v>
      </c>
      <c r="C626" s="5" t="s">
        <v>43</v>
      </c>
      <c r="D626" s="5" t="s">
        <v>48</v>
      </c>
      <c r="E626">
        <v>2015</v>
      </c>
      <c r="F626" s="1">
        <v>260</v>
      </c>
      <c r="G626" s="1">
        <v>12</v>
      </c>
      <c r="H626" s="1">
        <v>24180</v>
      </c>
      <c r="I626" s="1">
        <v>3385.2</v>
      </c>
      <c r="J626" s="1">
        <v>20794.8</v>
      </c>
      <c r="K626" s="1">
        <v>6045</v>
      </c>
      <c r="L626" s="1">
        <v>14749.8</v>
      </c>
      <c r="M626" s="6">
        <v>41609</v>
      </c>
      <c r="N626" s="8">
        <v>12</v>
      </c>
      <c r="O626" s="5" t="s">
        <v>32</v>
      </c>
      <c r="P626" s="7" t="s">
        <v>14</v>
      </c>
    </row>
    <row r="627" spans="1:16" x14ac:dyDescent="0.25">
      <c r="A627" t="s">
        <v>7</v>
      </c>
      <c r="B627" t="s">
        <v>20</v>
      </c>
      <c r="C627" s="5" t="s">
        <v>38</v>
      </c>
      <c r="D627" s="5" t="s">
        <v>48</v>
      </c>
      <c r="E627">
        <v>801</v>
      </c>
      <c r="F627" s="1">
        <v>3</v>
      </c>
      <c r="G627" s="1">
        <v>300</v>
      </c>
      <c r="H627" s="1">
        <v>240300</v>
      </c>
      <c r="I627" s="1">
        <v>33642</v>
      </c>
      <c r="J627" s="1">
        <v>206658</v>
      </c>
      <c r="K627" s="1">
        <v>200250</v>
      </c>
      <c r="L627" s="1">
        <v>6408</v>
      </c>
      <c r="M627" s="6">
        <v>41821</v>
      </c>
      <c r="N627" s="8">
        <v>7</v>
      </c>
      <c r="O627" s="5" t="s">
        <v>27</v>
      </c>
      <c r="P627" s="7" t="s">
        <v>15</v>
      </c>
    </row>
    <row r="628" spans="1:16" x14ac:dyDescent="0.25">
      <c r="A628" t="s">
        <v>9</v>
      </c>
      <c r="B628" t="s">
        <v>18</v>
      </c>
      <c r="C628" s="5" t="s">
        <v>38</v>
      </c>
      <c r="D628" s="5" t="s">
        <v>48</v>
      </c>
      <c r="E628">
        <v>1023</v>
      </c>
      <c r="F628" s="1">
        <v>3</v>
      </c>
      <c r="G628" s="1">
        <v>125</v>
      </c>
      <c r="H628" s="1">
        <v>127875</v>
      </c>
      <c r="I628" s="1">
        <v>17902.5</v>
      </c>
      <c r="J628" s="1">
        <v>109972.5</v>
      </c>
      <c r="K628" s="1">
        <v>122760</v>
      </c>
      <c r="L628" s="1">
        <v>-12787.5</v>
      </c>
      <c r="M628" s="6">
        <v>41518</v>
      </c>
      <c r="N628" s="8">
        <v>9</v>
      </c>
      <c r="O628" s="5" t="s">
        <v>29</v>
      </c>
      <c r="P628" s="7" t="s">
        <v>14</v>
      </c>
    </row>
    <row r="629" spans="1:16" x14ac:dyDescent="0.25">
      <c r="A629" t="s">
        <v>7</v>
      </c>
      <c r="B629" t="s">
        <v>16</v>
      </c>
      <c r="C629" s="5" t="s">
        <v>38</v>
      </c>
      <c r="D629" s="5" t="s">
        <v>48</v>
      </c>
      <c r="E629">
        <v>1496</v>
      </c>
      <c r="F629" s="1">
        <v>3</v>
      </c>
      <c r="G629" s="1">
        <v>300</v>
      </c>
      <c r="H629" s="1">
        <v>448800</v>
      </c>
      <c r="I629" s="1">
        <v>62832</v>
      </c>
      <c r="J629" s="1">
        <v>385968</v>
      </c>
      <c r="K629" s="1">
        <v>374000</v>
      </c>
      <c r="L629" s="1">
        <v>11968</v>
      </c>
      <c r="M629" s="6">
        <v>41913</v>
      </c>
      <c r="N629" s="8">
        <v>10</v>
      </c>
      <c r="O629" s="5" t="s">
        <v>30</v>
      </c>
      <c r="P629" s="7" t="s">
        <v>15</v>
      </c>
    </row>
    <row r="630" spans="1:16" x14ac:dyDescent="0.25">
      <c r="A630" t="s">
        <v>7</v>
      </c>
      <c r="B630" t="s">
        <v>17</v>
      </c>
      <c r="C630" s="5" t="s">
        <v>38</v>
      </c>
      <c r="D630" s="5" t="s">
        <v>48</v>
      </c>
      <c r="E630">
        <v>1010</v>
      </c>
      <c r="F630" s="1">
        <v>3</v>
      </c>
      <c r="G630" s="1">
        <v>300</v>
      </c>
      <c r="H630" s="1">
        <v>303000</v>
      </c>
      <c r="I630" s="1">
        <v>42420</v>
      </c>
      <c r="J630" s="1">
        <v>260580</v>
      </c>
      <c r="K630" s="1">
        <v>252500</v>
      </c>
      <c r="L630" s="1">
        <v>8080</v>
      </c>
      <c r="M630" s="6">
        <v>41913</v>
      </c>
      <c r="N630" s="8">
        <v>10</v>
      </c>
      <c r="O630" s="5" t="s">
        <v>30</v>
      </c>
      <c r="P630" s="7" t="s">
        <v>15</v>
      </c>
    </row>
    <row r="631" spans="1:16" x14ac:dyDescent="0.25">
      <c r="A631" t="s">
        <v>8</v>
      </c>
      <c r="B631" t="s">
        <v>19</v>
      </c>
      <c r="C631" s="5" t="s">
        <v>38</v>
      </c>
      <c r="D631" s="5" t="s">
        <v>48</v>
      </c>
      <c r="E631">
        <v>1513</v>
      </c>
      <c r="F631" s="1">
        <v>3</v>
      </c>
      <c r="G631" s="1">
        <v>15</v>
      </c>
      <c r="H631" s="1">
        <v>22695</v>
      </c>
      <c r="I631" s="1">
        <v>3177.3</v>
      </c>
      <c r="J631" s="1">
        <v>19517.7</v>
      </c>
      <c r="K631" s="1">
        <v>15130</v>
      </c>
      <c r="L631" s="1">
        <v>4387.7000000000007</v>
      </c>
      <c r="M631" s="6">
        <v>41944</v>
      </c>
      <c r="N631" s="8">
        <v>11</v>
      </c>
      <c r="O631" s="5" t="s">
        <v>31</v>
      </c>
      <c r="P631" s="7" t="s">
        <v>15</v>
      </c>
    </row>
    <row r="632" spans="1:16" x14ac:dyDescent="0.25">
      <c r="A632" t="s">
        <v>8</v>
      </c>
      <c r="B632" t="s">
        <v>16</v>
      </c>
      <c r="C632" s="5" t="s">
        <v>38</v>
      </c>
      <c r="D632" s="5" t="s">
        <v>48</v>
      </c>
      <c r="E632">
        <v>2300</v>
      </c>
      <c r="F632" s="1">
        <v>3</v>
      </c>
      <c r="G632" s="1">
        <v>15</v>
      </c>
      <c r="H632" s="1">
        <v>34500</v>
      </c>
      <c r="I632" s="1">
        <v>4830</v>
      </c>
      <c r="J632" s="1">
        <v>29670</v>
      </c>
      <c r="K632" s="1">
        <v>23000</v>
      </c>
      <c r="L632" s="1">
        <v>6670</v>
      </c>
      <c r="M632" s="6">
        <v>41974</v>
      </c>
      <c r="N632" s="8">
        <v>12</v>
      </c>
      <c r="O632" s="5" t="s">
        <v>32</v>
      </c>
      <c r="P632" s="7" t="s">
        <v>15</v>
      </c>
    </row>
    <row r="633" spans="1:16" x14ac:dyDescent="0.25">
      <c r="A633" t="s">
        <v>9</v>
      </c>
      <c r="B633" t="s">
        <v>20</v>
      </c>
      <c r="C633" s="5" t="s">
        <v>38</v>
      </c>
      <c r="D633" s="5" t="s">
        <v>48</v>
      </c>
      <c r="E633">
        <v>2821</v>
      </c>
      <c r="F633" s="1">
        <v>3</v>
      </c>
      <c r="G633" s="1">
        <v>125</v>
      </c>
      <c r="H633" s="1">
        <v>352625</v>
      </c>
      <c r="I633" s="1">
        <v>49367.5</v>
      </c>
      <c r="J633" s="1">
        <v>303257.5</v>
      </c>
      <c r="K633" s="1">
        <v>338520</v>
      </c>
      <c r="L633" s="1">
        <v>-35262.5</v>
      </c>
      <c r="M633" s="6">
        <v>41609</v>
      </c>
      <c r="N633" s="8">
        <v>12</v>
      </c>
      <c r="O633" s="5" t="s">
        <v>32</v>
      </c>
      <c r="P633" s="7" t="s">
        <v>14</v>
      </c>
    </row>
    <row r="634" spans="1:16" x14ac:dyDescent="0.25">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25">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25">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x14ac:dyDescent="0.25">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x14ac:dyDescent="0.25">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x14ac:dyDescent="0.25">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x14ac:dyDescent="0.25">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x14ac:dyDescent="0.25">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x14ac:dyDescent="0.25">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x14ac:dyDescent="0.25">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x14ac:dyDescent="0.25">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x14ac:dyDescent="0.25">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x14ac:dyDescent="0.25">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x14ac:dyDescent="0.25">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x14ac:dyDescent="0.25">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x14ac:dyDescent="0.25">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25">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x14ac:dyDescent="0.25">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x14ac:dyDescent="0.25">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x14ac:dyDescent="0.25">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x14ac:dyDescent="0.25">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x14ac:dyDescent="0.25">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x14ac:dyDescent="0.25">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x14ac:dyDescent="0.25">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x14ac:dyDescent="0.25">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x14ac:dyDescent="0.25">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x14ac:dyDescent="0.25">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25">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x14ac:dyDescent="0.25">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x14ac:dyDescent="0.25">
      <c r="A663" t="s">
        <v>8</v>
      </c>
      <c r="B663" t="s">
        <v>16</v>
      </c>
      <c r="C663" s="5" t="s">
        <v>43</v>
      </c>
      <c r="D663" s="5" t="s">
        <v>48</v>
      </c>
      <c r="E663">
        <v>1743</v>
      </c>
      <c r="F663" s="1">
        <v>260</v>
      </c>
      <c r="G663" s="1">
        <v>15</v>
      </c>
      <c r="H663" s="1">
        <v>26145</v>
      </c>
      <c r="I663" s="1">
        <v>3660.3</v>
      </c>
      <c r="J663" s="1">
        <v>22484.7</v>
      </c>
      <c r="K663" s="1">
        <v>17430</v>
      </c>
      <c r="L663" s="1">
        <v>5054.7000000000007</v>
      </c>
      <c r="M663" s="6">
        <v>41548</v>
      </c>
      <c r="N663" s="8">
        <v>10</v>
      </c>
      <c r="O663" s="5" t="s">
        <v>30</v>
      </c>
      <c r="P663" s="7" t="s">
        <v>14</v>
      </c>
    </row>
    <row r="664" spans="1:16" x14ac:dyDescent="0.25">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x14ac:dyDescent="0.25">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x14ac:dyDescent="0.25">
      <c r="A666" t="s">
        <v>10</v>
      </c>
      <c r="B666" t="s">
        <v>20</v>
      </c>
      <c r="C666" s="5" t="s">
        <v>43</v>
      </c>
      <c r="D666" s="5" t="s">
        <v>48</v>
      </c>
      <c r="E666">
        <v>1727</v>
      </c>
      <c r="F666" s="1">
        <v>260</v>
      </c>
      <c r="G666" s="1">
        <v>7</v>
      </c>
      <c r="H666" s="1">
        <v>12089</v>
      </c>
      <c r="I666" s="1">
        <v>1692.46</v>
      </c>
      <c r="J666" s="1">
        <v>10396.540000000001</v>
      </c>
      <c r="K666" s="1">
        <v>8635</v>
      </c>
      <c r="L666" s="1">
        <v>1761.5400000000009</v>
      </c>
      <c r="M666" s="6">
        <v>41548</v>
      </c>
      <c r="N666" s="8">
        <v>10</v>
      </c>
      <c r="O666" s="5" t="s">
        <v>30</v>
      </c>
      <c r="P666" s="7" t="s">
        <v>14</v>
      </c>
    </row>
    <row r="667" spans="1:16" x14ac:dyDescent="0.25">
      <c r="A667" t="s">
        <v>8</v>
      </c>
      <c r="B667" t="s">
        <v>20</v>
      </c>
      <c r="C667" s="5" t="s">
        <v>43</v>
      </c>
      <c r="D667" s="5" t="s">
        <v>48</v>
      </c>
      <c r="E667">
        <v>1870</v>
      </c>
      <c r="F667" s="1">
        <v>260</v>
      </c>
      <c r="G667" s="1">
        <v>15</v>
      </c>
      <c r="H667" s="1">
        <v>28050</v>
      </c>
      <c r="I667" s="1">
        <v>3927</v>
      </c>
      <c r="J667" s="1">
        <v>24123</v>
      </c>
      <c r="K667" s="1">
        <v>18700</v>
      </c>
      <c r="L667" s="1">
        <v>5423</v>
      </c>
      <c r="M667" s="6">
        <v>41579</v>
      </c>
      <c r="N667" s="8">
        <v>11</v>
      </c>
      <c r="O667" s="5" t="s">
        <v>31</v>
      </c>
      <c r="P667" s="7" t="s">
        <v>14</v>
      </c>
    </row>
    <row r="668" spans="1:16" x14ac:dyDescent="0.25">
      <c r="A668" t="s">
        <v>9</v>
      </c>
      <c r="B668" t="s">
        <v>18</v>
      </c>
      <c r="C668" s="5" t="s">
        <v>38</v>
      </c>
      <c r="D668" s="5" t="s">
        <v>48</v>
      </c>
      <c r="E668">
        <v>1174</v>
      </c>
      <c r="F668" s="1">
        <v>3</v>
      </c>
      <c r="G668" s="1">
        <v>125</v>
      </c>
      <c r="H668" s="1">
        <v>146750</v>
      </c>
      <c r="I668" s="1">
        <v>22012.5</v>
      </c>
      <c r="J668" s="1">
        <v>124737.5</v>
      </c>
      <c r="K668" s="1">
        <v>140880</v>
      </c>
      <c r="L668" s="1">
        <v>-16142.5</v>
      </c>
      <c r="M668" s="6">
        <v>41852</v>
      </c>
      <c r="N668" s="8">
        <v>8</v>
      </c>
      <c r="O668" s="5" t="s">
        <v>28</v>
      </c>
      <c r="P668" s="7" t="s">
        <v>15</v>
      </c>
    </row>
    <row r="669" spans="1:16" x14ac:dyDescent="0.25">
      <c r="A669" t="s">
        <v>9</v>
      </c>
      <c r="B669" t="s">
        <v>19</v>
      </c>
      <c r="C669" s="5" t="s">
        <v>38</v>
      </c>
      <c r="D669" s="5" t="s">
        <v>48</v>
      </c>
      <c r="E669">
        <v>2767</v>
      </c>
      <c r="F669" s="1">
        <v>3</v>
      </c>
      <c r="G669" s="1">
        <v>125</v>
      </c>
      <c r="H669" s="1">
        <v>345875</v>
      </c>
      <c r="I669" s="1">
        <v>51881.25</v>
      </c>
      <c r="J669" s="1">
        <v>293993.75</v>
      </c>
      <c r="K669" s="1">
        <v>332040</v>
      </c>
      <c r="L669" s="1">
        <v>-38046.25</v>
      </c>
      <c r="M669" s="6">
        <v>41852</v>
      </c>
      <c r="N669" s="8">
        <v>8</v>
      </c>
      <c r="O669" s="5" t="s">
        <v>28</v>
      </c>
      <c r="P669" s="7" t="s">
        <v>15</v>
      </c>
    </row>
    <row r="670" spans="1:16" x14ac:dyDescent="0.25">
      <c r="A670" t="s">
        <v>9</v>
      </c>
      <c r="B670" t="s">
        <v>19</v>
      </c>
      <c r="C670" s="5" t="s">
        <v>38</v>
      </c>
      <c r="D670" s="5" t="s">
        <v>48</v>
      </c>
      <c r="E670">
        <v>1085</v>
      </c>
      <c r="F670" s="1">
        <v>3</v>
      </c>
      <c r="G670" s="1">
        <v>125</v>
      </c>
      <c r="H670" s="1">
        <v>135625</v>
      </c>
      <c r="I670" s="1">
        <v>20343.75</v>
      </c>
      <c r="J670" s="1">
        <v>115281.25</v>
      </c>
      <c r="K670" s="1">
        <v>130200</v>
      </c>
      <c r="L670" s="1">
        <v>-14918.75</v>
      </c>
      <c r="M670" s="6">
        <v>41913</v>
      </c>
      <c r="N670" s="8">
        <v>10</v>
      </c>
      <c r="O670" s="5" t="s">
        <v>30</v>
      </c>
      <c r="P670" s="7" t="s">
        <v>15</v>
      </c>
    </row>
    <row r="671" spans="1:16" x14ac:dyDescent="0.25">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x14ac:dyDescent="0.25">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25">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25">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25">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x14ac:dyDescent="0.25">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x14ac:dyDescent="0.25">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x14ac:dyDescent="0.25">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x14ac:dyDescent="0.25">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x14ac:dyDescent="0.25">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x14ac:dyDescent="0.25">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x14ac:dyDescent="0.25">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x14ac:dyDescent="0.25">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x14ac:dyDescent="0.25">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25">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x14ac:dyDescent="0.25">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x14ac:dyDescent="0.25">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x14ac:dyDescent="0.25">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x14ac:dyDescent="0.25">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x14ac:dyDescent="0.25">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x14ac:dyDescent="0.25">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x14ac:dyDescent="0.25">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x14ac:dyDescent="0.25">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x14ac:dyDescent="0.25">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x14ac:dyDescent="0.25">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x14ac:dyDescent="0.25">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x14ac:dyDescent="0.25">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x14ac:dyDescent="0.25">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x14ac:dyDescent="0.25">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25">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25">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936A0-5F5A-41DF-AC3A-C7D330E47346}">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266D6-9A27-4BAD-8E89-B50104D6A082}">
  <dimension ref="A1:I20"/>
  <sheetViews>
    <sheetView workbookViewId="0">
      <selection activeCell="F17" sqref="F17"/>
    </sheetView>
  </sheetViews>
  <sheetFormatPr defaultRowHeight="15" x14ac:dyDescent="0.25"/>
  <cols>
    <col min="1" max="1" width="12.85546875" customWidth="1"/>
    <col min="2" max="2" width="12" customWidth="1"/>
    <col min="3" max="3" width="9.42578125" customWidth="1"/>
  </cols>
  <sheetData>
    <row r="1" spans="1:9" x14ac:dyDescent="0.25">
      <c r="A1" t="s">
        <v>50</v>
      </c>
      <c r="B1" t="s">
        <v>51</v>
      </c>
      <c r="C1" t="s">
        <v>52</v>
      </c>
      <c r="D1" t="s">
        <v>53</v>
      </c>
      <c r="E1" t="s">
        <v>54</v>
      </c>
      <c r="I1" t="s">
        <v>57</v>
      </c>
    </row>
    <row r="2" spans="1:9" x14ac:dyDescent="0.25">
      <c r="A2">
        <v>100</v>
      </c>
      <c r="B2">
        <v>65</v>
      </c>
      <c r="C2">
        <v>60</v>
      </c>
      <c r="D2" s="12">
        <f>B2/A2</f>
        <v>0.65</v>
      </c>
      <c r="E2" s="12">
        <f>C2/$A2</f>
        <v>0.6</v>
      </c>
      <c r="F2">
        <v>7</v>
      </c>
      <c r="I2">
        <v>1</v>
      </c>
    </row>
    <row r="3" spans="1:9" x14ac:dyDescent="0.25">
      <c r="A3">
        <v>100</v>
      </c>
      <c r="B3">
        <v>75</v>
      </c>
      <c r="C3">
        <v>90</v>
      </c>
      <c r="D3" s="12">
        <f t="shared" ref="D3:D6" si="0">B3/A3</f>
        <v>0.75</v>
      </c>
      <c r="E3" s="12">
        <f t="shared" ref="E3:E6" si="1">C3/$A3</f>
        <v>0.9</v>
      </c>
      <c r="I3">
        <v>2</v>
      </c>
    </row>
    <row r="4" spans="1:9" x14ac:dyDescent="0.25">
      <c r="A4">
        <v>100</v>
      </c>
      <c r="B4">
        <v>85</v>
      </c>
      <c r="C4">
        <v>50</v>
      </c>
      <c r="D4" s="12">
        <f t="shared" si="0"/>
        <v>0.85</v>
      </c>
      <c r="E4" s="12">
        <f t="shared" si="1"/>
        <v>0.5</v>
      </c>
      <c r="I4">
        <v>3</v>
      </c>
    </row>
    <row r="5" spans="1:9" x14ac:dyDescent="0.25">
      <c r="A5">
        <v>100</v>
      </c>
      <c r="B5">
        <v>90</v>
      </c>
      <c r="C5">
        <v>60</v>
      </c>
      <c r="D5" s="12">
        <f t="shared" si="0"/>
        <v>0.9</v>
      </c>
      <c r="E5" s="12">
        <f t="shared" si="1"/>
        <v>0.6</v>
      </c>
      <c r="I5">
        <v>4</v>
      </c>
    </row>
    <row r="6" spans="1:9" x14ac:dyDescent="0.25">
      <c r="A6">
        <v>200</v>
      </c>
      <c r="B6">
        <v>190</v>
      </c>
      <c r="C6">
        <v>200</v>
      </c>
      <c r="D6" s="12">
        <f t="shared" si="0"/>
        <v>0.95</v>
      </c>
      <c r="E6" s="12">
        <f t="shared" si="1"/>
        <v>1</v>
      </c>
      <c r="I6">
        <v>5</v>
      </c>
    </row>
    <row r="7" spans="1:9" x14ac:dyDescent="0.25">
      <c r="A7">
        <f>SUM(A2:A6)</f>
        <v>600</v>
      </c>
      <c r="B7">
        <f>SUM(B2:B6)</f>
        <v>505</v>
      </c>
      <c r="C7">
        <f>SUM(C2:C6)</f>
        <v>460</v>
      </c>
      <c r="D7" s="10">
        <f>B7/$A$7</f>
        <v>0.84166666666666667</v>
      </c>
      <c r="E7" s="10">
        <f>C7/$A$7</f>
        <v>0.76666666666666672</v>
      </c>
      <c r="I7">
        <v>6</v>
      </c>
    </row>
    <row r="8" spans="1:9" x14ac:dyDescent="0.25">
      <c r="I8">
        <v>7</v>
      </c>
    </row>
    <row r="9" spans="1:9" x14ac:dyDescent="0.25">
      <c r="I9">
        <v>8</v>
      </c>
    </row>
    <row r="10" spans="1:9" x14ac:dyDescent="0.25">
      <c r="A10" t="s">
        <v>55</v>
      </c>
      <c r="B10" t="s">
        <v>56</v>
      </c>
      <c r="I10">
        <v>9</v>
      </c>
    </row>
    <row r="11" spans="1:9" x14ac:dyDescent="0.25">
      <c r="A11">
        <f>SUM(financials[Units Sold])</f>
        <v>1125806</v>
      </c>
      <c r="B11" s="11">
        <f>'Financial data'!$E2/Test!$A$11</f>
        <v>1.4376366798542555E-3</v>
      </c>
      <c r="I11">
        <v>10</v>
      </c>
    </row>
    <row r="12" spans="1:9" x14ac:dyDescent="0.25">
      <c r="B12" s="11">
        <f>'Financial data'!$E3/Test!$A$11</f>
        <v>1.1733815595226886E-3</v>
      </c>
    </row>
    <row r="13" spans="1:9" x14ac:dyDescent="0.25">
      <c r="B13" s="11">
        <f>'Financial data'!$E4/Test!$A$11</f>
        <v>1.9346139565786645E-3</v>
      </c>
    </row>
    <row r="14" spans="1:9" x14ac:dyDescent="0.25">
      <c r="B14" s="11">
        <f>'Financial data'!$E5/Test!$A$11</f>
        <v>7.8876822472077781E-4</v>
      </c>
    </row>
    <row r="15" spans="1:9" x14ac:dyDescent="0.25">
      <c r="B15" s="11">
        <f>'Financial data'!$E6/Test!$A$11</f>
        <v>2.1939836881309923E-3</v>
      </c>
    </row>
    <row r="16" spans="1:9" x14ac:dyDescent="0.25">
      <c r="B16" s="11">
        <f>'Financial data'!$E7/Test!$A$11</f>
        <v>1.3439260405433973E-3</v>
      </c>
    </row>
    <row r="17" spans="2:6" x14ac:dyDescent="0.25">
      <c r="B17" s="11">
        <f>'Financial data'!$E8/Test!$A$11</f>
        <v>8.1808055739621209E-4</v>
      </c>
      <c r="F17" t="e" cm="1">
        <f t="array" ref="F17">sum</f>
        <v>#NAME?</v>
      </c>
    </row>
    <row r="18" spans="2:6" x14ac:dyDescent="0.25">
      <c r="B18" s="11">
        <f>'Financial data'!$E9/Test!$A$11</f>
        <v>2.2366198083861697E-3</v>
      </c>
    </row>
    <row r="19" spans="2:6" x14ac:dyDescent="0.25">
      <c r="B19" s="11">
        <f>'Financial data'!$E10/Test!$A$11</f>
        <v>1.6867915075954472E-3</v>
      </c>
    </row>
    <row r="20" spans="2:6" x14ac:dyDescent="0.25">
      <c r="B20" s="11">
        <f>'Financial data'!$E11/Test!$A$11</f>
        <v>1.3723501207135154E-3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A1951-7DB6-4186-8B4A-F4F8A0FD6ACF}">
  <dimension ref="A1:F10"/>
  <sheetViews>
    <sheetView showFormulas="1" workbookViewId="0">
      <selection activeCell="G2" sqref="G2"/>
    </sheetView>
  </sheetViews>
  <sheetFormatPr defaultRowHeight="15" x14ac:dyDescent="0.25"/>
  <sheetData>
    <row r="1" spans="1:6" x14ac:dyDescent="0.25">
      <c r="A1" t="s">
        <v>57</v>
      </c>
    </row>
    <row r="2" spans="1:6" x14ac:dyDescent="0.25">
      <c r="A2">
        <v>10</v>
      </c>
      <c r="F2">
        <v>3</v>
      </c>
    </row>
    <row r="3" spans="1:6" x14ac:dyDescent="0.25">
      <c r="A3">
        <v>20</v>
      </c>
    </row>
    <row r="4" spans="1:6" x14ac:dyDescent="0.25">
      <c r="A4">
        <v>30</v>
      </c>
    </row>
    <row r="5" spans="1:6" x14ac:dyDescent="0.25">
      <c r="A5">
        <v>40</v>
      </c>
    </row>
    <row r="6" spans="1:6" x14ac:dyDescent="0.25">
      <c r="A6">
        <v>50</v>
      </c>
    </row>
    <row r="7" spans="1:6" x14ac:dyDescent="0.25">
      <c r="A7">
        <v>60</v>
      </c>
    </row>
    <row r="8" spans="1:6" x14ac:dyDescent="0.25">
      <c r="A8">
        <v>70</v>
      </c>
    </row>
    <row r="9" spans="1:6" x14ac:dyDescent="0.25">
      <c r="A9">
        <v>80</v>
      </c>
    </row>
    <row r="10" spans="1:6" x14ac:dyDescent="0.25">
      <c r="A10">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DDE2-1535-4EC2-BF62-C2327019B01A}">
  <dimension ref="A1:G7"/>
  <sheetViews>
    <sheetView workbookViewId="0">
      <selection activeCell="B3" sqref="B3:F7"/>
    </sheetView>
  </sheetViews>
  <sheetFormatPr defaultRowHeight="15" x14ac:dyDescent="0.25"/>
  <sheetData>
    <row r="1" spans="1:7" x14ac:dyDescent="0.25">
      <c r="B1" s="20" t="s">
        <v>58</v>
      </c>
      <c r="C1" s="20"/>
      <c r="D1" s="20"/>
      <c r="E1" s="20"/>
      <c r="F1" s="20"/>
      <c r="G1" s="20"/>
    </row>
    <row r="2" spans="1:7" x14ac:dyDescent="0.25">
      <c r="B2">
        <v>1</v>
      </c>
      <c r="C2">
        <v>2</v>
      </c>
      <c r="D2">
        <v>3</v>
      </c>
      <c r="E2">
        <v>4</v>
      </c>
      <c r="F2">
        <v>5</v>
      </c>
    </row>
    <row r="3" spans="1:7" x14ac:dyDescent="0.25">
      <c r="A3">
        <v>10</v>
      </c>
      <c r="B3">
        <f>B$2*$A3</f>
        <v>10</v>
      </c>
      <c r="C3">
        <f t="shared" ref="C3:F7" si="0">C$2*$A3</f>
        <v>20</v>
      </c>
      <c r="D3">
        <f t="shared" si="0"/>
        <v>30</v>
      </c>
      <c r="E3">
        <f t="shared" si="0"/>
        <v>40</v>
      </c>
      <c r="F3">
        <f t="shared" si="0"/>
        <v>50</v>
      </c>
    </row>
    <row r="4" spans="1:7" x14ac:dyDescent="0.25">
      <c r="A4">
        <v>20</v>
      </c>
      <c r="B4">
        <f>B$2*$A4</f>
        <v>20</v>
      </c>
      <c r="C4">
        <f t="shared" si="0"/>
        <v>40</v>
      </c>
      <c r="D4">
        <f t="shared" si="0"/>
        <v>60</v>
      </c>
      <c r="E4">
        <f t="shared" si="0"/>
        <v>80</v>
      </c>
      <c r="F4">
        <f t="shared" si="0"/>
        <v>100</v>
      </c>
    </row>
    <row r="5" spans="1:7" x14ac:dyDescent="0.25">
      <c r="A5">
        <v>30</v>
      </c>
      <c r="B5">
        <f t="shared" ref="B5:B7" si="1">B$2*$A5</f>
        <v>30</v>
      </c>
      <c r="C5">
        <f t="shared" si="0"/>
        <v>60</v>
      </c>
      <c r="D5">
        <f t="shared" si="0"/>
        <v>90</v>
      </c>
      <c r="E5">
        <f t="shared" si="0"/>
        <v>120</v>
      </c>
      <c r="F5">
        <f t="shared" si="0"/>
        <v>150</v>
      </c>
    </row>
    <row r="6" spans="1:7" x14ac:dyDescent="0.25">
      <c r="A6">
        <v>40</v>
      </c>
      <c r="B6">
        <f t="shared" si="1"/>
        <v>40</v>
      </c>
      <c r="C6">
        <f t="shared" si="0"/>
        <v>80</v>
      </c>
      <c r="D6">
        <f t="shared" si="0"/>
        <v>120</v>
      </c>
      <c r="E6">
        <f t="shared" si="0"/>
        <v>160</v>
      </c>
      <c r="F6">
        <f t="shared" si="0"/>
        <v>200</v>
      </c>
    </row>
    <row r="7" spans="1:7" x14ac:dyDescent="0.25">
      <c r="A7">
        <v>50</v>
      </c>
      <c r="B7">
        <f t="shared" si="1"/>
        <v>50</v>
      </c>
      <c r="C7">
        <f t="shared" si="0"/>
        <v>100</v>
      </c>
      <c r="D7">
        <f t="shared" si="0"/>
        <v>150</v>
      </c>
      <c r="E7">
        <f t="shared" si="0"/>
        <v>200</v>
      </c>
      <c r="F7">
        <f t="shared" si="0"/>
        <v>250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FC054-D821-447C-9CDD-FE86464D58A5}">
  <dimension ref="A1:H19"/>
  <sheetViews>
    <sheetView workbookViewId="0">
      <selection activeCell="G18" sqref="G18"/>
    </sheetView>
  </sheetViews>
  <sheetFormatPr defaultRowHeight="15" x14ac:dyDescent="0.25"/>
  <cols>
    <col min="1" max="1" width="14.85546875" customWidth="1"/>
    <col min="2" max="2" width="9.85546875" customWidth="1"/>
    <col min="3" max="3" width="9.42578125" customWidth="1"/>
    <col min="4" max="4" width="14.5703125" customWidth="1"/>
    <col min="5" max="5" width="10.28515625" customWidth="1"/>
    <col min="7" max="7" width="34.140625" customWidth="1"/>
    <col min="8" max="8" width="9.85546875" customWidth="1"/>
  </cols>
  <sheetData>
    <row r="1" spans="1:8" x14ac:dyDescent="0.25">
      <c r="A1" s="15" t="s">
        <v>6</v>
      </c>
      <c r="B1" s="16" t="s">
        <v>37</v>
      </c>
      <c r="C1" s="15" t="s">
        <v>4</v>
      </c>
      <c r="D1" s="16" t="s">
        <v>44</v>
      </c>
      <c r="E1" s="16" t="s">
        <v>35</v>
      </c>
      <c r="G1" s="15" t="s">
        <v>6</v>
      </c>
      <c r="H1" s="16" t="s">
        <v>37</v>
      </c>
    </row>
    <row r="2" spans="1:8" x14ac:dyDescent="0.25">
      <c r="A2" s="17" t="s">
        <v>10</v>
      </c>
      <c r="B2" s="18" t="s">
        <v>38</v>
      </c>
      <c r="C2" s="17">
        <v>974</v>
      </c>
      <c r="D2" s="18" t="s">
        <v>46</v>
      </c>
      <c r="E2" s="18">
        <v>7</v>
      </c>
      <c r="G2" s="17" t="s">
        <v>10</v>
      </c>
      <c r="H2" s="18" t="s">
        <v>38</v>
      </c>
    </row>
    <row r="3" spans="1:8" x14ac:dyDescent="0.25">
      <c r="A3" s="17" t="s">
        <v>10</v>
      </c>
      <c r="B3" s="18" t="s">
        <v>38</v>
      </c>
      <c r="C3" s="17">
        <v>2518</v>
      </c>
      <c r="D3" s="18" t="s">
        <v>46</v>
      </c>
      <c r="E3" s="18">
        <v>15</v>
      </c>
      <c r="G3" s="17" t="s">
        <v>8</v>
      </c>
      <c r="H3" s="18" t="s">
        <v>39</v>
      </c>
    </row>
    <row r="4" spans="1:8" x14ac:dyDescent="0.25">
      <c r="A4" s="17" t="s">
        <v>8</v>
      </c>
      <c r="B4" s="18" t="s">
        <v>38</v>
      </c>
      <c r="C4" s="17">
        <v>1006</v>
      </c>
      <c r="D4" s="18" t="s">
        <v>46</v>
      </c>
      <c r="E4" s="18">
        <v>7</v>
      </c>
      <c r="G4" s="17" t="s">
        <v>11</v>
      </c>
      <c r="H4" s="18" t="s">
        <v>40</v>
      </c>
    </row>
    <row r="5" spans="1:8" x14ac:dyDescent="0.25">
      <c r="A5" s="17" t="s">
        <v>8</v>
      </c>
      <c r="B5" s="18" t="s">
        <v>39</v>
      </c>
      <c r="C5" s="17">
        <v>367</v>
      </c>
      <c r="D5" s="18" t="s">
        <v>46</v>
      </c>
      <c r="E5" s="18">
        <v>7</v>
      </c>
      <c r="G5" s="17" t="s">
        <v>9</v>
      </c>
      <c r="H5" s="18" t="s">
        <v>42</v>
      </c>
    </row>
    <row r="6" spans="1:8" x14ac:dyDescent="0.25">
      <c r="A6" s="17" t="s">
        <v>8</v>
      </c>
      <c r="B6" s="18" t="s">
        <v>39</v>
      </c>
      <c r="C6" s="17">
        <v>883</v>
      </c>
      <c r="D6" s="19" t="s">
        <v>48</v>
      </c>
      <c r="E6" s="18">
        <v>7</v>
      </c>
      <c r="G6" s="17" t="s">
        <v>7</v>
      </c>
    </row>
    <row r="7" spans="1:8" x14ac:dyDescent="0.25">
      <c r="A7" s="17" t="s">
        <v>10</v>
      </c>
      <c r="B7" s="18" t="s">
        <v>39</v>
      </c>
      <c r="C7" s="17">
        <v>549</v>
      </c>
      <c r="D7" s="19" t="s">
        <v>48</v>
      </c>
      <c r="E7" s="18">
        <v>12</v>
      </c>
    </row>
    <row r="8" spans="1:8" x14ac:dyDescent="0.25">
      <c r="A8" s="17" t="s">
        <v>8</v>
      </c>
      <c r="B8" s="18" t="s">
        <v>39</v>
      </c>
      <c r="C8" s="17">
        <v>788</v>
      </c>
      <c r="D8" s="19" t="s">
        <v>48</v>
      </c>
      <c r="E8" s="18">
        <v>350</v>
      </c>
    </row>
    <row r="9" spans="1:8" x14ac:dyDescent="0.25">
      <c r="A9" s="17" t="s">
        <v>11</v>
      </c>
      <c r="B9" s="18" t="s">
        <v>40</v>
      </c>
      <c r="C9" s="17">
        <v>2472</v>
      </c>
      <c r="D9" s="19" t="s">
        <v>48</v>
      </c>
      <c r="E9" s="18">
        <v>7</v>
      </c>
    </row>
    <row r="10" spans="1:8" x14ac:dyDescent="0.25">
      <c r="A10" s="17" t="s">
        <v>10</v>
      </c>
      <c r="B10" s="18" t="s">
        <v>40</v>
      </c>
      <c r="C10" s="17">
        <v>1143</v>
      </c>
      <c r="D10" s="19" t="s">
        <v>48</v>
      </c>
      <c r="E10" s="18">
        <v>12</v>
      </c>
      <c r="H10" t="s">
        <v>62</v>
      </c>
    </row>
    <row r="11" spans="1:8" x14ac:dyDescent="0.25">
      <c r="A11" s="17" t="s">
        <v>11</v>
      </c>
      <c r="B11" s="18" t="s">
        <v>40</v>
      </c>
      <c r="C11" s="17">
        <v>1725</v>
      </c>
      <c r="D11" s="19" t="s">
        <v>47</v>
      </c>
      <c r="E11" s="18">
        <v>125</v>
      </c>
      <c r="G11" t="s">
        <v>60</v>
      </c>
      <c r="H11">
        <f>SUMIF(A2:A17,G2,E2:E17)</f>
        <v>396</v>
      </c>
    </row>
    <row r="12" spans="1:8" x14ac:dyDescent="0.25">
      <c r="A12" s="17" t="s">
        <v>8</v>
      </c>
      <c r="B12" s="18" t="s">
        <v>40</v>
      </c>
      <c r="C12" s="17">
        <v>912</v>
      </c>
      <c r="D12" s="19" t="s">
        <v>47</v>
      </c>
      <c r="E12" s="18">
        <v>12</v>
      </c>
      <c r="G12" t="s">
        <v>61</v>
      </c>
      <c r="H12">
        <f>SUMIF(B2:B17,H4,C2:C17)</f>
        <v>11734</v>
      </c>
    </row>
    <row r="13" spans="1:8" x14ac:dyDescent="0.25">
      <c r="A13" s="17" t="s">
        <v>9</v>
      </c>
      <c r="B13" s="18" t="s">
        <v>40</v>
      </c>
      <c r="C13" s="17">
        <v>2152</v>
      </c>
      <c r="D13" s="19" t="s">
        <v>47</v>
      </c>
      <c r="E13" s="18">
        <v>12</v>
      </c>
    </row>
    <row r="14" spans="1:8" x14ac:dyDescent="0.25">
      <c r="A14" s="17" t="s">
        <v>7</v>
      </c>
      <c r="B14" s="18" t="s">
        <v>40</v>
      </c>
      <c r="C14" s="17">
        <v>1817</v>
      </c>
      <c r="D14" s="19" t="s">
        <v>47</v>
      </c>
      <c r="E14" s="18">
        <v>300</v>
      </c>
    </row>
    <row r="15" spans="1:8" x14ac:dyDescent="0.25">
      <c r="A15" s="17" t="s">
        <v>10</v>
      </c>
      <c r="B15" s="18" t="s">
        <v>40</v>
      </c>
      <c r="C15" s="17">
        <v>1513</v>
      </c>
      <c r="D15" s="19" t="s">
        <v>47</v>
      </c>
      <c r="E15" s="18">
        <v>350</v>
      </c>
    </row>
    <row r="16" spans="1:8" x14ac:dyDescent="0.25">
      <c r="A16" s="17" t="s">
        <v>9</v>
      </c>
      <c r="B16" s="18" t="s">
        <v>42</v>
      </c>
      <c r="C16" s="17">
        <v>1493</v>
      </c>
      <c r="D16" s="19" t="s">
        <v>47</v>
      </c>
      <c r="E16" s="18">
        <v>350</v>
      </c>
      <c r="H16" t="s">
        <v>59</v>
      </c>
    </row>
    <row r="17" spans="1:8" x14ac:dyDescent="0.25">
      <c r="A17" s="17" t="s">
        <v>8</v>
      </c>
      <c r="B17" s="18" t="s">
        <v>42</v>
      </c>
      <c r="C17" s="17">
        <v>1804</v>
      </c>
      <c r="D17" s="19" t="s">
        <v>47</v>
      </c>
      <c r="E17" s="18">
        <v>15</v>
      </c>
      <c r="G17" t="s">
        <v>63</v>
      </c>
      <c r="H17">
        <f>SUMIFS(E2:E17,A2:A17,G3,B2:B17,H2)</f>
        <v>7</v>
      </c>
    </row>
    <row r="18" spans="1:8" x14ac:dyDescent="0.25">
      <c r="E18" s="14"/>
    </row>
    <row r="19" spans="1:8" x14ac:dyDescent="0.25">
      <c r="E19"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B4604-07AC-4B32-873E-F2408E44421B}">
  <dimension ref="A1:E21"/>
  <sheetViews>
    <sheetView workbookViewId="0">
      <selection activeCell="C7" sqref="C7"/>
    </sheetView>
  </sheetViews>
  <sheetFormatPr defaultRowHeight="15" x14ac:dyDescent="0.25"/>
  <sheetData>
    <row r="1" spans="1:5" x14ac:dyDescent="0.25">
      <c r="A1">
        <v>3</v>
      </c>
      <c r="B1">
        <v>2</v>
      </c>
      <c r="C1">
        <f>A1+B1</f>
        <v>5</v>
      </c>
      <c r="E1">
        <v>1</v>
      </c>
    </row>
    <row r="2" spans="1:5" x14ac:dyDescent="0.25">
      <c r="A2">
        <v>4</v>
      </c>
      <c r="B2">
        <v>1</v>
      </c>
      <c r="C2">
        <f t="shared" ref="C2:C16" si="0">A2+B2</f>
        <v>5</v>
      </c>
      <c r="E2">
        <v>2</v>
      </c>
    </row>
    <row r="3" spans="1:5" x14ac:dyDescent="0.25">
      <c r="A3">
        <v>7</v>
      </c>
      <c r="B3">
        <v>2</v>
      </c>
      <c r="C3">
        <f t="shared" si="0"/>
        <v>9</v>
      </c>
      <c r="E3">
        <v>3</v>
      </c>
    </row>
    <row r="4" spans="1:5" x14ac:dyDescent="0.25">
      <c r="A4">
        <v>1</v>
      </c>
      <c r="B4">
        <v>1</v>
      </c>
      <c r="C4">
        <f t="shared" si="0"/>
        <v>2</v>
      </c>
      <c r="E4">
        <v>4</v>
      </c>
    </row>
    <row r="5" spans="1:5" x14ac:dyDescent="0.25">
      <c r="A5">
        <v>8</v>
      </c>
      <c r="B5">
        <v>2</v>
      </c>
      <c r="C5">
        <f t="shared" si="0"/>
        <v>10</v>
      </c>
      <c r="E5">
        <v>5</v>
      </c>
    </row>
    <row r="6" spans="1:5" x14ac:dyDescent="0.25">
      <c r="A6">
        <v>1</v>
      </c>
      <c r="B6">
        <v>0</v>
      </c>
      <c r="C6">
        <f t="shared" si="0"/>
        <v>1</v>
      </c>
      <c r="E6">
        <v>6</v>
      </c>
    </row>
    <row r="7" spans="1:5" x14ac:dyDescent="0.25">
      <c r="A7">
        <v>2</v>
      </c>
      <c r="B7">
        <v>3</v>
      </c>
      <c r="C7">
        <f t="shared" si="0"/>
        <v>5</v>
      </c>
      <c r="E7">
        <v>7</v>
      </c>
    </row>
    <row r="8" spans="1:5" x14ac:dyDescent="0.25">
      <c r="C8">
        <f t="shared" si="0"/>
        <v>0</v>
      </c>
      <c r="E8">
        <v>8</v>
      </c>
    </row>
    <row r="9" spans="1:5" x14ac:dyDescent="0.25">
      <c r="C9">
        <f t="shared" si="0"/>
        <v>0</v>
      </c>
      <c r="E9">
        <v>9</v>
      </c>
    </row>
    <row r="10" spans="1:5" x14ac:dyDescent="0.25">
      <c r="C10">
        <f t="shared" si="0"/>
        <v>0</v>
      </c>
      <c r="E10">
        <v>10</v>
      </c>
    </row>
    <row r="11" spans="1:5" x14ac:dyDescent="0.25">
      <c r="C11">
        <f t="shared" si="0"/>
        <v>0</v>
      </c>
      <c r="E11">
        <v>11</v>
      </c>
    </row>
    <row r="12" spans="1:5" x14ac:dyDescent="0.25">
      <c r="C12">
        <f t="shared" si="0"/>
        <v>0</v>
      </c>
      <c r="E12">
        <v>12</v>
      </c>
    </row>
    <row r="13" spans="1:5" x14ac:dyDescent="0.25">
      <c r="C13">
        <f t="shared" si="0"/>
        <v>0</v>
      </c>
      <c r="E13">
        <v>13</v>
      </c>
    </row>
    <row r="14" spans="1:5" x14ac:dyDescent="0.25">
      <c r="C14">
        <f t="shared" si="0"/>
        <v>0</v>
      </c>
      <c r="E14">
        <v>14</v>
      </c>
    </row>
    <row r="15" spans="1:5" x14ac:dyDescent="0.25">
      <c r="C15">
        <f t="shared" si="0"/>
        <v>0</v>
      </c>
      <c r="E15">
        <v>15</v>
      </c>
    </row>
    <row r="16" spans="1:5" x14ac:dyDescent="0.25">
      <c r="C16">
        <f t="shared" si="0"/>
        <v>0</v>
      </c>
      <c r="E16">
        <v>16</v>
      </c>
    </row>
    <row r="17" spans="5:5" x14ac:dyDescent="0.25">
      <c r="E17">
        <v>17</v>
      </c>
    </row>
    <row r="18" spans="5:5" x14ac:dyDescent="0.25">
      <c r="E18">
        <v>18</v>
      </c>
    </row>
    <row r="19" spans="5:5" x14ac:dyDescent="0.25">
      <c r="E19">
        <v>19</v>
      </c>
    </row>
    <row r="20" spans="5:5" x14ac:dyDescent="0.25">
      <c r="E20">
        <v>20</v>
      </c>
    </row>
    <row r="21" spans="5:5" x14ac:dyDescent="0.25">
      <c r="E21">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B8A84-6765-460A-A6F0-AE5E113135CD}">
  <dimension ref="B1:J9"/>
  <sheetViews>
    <sheetView showGridLines="0" tabSelected="1" workbookViewId="0">
      <selection activeCell="H9" sqref="H9"/>
    </sheetView>
  </sheetViews>
  <sheetFormatPr defaultRowHeight="15" x14ac:dyDescent="0.25"/>
  <cols>
    <col min="2" max="2" width="13.140625" customWidth="1"/>
    <col min="3" max="4" width="12.5703125" customWidth="1"/>
    <col min="5" max="5" width="5.85546875" customWidth="1"/>
    <col min="6" max="7" width="14.28515625" customWidth="1"/>
    <col min="8" max="8" width="24.5703125" customWidth="1"/>
    <col min="9" max="9" width="14.28515625" customWidth="1"/>
    <col min="10" max="10" width="23.42578125" customWidth="1"/>
  </cols>
  <sheetData>
    <row r="1" spans="2:10" ht="23.25" x14ac:dyDescent="0.35">
      <c r="H1" s="21" t="s">
        <v>64</v>
      </c>
      <c r="I1" s="21"/>
      <c r="J1" s="21"/>
    </row>
    <row r="3" spans="2:10" x14ac:dyDescent="0.25">
      <c r="F3" s="22" t="s">
        <v>16</v>
      </c>
      <c r="G3" s="22" t="s">
        <v>18</v>
      </c>
      <c r="H3" s="22" t="s">
        <v>19</v>
      </c>
      <c r="I3" s="22" t="s">
        <v>20</v>
      </c>
      <c r="J3" s="22" t="s">
        <v>17</v>
      </c>
    </row>
    <row r="4" spans="2:10" ht="18.75" x14ac:dyDescent="0.3">
      <c r="F4" s="23">
        <f>SUMIF(financials[[#All],[Country]],"Canada",financials[[#All],[Profit]])</f>
        <v>3529228.8850000002</v>
      </c>
      <c r="G4" s="23">
        <f>SUMIF(financials[[#All],[Country]],"France",financials[[#All],[Profit]])</f>
        <v>3781020.7800000007</v>
      </c>
      <c r="H4" s="23">
        <f>SUMIF(financials[[#All],[Country]],"Germany",financials[[#All],[Profit]])</f>
        <v>3680388.8200000008</v>
      </c>
      <c r="I4" s="23">
        <f>SUMIF(financials[[#All],[Country]],"Mexico",financials[[#All],[Profit]])</f>
        <v>2907523.1100000003</v>
      </c>
      <c r="J4" s="23">
        <f>SUMIF(financials[[#All],[Country]],"United States Of America",financials[[#All],[Profit]])</f>
        <v>2995540.6649999991</v>
      </c>
    </row>
    <row r="6" spans="2:10" x14ac:dyDescent="0.25">
      <c r="B6" s="25" t="s">
        <v>67</v>
      </c>
      <c r="C6" t="s">
        <v>66</v>
      </c>
      <c r="D6" t="s">
        <v>65</v>
      </c>
    </row>
    <row r="7" spans="2:10" x14ac:dyDescent="0.25">
      <c r="B7" s="26" t="s">
        <v>14</v>
      </c>
      <c r="C7" s="24">
        <v>26415255.510000009</v>
      </c>
      <c r="D7" s="24">
        <v>3878464.5100000007</v>
      </c>
    </row>
    <row r="8" spans="2:10" x14ac:dyDescent="0.25">
      <c r="B8" s="26" t="s">
        <v>15</v>
      </c>
      <c r="C8" s="24">
        <v>92311094.749999985</v>
      </c>
      <c r="D8" s="24">
        <v>13015237.749999994</v>
      </c>
    </row>
    <row r="9" spans="2:10" x14ac:dyDescent="0.25">
      <c r="B9" s="26" t="s">
        <v>68</v>
      </c>
      <c r="C9" s="24">
        <v>118726350.25999999</v>
      </c>
      <c r="D9" s="24">
        <v>16893702.259999994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53C2-60FF-49A9-8035-E6B520BD33DE}">
  <dimension ref="A3:G18"/>
  <sheetViews>
    <sheetView workbookViewId="0">
      <selection activeCell="A11" sqref="A11"/>
    </sheetView>
  </sheetViews>
  <sheetFormatPr defaultRowHeight="15" x14ac:dyDescent="0.25"/>
  <cols>
    <col min="1" max="1" width="23.28515625" customWidth="1"/>
    <col min="2" max="2" width="16.28515625" customWidth="1"/>
    <col min="3" max="3" width="10.140625" customWidth="1"/>
    <col min="4" max="4" width="12.28515625" customWidth="1"/>
    <col min="5" max="5" width="10.85546875" customWidth="1"/>
    <col min="6" max="6" width="14.140625" customWidth="1"/>
    <col min="7" max="7" width="11.28515625" customWidth="1"/>
  </cols>
  <sheetData>
    <row r="3" spans="1:7" x14ac:dyDescent="0.25">
      <c r="A3" s="25" t="s">
        <v>67</v>
      </c>
      <c r="B3" t="s">
        <v>66</v>
      </c>
      <c r="C3" t="s">
        <v>65</v>
      </c>
    </row>
    <row r="4" spans="1:7" x14ac:dyDescent="0.25">
      <c r="A4" s="26" t="s">
        <v>14</v>
      </c>
      <c r="B4" s="24">
        <v>26415255.510000009</v>
      </c>
      <c r="C4" s="24">
        <v>3878464.5100000007</v>
      </c>
    </row>
    <row r="5" spans="1:7" x14ac:dyDescent="0.25">
      <c r="A5" s="26" t="s">
        <v>15</v>
      </c>
      <c r="B5" s="24">
        <v>92311094.749999985</v>
      </c>
      <c r="C5" s="24">
        <v>13015237.749999994</v>
      </c>
    </row>
    <row r="6" spans="1:7" x14ac:dyDescent="0.25">
      <c r="A6" s="26" t="s">
        <v>68</v>
      </c>
      <c r="B6" s="24">
        <v>118726350.25999999</v>
      </c>
      <c r="C6" s="24">
        <v>16893702.259999994</v>
      </c>
    </row>
    <row r="11" spans="1:7" x14ac:dyDescent="0.25">
      <c r="A11" s="25" t="s">
        <v>69</v>
      </c>
      <c r="B11" s="25" t="s">
        <v>70</v>
      </c>
    </row>
    <row r="12" spans="1:7" x14ac:dyDescent="0.25">
      <c r="A12" s="25" t="s">
        <v>67</v>
      </c>
      <c r="B12" t="s">
        <v>11</v>
      </c>
      <c r="C12" t="s">
        <v>9</v>
      </c>
      <c r="D12" t="s">
        <v>10</v>
      </c>
      <c r="E12" t="s">
        <v>8</v>
      </c>
      <c r="F12" t="s">
        <v>7</v>
      </c>
      <c r="G12" t="s">
        <v>68</v>
      </c>
    </row>
    <row r="13" spans="1:7" x14ac:dyDescent="0.25">
      <c r="A13" s="26" t="s">
        <v>16</v>
      </c>
      <c r="B13" s="24">
        <v>5353.5</v>
      </c>
      <c r="C13" s="24">
        <v>9795</v>
      </c>
      <c r="D13" s="24">
        <v>11481</v>
      </c>
      <c r="E13" s="24">
        <v>4409</v>
      </c>
      <c r="F13" s="24">
        <v>10210</v>
      </c>
      <c r="G13" s="24">
        <v>41248.5</v>
      </c>
    </row>
    <row r="14" spans="1:7" x14ac:dyDescent="0.25">
      <c r="A14" s="26" t="s">
        <v>18</v>
      </c>
      <c r="B14" s="24">
        <v>6572.5</v>
      </c>
      <c r="C14" s="24">
        <v>2531</v>
      </c>
      <c r="D14" s="24">
        <v>12893.5</v>
      </c>
      <c r="E14" s="24">
        <v>9446.5</v>
      </c>
      <c r="F14" s="24">
        <v>4331</v>
      </c>
      <c r="G14" s="24">
        <v>35774.5</v>
      </c>
    </row>
    <row r="15" spans="1:7" x14ac:dyDescent="0.25">
      <c r="A15" s="26" t="s">
        <v>19</v>
      </c>
      <c r="B15" s="24">
        <v>8412</v>
      </c>
      <c r="C15" s="24">
        <v>2122</v>
      </c>
      <c r="D15" s="24">
        <v>12238</v>
      </c>
      <c r="E15" s="24">
        <v>4500</v>
      </c>
      <c r="F15" s="24">
        <v>3859</v>
      </c>
      <c r="G15" s="24">
        <v>31131</v>
      </c>
    </row>
    <row r="16" spans="1:7" x14ac:dyDescent="0.25">
      <c r="A16" s="26" t="s">
        <v>20</v>
      </c>
      <c r="B16" s="24">
        <v>2921</v>
      </c>
      <c r="C16" s="24">
        <v>2434</v>
      </c>
      <c r="D16" s="24">
        <v>14946</v>
      </c>
      <c r="E16" s="24">
        <v>2155</v>
      </c>
      <c r="F16" s="24">
        <v>3673</v>
      </c>
      <c r="G16" s="24">
        <v>26129</v>
      </c>
    </row>
    <row r="17" spans="1:7" x14ac:dyDescent="0.25">
      <c r="A17" s="26" t="s">
        <v>17</v>
      </c>
      <c r="B17" s="24">
        <v>3762</v>
      </c>
      <c r="C17" s="24">
        <v>3114</v>
      </c>
      <c r="D17" s="24">
        <v>12540</v>
      </c>
      <c r="E17" s="24">
        <v>3720</v>
      </c>
      <c r="F17" s="24">
        <v>11364</v>
      </c>
      <c r="G17" s="24">
        <v>34500</v>
      </c>
    </row>
    <row r="18" spans="1:7" x14ac:dyDescent="0.25">
      <c r="A18" s="26" t="s">
        <v>68</v>
      </c>
      <c r="B18" s="24">
        <v>27021</v>
      </c>
      <c r="C18" s="24">
        <v>19996</v>
      </c>
      <c r="D18" s="24">
        <v>64098.5</v>
      </c>
      <c r="E18" s="24">
        <v>24230.5</v>
      </c>
      <c r="F18" s="24">
        <v>33437</v>
      </c>
      <c r="G18" s="24">
        <v>168783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47AC6-167C-4795-91B0-80FB718F6BB1}">
  <dimension ref="B2:K8"/>
  <sheetViews>
    <sheetView workbookViewId="0">
      <selection activeCell="J19" sqref="J19"/>
    </sheetView>
  </sheetViews>
  <sheetFormatPr defaultRowHeight="15" x14ac:dyDescent="0.25"/>
  <cols>
    <col min="2" max="2" width="12" customWidth="1"/>
    <col min="3" max="3" width="40.42578125" customWidth="1"/>
    <col min="6" max="6" width="16.28515625" customWidth="1"/>
    <col min="7" max="7" width="12.5703125" customWidth="1"/>
    <col min="10" max="10" width="23.28515625" customWidth="1"/>
    <col min="11" max="11" width="17.85546875" customWidth="1"/>
  </cols>
  <sheetData>
    <row r="2" spans="2:11" ht="21" x14ac:dyDescent="0.35">
      <c r="B2" s="27" t="s">
        <v>72</v>
      </c>
      <c r="C2" s="27" t="s">
        <v>73</v>
      </c>
      <c r="F2" s="25" t="s">
        <v>67</v>
      </c>
      <c r="G2" t="s">
        <v>65</v>
      </c>
      <c r="J2" s="25" t="s">
        <v>67</v>
      </c>
      <c r="K2" t="s">
        <v>74</v>
      </c>
    </row>
    <row r="3" spans="2:11" x14ac:dyDescent="0.25">
      <c r="B3" t="s">
        <v>43</v>
      </c>
      <c r="C3">
        <f>COUNTIFS(financials[[#All],[Product]],"Amarilla",financials[[#All],[Discount Band]],"High")</f>
        <v>38</v>
      </c>
      <c r="F3" s="26" t="s">
        <v>11</v>
      </c>
      <c r="G3" s="24">
        <v>1316803.1400000001</v>
      </c>
      <c r="J3" s="26" t="s">
        <v>16</v>
      </c>
      <c r="K3" s="24">
        <v>26932163.5</v>
      </c>
    </row>
    <row r="4" spans="2:11" x14ac:dyDescent="0.25">
      <c r="B4" t="s">
        <v>71</v>
      </c>
      <c r="C4">
        <f>Sheet3!C3</f>
        <v>38</v>
      </c>
      <c r="F4" s="26" t="s">
        <v>9</v>
      </c>
      <c r="G4" s="24">
        <v>-614545.625</v>
      </c>
      <c r="J4" s="26" t="s">
        <v>18</v>
      </c>
      <c r="K4" s="24">
        <v>26081674.5</v>
      </c>
    </row>
    <row r="5" spans="2:11" x14ac:dyDescent="0.25">
      <c r="B5" t="s">
        <v>41</v>
      </c>
      <c r="C5">
        <f>COUNTIFS(financials[[#All],[Product]],"Velo",financials[[#All],[Discount Band]],"High")</f>
        <v>38</v>
      </c>
      <c r="F5" s="26" t="s">
        <v>10</v>
      </c>
      <c r="G5" s="24">
        <v>11388173.169999985</v>
      </c>
      <c r="J5" s="26" t="s">
        <v>19</v>
      </c>
      <c r="K5" s="24">
        <v>24921467.5</v>
      </c>
    </row>
    <row r="6" spans="2:11" x14ac:dyDescent="0.25">
      <c r="B6" t="s">
        <v>42</v>
      </c>
      <c r="C6">
        <f>COUNTIFS(financials[[#All],[Product]],"VTT",financials[[#All],[Discount Band]],"High")</f>
        <v>39</v>
      </c>
      <c r="F6" s="26" t="s">
        <v>8</v>
      </c>
      <c r="G6" s="24">
        <v>660103.07499999984</v>
      </c>
      <c r="J6" s="26" t="s">
        <v>20</v>
      </c>
      <c r="K6" s="24">
        <v>22726935</v>
      </c>
    </row>
    <row r="7" spans="2:11" x14ac:dyDescent="0.25">
      <c r="B7" t="s">
        <v>39</v>
      </c>
      <c r="C7">
        <f>COUNTIFS(financials[[#All],[Product]],"Montana",financials[[#All],[Discount Band]],"High")</f>
        <v>29</v>
      </c>
      <c r="F7" s="26" t="s">
        <v>7</v>
      </c>
      <c r="G7" s="24">
        <v>4143168.5</v>
      </c>
      <c r="J7" s="26" t="s">
        <v>17</v>
      </c>
      <c r="K7" s="24">
        <v>27269358</v>
      </c>
    </row>
    <row r="8" spans="2:11" x14ac:dyDescent="0.25">
      <c r="F8" s="26" t="s">
        <v>68</v>
      </c>
      <c r="G8" s="24">
        <v>16893702.259999983</v>
      </c>
      <c r="J8" s="26" t="s">
        <v>68</v>
      </c>
      <c r="K8" s="24">
        <v>127931598.5</v>
      </c>
    </row>
  </sheetData>
  <conditionalFormatting sqref="G2:G8">
    <cfRule type="top10" dxfId="0" priority="1" bottom="1" rank="1"/>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pc="http://schemas.microsoft.com/office/infopath/2007/PartnerControl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Financial data</vt:lpstr>
      <vt:lpstr>Sheet1</vt:lpstr>
      <vt:lpstr>Test</vt:lpstr>
      <vt:lpstr>Test1</vt:lpstr>
      <vt:lpstr>Test3</vt:lpstr>
      <vt:lpstr>Functions</vt:lpstr>
      <vt:lpstr>Sheet9</vt:lpstr>
      <vt:lpstr>New Dashboard</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Dell</cp:lastModifiedBy>
  <dcterms:created xsi:type="dcterms:W3CDTF">2014-01-28T02:45:41Z</dcterms:created>
  <dcterms:modified xsi:type="dcterms:W3CDTF">2023-05-27T09:29:38Z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