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a1-my.sharepoint.com/personal/p21saigaurav_iima_ac_in/Documents/Desktop/IIMA/Term 4/WwN/CODES/"/>
    </mc:Choice>
  </mc:AlternateContent>
  <xr:revisionPtr revIDLastSave="2059" documentId="8_{0FA4E6BB-5AB9-4195-A8A2-E4841D27BF72}" xr6:coauthVersionLast="47" xr6:coauthVersionMax="47" xr10:uidLastSave="{91CED455-2A69-4B95-8AEB-92B36A2202F3}"/>
  <bookViews>
    <workbookView xWindow="-108" yWindow="-108" windowWidth="23256" windowHeight="12456" firstSheet="4" activeTab="9" xr2:uid="{DE8C1A43-0054-4F65-A7E4-36016EAE55C4}"/>
  </bookViews>
  <sheets>
    <sheet name="Staff allocation" sheetId="2" r:id="rId1"/>
    <sheet name="Line inspection" sheetId="1" r:id="rId2"/>
    <sheet name="Node to edge costs" sheetId="3" r:id="rId3"/>
    <sheet name="Max cardinality matching" sheetId="4" r:id="rId4"/>
    <sheet name="Creating committees" sheetId="5" r:id="rId5"/>
    <sheet name="Preemption scheduling" sheetId="6" r:id="rId6"/>
    <sheet name="Logistic operations" sheetId="7" r:id="rId7"/>
    <sheet name="Min s_t cut 1" sheetId="8" r:id="rId8"/>
    <sheet name="Min s_t cut 2" sheetId="9" r:id="rId9"/>
    <sheet name="Min cost flow" sheetId="10" r:id="rId10"/>
  </sheets>
  <definedNames>
    <definedName name="solver_adj" localSheetId="7" hidden="1">'Min s_t cut 1'!$C$15:$J$22,'Min s_t cut 1'!$C$26:$J$26</definedName>
    <definedName name="solver_adj" localSheetId="8" hidden="1">'Min s_t cut 2'!$C$15:$H$20,'Min s_t cut 2'!$C$24:$H$24</definedName>
    <definedName name="solver_cvg" localSheetId="7" hidden="1">0.0001</definedName>
    <definedName name="solver_cvg" localSheetId="8" hidden="1">0.0001</definedName>
    <definedName name="solver_drv" localSheetId="7" hidden="1">1</definedName>
    <definedName name="solver_drv" localSheetId="8" hidden="1">1</definedName>
    <definedName name="solver_eng" localSheetId="7" hidden="1">2</definedName>
    <definedName name="solver_eng" localSheetId="8" hidden="1">2</definedName>
    <definedName name="solver_est" localSheetId="7" hidden="1">1</definedName>
    <definedName name="solver_est" localSheetId="8" hidden="1">1</definedName>
    <definedName name="solver_itr" localSheetId="7" hidden="1">2147483647</definedName>
    <definedName name="solver_itr" localSheetId="8" hidden="1">2147483647</definedName>
    <definedName name="solver_lhs1" localSheetId="7" hidden="1">'Min s_t cut 1'!$C$15:$J$22</definedName>
    <definedName name="solver_lhs1" localSheetId="8" hidden="1">'Min s_t cut 2'!$C$15:$H$20</definedName>
    <definedName name="solver_lhs2" localSheetId="7" hidden="1">'Min s_t cut 1'!$M$11</definedName>
    <definedName name="solver_lhs2" localSheetId="8" hidden="1">'Min s_t cut 2'!$M$11</definedName>
    <definedName name="solver_lhs3" localSheetId="7" hidden="1">'Min s_t cut 1'!$M$26:$T$33</definedName>
    <definedName name="solver_lhs3" localSheetId="8" hidden="1">'Min s_t cut 2'!$M$24:$R$31</definedName>
    <definedName name="solver_mip" localSheetId="7" hidden="1">2147483647</definedName>
    <definedName name="solver_mip" localSheetId="8" hidden="1">2147483647</definedName>
    <definedName name="solver_mni" localSheetId="7" hidden="1">30</definedName>
    <definedName name="solver_mni" localSheetId="8" hidden="1">30</definedName>
    <definedName name="solver_mrt" localSheetId="7" hidden="1">0.075</definedName>
    <definedName name="solver_mrt" localSheetId="8" hidden="1">0.075</definedName>
    <definedName name="solver_msl" localSheetId="7" hidden="1">2</definedName>
    <definedName name="solver_msl" localSheetId="8" hidden="1">2</definedName>
    <definedName name="solver_neg" localSheetId="7" hidden="1">1</definedName>
    <definedName name="solver_neg" localSheetId="8" hidden="1">1</definedName>
    <definedName name="solver_nod" localSheetId="7" hidden="1">2147483647</definedName>
    <definedName name="solver_nod" localSheetId="8" hidden="1">2147483647</definedName>
    <definedName name="solver_num" localSheetId="7" hidden="1">3</definedName>
    <definedName name="solver_num" localSheetId="8" hidden="1">3</definedName>
    <definedName name="solver_nwt" localSheetId="7" hidden="1">1</definedName>
    <definedName name="solver_nwt" localSheetId="8" hidden="1">1</definedName>
    <definedName name="solver_opt" localSheetId="7" hidden="1">'Min s_t cut 1'!$M$4</definedName>
    <definedName name="solver_opt" localSheetId="8" hidden="1">'Min s_t cut 2'!$M$4</definedName>
    <definedName name="solver_pre" localSheetId="7" hidden="1">0.000001</definedName>
    <definedName name="solver_pre" localSheetId="8" hidden="1">0.000001</definedName>
    <definedName name="solver_rbv" localSheetId="7" hidden="1">1</definedName>
    <definedName name="solver_rbv" localSheetId="8" hidden="1">1</definedName>
    <definedName name="solver_rel1" localSheetId="7" hidden="1">5</definedName>
    <definedName name="solver_rel1" localSheetId="8" hidden="1">5</definedName>
    <definedName name="solver_rel2" localSheetId="7" hidden="1">3</definedName>
    <definedName name="solver_rel2" localSheetId="8" hidden="1">3</definedName>
    <definedName name="solver_rel3" localSheetId="7" hidden="1">3</definedName>
    <definedName name="solver_rel3" localSheetId="8" hidden="1">3</definedName>
    <definedName name="solver_rhs1" localSheetId="7" hidden="1">"binary"</definedName>
    <definedName name="solver_rhs1" localSheetId="8" hidden="1">"binary"</definedName>
    <definedName name="solver_rhs2" localSheetId="7" hidden="1">'Min s_t cut 1'!$O$11</definedName>
    <definedName name="solver_rhs2" localSheetId="8" hidden="1">'Min s_t cut 2'!$O$11</definedName>
    <definedName name="solver_rhs3" localSheetId="7" hidden="1">0</definedName>
    <definedName name="solver_rhs3" localSheetId="8" hidden="1">0</definedName>
    <definedName name="solver_rlx" localSheetId="7" hidden="1">2</definedName>
    <definedName name="solver_rlx" localSheetId="8" hidden="1">2</definedName>
    <definedName name="solver_rsd" localSheetId="7" hidden="1">0</definedName>
    <definedName name="solver_rsd" localSheetId="8" hidden="1">0</definedName>
    <definedName name="solver_scl" localSheetId="7" hidden="1">1</definedName>
    <definedName name="solver_scl" localSheetId="8" hidden="1">1</definedName>
    <definedName name="solver_sho" localSheetId="7" hidden="1">2</definedName>
    <definedName name="solver_sho" localSheetId="8" hidden="1">2</definedName>
    <definedName name="solver_ssz" localSheetId="7" hidden="1">100</definedName>
    <definedName name="solver_ssz" localSheetId="8" hidden="1">100</definedName>
    <definedName name="solver_tim" localSheetId="7" hidden="1">2147483647</definedName>
    <definedName name="solver_tim" localSheetId="8" hidden="1">2147483647</definedName>
    <definedName name="solver_tol" localSheetId="7" hidden="1">0.01</definedName>
    <definedName name="solver_tol" localSheetId="8" hidden="1">0.01</definedName>
    <definedName name="solver_typ" localSheetId="7" hidden="1">2</definedName>
    <definedName name="solver_typ" localSheetId="8" hidden="1">2</definedName>
    <definedName name="solver_val" localSheetId="7" hidden="1">0</definedName>
    <definedName name="solver_val" localSheetId="8" hidden="1">0</definedName>
    <definedName name="solver_ver" localSheetId="7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10" l="1"/>
  <c r="N8" i="10"/>
  <c r="O8" i="10"/>
  <c r="P8" i="10"/>
  <c r="Q8" i="10"/>
  <c r="R8" i="10"/>
  <c r="S8" i="10"/>
  <c r="T8" i="10"/>
  <c r="M9" i="10"/>
  <c r="N9" i="10"/>
  <c r="O9" i="10"/>
  <c r="P9" i="10"/>
  <c r="Q9" i="10"/>
  <c r="R9" i="10"/>
  <c r="S9" i="10"/>
  <c r="T9" i="10"/>
  <c r="M10" i="10"/>
  <c r="N10" i="10"/>
  <c r="O10" i="10"/>
  <c r="P10" i="10"/>
  <c r="Q10" i="10"/>
  <c r="R10" i="10"/>
  <c r="S10" i="10"/>
  <c r="T10" i="10"/>
  <c r="M11" i="10"/>
  <c r="N11" i="10"/>
  <c r="O11" i="10"/>
  <c r="P11" i="10"/>
  <c r="Q11" i="10"/>
  <c r="R11" i="10"/>
  <c r="S11" i="10"/>
  <c r="T11" i="10"/>
  <c r="M12" i="10"/>
  <c r="N12" i="10"/>
  <c r="O12" i="10"/>
  <c r="P12" i="10"/>
  <c r="Q12" i="10"/>
  <c r="R12" i="10"/>
  <c r="S12" i="10"/>
  <c r="T12" i="10"/>
  <c r="M13" i="10"/>
  <c r="N13" i="10"/>
  <c r="O13" i="10"/>
  <c r="P13" i="10"/>
  <c r="Q13" i="10"/>
  <c r="R13" i="10"/>
  <c r="S13" i="10"/>
  <c r="T13" i="10"/>
  <c r="M14" i="10"/>
  <c r="N14" i="10"/>
  <c r="O14" i="10"/>
  <c r="P14" i="10"/>
  <c r="Q14" i="10"/>
  <c r="R14" i="10"/>
  <c r="S14" i="10"/>
  <c r="T14" i="10"/>
  <c r="N7" i="10"/>
  <c r="O7" i="10"/>
  <c r="P7" i="10"/>
  <c r="Q7" i="10"/>
  <c r="R7" i="10"/>
  <c r="S7" i="10"/>
  <c r="T7" i="10"/>
  <c r="M7" i="10"/>
  <c r="U14" i="10"/>
  <c r="U13" i="10"/>
  <c r="U12" i="10"/>
  <c r="U11" i="10"/>
  <c r="U10" i="10"/>
  <c r="U9" i="10"/>
  <c r="U8" i="10"/>
  <c r="U7" i="10"/>
  <c r="M4" i="9"/>
  <c r="M2" i="9"/>
  <c r="R20" i="9"/>
  <c r="R29" i="9" s="1"/>
  <c r="Q20" i="9"/>
  <c r="Q29" i="9" s="1"/>
  <c r="P20" i="9"/>
  <c r="P29" i="9" s="1"/>
  <c r="O20" i="9"/>
  <c r="O29" i="9" s="1"/>
  <c r="N20" i="9"/>
  <c r="N29" i="9" s="1"/>
  <c r="M20" i="9"/>
  <c r="M29" i="9" s="1"/>
  <c r="R19" i="9"/>
  <c r="R28" i="9" s="1"/>
  <c r="Q19" i="9"/>
  <c r="Q28" i="9" s="1"/>
  <c r="P19" i="9"/>
  <c r="P28" i="9" s="1"/>
  <c r="O19" i="9"/>
  <c r="O28" i="9" s="1"/>
  <c r="N19" i="9"/>
  <c r="N28" i="9" s="1"/>
  <c r="M19" i="9"/>
  <c r="M28" i="9" s="1"/>
  <c r="R18" i="9"/>
  <c r="R27" i="9" s="1"/>
  <c r="Q18" i="9"/>
  <c r="Q27" i="9" s="1"/>
  <c r="P18" i="9"/>
  <c r="P27" i="9" s="1"/>
  <c r="O18" i="9"/>
  <c r="O27" i="9" s="1"/>
  <c r="N18" i="9"/>
  <c r="N27" i="9" s="1"/>
  <c r="M18" i="9"/>
  <c r="M27" i="9" s="1"/>
  <c r="R17" i="9"/>
  <c r="R26" i="9" s="1"/>
  <c r="Q17" i="9"/>
  <c r="Q26" i="9" s="1"/>
  <c r="P17" i="9"/>
  <c r="P26" i="9" s="1"/>
  <c r="O17" i="9"/>
  <c r="O26" i="9" s="1"/>
  <c r="N17" i="9"/>
  <c r="N26" i="9" s="1"/>
  <c r="M17" i="9"/>
  <c r="M26" i="9" s="1"/>
  <c r="R16" i="9"/>
  <c r="R25" i="9" s="1"/>
  <c r="Q16" i="9"/>
  <c r="Q25" i="9" s="1"/>
  <c r="P16" i="9"/>
  <c r="P25" i="9" s="1"/>
  <c r="O16" i="9"/>
  <c r="O25" i="9" s="1"/>
  <c r="N16" i="9"/>
  <c r="N25" i="9" s="1"/>
  <c r="M16" i="9"/>
  <c r="M25" i="9" s="1"/>
  <c r="R15" i="9"/>
  <c r="R24" i="9" s="1"/>
  <c r="Q15" i="9"/>
  <c r="Q24" i="9" s="1"/>
  <c r="P15" i="9"/>
  <c r="P24" i="9" s="1"/>
  <c r="O15" i="9"/>
  <c r="O24" i="9" s="1"/>
  <c r="N15" i="9"/>
  <c r="N24" i="9" s="1"/>
  <c r="M15" i="9"/>
  <c r="M24" i="9" s="1"/>
  <c r="M4" i="8"/>
  <c r="M16" i="8"/>
  <c r="M27" i="8" s="1"/>
  <c r="N16" i="8"/>
  <c r="N27" i="8" s="1"/>
  <c r="O16" i="8"/>
  <c r="O27" i="8" s="1"/>
  <c r="P16" i="8"/>
  <c r="P27" i="8" s="1"/>
  <c r="Q16" i="8"/>
  <c r="Q27" i="8" s="1"/>
  <c r="R16" i="8"/>
  <c r="R27" i="8" s="1"/>
  <c r="S16" i="8"/>
  <c r="S27" i="8" s="1"/>
  <c r="T16" i="8"/>
  <c r="T27" i="8" s="1"/>
  <c r="M17" i="8"/>
  <c r="M28" i="8" s="1"/>
  <c r="N17" i="8"/>
  <c r="N28" i="8" s="1"/>
  <c r="O17" i="8"/>
  <c r="O28" i="8" s="1"/>
  <c r="P17" i="8"/>
  <c r="P28" i="8" s="1"/>
  <c r="Q17" i="8"/>
  <c r="Q28" i="8" s="1"/>
  <c r="R17" i="8"/>
  <c r="R28" i="8" s="1"/>
  <c r="S17" i="8"/>
  <c r="S28" i="8" s="1"/>
  <c r="T17" i="8"/>
  <c r="T28" i="8" s="1"/>
  <c r="M18" i="8"/>
  <c r="M29" i="8" s="1"/>
  <c r="N18" i="8"/>
  <c r="N29" i="8" s="1"/>
  <c r="O18" i="8"/>
  <c r="O29" i="8" s="1"/>
  <c r="P18" i="8"/>
  <c r="P29" i="8" s="1"/>
  <c r="Q18" i="8"/>
  <c r="Q29" i="8" s="1"/>
  <c r="R18" i="8"/>
  <c r="R29" i="8" s="1"/>
  <c r="S18" i="8"/>
  <c r="S29" i="8" s="1"/>
  <c r="T18" i="8"/>
  <c r="T29" i="8" s="1"/>
  <c r="M19" i="8"/>
  <c r="M30" i="8" s="1"/>
  <c r="N19" i="8"/>
  <c r="N30" i="8" s="1"/>
  <c r="O19" i="8"/>
  <c r="O30" i="8" s="1"/>
  <c r="P19" i="8"/>
  <c r="P30" i="8" s="1"/>
  <c r="Q19" i="8"/>
  <c r="Q30" i="8" s="1"/>
  <c r="R19" i="8"/>
  <c r="R30" i="8" s="1"/>
  <c r="S19" i="8"/>
  <c r="S30" i="8" s="1"/>
  <c r="T19" i="8"/>
  <c r="T30" i="8" s="1"/>
  <c r="M20" i="8"/>
  <c r="M31" i="8" s="1"/>
  <c r="N20" i="8"/>
  <c r="N31" i="8" s="1"/>
  <c r="O20" i="8"/>
  <c r="O31" i="8" s="1"/>
  <c r="P20" i="8"/>
  <c r="P31" i="8" s="1"/>
  <c r="Q20" i="8"/>
  <c r="Q31" i="8" s="1"/>
  <c r="R20" i="8"/>
  <c r="R31" i="8" s="1"/>
  <c r="S20" i="8"/>
  <c r="S31" i="8" s="1"/>
  <c r="T20" i="8"/>
  <c r="T31" i="8" s="1"/>
  <c r="M21" i="8"/>
  <c r="M32" i="8" s="1"/>
  <c r="N21" i="8"/>
  <c r="N32" i="8" s="1"/>
  <c r="O21" i="8"/>
  <c r="O32" i="8" s="1"/>
  <c r="P21" i="8"/>
  <c r="P32" i="8" s="1"/>
  <c r="Q21" i="8"/>
  <c r="Q32" i="8" s="1"/>
  <c r="R21" i="8"/>
  <c r="R32" i="8" s="1"/>
  <c r="S21" i="8"/>
  <c r="S32" i="8" s="1"/>
  <c r="T21" i="8"/>
  <c r="T32" i="8" s="1"/>
  <c r="M22" i="8"/>
  <c r="M33" i="8" s="1"/>
  <c r="N22" i="8"/>
  <c r="N33" i="8" s="1"/>
  <c r="O22" i="8"/>
  <c r="O33" i="8" s="1"/>
  <c r="P22" i="8"/>
  <c r="P33" i="8" s="1"/>
  <c r="Q22" i="8"/>
  <c r="Q33" i="8" s="1"/>
  <c r="R22" i="8"/>
  <c r="R33" i="8" s="1"/>
  <c r="S22" i="8"/>
  <c r="S33" i="8" s="1"/>
  <c r="T22" i="8"/>
  <c r="T33" i="8" s="1"/>
  <c r="N15" i="8"/>
  <c r="N26" i="8" s="1"/>
  <c r="O15" i="8"/>
  <c r="O26" i="8" s="1"/>
  <c r="P15" i="8"/>
  <c r="P26" i="8" s="1"/>
  <c r="Q15" i="8"/>
  <c r="Q26" i="8" s="1"/>
  <c r="R15" i="8"/>
  <c r="R26" i="8" s="1"/>
  <c r="S15" i="8"/>
  <c r="S26" i="8" s="1"/>
  <c r="T15" i="8"/>
  <c r="M9" i="8" s="1"/>
  <c r="M11" i="8" s="1"/>
  <c r="M15" i="8"/>
  <c r="M26" i="8" s="1"/>
  <c r="M2" i="8"/>
  <c r="J20" i="7"/>
  <c r="K2" i="7"/>
  <c r="J17" i="7"/>
  <c r="J18" i="7" s="1"/>
  <c r="J19" i="7" s="1"/>
  <c r="J16" i="7"/>
  <c r="K11" i="7"/>
  <c r="K12" i="7" s="1"/>
  <c r="K13" i="7" s="1"/>
  <c r="K14" i="7" s="1"/>
  <c r="J11" i="7"/>
  <c r="J12" i="7" s="1"/>
  <c r="J13" i="7" s="1"/>
  <c r="J14" i="7" s="1"/>
  <c r="K10" i="7"/>
  <c r="J10" i="7"/>
  <c r="K5" i="7"/>
  <c r="K6" i="7" s="1"/>
  <c r="K7" i="7" s="1"/>
  <c r="K8" i="7" s="1"/>
  <c r="K4" i="7"/>
  <c r="J2" i="7"/>
  <c r="C21" i="7"/>
  <c r="C22" i="7" s="1"/>
  <c r="C23" i="7" s="1"/>
  <c r="C24" i="7" s="1"/>
  <c r="C20" i="7"/>
  <c r="B21" i="7"/>
  <c r="B22" i="7" s="1"/>
  <c r="B23" i="7" s="1"/>
  <c r="B24" i="7" s="1"/>
  <c r="B20" i="7"/>
  <c r="H8" i="7"/>
  <c r="H7" i="7"/>
  <c r="H6" i="7"/>
  <c r="H5" i="7"/>
  <c r="H4" i="7"/>
  <c r="H3" i="7"/>
  <c r="G8" i="7"/>
  <c r="G7" i="7"/>
  <c r="G6" i="7"/>
  <c r="G5" i="7"/>
  <c r="G4" i="7"/>
  <c r="G3" i="7"/>
  <c r="E8" i="7"/>
  <c r="F8" i="7" s="1"/>
  <c r="E7" i="7"/>
  <c r="F7" i="7" s="1"/>
  <c r="E6" i="7"/>
  <c r="F6" i="7" s="1"/>
  <c r="E5" i="7"/>
  <c r="F5" i="7" s="1"/>
  <c r="E4" i="7"/>
  <c r="F4" i="7" s="1"/>
  <c r="E3" i="7"/>
  <c r="F3" i="7" s="1"/>
  <c r="J2" i="6"/>
  <c r="L9" i="6"/>
  <c r="L10" i="6"/>
  <c r="L11" i="6"/>
  <c r="L12" i="6"/>
  <c r="L13" i="6"/>
  <c r="L14" i="6"/>
  <c r="L15" i="6"/>
  <c r="L16" i="6"/>
  <c r="L17" i="6"/>
  <c r="L18" i="6"/>
  <c r="L19" i="6"/>
  <c r="L8" i="6"/>
  <c r="L24" i="6"/>
  <c r="L23" i="6"/>
  <c r="L22" i="6"/>
  <c r="L21" i="6"/>
  <c r="L20" i="6"/>
  <c r="I20" i="6" a="1"/>
  <c r="I20" i="6" s="1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J8" i="6"/>
  <c r="I8" i="6"/>
  <c r="J3" i="6" a="1"/>
  <c r="J3" i="6" s="1"/>
  <c r="L3" i="6" a="1"/>
  <c r="L3" i="6" s="1"/>
  <c r="S32" i="4" a="1"/>
  <c r="S32" i="4" s="1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T11" i="4"/>
  <c r="S11" i="4"/>
  <c r="T3" i="4" a="1"/>
  <c r="T3" i="4" s="1"/>
  <c r="S3" i="4" a="1"/>
  <c r="S3" i="4" s="1"/>
  <c r="B3" i="4" a="1"/>
  <c r="B3" i="4" s="1"/>
  <c r="C2" i="4" a="1"/>
  <c r="C2" i="4" s="1"/>
  <c r="P3" i="3"/>
  <c r="K17" i="3"/>
  <c r="K18" i="3"/>
  <c r="K19" i="3"/>
  <c r="K16" i="3"/>
  <c r="L19" i="3"/>
  <c r="L18" i="3"/>
  <c r="L17" i="3"/>
  <c r="L16" i="3"/>
  <c r="J4" i="3"/>
  <c r="J5" i="3"/>
  <c r="J6" i="3"/>
  <c r="J7" i="3"/>
  <c r="J8" i="3"/>
  <c r="J9" i="3"/>
  <c r="J10" i="3"/>
  <c r="J11" i="3"/>
  <c r="J12" i="3"/>
  <c r="J13" i="3"/>
  <c r="J14" i="3"/>
  <c r="J15" i="3"/>
  <c r="I4" i="3"/>
  <c r="I5" i="3"/>
  <c r="I6" i="3"/>
  <c r="I7" i="3"/>
  <c r="I8" i="3"/>
  <c r="I9" i="3"/>
  <c r="I10" i="3"/>
  <c r="I11" i="3"/>
  <c r="I12" i="3"/>
  <c r="I13" i="3"/>
  <c r="I14" i="3"/>
  <c r="I15" i="3"/>
  <c r="J3" i="3"/>
  <c r="I3" i="3"/>
  <c r="I19" i="3"/>
  <c r="J19" i="3" s="1"/>
  <c r="I18" i="3"/>
  <c r="J18" i="3" s="1"/>
  <c r="I17" i="3"/>
  <c r="J17" i="3" s="1"/>
  <c r="I16" i="3"/>
  <c r="J16" i="3" s="1"/>
  <c r="P4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L3" i="3"/>
  <c r="K3" i="3"/>
  <c r="J2" i="3"/>
  <c r="I2" i="3"/>
  <c r="C9" i="2"/>
  <c r="C6" i="2"/>
  <c r="C5" i="2"/>
  <c r="C4" i="2"/>
  <c r="F1" i="2"/>
  <c r="A4" i="2" a="1"/>
  <c r="A4" i="2" s="1"/>
  <c r="K13" i="1"/>
  <c r="E9" i="1"/>
  <c r="F9" i="1"/>
  <c r="L17" i="1" s="1"/>
  <c r="G9" i="1"/>
  <c r="L18" i="1" s="1"/>
  <c r="F10" i="1"/>
  <c r="G10" i="1"/>
  <c r="L19" i="1" s="1"/>
  <c r="G11" i="1"/>
  <c r="F8" i="1"/>
  <c r="L15" i="1" s="1"/>
  <c r="G8" i="1"/>
  <c r="L16" i="1" s="1"/>
  <c r="E8" i="1"/>
  <c r="L14" i="1" s="1"/>
  <c r="N5" i="1"/>
  <c r="N4" i="1"/>
  <c r="N3" i="1"/>
  <c r="N2" i="1"/>
  <c r="M5" i="1"/>
  <c r="M4" i="1"/>
  <c r="M3" i="1"/>
  <c r="L5" i="1"/>
  <c r="L4" i="1"/>
  <c r="L3" i="1"/>
  <c r="L2" i="1"/>
  <c r="M9" i="9" l="1"/>
  <c r="M11" i="9" s="1"/>
  <c r="T26" i="8"/>
  <c r="O2" i="4"/>
  <c r="S2" i="4" s="1"/>
  <c r="O3" i="4"/>
  <c r="T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<sst xmlns="http://schemas.openxmlformats.org/spreadsheetml/2006/main" count="155" uniqueCount="100">
  <si>
    <t>stage</t>
  </si>
  <si>
    <t>unit cost</t>
  </si>
  <si>
    <t>fraction</t>
  </si>
  <si>
    <t>test cost</t>
  </si>
  <si>
    <t>(Adj matrix)</t>
  </si>
  <si>
    <t>Batch size</t>
  </si>
  <si>
    <t>Batch</t>
  </si>
  <si>
    <t>cum_cost</t>
  </si>
  <si>
    <t>rev_cum_cost</t>
  </si>
  <si>
    <t>Input file format</t>
  </si>
  <si>
    <t>duration</t>
  </si>
  <si>
    <t>Staff requirements</t>
  </si>
  <si>
    <t>hiring</t>
  </si>
  <si>
    <t>Costs per person in 10k</t>
  </si>
  <si>
    <t>monthly salary</t>
  </si>
  <si>
    <t>severance</t>
  </si>
  <si>
    <t>No understaffing</t>
  </si>
  <si>
    <t>max levels</t>
  </si>
  <si>
    <t>corner nodes</t>
  </si>
  <si>
    <t>Total nodes</t>
  </si>
  <si>
    <t>V</t>
  </si>
  <si>
    <t>E</t>
  </si>
  <si>
    <t>Given file (example)</t>
  </si>
  <si>
    <t>Nodes to be modified</t>
  </si>
  <si>
    <t>(nodes)</t>
  </si>
  <si>
    <t>(cost)</t>
  </si>
  <si>
    <t>start</t>
  </si>
  <si>
    <t>end</t>
  </si>
  <si>
    <t>previous</t>
  </si>
  <si>
    <t>current</t>
  </si>
  <si>
    <t>End format (copy in text file with '\t' identation)</t>
  </si>
  <si>
    <t>copy the nodes in K column from this line --&gt;</t>
  </si>
  <si>
    <t>Default cap</t>
  </si>
  <si>
    <t>Exch|Resi</t>
  </si>
  <si>
    <t>(file format)</t>
  </si>
  <si>
    <t>Exchange arcs -&gt;</t>
  </si>
  <si>
    <t>Connected arcs-&gt;</t>
  </si>
  <si>
    <t>Resident arcs -&gt;</t>
  </si>
  <si>
    <t>Exch</t>
  </si>
  <si>
    <t>Res</t>
  </si>
  <si>
    <t>job</t>
  </si>
  <si>
    <t>A</t>
  </si>
  <si>
    <t>B</t>
  </si>
  <si>
    <t>C</t>
  </si>
  <si>
    <t>D</t>
  </si>
  <si>
    <t>release date</t>
  </si>
  <si>
    <t>processing time</t>
  </si>
  <si>
    <t>due date</t>
  </si>
  <si>
    <t>Job (index)</t>
  </si>
  <si>
    <t>Phase</t>
  </si>
  <si>
    <t>days</t>
  </si>
  <si>
    <t>Max limit</t>
  </si>
  <si>
    <t>2 parallel machines and job on atmost one machine</t>
  </si>
  <si>
    <t>make max limit = 1</t>
  </si>
  <si>
    <t>corresponding to a day</t>
  </si>
  <si>
    <t>make max limit = 2</t>
  </si>
  <si>
    <t>corresponding to 2 days</t>
  </si>
  <si>
    <t>day out capacities (from node 11) is twice the original</t>
  </si>
  <si>
    <t>day outcapacities (from node 11) is twice the original</t>
  </si>
  <si>
    <t>Shipment</t>
  </si>
  <si>
    <t>S1</t>
  </si>
  <si>
    <t>S2</t>
  </si>
  <si>
    <t>S3</t>
  </si>
  <si>
    <t>S4</t>
  </si>
  <si>
    <t>S5</t>
  </si>
  <si>
    <t>S6</t>
  </si>
  <si>
    <t>from</t>
  </si>
  <si>
    <t>to</t>
  </si>
  <si>
    <t>transit time</t>
  </si>
  <si>
    <t>latest start</t>
  </si>
  <si>
    <t>transit</t>
  </si>
  <si>
    <t>return A</t>
  </si>
  <si>
    <t>return B</t>
  </si>
  <si>
    <t>return</t>
  </si>
  <si>
    <t>start node</t>
  </si>
  <si>
    <t>end node</t>
  </si>
  <si>
    <t>Input graph</t>
  </si>
  <si>
    <t>Nodes</t>
  </si>
  <si>
    <t>Capacity Matrix</t>
  </si>
  <si>
    <t>s</t>
  </si>
  <si>
    <t>t</t>
  </si>
  <si>
    <t>Minimise</t>
  </si>
  <si>
    <t>(Zj-Zi)</t>
  </si>
  <si>
    <t>Yij - (Zj - Zi)</t>
  </si>
  <si>
    <t>(Zt-Zs)</t>
  </si>
  <si>
    <t>Yij (binary)</t>
  </si>
  <si>
    <t>=</t>
  </si>
  <si>
    <t>OR</t>
  </si>
  <si>
    <t>yts + (Zt-Zs)</t>
  </si>
  <si>
    <t>&gt;=</t>
  </si>
  <si>
    <t>Large constant</t>
  </si>
  <si>
    <t>Zj (unrestricted)</t>
  </si>
  <si>
    <t>cost</t>
  </si>
  <si>
    <t>capacity</t>
  </si>
  <si>
    <t>flow</t>
  </si>
  <si>
    <t>Flow balance</t>
  </si>
  <si>
    <t>Flow</t>
  </si>
  <si>
    <t>inflow arc</t>
  </si>
  <si>
    <t>outflow arc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</si>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</sst>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BE7-B024-4AE4-AF50-A8056A69F7A4}">
  <dimension ref="A1:F9"/>
  <sheetViews>
    <sheetView workbookViewId="0">
      <selection activeCell="I5" sqref="I5"/>
    </sheetView>
  </sheetViews>
  <sheetFormatPr defaultRowHeight="14.4" x14ac:dyDescent="0.3"/>
  <sheetData>
    <row r="1" spans="1:6" x14ac:dyDescent="0.3">
      <c r="A1" t="s">
        <v>10</v>
      </c>
      <c r="B1">
        <v>3</v>
      </c>
      <c r="E1" t="s">
        <v>17</v>
      </c>
      <c r="F1">
        <f>MAX(B4:B6)+1</f>
        <v>5</v>
      </c>
    </row>
    <row r="3" spans="1:6" x14ac:dyDescent="0.3">
      <c r="A3" t="s">
        <v>11</v>
      </c>
      <c r="C3" t="s">
        <v>18</v>
      </c>
      <c r="E3" t="s">
        <v>13</v>
      </c>
    </row>
    <row r="4" spans="1:6" x14ac:dyDescent="0.3">
      <c r="A4" cm="1">
        <f t="array" ref="A4:A6">_xlfn.SEQUENCE(B1)</f>
        <v>1</v>
      </c>
      <c r="B4">
        <v>3</v>
      </c>
      <c r="C4">
        <f>$F$1-B4</f>
        <v>2</v>
      </c>
      <c r="E4" t="s">
        <v>12</v>
      </c>
      <c r="F4">
        <v>12</v>
      </c>
    </row>
    <row r="5" spans="1:6" x14ac:dyDescent="0.3">
      <c r="A5">
        <v>2</v>
      </c>
      <c r="B5">
        <v>2</v>
      </c>
      <c r="C5">
        <f t="shared" ref="C5:C6" si="0">$F$1-B5</f>
        <v>3</v>
      </c>
      <c r="E5" t="s">
        <v>14</v>
      </c>
      <c r="F5">
        <v>16</v>
      </c>
    </row>
    <row r="6" spans="1:6" x14ac:dyDescent="0.3">
      <c r="A6">
        <v>3</v>
      </c>
      <c r="B6">
        <v>4</v>
      </c>
      <c r="C6">
        <f t="shared" si="0"/>
        <v>1</v>
      </c>
      <c r="E6" t="s">
        <v>15</v>
      </c>
      <c r="F6">
        <v>5</v>
      </c>
    </row>
    <row r="8" spans="1:6" x14ac:dyDescent="0.3">
      <c r="E8" t="s">
        <v>16</v>
      </c>
    </row>
    <row r="9" spans="1:6" x14ac:dyDescent="0.3">
      <c r="B9" t="s">
        <v>19</v>
      </c>
      <c r="C9">
        <f>SUM(C4:C6)+2</f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D028-9909-4EA7-87AC-3345EF4FE6FC}">
  <dimension ref="A1:N19"/>
  <sheetViews>
    <sheetView workbookViewId="0">
      <selection activeCell="E8" sqref="E8"/>
    </sheetView>
  </sheetViews>
  <sheetFormatPr defaultRowHeight="14.4" x14ac:dyDescent="0.3"/>
  <cols>
    <col min="3" max="3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F1" t="s">
        <v>3</v>
      </c>
      <c r="G1">
        <v>1</v>
      </c>
      <c r="H1">
        <v>2</v>
      </c>
      <c r="I1">
        <v>3</v>
      </c>
      <c r="K1" t="s">
        <v>0</v>
      </c>
      <c r="L1" t="s">
        <v>6</v>
      </c>
      <c r="M1" t="s">
        <v>7</v>
      </c>
      <c r="N1" t="s">
        <v>8</v>
      </c>
    </row>
    <row r="2" spans="1:14" x14ac:dyDescent="0.3">
      <c r="A2">
        <v>1</v>
      </c>
      <c r="B2">
        <v>100</v>
      </c>
      <c r="C2">
        <v>0.15</v>
      </c>
      <c r="F2">
        <v>0</v>
      </c>
      <c r="G2">
        <v>10</v>
      </c>
      <c r="H2">
        <v>25</v>
      </c>
      <c r="I2">
        <v>30</v>
      </c>
      <c r="K2">
        <v>0</v>
      </c>
      <c r="L2">
        <f>$B$6</f>
        <v>100</v>
      </c>
      <c r="M2">
        <v>0</v>
      </c>
      <c r="N2">
        <f>M2*-1</f>
        <v>0</v>
      </c>
    </row>
    <row r="3" spans="1:14" x14ac:dyDescent="0.3">
      <c r="A3">
        <v>2</v>
      </c>
      <c r="B3">
        <v>150</v>
      </c>
      <c r="C3">
        <v>0.1</v>
      </c>
      <c r="F3">
        <v>1</v>
      </c>
      <c r="H3">
        <v>12</v>
      </c>
      <c r="I3">
        <v>15</v>
      </c>
      <c r="K3">
        <v>1</v>
      </c>
      <c r="L3">
        <f>$B$6*(1-SUM($C$2:C2))</f>
        <v>85</v>
      </c>
      <c r="M3">
        <f>SUM($B$2:B2)</f>
        <v>100</v>
      </c>
      <c r="N3">
        <f t="shared" ref="N3:N5" si="0">M3*-1</f>
        <v>-100</v>
      </c>
    </row>
    <row r="4" spans="1:14" x14ac:dyDescent="0.3">
      <c r="A4">
        <v>3</v>
      </c>
      <c r="B4">
        <v>50</v>
      </c>
      <c r="C4">
        <v>0.05</v>
      </c>
      <c r="F4">
        <v>2</v>
      </c>
      <c r="I4">
        <v>11</v>
      </c>
      <c r="K4">
        <v>2</v>
      </c>
      <c r="L4">
        <f>$B$6*(1-SUM($C$2:C3))</f>
        <v>75</v>
      </c>
      <c r="M4">
        <f>SUM($B$2:B3)</f>
        <v>250</v>
      </c>
      <c r="N4">
        <f t="shared" si="0"/>
        <v>-250</v>
      </c>
    </row>
    <row r="5" spans="1:14" x14ac:dyDescent="0.3">
      <c r="K5">
        <v>3</v>
      </c>
      <c r="L5">
        <f>$B$6*(1-SUM($C$2:C4))</f>
        <v>70</v>
      </c>
      <c r="M5">
        <f>SUM($B$2:B4)</f>
        <v>300</v>
      </c>
      <c r="N5">
        <f t="shared" si="0"/>
        <v>-300</v>
      </c>
    </row>
    <row r="6" spans="1:14" x14ac:dyDescent="0.3">
      <c r="A6" t="s">
        <v>5</v>
      </c>
      <c r="B6">
        <v>100</v>
      </c>
    </row>
    <row r="7" spans="1:14" x14ac:dyDescent="0.3">
      <c r="C7" t="s">
        <v>4</v>
      </c>
      <c r="D7">
        <v>0</v>
      </c>
      <c r="E7">
        <v>1</v>
      </c>
      <c r="F7">
        <v>2</v>
      </c>
      <c r="G7">
        <v>3</v>
      </c>
    </row>
    <row r="8" spans="1:14" x14ac:dyDescent="0.3">
      <c r="C8">
        <v>0</v>
      </c>
      <c r="D8">
        <v>0</v>
      </c>
      <c r="E8">
        <f ca="1">(INDEX($M$2:$M$5,MATCH(E$7,$K$2:$K$5,0)) + INDEX($N$2:$N$5,MATCH($C8,$K$2:$K$5,0)) +  OFFSET($F$2, $C8, E$7))*INDEX($L$2:$L$5, MATCH($C8, $K$2:$K$5, 0))</f>
        <v>11000</v>
      </c>
      <c r="F8">
        <f t="shared" ref="F8:G11" ca="1" si="1">(INDEX($M$2:$M$5,MATCH(F$7,$K$2:$K$5,0)) + INDEX($N$2:$N$5,MATCH($C8,$K$2:$K$5,0)) +  OFFSET($F$2, $C8, F$7))*INDEX($L$2:$L$5, MATCH($C8, $K$2:$K$5, 0))</f>
        <v>27500</v>
      </c>
      <c r="G8">
        <f t="shared" ca="1" si="1"/>
        <v>33000</v>
      </c>
    </row>
    <row r="9" spans="1:14" x14ac:dyDescent="0.3">
      <c r="C9">
        <v>1</v>
      </c>
      <c r="D9">
        <v>0</v>
      </c>
      <c r="E9">
        <f t="shared" ref="E9" ca="1" si="2">(INDEX($M$2:$M$5,MATCH(E$7,$K$2:$K$5,0)) + INDEX($N$2:$N$5,MATCH($C9,$K$2:$K$5,0)) +  OFFSET($F$2, $C9, E$7))*INDEX($L$2:$L$5, MATCH($C9, $K$2:$K$5, 0))</f>
        <v>0</v>
      </c>
      <c r="F9">
        <f t="shared" ca="1" si="1"/>
        <v>13770</v>
      </c>
      <c r="G9">
        <f t="shared" ca="1" si="1"/>
        <v>18275</v>
      </c>
    </row>
    <row r="10" spans="1:14" x14ac:dyDescent="0.3">
      <c r="C10">
        <v>2</v>
      </c>
      <c r="D10">
        <v>0</v>
      </c>
      <c r="E10">
        <v>0</v>
      </c>
      <c r="F10">
        <f t="shared" ca="1" si="1"/>
        <v>0</v>
      </c>
      <c r="G10">
        <f t="shared" ca="1" si="1"/>
        <v>4575</v>
      </c>
    </row>
    <row r="11" spans="1:14" x14ac:dyDescent="0.3">
      <c r="C11">
        <v>3</v>
      </c>
      <c r="D11">
        <v>0</v>
      </c>
      <c r="E11">
        <v>0</v>
      </c>
      <c r="F11">
        <v>0</v>
      </c>
      <c r="G11">
        <f t="shared" ca="1" si="1"/>
        <v>0</v>
      </c>
    </row>
    <row r="12" spans="1:14" x14ac:dyDescent="0.3">
      <c r="J12" t="s">
        <v>9</v>
      </c>
    </row>
    <row r="13" spans="1:14" x14ac:dyDescent="0.3">
      <c r="J13">
        <v>4</v>
      </c>
      <c r="K13">
        <f>COUNT(K14:K19)</f>
        <v>6</v>
      </c>
    </row>
    <row r="14" spans="1:14" x14ac:dyDescent="0.3">
      <c r="J14">
        <v>0</v>
      </c>
      <c r="K14">
        <v>1</v>
      </c>
      <c r="L14">
        <f ca="1">E8</f>
        <v>11000</v>
      </c>
      <c r="M14">
        <v>1</v>
      </c>
    </row>
    <row r="15" spans="1:14" x14ac:dyDescent="0.3">
      <c r="J15">
        <v>0</v>
      </c>
      <c r="K15">
        <v>2</v>
      </c>
      <c r="L15">
        <f ca="1">F8</f>
        <v>27500</v>
      </c>
      <c r="M15">
        <v>1</v>
      </c>
    </row>
    <row r="16" spans="1:14" x14ac:dyDescent="0.3">
      <c r="J16">
        <v>0</v>
      </c>
      <c r="K16">
        <v>3</v>
      </c>
      <c r="L16">
        <f ca="1">G8</f>
        <v>33000</v>
      </c>
      <c r="M16">
        <v>1</v>
      </c>
    </row>
    <row r="17" spans="10:13" x14ac:dyDescent="0.3">
      <c r="J17">
        <v>1</v>
      </c>
      <c r="K17">
        <v>2</v>
      </c>
      <c r="L17">
        <f ca="1">F9</f>
        <v>13770</v>
      </c>
      <c r="M17">
        <v>1</v>
      </c>
    </row>
    <row r="18" spans="10:13" x14ac:dyDescent="0.3">
      <c r="J18">
        <v>1</v>
      </c>
      <c r="K18">
        <v>3</v>
      </c>
      <c r="L18">
        <f ca="1">G9</f>
        <v>18275</v>
      </c>
      <c r="M18">
        <v>1</v>
      </c>
    </row>
    <row r="19" spans="10:13" x14ac:dyDescent="0.3">
      <c r="J19">
        <v>2</v>
      </c>
      <c r="K19">
        <v>3</v>
      </c>
      <c r="L19">
        <f ca="1">G10</f>
        <v>4575</v>
      </c>
      <c r="M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9948-C875-4104-B091-DAFDF8F99EDA}">
  <dimension ref="A1:P19"/>
  <sheetViews>
    <sheetView workbookViewId="0">
      <selection activeCell="G3" sqref="G3"/>
    </sheetView>
  </sheetViews>
  <sheetFormatPr defaultRowHeight="14.4" x14ac:dyDescent="0.3"/>
  <cols>
    <col min="8" max="8" width="22.109375" customWidth="1"/>
  </cols>
  <sheetData>
    <row r="1" spans="1:16" x14ac:dyDescent="0.3">
      <c r="A1" t="s">
        <v>22</v>
      </c>
      <c r="F1" t="s">
        <v>23</v>
      </c>
      <c r="I1" t="s">
        <v>30</v>
      </c>
    </row>
    <row r="2" spans="1:16" x14ac:dyDescent="0.3">
      <c r="A2">
        <v>8</v>
      </c>
      <c r="B2">
        <v>13</v>
      </c>
      <c r="F2" t="s">
        <v>24</v>
      </c>
      <c r="G2" t="s">
        <v>25</v>
      </c>
      <c r="I2">
        <f>A2</f>
        <v>8</v>
      </c>
      <c r="J2">
        <f>B2+COUNT(F3:F6)</f>
        <v>17</v>
      </c>
      <c r="O2" t="s">
        <v>28</v>
      </c>
      <c r="P2" t="s">
        <v>29</v>
      </c>
    </row>
    <row r="3" spans="1:16" x14ac:dyDescent="0.3">
      <c r="A3">
        <v>0</v>
      </c>
      <c r="B3">
        <v>1</v>
      </c>
      <c r="C3">
        <v>6</v>
      </c>
      <c r="D3">
        <v>3</v>
      </c>
      <c r="F3">
        <v>0</v>
      </c>
      <c r="G3">
        <v>5</v>
      </c>
      <c r="I3">
        <f t="shared" ref="I3:I15" si="0">IFERROR($A$2 - 1 + MATCH(A3, $F$3:$F$6, 0), A3)</f>
        <v>8</v>
      </c>
      <c r="J3">
        <f t="shared" ref="J3:J15" si="1">B3</f>
        <v>1</v>
      </c>
      <c r="K3">
        <f t="shared" ref="K3:K15" si="2">C3</f>
        <v>6</v>
      </c>
      <c r="L3">
        <f t="shared" ref="L3:L15" si="3">D3</f>
        <v>3</v>
      </c>
      <c r="N3" t="s">
        <v>26</v>
      </c>
      <c r="O3">
        <v>0</v>
      </c>
      <c r="P3">
        <f>O3</f>
        <v>0</v>
      </c>
    </row>
    <row r="4" spans="1:16" x14ac:dyDescent="0.3">
      <c r="A4">
        <v>0</v>
      </c>
      <c r="B4">
        <v>3</v>
      </c>
      <c r="C4">
        <v>5</v>
      </c>
      <c r="D4">
        <v>4</v>
      </c>
      <c r="F4">
        <v>2</v>
      </c>
      <c r="G4">
        <v>6</v>
      </c>
      <c r="I4">
        <f t="shared" si="0"/>
        <v>8</v>
      </c>
      <c r="J4">
        <f t="shared" si="1"/>
        <v>3</v>
      </c>
      <c r="K4">
        <f t="shared" si="2"/>
        <v>5</v>
      </c>
      <c r="L4">
        <f t="shared" si="3"/>
        <v>4</v>
      </c>
      <c r="N4" t="s">
        <v>27</v>
      </c>
      <c r="O4">
        <v>7</v>
      </c>
      <c r="P4">
        <f>IFERROR($A$2 - 1 + MATCH(O4, $F$3:$F$6, 0), O4)</f>
        <v>7</v>
      </c>
    </row>
    <row r="5" spans="1:16" x14ac:dyDescent="0.3">
      <c r="A5">
        <v>0</v>
      </c>
      <c r="B5">
        <v>4</v>
      </c>
      <c r="C5">
        <v>1</v>
      </c>
      <c r="D5">
        <v>6</v>
      </c>
      <c r="F5">
        <v>4</v>
      </c>
      <c r="G5">
        <v>7</v>
      </c>
      <c r="I5">
        <f t="shared" si="0"/>
        <v>8</v>
      </c>
      <c r="J5">
        <f t="shared" si="1"/>
        <v>4</v>
      </c>
      <c r="K5">
        <f t="shared" si="2"/>
        <v>1</v>
      </c>
      <c r="L5">
        <f t="shared" si="3"/>
        <v>6</v>
      </c>
    </row>
    <row r="6" spans="1:16" x14ac:dyDescent="0.3">
      <c r="A6">
        <v>1</v>
      </c>
      <c r="B6">
        <v>2</v>
      </c>
      <c r="C6">
        <v>5</v>
      </c>
      <c r="D6">
        <v>2</v>
      </c>
      <c r="F6">
        <v>5</v>
      </c>
      <c r="G6">
        <v>8</v>
      </c>
      <c r="I6">
        <f t="shared" si="0"/>
        <v>1</v>
      </c>
      <c r="J6">
        <f t="shared" si="1"/>
        <v>2</v>
      </c>
      <c r="K6">
        <f t="shared" si="2"/>
        <v>5</v>
      </c>
      <c r="L6">
        <f t="shared" si="3"/>
        <v>2</v>
      </c>
    </row>
    <row r="7" spans="1:16" x14ac:dyDescent="0.3">
      <c r="A7">
        <v>1</v>
      </c>
      <c r="B7">
        <v>6</v>
      </c>
      <c r="C7">
        <v>2</v>
      </c>
      <c r="D7">
        <v>5</v>
      </c>
      <c r="I7">
        <f t="shared" si="0"/>
        <v>1</v>
      </c>
      <c r="J7">
        <f t="shared" si="1"/>
        <v>6</v>
      </c>
      <c r="K7">
        <f t="shared" si="2"/>
        <v>2</v>
      </c>
      <c r="L7">
        <f t="shared" si="3"/>
        <v>5</v>
      </c>
    </row>
    <row r="8" spans="1:16" x14ac:dyDescent="0.3">
      <c r="A8">
        <v>2</v>
      </c>
      <c r="B8">
        <v>7</v>
      </c>
      <c r="C8">
        <v>3</v>
      </c>
      <c r="D8">
        <v>4</v>
      </c>
      <c r="I8">
        <f t="shared" si="0"/>
        <v>9</v>
      </c>
      <c r="J8">
        <f t="shared" si="1"/>
        <v>7</v>
      </c>
      <c r="K8">
        <f t="shared" si="2"/>
        <v>3</v>
      </c>
      <c r="L8">
        <f t="shared" si="3"/>
        <v>4</v>
      </c>
    </row>
    <row r="9" spans="1:16" x14ac:dyDescent="0.3">
      <c r="A9">
        <v>3</v>
      </c>
      <c r="B9">
        <v>1</v>
      </c>
      <c r="C9">
        <v>1</v>
      </c>
      <c r="D9">
        <v>3</v>
      </c>
      <c r="I9">
        <f t="shared" si="0"/>
        <v>3</v>
      </c>
      <c r="J9">
        <f t="shared" si="1"/>
        <v>1</v>
      </c>
      <c r="K9">
        <f t="shared" si="2"/>
        <v>1</v>
      </c>
      <c r="L9">
        <f t="shared" si="3"/>
        <v>3</v>
      </c>
    </row>
    <row r="10" spans="1:16" x14ac:dyDescent="0.3">
      <c r="A10">
        <v>4</v>
      </c>
      <c r="B10">
        <v>2</v>
      </c>
      <c r="C10">
        <v>9</v>
      </c>
      <c r="D10">
        <v>3</v>
      </c>
      <c r="I10">
        <f t="shared" si="0"/>
        <v>10</v>
      </c>
      <c r="J10">
        <f t="shared" si="1"/>
        <v>2</v>
      </c>
      <c r="K10">
        <f t="shared" si="2"/>
        <v>9</v>
      </c>
      <c r="L10">
        <f t="shared" si="3"/>
        <v>3</v>
      </c>
    </row>
    <row r="11" spans="1:16" x14ac:dyDescent="0.3">
      <c r="A11">
        <v>4</v>
      </c>
      <c r="B11">
        <v>3</v>
      </c>
      <c r="C11">
        <v>2</v>
      </c>
      <c r="D11">
        <v>4</v>
      </c>
      <c r="I11">
        <f t="shared" si="0"/>
        <v>10</v>
      </c>
      <c r="J11">
        <f t="shared" si="1"/>
        <v>3</v>
      </c>
      <c r="K11">
        <f t="shared" si="2"/>
        <v>2</v>
      </c>
      <c r="L11">
        <f t="shared" si="3"/>
        <v>4</v>
      </c>
    </row>
    <row r="12" spans="1:16" x14ac:dyDescent="0.3">
      <c r="A12">
        <v>4</v>
      </c>
      <c r="B12">
        <v>5</v>
      </c>
      <c r="C12">
        <v>7</v>
      </c>
      <c r="D12">
        <v>5</v>
      </c>
      <c r="I12">
        <f t="shared" si="0"/>
        <v>10</v>
      </c>
      <c r="J12">
        <f t="shared" si="1"/>
        <v>5</v>
      </c>
      <c r="K12">
        <f t="shared" si="2"/>
        <v>7</v>
      </c>
      <c r="L12">
        <f t="shared" si="3"/>
        <v>5</v>
      </c>
    </row>
    <row r="13" spans="1:16" x14ac:dyDescent="0.3">
      <c r="A13">
        <v>5</v>
      </c>
      <c r="B13">
        <v>7</v>
      </c>
      <c r="C13">
        <v>5</v>
      </c>
      <c r="D13">
        <v>2</v>
      </c>
      <c r="I13">
        <f t="shared" si="0"/>
        <v>11</v>
      </c>
      <c r="J13">
        <f t="shared" si="1"/>
        <v>7</v>
      </c>
      <c r="K13">
        <f t="shared" si="2"/>
        <v>5</v>
      </c>
      <c r="L13">
        <f t="shared" si="3"/>
        <v>2</v>
      </c>
    </row>
    <row r="14" spans="1:16" x14ac:dyDescent="0.3">
      <c r="A14">
        <v>6</v>
      </c>
      <c r="B14">
        <v>2</v>
      </c>
      <c r="C14">
        <v>1</v>
      </c>
      <c r="D14">
        <v>5</v>
      </c>
      <c r="I14">
        <f t="shared" si="0"/>
        <v>6</v>
      </c>
      <c r="J14">
        <f t="shared" si="1"/>
        <v>2</v>
      </c>
      <c r="K14">
        <f t="shared" si="2"/>
        <v>1</v>
      </c>
      <c r="L14">
        <f t="shared" si="3"/>
        <v>5</v>
      </c>
    </row>
    <row r="15" spans="1:16" x14ac:dyDescent="0.3">
      <c r="A15">
        <v>6</v>
      </c>
      <c r="B15">
        <v>7</v>
      </c>
      <c r="C15">
        <v>6</v>
      </c>
      <c r="D15">
        <v>4</v>
      </c>
      <c r="I15">
        <f t="shared" si="0"/>
        <v>6</v>
      </c>
      <c r="J15">
        <f t="shared" si="1"/>
        <v>7</v>
      </c>
      <c r="K15">
        <f t="shared" si="2"/>
        <v>6</v>
      </c>
      <c r="L15">
        <f t="shared" si="3"/>
        <v>4</v>
      </c>
    </row>
    <row r="16" spans="1:16" x14ac:dyDescent="0.3">
      <c r="F16" t="s">
        <v>31</v>
      </c>
      <c r="I16">
        <f>F3</f>
        <v>0</v>
      </c>
      <c r="J16">
        <f>$A$2 - 1 + MATCH(I16, $F$3:$F$6, 0)</f>
        <v>8</v>
      </c>
      <c r="K16">
        <f>G3</f>
        <v>5</v>
      </c>
      <c r="L16">
        <f>$G$18</f>
        <v>1</v>
      </c>
    </row>
    <row r="17" spans="6:12" x14ac:dyDescent="0.3">
      <c r="I17">
        <f>F4</f>
        <v>2</v>
      </c>
      <c r="J17">
        <f>$A$2 - 1 + MATCH(I17, $F$3:$F$6, 0)</f>
        <v>9</v>
      </c>
      <c r="K17">
        <f t="shared" ref="K17:K19" si="4">G4</f>
        <v>6</v>
      </c>
      <c r="L17">
        <f>$G$18</f>
        <v>1</v>
      </c>
    </row>
    <row r="18" spans="6:12" x14ac:dyDescent="0.3">
      <c r="F18" t="s">
        <v>32</v>
      </c>
      <c r="G18">
        <v>1</v>
      </c>
      <c r="I18">
        <f>F5</f>
        <v>4</v>
      </c>
      <c r="J18">
        <f>$A$2 - 1 + MATCH(I18, $F$3:$F$6, 0)</f>
        <v>10</v>
      </c>
      <c r="K18">
        <f t="shared" si="4"/>
        <v>7</v>
      </c>
      <c r="L18">
        <f>$G$18</f>
        <v>1</v>
      </c>
    </row>
    <row r="19" spans="6:12" x14ac:dyDescent="0.3">
      <c r="I19">
        <f>F6</f>
        <v>5</v>
      </c>
      <c r="J19">
        <f>$A$2 - 1 + MATCH(I19, $F$3:$F$6, 0)</f>
        <v>11</v>
      </c>
      <c r="K19">
        <f t="shared" si="4"/>
        <v>8</v>
      </c>
      <c r="L19">
        <f>$G$18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CAB4-9D41-4C48-B7A9-51EDB1C042B0}">
  <dimension ref="B1:V39"/>
  <sheetViews>
    <sheetView topLeftCell="D1" workbookViewId="0">
      <selection activeCell="P17" sqref="P17"/>
    </sheetView>
  </sheetViews>
  <sheetFormatPr defaultRowHeight="14.4" x14ac:dyDescent="0.3"/>
  <sheetData>
    <row r="1" spans="2:22" x14ac:dyDescent="0.3">
      <c r="S1" t="s">
        <v>34</v>
      </c>
    </row>
    <row r="2" spans="2:22" x14ac:dyDescent="0.3">
      <c r="B2" t="s">
        <v>33</v>
      </c>
      <c r="C2" cm="1">
        <f t="array" ref="C2:J2">_xlfn.SEQUENCE(1,8)</f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N2" t="s">
        <v>20</v>
      </c>
      <c r="O2">
        <f>2+COUNT(_xlfn.ANCHORARRAY(C2))+COUNT(_xlfn.ANCHORARRAY(B3))</f>
        <v>18</v>
      </c>
      <c r="S2">
        <f>O2</f>
        <v>18</v>
      </c>
      <c r="T2">
        <f>O3</f>
        <v>37</v>
      </c>
    </row>
    <row r="3" spans="2:22" x14ac:dyDescent="0.3">
      <c r="B3" cm="1">
        <f t="array" ref="B3:B10">_xlfn.SEQUENCE(8)</f>
        <v>1</v>
      </c>
      <c r="C3">
        <v>1</v>
      </c>
      <c r="E3">
        <v>1</v>
      </c>
      <c r="G3">
        <v>1</v>
      </c>
      <c r="H3">
        <v>1</v>
      </c>
      <c r="N3" t="s">
        <v>21</v>
      </c>
      <c r="O3">
        <f>SUM(C3:J10)+COUNT(_xlfn.ANCHORARRAY(C2))+COUNT(_xlfn.ANCHORARRAY(B3))</f>
        <v>37</v>
      </c>
      <c r="Q3" t="s">
        <v>35</v>
      </c>
      <c r="S3" cm="1">
        <f t="array" ref="S3:S10">0*_xlfn.SEQUENCE(8)</f>
        <v>0</v>
      </c>
      <c r="T3" cm="1">
        <f t="array" ref="T3:T10">_xlfn.SEQUENCE(8)</f>
        <v>1</v>
      </c>
      <c r="U3">
        <v>0</v>
      </c>
      <c r="V3">
        <v>1</v>
      </c>
    </row>
    <row r="4" spans="2:22" x14ac:dyDescent="0.3"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S4">
        <v>0</v>
      </c>
      <c r="T4">
        <v>2</v>
      </c>
      <c r="U4">
        <v>0</v>
      </c>
      <c r="V4">
        <v>1</v>
      </c>
    </row>
    <row r="5" spans="2:22" x14ac:dyDescent="0.3">
      <c r="B5">
        <v>3</v>
      </c>
      <c r="D5">
        <v>1</v>
      </c>
      <c r="H5">
        <v>1</v>
      </c>
      <c r="J5">
        <v>1</v>
      </c>
      <c r="S5">
        <v>0</v>
      </c>
      <c r="T5">
        <v>3</v>
      </c>
      <c r="U5">
        <v>0</v>
      </c>
      <c r="V5">
        <v>1</v>
      </c>
    </row>
    <row r="6" spans="2:22" x14ac:dyDescent="0.3">
      <c r="B6">
        <v>4</v>
      </c>
      <c r="D6">
        <v>1</v>
      </c>
      <c r="S6">
        <v>0</v>
      </c>
      <c r="T6">
        <v>4</v>
      </c>
      <c r="U6">
        <v>0</v>
      </c>
      <c r="V6">
        <v>1</v>
      </c>
    </row>
    <row r="7" spans="2:22" x14ac:dyDescent="0.3">
      <c r="B7">
        <v>5</v>
      </c>
      <c r="C7">
        <v>1</v>
      </c>
      <c r="F7">
        <v>1</v>
      </c>
      <c r="S7">
        <v>0</v>
      </c>
      <c r="T7">
        <v>5</v>
      </c>
      <c r="U7">
        <v>0</v>
      </c>
      <c r="V7">
        <v>1</v>
      </c>
    </row>
    <row r="8" spans="2:22" x14ac:dyDescent="0.3">
      <c r="B8">
        <v>6</v>
      </c>
      <c r="C8">
        <v>1</v>
      </c>
      <c r="D8">
        <v>1</v>
      </c>
      <c r="H8">
        <v>1</v>
      </c>
      <c r="S8">
        <v>0</v>
      </c>
      <c r="T8">
        <v>6</v>
      </c>
      <c r="U8">
        <v>0</v>
      </c>
      <c r="V8">
        <v>1</v>
      </c>
    </row>
    <row r="9" spans="2:22" x14ac:dyDescent="0.3">
      <c r="B9">
        <v>7</v>
      </c>
      <c r="J9">
        <v>1</v>
      </c>
      <c r="S9">
        <v>0</v>
      </c>
      <c r="T9">
        <v>7</v>
      </c>
      <c r="U9">
        <v>0</v>
      </c>
      <c r="V9">
        <v>1</v>
      </c>
    </row>
    <row r="10" spans="2:22" x14ac:dyDescent="0.3">
      <c r="B10">
        <v>8</v>
      </c>
      <c r="C10">
        <v>1</v>
      </c>
      <c r="E10">
        <v>1</v>
      </c>
      <c r="S10">
        <v>0</v>
      </c>
      <c r="T10">
        <v>8</v>
      </c>
      <c r="U10">
        <v>0</v>
      </c>
      <c r="V10">
        <v>1</v>
      </c>
    </row>
    <row r="11" spans="2:22" x14ac:dyDescent="0.3">
      <c r="Q11" t="s">
        <v>36</v>
      </c>
      <c r="S11">
        <f>C14</f>
        <v>1</v>
      </c>
      <c r="T11">
        <f>D14+$B$10</f>
        <v>9</v>
      </c>
      <c r="U11">
        <v>0</v>
      </c>
      <c r="V11">
        <v>1</v>
      </c>
    </row>
    <row r="12" spans="2:22" x14ac:dyDescent="0.3">
      <c r="S12">
        <f t="shared" ref="S12:S31" si="0">C15</f>
        <v>1</v>
      </c>
      <c r="T12">
        <f t="shared" ref="T12:T31" si="1">D15+$B$10</f>
        <v>11</v>
      </c>
      <c r="U12">
        <v>0</v>
      </c>
      <c r="V12">
        <v>1</v>
      </c>
    </row>
    <row r="13" spans="2:22" x14ac:dyDescent="0.3">
      <c r="C13" t="s">
        <v>38</v>
      </c>
      <c r="D13" t="s">
        <v>39</v>
      </c>
      <c r="S13">
        <f t="shared" si="0"/>
        <v>1</v>
      </c>
      <c r="T13">
        <f t="shared" si="1"/>
        <v>13</v>
      </c>
      <c r="U13">
        <v>0</v>
      </c>
      <c r="V13">
        <v>1</v>
      </c>
    </row>
    <row r="14" spans="2:22" x14ac:dyDescent="0.3">
      <c r="C14">
        <v>1</v>
      </c>
      <c r="D14">
        <v>1</v>
      </c>
      <c r="S14">
        <f t="shared" si="0"/>
        <v>1</v>
      </c>
      <c r="T14">
        <f t="shared" si="1"/>
        <v>14</v>
      </c>
      <c r="U14">
        <v>0</v>
      </c>
      <c r="V14">
        <v>1</v>
      </c>
    </row>
    <row r="15" spans="2:22" x14ac:dyDescent="0.3">
      <c r="C15">
        <v>1</v>
      </c>
      <c r="D15">
        <v>3</v>
      </c>
      <c r="S15">
        <f t="shared" si="0"/>
        <v>2</v>
      </c>
      <c r="T15">
        <f t="shared" si="1"/>
        <v>9</v>
      </c>
      <c r="U15">
        <v>0</v>
      </c>
      <c r="V15">
        <v>1</v>
      </c>
    </row>
    <row r="16" spans="2:22" x14ac:dyDescent="0.3">
      <c r="C16">
        <v>1</v>
      </c>
      <c r="D16">
        <v>5</v>
      </c>
      <c r="S16">
        <f t="shared" si="0"/>
        <v>2</v>
      </c>
      <c r="T16">
        <f t="shared" si="1"/>
        <v>10</v>
      </c>
      <c r="U16">
        <v>0</v>
      </c>
      <c r="V16">
        <v>1</v>
      </c>
    </row>
    <row r="17" spans="3:22" x14ac:dyDescent="0.3">
      <c r="C17">
        <v>1</v>
      </c>
      <c r="D17">
        <v>6</v>
      </c>
      <c r="S17">
        <f t="shared" si="0"/>
        <v>2</v>
      </c>
      <c r="T17">
        <f t="shared" si="1"/>
        <v>12</v>
      </c>
      <c r="U17">
        <v>0</v>
      </c>
      <c r="V17">
        <v>1</v>
      </c>
    </row>
    <row r="18" spans="3:22" x14ac:dyDescent="0.3">
      <c r="C18">
        <v>2</v>
      </c>
      <c r="D18">
        <v>1</v>
      </c>
      <c r="S18">
        <f t="shared" si="0"/>
        <v>2</v>
      </c>
      <c r="T18">
        <f t="shared" si="1"/>
        <v>13</v>
      </c>
      <c r="U18">
        <v>0</v>
      </c>
      <c r="V18">
        <v>1</v>
      </c>
    </row>
    <row r="19" spans="3:22" x14ac:dyDescent="0.3">
      <c r="C19">
        <v>2</v>
      </c>
      <c r="D19">
        <v>2</v>
      </c>
      <c r="S19">
        <f t="shared" si="0"/>
        <v>2</v>
      </c>
      <c r="T19">
        <f t="shared" si="1"/>
        <v>15</v>
      </c>
      <c r="U19">
        <v>0</v>
      </c>
      <c r="V19">
        <v>1</v>
      </c>
    </row>
    <row r="20" spans="3:22" x14ac:dyDescent="0.3">
      <c r="C20">
        <v>2</v>
      </c>
      <c r="D20">
        <v>4</v>
      </c>
      <c r="S20">
        <f t="shared" si="0"/>
        <v>3</v>
      </c>
      <c r="T20">
        <f t="shared" si="1"/>
        <v>10</v>
      </c>
      <c r="U20">
        <v>0</v>
      </c>
      <c r="V20">
        <v>1</v>
      </c>
    </row>
    <row r="21" spans="3:22" x14ac:dyDescent="0.3">
      <c r="C21">
        <v>2</v>
      </c>
      <c r="D21">
        <v>5</v>
      </c>
      <c r="S21">
        <f t="shared" si="0"/>
        <v>3</v>
      </c>
      <c r="T21">
        <f t="shared" si="1"/>
        <v>14</v>
      </c>
      <c r="U21">
        <v>0</v>
      </c>
      <c r="V21">
        <v>1</v>
      </c>
    </row>
    <row r="22" spans="3:22" x14ac:dyDescent="0.3">
      <c r="C22">
        <v>2</v>
      </c>
      <c r="D22">
        <v>7</v>
      </c>
      <c r="S22">
        <f t="shared" si="0"/>
        <v>3</v>
      </c>
      <c r="T22">
        <f t="shared" si="1"/>
        <v>16</v>
      </c>
      <c r="U22">
        <v>0</v>
      </c>
      <c r="V22">
        <v>1</v>
      </c>
    </row>
    <row r="23" spans="3:22" x14ac:dyDescent="0.3">
      <c r="C23">
        <v>3</v>
      </c>
      <c r="D23">
        <v>2</v>
      </c>
      <c r="S23">
        <f t="shared" si="0"/>
        <v>4</v>
      </c>
      <c r="T23">
        <f t="shared" si="1"/>
        <v>10</v>
      </c>
      <c r="U23">
        <v>0</v>
      </c>
      <c r="V23">
        <v>1</v>
      </c>
    </row>
    <row r="24" spans="3:22" x14ac:dyDescent="0.3">
      <c r="C24">
        <v>3</v>
      </c>
      <c r="D24">
        <v>6</v>
      </c>
      <c r="S24">
        <f t="shared" si="0"/>
        <v>5</v>
      </c>
      <c r="T24">
        <f t="shared" si="1"/>
        <v>9</v>
      </c>
      <c r="U24">
        <v>0</v>
      </c>
      <c r="V24">
        <v>1</v>
      </c>
    </row>
    <row r="25" spans="3:22" x14ac:dyDescent="0.3">
      <c r="C25">
        <v>3</v>
      </c>
      <c r="D25">
        <v>8</v>
      </c>
      <c r="S25">
        <f t="shared" si="0"/>
        <v>5</v>
      </c>
      <c r="T25">
        <f t="shared" si="1"/>
        <v>12</v>
      </c>
      <c r="U25">
        <v>0</v>
      </c>
      <c r="V25">
        <v>1</v>
      </c>
    </row>
    <row r="26" spans="3:22" x14ac:dyDescent="0.3">
      <c r="C26">
        <v>4</v>
      </c>
      <c r="D26">
        <v>2</v>
      </c>
      <c r="S26">
        <f t="shared" si="0"/>
        <v>6</v>
      </c>
      <c r="T26">
        <f t="shared" si="1"/>
        <v>9</v>
      </c>
      <c r="U26">
        <v>0</v>
      </c>
      <c r="V26">
        <v>1</v>
      </c>
    </row>
    <row r="27" spans="3:22" x14ac:dyDescent="0.3">
      <c r="C27">
        <v>5</v>
      </c>
      <c r="D27">
        <v>1</v>
      </c>
      <c r="S27">
        <f t="shared" si="0"/>
        <v>6</v>
      </c>
      <c r="T27">
        <f t="shared" si="1"/>
        <v>10</v>
      </c>
      <c r="U27">
        <v>0</v>
      </c>
      <c r="V27">
        <v>1</v>
      </c>
    </row>
    <row r="28" spans="3:22" x14ac:dyDescent="0.3">
      <c r="C28">
        <v>5</v>
      </c>
      <c r="D28">
        <v>4</v>
      </c>
      <c r="S28">
        <f t="shared" si="0"/>
        <v>6</v>
      </c>
      <c r="T28">
        <f t="shared" si="1"/>
        <v>14</v>
      </c>
      <c r="U28">
        <v>0</v>
      </c>
      <c r="V28">
        <v>1</v>
      </c>
    </row>
    <row r="29" spans="3:22" x14ac:dyDescent="0.3">
      <c r="C29">
        <v>6</v>
      </c>
      <c r="D29">
        <v>1</v>
      </c>
      <c r="S29">
        <f t="shared" si="0"/>
        <v>7</v>
      </c>
      <c r="T29">
        <f t="shared" si="1"/>
        <v>16</v>
      </c>
      <c r="U29">
        <v>0</v>
      </c>
      <c r="V29">
        <v>1</v>
      </c>
    </row>
    <row r="30" spans="3:22" x14ac:dyDescent="0.3">
      <c r="C30">
        <v>6</v>
      </c>
      <c r="D30">
        <v>2</v>
      </c>
      <c r="S30">
        <f t="shared" si="0"/>
        <v>8</v>
      </c>
      <c r="T30">
        <f t="shared" si="1"/>
        <v>9</v>
      </c>
      <c r="U30">
        <v>0</v>
      </c>
      <c r="V30">
        <v>1</v>
      </c>
    </row>
    <row r="31" spans="3:22" x14ac:dyDescent="0.3">
      <c r="C31">
        <v>6</v>
      </c>
      <c r="D31">
        <v>6</v>
      </c>
      <c r="S31">
        <f t="shared" si="0"/>
        <v>8</v>
      </c>
      <c r="T31">
        <f t="shared" si="1"/>
        <v>11</v>
      </c>
      <c r="U31">
        <v>0</v>
      </c>
      <c r="V31">
        <v>1</v>
      </c>
    </row>
    <row r="32" spans="3:22" x14ac:dyDescent="0.3">
      <c r="C32">
        <v>7</v>
      </c>
      <c r="D32">
        <v>8</v>
      </c>
      <c r="Q32" t="s">
        <v>37</v>
      </c>
      <c r="S32" cm="1">
        <f t="array" ref="S32:S39">_xlfn.SEQUENCE(8) + 8</f>
        <v>9</v>
      </c>
      <c r="T32">
        <v>17</v>
      </c>
      <c r="U32">
        <v>0</v>
      </c>
      <c r="V32">
        <v>1</v>
      </c>
    </row>
    <row r="33" spans="3:22" x14ac:dyDescent="0.3">
      <c r="C33">
        <v>8</v>
      </c>
      <c r="D33">
        <v>1</v>
      </c>
      <c r="S33">
        <v>10</v>
      </c>
      <c r="T33">
        <v>17</v>
      </c>
      <c r="U33">
        <v>0</v>
      </c>
      <c r="V33">
        <v>1</v>
      </c>
    </row>
    <row r="34" spans="3:22" x14ac:dyDescent="0.3">
      <c r="C34">
        <v>8</v>
      </c>
      <c r="D34">
        <v>3</v>
      </c>
      <c r="S34">
        <v>11</v>
      </c>
      <c r="T34">
        <v>17</v>
      </c>
      <c r="U34">
        <v>0</v>
      </c>
      <c r="V34">
        <v>1</v>
      </c>
    </row>
    <row r="35" spans="3:22" x14ac:dyDescent="0.3">
      <c r="S35">
        <v>12</v>
      </c>
      <c r="T35">
        <v>17</v>
      </c>
      <c r="U35">
        <v>0</v>
      </c>
      <c r="V35">
        <v>1</v>
      </c>
    </row>
    <row r="36" spans="3:22" x14ac:dyDescent="0.3">
      <c r="S36">
        <v>13</v>
      </c>
      <c r="T36">
        <v>17</v>
      </c>
      <c r="U36">
        <v>0</v>
      </c>
      <c r="V36">
        <v>1</v>
      </c>
    </row>
    <row r="37" spans="3:22" x14ac:dyDescent="0.3">
      <c r="S37">
        <v>14</v>
      </c>
      <c r="T37">
        <v>17</v>
      </c>
      <c r="U37">
        <v>0</v>
      </c>
      <c r="V37">
        <v>1</v>
      </c>
    </row>
    <row r="38" spans="3:22" x14ac:dyDescent="0.3">
      <c r="S38">
        <v>15</v>
      </c>
      <c r="T38">
        <v>17</v>
      </c>
      <c r="U38">
        <v>0</v>
      </c>
      <c r="V38">
        <v>1</v>
      </c>
    </row>
    <row r="39" spans="3:22" x14ac:dyDescent="0.3">
      <c r="S39">
        <v>16</v>
      </c>
      <c r="T39">
        <v>17</v>
      </c>
      <c r="U39">
        <v>0</v>
      </c>
      <c r="V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3490-3864-472E-92CD-650692B7E7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EE44-2102-43CF-A291-2243BFACD17C}">
  <dimension ref="A2:Q24"/>
  <sheetViews>
    <sheetView workbookViewId="0">
      <selection activeCell="I3" sqref="I3"/>
    </sheetView>
  </sheetViews>
  <sheetFormatPr defaultRowHeight="14.4" x14ac:dyDescent="0.3"/>
  <sheetData>
    <row r="2" spans="1:17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21</v>
      </c>
      <c r="I2">
        <v>12</v>
      </c>
      <c r="J2">
        <f>COUNT(I3:I24)</f>
        <v>22</v>
      </c>
    </row>
    <row r="3" spans="1:17" x14ac:dyDescent="0.3">
      <c r="A3" t="s">
        <v>45</v>
      </c>
      <c r="B3">
        <v>2</v>
      </c>
      <c r="C3">
        <v>6</v>
      </c>
      <c r="D3">
        <v>4</v>
      </c>
      <c r="E3">
        <v>1</v>
      </c>
      <c r="F3">
        <v>2</v>
      </c>
      <c r="I3">
        <v>0</v>
      </c>
      <c r="J3" cm="1">
        <f t="array" ref="J3:J7">_xlfn.SEQUENCE(5)</f>
        <v>1</v>
      </c>
      <c r="K3">
        <v>1</v>
      </c>
      <c r="L3" cm="1">
        <f t="array" ref="L3:L7">TRANSPOSE(B4:F4)</f>
        <v>1.5</v>
      </c>
      <c r="O3" t="s">
        <v>52</v>
      </c>
    </row>
    <row r="4" spans="1:17" x14ac:dyDescent="0.3">
      <c r="A4" t="s">
        <v>46</v>
      </c>
      <c r="B4">
        <v>1.5</v>
      </c>
      <c r="C4">
        <v>1.2</v>
      </c>
      <c r="D4">
        <v>1.5</v>
      </c>
      <c r="E4">
        <v>2.6</v>
      </c>
      <c r="F4">
        <v>2.1</v>
      </c>
      <c r="I4">
        <v>0</v>
      </c>
      <c r="J4">
        <v>2</v>
      </c>
      <c r="K4">
        <v>1</v>
      </c>
      <c r="L4">
        <v>1.2</v>
      </c>
      <c r="O4" t="s">
        <v>53</v>
      </c>
      <c r="Q4" t="s">
        <v>54</v>
      </c>
    </row>
    <row r="5" spans="1:17" x14ac:dyDescent="0.3">
      <c r="A5" t="s">
        <v>47</v>
      </c>
      <c r="B5">
        <v>6</v>
      </c>
      <c r="C5">
        <v>10</v>
      </c>
      <c r="D5">
        <v>9</v>
      </c>
      <c r="E5">
        <v>9</v>
      </c>
      <c r="F5">
        <v>6</v>
      </c>
      <c r="I5">
        <v>0</v>
      </c>
      <c r="J5">
        <v>3</v>
      </c>
      <c r="K5">
        <v>1</v>
      </c>
      <c r="L5">
        <v>1.5</v>
      </c>
      <c r="O5" t="s">
        <v>57</v>
      </c>
    </row>
    <row r="6" spans="1:17" x14ac:dyDescent="0.3">
      <c r="I6">
        <v>0</v>
      </c>
      <c r="J6">
        <v>4</v>
      </c>
      <c r="K6">
        <v>1</v>
      </c>
      <c r="L6">
        <v>2.6</v>
      </c>
    </row>
    <row r="7" spans="1:17" x14ac:dyDescent="0.3">
      <c r="B7" t="s">
        <v>48</v>
      </c>
      <c r="C7" t="s">
        <v>49</v>
      </c>
      <c r="E7" t="s">
        <v>49</v>
      </c>
      <c r="F7" t="s">
        <v>50</v>
      </c>
      <c r="I7">
        <v>0</v>
      </c>
      <c r="J7">
        <v>5</v>
      </c>
      <c r="K7">
        <v>1</v>
      </c>
      <c r="L7">
        <v>2.1</v>
      </c>
    </row>
    <row r="8" spans="1:17" x14ac:dyDescent="0.3">
      <c r="B8">
        <v>1</v>
      </c>
      <c r="C8">
        <v>2</v>
      </c>
      <c r="E8">
        <v>1</v>
      </c>
      <c r="F8">
        <v>1</v>
      </c>
      <c r="I8">
        <f>B8</f>
        <v>1</v>
      </c>
      <c r="J8">
        <f>C8+5</f>
        <v>7</v>
      </c>
      <c r="K8">
        <v>1</v>
      </c>
      <c r="L8">
        <f>$F$15</f>
        <v>10</v>
      </c>
      <c r="O8" t="s">
        <v>52</v>
      </c>
    </row>
    <row r="9" spans="1:17" x14ac:dyDescent="0.3">
      <c r="B9">
        <v>1</v>
      </c>
      <c r="C9">
        <v>3</v>
      </c>
      <c r="E9">
        <v>2</v>
      </c>
      <c r="F9">
        <v>2</v>
      </c>
      <c r="I9">
        <f t="shared" ref="I9:I19" si="0">B9</f>
        <v>1</v>
      </c>
      <c r="J9">
        <f t="shared" ref="J9:J19" si="1">C9+5</f>
        <v>8</v>
      </c>
      <c r="K9">
        <v>1</v>
      </c>
      <c r="L9">
        <f t="shared" ref="L9:L19" si="2">$F$15</f>
        <v>10</v>
      </c>
      <c r="O9" t="s">
        <v>55</v>
      </c>
      <c r="Q9" t="s">
        <v>56</v>
      </c>
    </row>
    <row r="10" spans="1:17" x14ac:dyDescent="0.3">
      <c r="B10">
        <v>2</v>
      </c>
      <c r="C10">
        <v>4</v>
      </c>
      <c r="E10">
        <v>3</v>
      </c>
      <c r="F10">
        <v>2</v>
      </c>
      <c r="I10">
        <f t="shared" si="0"/>
        <v>2</v>
      </c>
      <c r="J10">
        <f t="shared" si="1"/>
        <v>9</v>
      </c>
      <c r="K10">
        <v>1</v>
      </c>
      <c r="L10">
        <f t="shared" si="2"/>
        <v>10</v>
      </c>
      <c r="O10" t="s">
        <v>58</v>
      </c>
    </row>
    <row r="11" spans="1:17" x14ac:dyDescent="0.3">
      <c r="B11">
        <v>2</v>
      </c>
      <c r="C11">
        <v>5</v>
      </c>
      <c r="E11">
        <v>4</v>
      </c>
      <c r="F11">
        <v>3</v>
      </c>
      <c r="I11">
        <f t="shared" si="0"/>
        <v>2</v>
      </c>
      <c r="J11">
        <f t="shared" si="1"/>
        <v>10</v>
      </c>
      <c r="K11">
        <v>1</v>
      </c>
      <c r="L11">
        <f t="shared" si="2"/>
        <v>10</v>
      </c>
    </row>
    <row r="12" spans="1:17" x14ac:dyDescent="0.3">
      <c r="B12">
        <v>3</v>
      </c>
      <c r="C12">
        <v>3</v>
      </c>
      <c r="E12">
        <v>5</v>
      </c>
      <c r="F12">
        <v>1</v>
      </c>
      <c r="I12">
        <f t="shared" si="0"/>
        <v>3</v>
      </c>
      <c r="J12">
        <f t="shared" si="1"/>
        <v>8</v>
      </c>
      <c r="K12">
        <v>1</v>
      </c>
      <c r="L12">
        <f t="shared" si="2"/>
        <v>10</v>
      </c>
    </row>
    <row r="13" spans="1:17" x14ac:dyDescent="0.3">
      <c r="B13">
        <v>3</v>
      </c>
      <c r="C13">
        <v>4</v>
      </c>
      <c r="I13">
        <f t="shared" si="0"/>
        <v>3</v>
      </c>
      <c r="J13">
        <f t="shared" si="1"/>
        <v>9</v>
      </c>
      <c r="K13">
        <v>1</v>
      </c>
      <c r="L13">
        <f t="shared" si="2"/>
        <v>10</v>
      </c>
    </row>
    <row r="14" spans="1:17" x14ac:dyDescent="0.3">
      <c r="B14">
        <v>4</v>
      </c>
      <c r="C14">
        <v>1</v>
      </c>
      <c r="I14">
        <f t="shared" si="0"/>
        <v>4</v>
      </c>
      <c r="J14">
        <f t="shared" si="1"/>
        <v>6</v>
      </c>
      <c r="K14">
        <v>1</v>
      </c>
      <c r="L14">
        <f t="shared" si="2"/>
        <v>10</v>
      </c>
    </row>
    <row r="15" spans="1:17" x14ac:dyDescent="0.3">
      <c r="B15">
        <v>4</v>
      </c>
      <c r="C15">
        <v>2</v>
      </c>
      <c r="E15" t="s">
        <v>51</v>
      </c>
      <c r="F15">
        <v>10</v>
      </c>
      <c r="I15">
        <f t="shared" si="0"/>
        <v>4</v>
      </c>
      <c r="J15">
        <f t="shared" si="1"/>
        <v>7</v>
      </c>
      <c r="K15">
        <v>1</v>
      </c>
      <c r="L15">
        <f t="shared" si="2"/>
        <v>10</v>
      </c>
    </row>
    <row r="16" spans="1:17" x14ac:dyDescent="0.3">
      <c r="B16">
        <v>4</v>
      </c>
      <c r="C16">
        <v>3</v>
      </c>
      <c r="I16">
        <f t="shared" si="0"/>
        <v>4</v>
      </c>
      <c r="J16">
        <f t="shared" si="1"/>
        <v>8</v>
      </c>
      <c r="K16">
        <v>1</v>
      </c>
      <c r="L16">
        <f t="shared" si="2"/>
        <v>10</v>
      </c>
    </row>
    <row r="17" spans="2:12" x14ac:dyDescent="0.3">
      <c r="B17">
        <v>4</v>
      </c>
      <c r="C17">
        <v>4</v>
      </c>
      <c r="I17">
        <f t="shared" si="0"/>
        <v>4</v>
      </c>
      <c r="J17">
        <f t="shared" si="1"/>
        <v>9</v>
      </c>
      <c r="K17">
        <v>1</v>
      </c>
      <c r="L17">
        <f t="shared" si="2"/>
        <v>10</v>
      </c>
    </row>
    <row r="18" spans="2:12" x14ac:dyDescent="0.3">
      <c r="B18">
        <v>5</v>
      </c>
      <c r="C18">
        <v>2</v>
      </c>
      <c r="I18">
        <f t="shared" si="0"/>
        <v>5</v>
      </c>
      <c r="J18">
        <f t="shared" si="1"/>
        <v>7</v>
      </c>
      <c r="K18">
        <v>1</v>
      </c>
      <c r="L18">
        <f t="shared" si="2"/>
        <v>10</v>
      </c>
    </row>
    <row r="19" spans="2:12" x14ac:dyDescent="0.3">
      <c r="B19">
        <v>5</v>
      </c>
      <c r="C19">
        <v>3</v>
      </c>
      <c r="I19">
        <f t="shared" si="0"/>
        <v>5</v>
      </c>
      <c r="J19">
        <f t="shared" si="1"/>
        <v>8</v>
      </c>
      <c r="K19">
        <v>1</v>
      </c>
      <c r="L19">
        <f t="shared" si="2"/>
        <v>10</v>
      </c>
    </row>
    <row r="20" spans="2:12" x14ac:dyDescent="0.3">
      <c r="I20" cm="1">
        <f t="array" ref="I20:I24">_xlfn.SEQUENCE(5)+5</f>
        <v>6</v>
      </c>
      <c r="J20">
        <v>11</v>
      </c>
      <c r="K20">
        <v>1</v>
      </c>
      <c r="L20">
        <f>F8</f>
        <v>1</v>
      </c>
    </row>
    <row r="21" spans="2:12" x14ac:dyDescent="0.3">
      <c r="I21">
        <v>7</v>
      </c>
      <c r="J21">
        <v>11</v>
      </c>
      <c r="K21">
        <v>1</v>
      </c>
      <c r="L21">
        <f t="shared" ref="L21:L24" si="3">F9</f>
        <v>2</v>
      </c>
    </row>
    <row r="22" spans="2:12" x14ac:dyDescent="0.3">
      <c r="I22">
        <v>8</v>
      </c>
      <c r="J22">
        <v>11</v>
      </c>
      <c r="K22">
        <v>1</v>
      </c>
      <c r="L22">
        <f t="shared" si="3"/>
        <v>2</v>
      </c>
    </row>
    <row r="23" spans="2:12" x14ac:dyDescent="0.3">
      <c r="I23">
        <v>9</v>
      </c>
      <c r="J23">
        <v>11</v>
      </c>
      <c r="K23">
        <v>1</v>
      </c>
      <c r="L23">
        <f t="shared" si="3"/>
        <v>3</v>
      </c>
    </row>
    <row r="24" spans="2:12" x14ac:dyDescent="0.3">
      <c r="I24">
        <v>10</v>
      </c>
      <c r="J24">
        <v>11</v>
      </c>
      <c r="K24">
        <v>1</v>
      </c>
      <c r="L24">
        <f t="shared" si="3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D004-49C4-4901-9BF6-60393E47D296}">
  <dimension ref="A2:M24"/>
  <sheetViews>
    <sheetView workbookViewId="0">
      <selection activeCell="J2" sqref="J2:M24"/>
    </sheetView>
  </sheetViews>
  <sheetFormatPr defaultRowHeight="14.4" x14ac:dyDescent="0.3"/>
  <sheetData>
    <row r="2" spans="1:13" x14ac:dyDescent="0.3">
      <c r="A2" t="s">
        <v>59</v>
      </c>
      <c r="B2" t="s">
        <v>66</v>
      </c>
      <c r="C2" t="s">
        <v>67</v>
      </c>
      <c r="D2" t="s">
        <v>47</v>
      </c>
      <c r="E2" t="s">
        <v>68</v>
      </c>
      <c r="F2" t="s">
        <v>69</v>
      </c>
      <c r="G2" t="s">
        <v>71</v>
      </c>
      <c r="H2" t="s">
        <v>72</v>
      </c>
      <c r="J2">
        <f>C24+2</f>
        <v>14</v>
      </c>
      <c r="K2">
        <f>COUNT(J3:J24)</f>
        <v>22</v>
      </c>
    </row>
    <row r="3" spans="1:13" x14ac:dyDescent="0.3">
      <c r="A3" t="s">
        <v>60</v>
      </c>
      <c r="B3" t="s">
        <v>41</v>
      </c>
      <c r="C3" t="s">
        <v>43</v>
      </c>
      <c r="D3">
        <v>3</v>
      </c>
      <c r="E3">
        <f ca="1">OFFSET($A$10, MATCH(B3, $A$11:$A$12), MATCH(C3, $B$10:$C$10))</f>
        <v>3</v>
      </c>
      <c r="F3">
        <f ca="1">D3-E3</f>
        <v>0</v>
      </c>
      <c r="G3">
        <f ca="1">D3+OFFSET($A$14,MATCH(C3, $A$15:$A$16), MATCH("A", $B$14:$C$14))</f>
        <v>5</v>
      </c>
      <c r="H3">
        <f ca="1">D3+OFFSET($A$14,MATCH(C3, $A$15:$A$16), MATCH("B", $B$14:$C$14))</f>
        <v>6</v>
      </c>
      <c r="J3">
        <v>0</v>
      </c>
      <c r="K3">
        <v>1</v>
      </c>
      <c r="L3">
        <v>0</v>
      </c>
      <c r="M3">
        <v>1</v>
      </c>
    </row>
    <row r="4" spans="1:13" x14ac:dyDescent="0.3">
      <c r="A4" t="s">
        <v>61</v>
      </c>
      <c r="B4" t="s">
        <v>42</v>
      </c>
      <c r="C4" t="s">
        <v>44</v>
      </c>
      <c r="D4">
        <v>8</v>
      </c>
      <c r="E4">
        <f t="shared" ref="E4:E8" ca="1" si="0">OFFSET($A$10, MATCH(B4, $A$11:$A$12), MATCH(C4, $B$10:$C$10))</f>
        <v>2</v>
      </c>
      <c r="F4">
        <f t="shared" ref="F4:F8" ca="1" si="1">D4-E4</f>
        <v>6</v>
      </c>
      <c r="G4">
        <f t="shared" ref="G4:G8" ca="1" si="2">D4+OFFSET($A$14,MATCH(C4, $A$15:$A$16), MATCH("A", $B$14:$C$14))</f>
        <v>10</v>
      </c>
      <c r="H4">
        <f t="shared" ref="H4:H8" ca="1" si="3">D4+OFFSET($A$14,MATCH(C4, $A$15:$A$16), MATCH("B", $B$14:$C$14))</f>
        <v>9</v>
      </c>
      <c r="J4">
        <v>0</v>
      </c>
      <c r="K4">
        <f>K3+2</f>
        <v>3</v>
      </c>
      <c r="L4">
        <v>0</v>
      </c>
      <c r="M4">
        <v>1</v>
      </c>
    </row>
    <row r="5" spans="1:13" x14ac:dyDescent="0.3">
      <c r="A5" t="s">
        <v>62</v>
      </c>
      <c r="B5" t="s">
        <v>42</v>
      </c>
      <c r="C5" t="s">
        <v>43</v>
      </c>
      <c r="D5">
        <v>6</v>
      </c>
      <c r="E5">
        <f t="shared" ca="1" si="0"/>
        <v>4</v>
      </c>
      <c r="F5">
        <f t="shared" ca="1" si="1"/>
        <v>2</v>
      </c>
      <c r="G5">
        <f t="shared" ca="1" si="2"/>
        <v>8</v>
      </c>
      <c r="H5">
        <f t="shared" ca="1" si="3"/>
        <v>9</v>
      </c>
      <c r="J5">
        <v>0</v>
      </c>
      <c r="K5">
        <f t="shared" ref="K5:K8" si="4">K4+2</f>
        <v>5</v>
      </c>
      <c r="L5">
        <v>0</v>
      </c>
      <c r="M5">
        <v>1</v>
      </c>
    </row>
    <row r="6" spans="1:13" x14ac:dyDescent="0.3">
      <c r="A6" t="s">
        <v>63</v>
      </c>
      <c r="B6" t="s">
        <v>42</v>
      </c>
      <c r="C6" t="s">
        <v>44</v>
      </c>
      <c r="D6">
        <v>5</v>
      </c>
      <c r="E6">
        <f t="shared" ca="1" si="0"/>
        <v>2</v>
      </c>
      <c r="F6">
        <f t="shared" ca="1" si="1"/>
        <v>3</v>
      </c>
      <c r="G6">
        <f t="shared" ca="1" si="2"/>
        <v>7</v>
      </c>
      <c r="H6">
        <f t="shared" ca="1" si="3"/>
        <v>6</v>
      </c>
      <c r="J6">
        <v>0</v>
      </c>
      <c r="K6">
        <f t="shared" si="4"/>
        <v>7</v>
      </c>
      <c r="L6">
        <v>0</v>
      </c>
      <c r="M6">
        <v>1</v>
      </c>
    </row>
    <row r="7" spans="1:13" x14ac:dyDescent="0.3">
      <c r="A7" t="s">
        <v>64</v>
      </c>
      <c r="B7" t="s">
        <v>41</v>
      </c>
      <c r="C7" t="s">
        <v>44</v>
      </c>
      <c r="D7">
        <v>7</v>
      </c>
      <c r="E7">
        <f t="shared" ca="1" si="0"/>
        <v>2</v>
      </c>
      <c r="F7">
        <f t="shared" ca="1" si="1"/>
        <v>5</v>
      </c>
      <c r="G7">
        <f t="shared" ca="1" si="2"/>
        <v>9</v>
      </c>
      <c r="H7">
        <f t="shared" ca="1" si="3"/>
        <v>8</v>
      </c>
      <c r="J7">
        <v>0</v>
      </c>
      <c r="K7">
        <f t="shared" si="4"/>
        <v>9</v>
      </c>
      <c r="L7">
        <v>0</v>
      </c>
      <c r="M7">
        <v>1</v>
      </c>
    </row>
    <row r="8" spans="1:13" x14ac:dyDescent="0.3">
      <c r="A8" t="s">
        <v>65</v>
      </c>
      <c r="B8" t="s">
        <v>41</v>
      </c>
      <c r="C8" t="s">
        <v>43</v>
      </c>
      <c r="D8">
        <v>9</v>
      </c>
      <c r="E8">
        <f t="shared" ca="1" si="0"/>
        <v>3</v>
      </c>
      <c r="F8">
        <f t="shared" ca="1" si="1"/>
        <v>6</v>
      </c>
      <c r="G8">
        <f t="shared" ca="1" si="2"/>
        <v>11</v>
      </c>
      <c r="H8">
        <f t="shared" ca="1" si="3"/>
        <v>12</v>
      </c>
      <c r="J8">
        <v>0</v>
      </c>
      <c r="K8">
        <f t="shared" si="4"/>
        <v>11</v>
      </c>
      <c r="L8">
        <v>0</v>
      </c>
      <c r="M8">
        <v>1</v>
      </c>
    </row>
    <row r="9" spans="1:13" x14ac:dyDescent="0.3">
      <c r="J9">
        <v>1</v>
      </c>
      <c r="K9">
        <v>2</v>
      </c>
      <c r="L9">
        <v>0</v>
      </c>
      <c r="M9">
        <v>1</v>
      </c>
    </row>
    <row r="10" spans="1:13" x14ac:dyDescent="0.3">
      <c r="A10" t="s">
        <v>70</v>
      </c>
      <c r="B10" t="s">
        <v>43</v>
      </c>
      <c r="C10" t="s">
        <v>44</v>
      </c>
      <c r="J10">
        <f>J9+2</f>
        <v>3</v>
      </c>
      <c r="K10">
        <f>K9+2</f>
        <v>4</v>
      </c>
      <c r="L10">
        <v>0</v>
      </c>
      <c r="M10">
        <v>1</v>
      </c>
    </row>
    <row r="11" spans="1:13" x14ac:dyDescent="0.3">
      <c r="A11" t="s">
        <v>41</v>
      </c>
      <c r="B11">
        <v>3</v>
      </c>
      <c r="C11">
        <v>2</v>
      </c>
      <c r="J11">
        <f t="shared" ref="J11:J14" si="5">J10+2</f>
        <v>5</v>
      </c>
      <c r="K11">
        <f t="shared" ref="K11:K14" si="6">K10+2</f>
        <v>6</v>
      </c>
      <c r="L11">
        <v>0</v>
      </c>
      <c r="M11">
        <v>1</v>
      </c>
    </row>
    <row r="12" spans="1:13" x14ac:dyDescent="0.3">
      <c r="A12" t="s">
        <v>42</v>
      </c>
      <c r="B12">
        <v>4</v>
      </c>
      <c r="C12">
        <v>2</v>
      </c>
      <c r="J12">
        <f t="shared" si="5"/>
        <v>7</v>
      </c>
      <c r="K12">
        <f t="shared" si="6"/>
        <v>8</v>
      </c>
      <c r="L12">
        <v>0</v>
      </c>
      <c r="M12">
        <v>1</v>
      </c>
    </row>
    <row r="13" spans="1:13" x14ac:dyDescent="0.3">
      <c r="J13">
        <f t="shared" si="5"/>
        <v>9</v>
      </c>
      <c r="K13">
        <f t="shared" si="6"/>
        <v>10</v>
      </c>
      <c r="L13">
        <v>0</v>
      </c>
      <c r="M13">
        <v>1</v>
      </c>
    </row>
    <row r="14" spans="1:13" x14ac:dyDescent="0.3">
      <c r="A14" t="s">
        <v>73</v>
      </c>
      <c r="B14" t="s">
        <v>41</v>
      </c>
      <c r="C14" t="s">
        <v>42</v>
      </c>
      <c r="J14">
        <f t="shared" si="5"/>
        <v>11</v>
      </c>
      <c r="K14">
        <f t="shared" si="6"/>
        <v>12</v>
      </c>
      <c r="L14">
        <v>0</v>
      </c>
      <c r="M14">
        <v>1</v>
      </c>
    </row>
    <row r="15" spans="1:13" x14ac:dyDescent="0.3">
      <c r="A15" t="s">
        <v>43</v>
      </c>
      <c r="B15">
        <v>2</v>
      </c>
      <c r="C15">
        <v>3</v>
      </c>
      <c r="J15">
        <v>2</v>
      </c>
      <c r="K15">
        <v>13</v>
      </c>
      <c r="L15">
        <v>0</v>
      </c>
      <c r="M15">
        <v>1</v>
      </c>
    </row>
    <row r="16" spans="1:13" x14ac:dyDescent="0.3">
      <c r="A16" t="s">
        <v>44</v>
      </c>
      <c r="B16">
        <v>2</v>
      </c>
      <c r="C16">
        <v>1</v>
      </c>
      <c r="J16">
        <f>J15+2</f>
        <v>4</v>
      </c>
      <c r="K16">
        <v>13</v>
      </c>
      <c r="L16">
        <v>0</v>
      </c>
      <c r="M16">
        <v>1</v>
      </c>
    </row>
    <row r="17" spans="1:13" x14ac:dyDescent="0.3">
      <c r="J17">
        <f t="shared" ref="J17:J20" si="7">J16+2</f>
        <v>6</v>
      </c>
      <c r="K17">
        <v>13</v>
      </c>
      <c r="L17">
        <v>0</v>
      </c>
      <c r="M17">
        <v>1</v>
      </c>
    </row>
    <row r="18" spans="1:13" x14ac:dyDescent="0.3">
      <c r="A18" t="s">
        <v>59</v>
      </c>
      <c r="B18" t="s">
        <v>74</v>
      </c>
      <c r="C18" t="s">
        <v>75</v>
      </c>
      <c r="J18">
        <f t="shared" si="7"/>
        <v>8</v>
      </c>
      <c r="K18">
        <v>13</v>
      </c>
      <c r="L18">
        <v>0</v>
      </c>
      <c r="M18">
        <v>1</v>
      </c>
    </row>
    <row r="19" spans="1:13" x14ac:dyDescent="0.3">
      <c r="A19" t="s">
        <v>60</v>
      </c>
      <c r="B19">
        <v>1</v>
      </c>
      <c r="C19">
        <v>2</v>
      </c>
      <c r="J19">
        <f t="shared" si="7"/>
        <v>10</v>
      </c>
      <c r="K19">
        <v>13</v>
      </c>
      <c r="L19">
        <v>0</v>
      </c>
      <c r="M19">
        <v>1</v>
      </c>
    </row>
    <row r="20" spans="1:13" x14ac:dyDescent="0.3">
      <c r="A20" t="s">
        <v>61</v>
      </c>
      <c r="B20">
        <f>B19+2</f>
        <v>3</v>
      </c>
      <c r="C20">
        <f>C19+2</f>
        <v>4</v>
      </c>
      <c r="J20">
        <f t="shared" si="7"/>
        <v>12</v>
      </c>
      <c r="K20">
        <v>13</v>
      </c>
      <c r="L20">
        <v>0</v>
      </c>
      <c r="M20">
        <v>1</v>
      </c>
    </row>
    <row r="21" spans="1:13" x14ac:dyDescent="0.3">
      <c r="A21" t="s">
        <v>62</v>
      </c>
      <c r="B21">
        <f t="shared" ref="B21:B24" si="8">B20+2</f>
        <v>5</v>
      </c>
      <c r="C21">
        <f t="shared" ref="C21:C24" si="9">C20+2</f>
        <v>6</v>
      </c>
      <c r="J21">
        <v>2</v>
      </c>
      <c r="K21">
        <v>3</v>
      </c>
      <c r="L21">
        <v>0</v>
      </c>
      <c r="M21">
        <v>1</v>
      </c>
    </row>
    <row r="22" spans="1:13" x14ac:dyDescent="0.3">
      <c r="A22" t="s">
        <v>63</v>
      </c>
      <c r="B22">
        <f t="shared" si="8"/>
        <v>7</v>
      </c>
      <c r="C22">
        <f t="shared" si="9"/>
        <v>8</v>
      </c>
      <c r="J22">
        <v>2</v>
      </c>
      <c r="K22">
        <v>9</v>
      </c>
      <c r="L22">
        <v>0</v>
      </c>
      <c r="M22">
        <v>1</v>
      </c>
    </row>
    <row r="23" spans="1:13" x14ac:dyDescent="0.3">
      <c r="A23" t="s">
        <v>64</v>
      </c>
      <c r="B23">
        <f t="shared" si="8"/>
        <v>9</v>
      </c>
      <c r="C23">
        <f t="shared" si="9"/>
        <v>10</v>
      </c>
      <c r="J23">
        <v>2</v>
      </c>
      <c r="K23">
        <v>11</v>
      </c>
      <c r="L23">
        <v>0</v>
      </c>
      <c r="M23">
        <v>1</v>
      </c>
    </row>
    <row r="24" spans="1:13" x14ac:dyDescent="0.3">
      <c r="A24" t="s">
        <v>65</v>
      </c>
      <c r="B24">
        <f t="shared" si="8"/>
        <v>11</v>
      </c>
      <c r="C24">
        <f t="shared" si="9"/>
        <v>12</v>
      </c>
      <c r="J24">
        <v>8</v>
      </c>
      <c r="K24">
        <v>3</v>
      </c>
      <c r="L24">
        <v>0</v>
      </c>
      <c r="M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D2CD-809A-4FCA-B231-719FBB99240C}">
  <dimension ref="A1:T33"/>
  <sheetViews>
    <sheetView topLeftCell="A10" workbookViewId="0">
      <selection activeCell="M4" sqref="M4"/>
    </sheetView>
  </sheetViews>
  <sheetFormatPr defaultRowHeight="14.4" x14ac:dyDescent="0.3"/>
  <sheetData>
    <row r="1" spans="1:20" x14ac:dyDescent="0.3">
      <c r="A1" t="s">
        <v>76</v>
      </c>
    </row>
    <row r="2" spans="1:20" x14ac:dyDescent="0.3">
      <c r="A2" t="s">
        <v>77</v>
      </c>
      <c r="B2">
        <v>8</v>
      </c>
      <c r="L2" t="s">
        <v>81</v>
      </c>
      <c r="M2">
        <f>SUMPRODUCT(C4:J11, C15:J22)</f>
        <v>10</v>
      </c>
    </row>
    <row r="3" spans="1:20" x14ac:dyDescent="0.3">
      <c r="B3" t="s">
        <v>78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L3" t="s">
        <v>87</v>
      </c>
      <c r="O3" t="s">
        <v>90</v>
      </c>
    </row>
    <row r="4" spans="1:20" x14ac:dyDescent="0.3">
      <c r="B4">
        <v>0</v>
      </c>
      <c r="D4">
        <v>3</v>
      </c>
      <c r="F4">
        <v>4</v>
      </c>
      <c r="G4">
        <v>6</v>
      </c>
      <c r="L4" t="s">
        <v>81</v>
      </c>
      <c r="M4">
        <f ca="1">SUMPRODUCT(C4:J11, C15:J22) + O4*OFFSET(B14, M7+1, M6+1)</f>
        <v>10</v>
      </c>
      <c r="O4" s="2">
        <v>100000000</v>
      </c>
    </row>
    <row r="5" spans="1:20" x14ac:dyDescent="0.3">
      <c r="B5">
        <v>1</v>
      </c>
      <c r="E5">
        <v>2</v>
      </c>
      <c r="I5">
        <v>5</v>
      </c>
    </row>
    <row r="6" spans="1:20" x14ac:dyDescent="0.3">
      <c r="B6">
        <v>2</v>
      </c>
      <c r="J6">
        <v>4</v>
      </c>
      <c r="L6" t="s">
        <v>79</v>
      </c>
      <c r="M6">
        <v>0</v>
      </c>
    </row>
    <row r="7" spans="1:20" x14ac:dyDescent="0.3">
      <c r="B7">
        <v>3</v>
      </c>
      <c r="D7">
        <v>3</v>
      </c>
      <c r="L7" t="s">
        <v>80</v>
      </c>
      <c r="M7">
        <v>7</v>
      </c>
    </row>
    <row r="8" spans="1:20" x14ac:dyDescent="0.3">
      <c r="B8">
        <v>4</v>
      </c>
      <c r="E8">
        <v>3</v>
      </c>
      <c r="F8">
        <v>4</v>
      </c>
      <c r="H8">
        <v>5</v>
      </c>
    </row>
    <row r="9" spans="1:20" x14ac:dyDescent="0.3">
      <c r="B9">
        <v>5</v>
      </c>
      <c r="J9">
        <v>2</v>
      </c>
      <c r="L9" t="s">
        <v>84</v>
      </c>
      <c r="M9">
        <f ca="1">OFFSET(L14, M6+1, M7+1)</f>
        <v>1</v>
      </c>
      <c r="N9" s="1" t="s">
        <v>86</v>
      </c>
      <c r="O9">
        <v>1</v>
      </c>
    </row>
    <row r="10" spans="1:20" x14ac:dyDescent="0.3">
      <c r="B10">
        <v>6</v>
      </c>
      <c r="E10">
        <v>5</v>
      </c>
      <c r="J10">
        <v>4</v>
      </c>
      <c r="L10" t="s">
        <v>87</v>
      </c>
    </row>
    <row r="11" spans="1:20" x14ac:dyDescent="0.3">
      <c r="B11">
        <v>7</v>
      </c>
      <c r="L11" t="s">
        <v>88</v>
      </c>
      <c r="M11">
        <f ca="1" xml:space="preserve"> OFFSET(B14, M7+1, M6+1) + M9</f>
        <v>1</v>
      </c>
      <c r="N11" s="1" t="s">
        <v>89</v>
      </c>
      <c r="O11">
        <v>1</v>
      </c>
    </row>
    <row r="14" spans="1:20" x14ac:dyDescent="0.3">
      <c r="B14" t="s">
        <v>85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L14" t="s">
        <v>82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</row>
    <row r="15" spans="1:20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L15">
        <v>0</v>
      </c>
      <c r="M15">
        <f>INDEX($C$26:$J$26, MATCH(M$14, $C$25:$J$25, 0)) - INDEX($C$26:$J$26, MATCH($L15, $C$25:$J$25, 0))</f>
        <v>0</v>
      </c>
      <c r="N15">
        <f t="shared" ref="N15:T22" si="0">INDEX($C$26:$J$26, MATCH(N$14, $C$25:$J$25, 0)) - INDEX($C$26:$J$26, MATCH($L15, $C$25:$J$25, 0))</f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1</v>
      </c>
    </row>
    <row r="16" spans="1:20" x14ac:dyDescent="0.3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L16">
        <v>1</v>
      </c>
      <c r="M16">
        <f t="shared" ref="M16:M22" si="1">INDEX($C$26:$J$26, MATCH(M$14, $C$25:$J$25, 0)) - INDEX($C$26:$J$26, MATCH($L16, $C$25:$J$25, 0))</f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1</v>
      </c>
    </row>
    <row r="17" spans="2:20" x14ac:dyDescent="0.3"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L17">
        <v>2</v>
      </c>
      <c r="M17">
        <f t="shared" si="1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1</v>
      </c>
    </row>
    <row r="18" spans="2:20" x14ac:dyDescent="0.3"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L18">
        <v>3</v>
      </c>
      <c r="M18">
        <f t="shared" si="1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0"/>
        <v>0</v>
      </c>
      <c r="T18">
        <f t="shared" si="0"/>
        <v>1</v>
      </c>
    </row>
    <row r="19" spans="2:20" x14ac:dyDescent="0.3"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L19">
        <v>4</v>
      </c>
      <c r="M19">
        <f t="shared" si="1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0"/>
        <v>0</v>
      </c>
      <c r="T19">
        <f t="shared" si="0"/>
        <v>1</v>
      </c>
    </row>
    <row r="20" spans="2:20" x14ac:dyDescent="0.3"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L20">
        <v>5</v>
      </c>
      <c r="M20">
        <f t="shared" si="1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1</v>
      </c>
    </row>
    <row r="21" spans="2:20" x14ac:dyDescent="0.3"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L21">
        <v>6</v>
      </c>
      <c r="M21">
        <f t="shared" si="1"/>
        <v>0</v>
      </c>
      <c r="N21">
        <f t="shared" si="0"/>
        <v>0</v>
      </c>
      <c r="O21">
        <f t="shared" si="0"/>
        <v>0</v>
      </c>
      <c r="P21">
        <f t="shared" si="0"/>
        <v>0</v>
      </c>
      <c r="Q21">
        <f t="shared" si="0"/>
        <v>0</v>
      </c>
      <c r="R21">
        <f t="shared" si="0"/>
        <v>0</v>
      </c>
      <c r="S21">
        <f t="shared" si="0"/>
        <v>0</v>
      </c>
      <c r="T21">
        <f t="shared" si="0"/>
        <v>1</v>
      </c>
    </row>
    <row r="22" spans="2:20" x14ac:dyDescent="0.3"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7</v>
      </c>
      <c r="M22">
        <f t="shared" si="1"/>
        <v>-1</v>
      </c>
      <c r="N22">
        <f t="shared" si="0"/>
        <v>-1</v>
      </c>
      <c r="O22">
        <f t="shared" si="0"/>
        <v>-1</v>
      </c>
      <c r="P22">
        <f t="shared" si="0"/>
        <v>-1</v>
      </c>
      <c r="Q22">
        <f t="shared" si="0"/>
        <v>-1</v>
      </c>
      <c r="R22">
        <f t="shared" si="0"/>
        <v>-1</v>
      </c>
      <c r="S22">
        <f t="shared" si="0"/>
        <v>-1</v>
      </c>
      <c r="T22">
        <f t="shared" si="0"/>
        <v>0</v>
      </c>
    </row>
    <row r="25" spans="2:20" x14ac:dyDescent="0.3">
      <c r="B25" t="s">
        <v>91</v>
      </c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L25" t="s">
        <v>83</v>
      </c>
      <c r="M25">
        <v>0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</row>
    <row r="26" spans="2:20" x14ac:dyDescent="0.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L26">
        <v>0</v>
      </c>
      <c r="M26">
        <f>C15-M15</f>
        <v>0</v>
      </c>
      <c r="N26">
        <f t="shared" ref="N26:T26" si="2">D15-N15</f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T26">
        <f t="shared" si="2"/>
        <v>0</v>
      </c>
    </row>
    <row r="27" spans="2:20" x14ac:dyDescent="0.3">
      <c r="L27">
        <v>1</v>
      </c>
      <c r="M27">
        <f t="shared" ref="M27:M33" si="3">C16-M16</f>
        <v>0</v>
      </c>
      <c r="N27">
        <f t="shared" ref="N27:N33" si="4">D16-N16</f>
        <v>0</v>
      </c>
      <c r="O27">
        <f t="shared" ref="O27:O33" si="5">E16-O16</f>
        <v>0</v>
      </c>
      <c r="P27">
        <f t="shared" ref="P27:P33" si="6">F16-P16</f>
        <v>0</v>
      </c>
      <c r="Q27">
        <f t="shared" ref="Q27:Q33" si="7">G16-Q16</f>
        <v>0</v>
      </c>
      <c r="R27">
        <f t="shared" ref="R27:R33" si="8">H16-R16</f>
        <v>0</v>
      </c>
      <c r="S27">
        <f t="shared" ref="S27:S33" si="9">I16-S16</f>
        <v>0</v>
      </c>
      <c r="T27">
        <f t="shared" ref="T27:T33" si="10">J16-T16</f>
        <v>0</v>
      </c>
    </row>
    <row r="28" spans="2:20" x14ac:dyDescent="0.3">
      <c r="L28">
        <v>2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  <c r="T28">
        <f t="shared" si="10"/>
        <v>0</v>
      </c>
    </row>
    <row r="29" spans="2:20" x14ac:dyDescent="0.3">
      <c r="L29">
        <v>3</v>
      </c>
      <c r="M29">
        <f t="shared" si="3"/>
        <v>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  <c r="T29">
        <f t="shared" si="10"/>
        <v>0</v>
      </c>
    </row>
    <row r="30" spans="2:20" x14ac:dyDescent="0.3">
      <c r="L30">
        <v>4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0</v>
      </c>
      <c r="T30">
        <f t="shared" si="10"/>
        <v>0</v>
      </c>
    </row>
    <row r="31" spans="2:20" x14ac:dyDescent="0.3">
      <c r="L31">
        <v>5</v>
      </c>
      <c r="M31">
        <f t="shared" si="3"/>
        <v>0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8"/>
        <v>0</v>
      </c>
      <c r="S31">
        <f t="shared" si="9"/>
        <v>0</v>
      </c>
      <c r="T31">
        <f t="shared" si="10"/>
        <v>0</v>
      </c>
    </row>
    <row r="32" spans="2:20" x14ac:dyDescent="0.3">
      <c r="L32">
        <v>6</v>
      </c>
      <c r="M32">
        <f t="shared" si="3"/>
        <v>0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0</v>
      </c>
      <c r="S32">
        <f t="shared" si="9"/>
        <v>0</v>
      </c>
      <c r="T32">
        <f t="shared" si="10"/>
        <v>0</v>
      </c>
    </row>
    <row r="33" spans="12:20" x14ac:dyDescent="0.3">
      <c r="L33">
        <v>7</v>
      </c>
      <c r="M33">
        <f t="shared" si="3"/>
        <v>1</v>
      </c>
      <c r="N33">
        <f t="shared" si="4"/>
        <v>1</v>
      </c>
      <c r="O33">
        <f t="shared" si="5"/>
        <v>1</v>
      </c>
      <c r="P33">
        <f t="shared" si="6"/>
        <v>1</v>
      </c>
      <c r="Q33">
        <f t="shared" si="7"/>
        <v>1</v>
      </c>
      <c r="R33">
        <f t="shared" si="8"/>
        <v>1</v>
      </c>
      <c r="S33">
        <f t="shared" si="9"/>
        <v>1</v>
      </c>
      <c r="T33">
        <f t="shared" si="1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C9D0-CFC5-494B-B615-ED78A3EE9912}">
  <dimension ref="A1:R31"/>
  <sheetViews>
    <sheetView workbookViewId="0">
      <selection activeCell="M4" sqref="M4"/>
    </sheetView>
  </sheetViews>
  <sheetFormatPr defaultRowHeight="14.4" x14ac:dyDescent="0.3"/>
  <sheetData>
    <row r="1" spans="1:18" x14ac:dyDescent="0.3">
      <c r="A1" t="s">
        <v>76</v>
      </c>
    </row>
    <row r="2" spans="1:18" x14ac:dyDescent="0.3">
      <c r="A2" t="s">
        <v>77</v>
      </c>
      <c r="B2">
        <v>6</v>
      </c>
      <c r="L2" t="s">
        <v>81</v>
      </c>
      <c r="M2">
        <f>SUMPRODUCT(C4:H9, C15:H20)</f>
        <v>7</v>
      </c>
    </row>
    <row r="3" spans="1:18" x14ac:dyDescent="0.3">
      <c r="B3" t="s">
        <v>78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L3" t="s">
        <v>87</v>
      </c>
      <c r="O3" t="s">
        <v>90</v>
      </c>
    </row>
    <row r="4" spans="1:18" x14ac:dyDescent="0.3">
      <c r="B4">
        <v>0</v>
      </c>
      <c r="D4">
        <v>7</v>
      </c>
      <c r="F4">
        <v>1</v>
      </c>
      <c r="L4" t="s">
        <v>81</v>
      </c>
      <c r="M4" s="2">
        <f ca="1">SUMPRODUCT(C4:H9, C15:H20) + O4*OFFSET(B14, M7+1, M6+1)</f>
        <v>7</v>
      </c>
      <c r="O4" s="2">
        <v>100000000</v>
      </c>
    </row>
    <row r="5" spans="1:18" x14ac:dyDescent="0.3">
      <c r="B5">
        <v>1</v>
      </c>
      <c r="E5">
        <v>4</v>
      </c>
      <c r="G5">
        <v>2</v>
      </c>
    </row>
    <row r="6" spans="1:18" x14ac:dyDescent="0.3">
      <c r="B6">
        <v>2</v>
      </c>
      <c r="H6">
        <v>6</v>
      </c>
      <c r="L6" t="s">
        <v>79</v>
      </c>
      <c r="M6">
        <v>0</v>
      </c>
    </row>
    <row r="7" spans="1:18" x14ac:dyDescent="0.3">
      <c r="B7">
        <v>3</v>
      </c>
      <c r="G7">
        <v>2</v>
      </c>
      <c r="L7" t="s">
        <v>80</v>
      </c>
      <c r="M7">
        <v>5</v>
      </c>
    </row>
    <row r="8" spans="1:18" x14ac:dyDescent="0.3">
      <c r="B8">
        <v>4</v>
      </c>
      <c r="H8">
        <v>9</v>
      </c>
    </row>
    <row r="9" spans="1:18" x14ac:dyDescent="0.3">
      <c r="B9">
        <v>5</v>
      </c>
      <c r="L9" t="s">
        <v>84</v>
      </c>
      <c r="M9">
        <f ca="1">OFFSET(L14, M6+1, M7+1)</f>
        <v>1</v>
      </c>
      <c r="N9" s="1" t="s">
        <v>86</v>
      </c>
      <c r="O9">
        <v>1</v>
      </c>
    </row>
    <row r="10" spans="1:18" x14ac:dyDescent="0.3">
      <c r="L10" t="s">
        <v>87</v>
      </c>
    </row>
    <row r="11" spans="1:18" x14ac:dyDescent="0.3">
      <c r="L11" t="s">
        <v>88</v>
      </c>
      <c r="M11">
        <f ca="1" xml:space="preserve"> OFFSET(B14, M7+1, M6+1) + M9</f>
        <v>1</v>
      </c>
      <c r="N11" s="1" t="s">
        <v>89</v>
      </c>
      <c r="O11">
        <v>1</v>
      </c>
    </row>
    <row r="14" spans="1:18" x14ac:dyDescent="0.3">
      <c r="B14" t="s">
        <v>85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L14" t="s">
        <v>82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</row>
    <row r="15" spans="1:18" x14ac:dyDescent="0.3"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L15">
        <v>0</v>
      </c>
      <c r="M15">
        <f>INDEX($C$24:$H$24, MATCH(M$14, $C$23:$H$23, 0)) - INDEX($C$24:$H$24, MATCH($L15, $C$23:$H$23, 0))</f>
        <v>0</v>
      </c>
      <c r="N15">
        <f>INDEX($C$24:$H$24, MATCH(N$14, $C$23:$H$23, 0)) - INDEX($C$24:$H$24, MATCH($L15, $C$23:$H$23, 0))</f>
        <v>0</v>
      </c>
      <c r="O15">
        <f>INDEX($C$24:$H$24, MATCH(O$14, $C$23:$H$23, 0)) - INDEX($C$24:$H$24, MATCH($L15, $C$23:$H$23, 0))</f>
        <v>1</v>
      </c>
      <c r="P15">
        <f>INDEX($C$24:$H$24, MATCH(P$14, $C$23:$H$23, 0)) - INDEX($C$24:$H$24, MATCH($L15, $C$23:$H$23, 0))</f>
        <v>1</v>
      </c>
      <c r="Q15">
        <f>INDEX($C$24:$H$24, MATCH(Q$14, $C$23:$H$23, 0)) - INDEX($C$24:$H$24, MATCH($L15, $C$23:$H$23, 0))</f>
        <v>1</v>
      </c>
      <c r="R15">
        <f>INDEX($C$24:$H$24, MATCH(R$14, $C$23:$H$23, 0)) - INDEX($C$24:$H$24, MATCH($L15, $C$23:$H$23, 0))</f>
        <v>1</v>
      </c>
    </row>
    <row r="16" spans="1:18" x14ac:dyDescent="0.3"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L16">
        <v>1</v>
      </c>
      <c r="M16">
        <f>INDEX($C$24:$H$24, MATCH(M$14, $C$23:$H$23, 0)) - INDEX($C$24:$H$24, MATCH($L16, $C$23:$H$23, 0))</f>
        <v>0</v>
      </c>
      <c r="N16">
        <f>INDEX($C$24:$H$24, MATCH(N$14, $C$23:$H$23, 0)) - INDEX($C$24:$H$24, MATCH($L16, $C$23:$H$23, 0))</f>
        <v>0</v>
      </c>
      <c r="O16">
        <f>INDEX($C$24:$H$24, MATCH(O$14, $C$23:$H$23, 0)) - INDEX($C$24:$H$24, MATCH($L16, $C$23:$H$23, 0))</f>
        <v>1</v>
      </c>
      <c r="P16">
        <f>INDEX($C$24:$H$24, MATCH(P$14, $C$23:$H$23, 0)) - INDEX($C$24:$H$24, MATCH($L16, $C$23:$H$23, 0))</f>
        <v>1</v>
      </c>
      <c r="Q16">
        <f>INDEX($C$24:$H$24, MATCH(Q$14, $C$23:$H$23, 0)) - INDEX($C$24:$H$24, MATCH($L16, $C$23:$H$23, 0))</f>
        <v>1</v>
      </c>
      <c r="R16">
        <f>INDEX($C$24:$H$24, MATCH(R$14, $C$23:$H$23, 0)) - INDEX($C$24:$H$24, MATCH($L16, $C$23:$H$23, 0))</f>
        <v>1</v>
      </c>
    </row>
    <row r="17" spans="2:18" x14ac:dyDescent="0.3"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L17">
        <v>2</v>
      </c>
      <c r="M17">
        <f>INDEX($C$24:$H$24, MATCH(M$14, $C$23:$H$23, 0)) - INDEX($C$24:$H$24, MATCH($L17, $C$23:$H$23, 0))</f>
        <v>-1</v>
      </c>
      <c r="N17">
        <f>INDEX($C$24:$H$24, MATCH(N$14, $C$23:$H$23, 0)) - INDEX($C$24:$H$24, MATCH($L17, $C$23:$H$23, 0))</f>
        <v>-1</v>
      </c>
      <c r="O17">
        <f>INDEX($C$24:$H$24, MATCH(O$14, $C$23:$H$23, 0)) - INDEX($C$24:$H$24, MATCH($L17, $C$23:$H$23, 0))</f>
        <v>0</v>
      </c>
      <c r="P17">
        <f>INDEX($C$24:$H$24, MATCH(P$14, $C$23:$H$23, 0)) - INDEX($C$24:$H$24, MATCH($L17, $C$23:$H$23, 0))</f>
        <v>0</v>
      </c>
      <c r="Q17">
        <f>INDEX($C$24:$H$24, MATCH(Q$14, $C$23:$H$23, 0)) - INDEX($C$24:$H$24, MATCH($L17, $C$23:$H$23, 0))</f>
        <v>0</v>
      </c>
      <c r="R17">
        <f>INDEX($C$24:$H$24, MATCH(R$14, $C$23:$H$23, 0)) - INDEX($C$24:$H$24, MATCH($L17, $C$23:$H$23, 0))</f>
        <v>0</v>
      </c>
    </row>
    <row r="18" spans="2:18" x14ac:dyDescent="0.3"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L18">
        <v>3</v>
      </c>
      <c r="M18">
        <f>INDEX($C$24:$H$24, MATCH(M$14, $C$23:$H$23, 0)) - INDEX($C$24:$H$24, MATCH($L18, $C$23:$H$23, 0))</f>
        <v>-1</v>
      </c>
      <c r="N18">
        <f>INDEX($C$24:$H$24, MATCH(N$14, $C$23:$H$23, 0)) - INDEX($C$24:$H$24, MATCH($L18, $C$23:$H$23, 0))</f>
        <v>-1</v>
      </c>
      <c r="O18">
        <f>INDEX($C$24:$H$24, MATCH(O$14, $C$23:$H$23, 0)) - INDEX($C$24:$H$24, MATCH($L18, $C$23:$H$23, 0))</f>
        <v>0</v>
      </c>
      <c r="P18">
        <f>INDEX($C$24:$H$24, MATCH(P$14, $C$23:$H$23, 0)) - INDEX($C$24:$H$24, MATCH($L18, $C$23:$H$23, 0))</f>
        <v>0</v>
      </c>
      <c r="Q18">
        <f>INDEX($C$24:$H$24, MATCH(Q$14, $C$23:$H$23, 0)) - INDEX($C$24:$H$24, MATCH($L18, $C$23:$H$23, 0))</f>
        <v>0</v>
      </c>
      <c r="R18">
        <f>INDEX($C$24:$H$24, MATCH(R$14, $C$23:$H$23, 0)) - INDEX($C$24:$H$24, MATCH($L18, $C$23:$H$23, 0))</f>
        <v>0</v>
      </c>
    </row>
    <row r="19" spans="2:18" x14ac:dyDescent="0.3"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L19">
        <v>4</v>
      </c>
      <c r="M19">
        <f>INDEX($C$24:$H$24, MATCH(M$14, $C$23:$H$23, 0)) - INDEX($C$24:$H$24, MATCH($L19, $C$23:$H$23, 0))</f>
        <v>-1</v>
      </c>
      <c r="N19">
        <f>INDEX($C$24:$H$24, MATCH(N$14, $C$23:$H$23, 0)) - INDEX($C$24:$H$24, MATCH($L19, $C$23:$H$23, 0))</f>
        <v>-1</v>
      </c>
      <c r="O19">
        <f>INDEX($C$24:$H$24, MATCH(O$14, $C$23:$H$23, 0)) - INDEX($C$24:$H$24, MATCH($L19, $C$23:$H$23, 0))</f>
        <v>0</v>
      </c>
      <c r="P19">
        <f>INDEX($C$24:$H$24, MATCH(P$14, $C$23:$H$23, 0)) - INDEX($C$24:$H$24, MATCH($L19, $C$23:$H$23, 0))</f>
        <v>0</v>
      </c>
      <c r="Q19">
        <f>INDEX($C$24:$H$24, MATCH(Q$14, $C$23:$H$23, 0)) - INDEX($C$24:$H$24, MATCH($L19, $C$23:$H$23, 0))</f>
        <v>0</v>
      </c>
      <c r="R19">
        <f>INDEX($C$24:$H$24, MATCH(R$14, $C$23:$H$23, 0)) - INDEX($C$24:$H$24, MATCH($L19, $C$23:$H$23, 0))</f>
        <v>0</v>
      </c>
    </row>
    <row r="20" spans="2:18" x14ac:dyDescent="0.3"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L20">
        <v>5</v>
      </c>
      <c r="M20">
        <f>INDEX($C$24:$H$24, MATCH(M$14, $C$23:$H$23, 0)) - INDEX($C$24:$H$24, MATCH($L20, $C$23:$H$23, 0))</f>
        <v>-1</v>
      </c>
      <c r="N20">
        <f>INDEX($C$24:$H$24, MATCH(N$14, $C$23:$H$23, 0)) - INDEX($C$24:$H$24, MATCH($L20, $C$23:$H$23, 0))</f>
        <v>-1</v>
      </c>
      <c r="O20">
        <f>INDEX($C$24:$H$24, MATCH(O$14, $C$23:$H$23, 0)) - INDEX($C$24:$H$24, MATCH($L20, $C$23:$H$23, 0))</f>
        <v>0</v>
      </c>
      <c r="P20">
        <f>INDEX($C$24:$H$24, MATCH(P$14, $C$23:$H$23, 0)) - INDEX($C$24:$H$24, MATCH($L20, $C$23:$H$23, 0))</f>
        <v>0</v>
      </c>
      <c r="Q20">
        <f>INDEX($C$24:$H$24, MATCH(Q$14, $C$23:$H$23, 0)) - INDEX($C$24:$H$24, MATCH($L20, $C$23:$H$23, 0))</f>
        <v>0</v>
      </c>
      <c r="R20">
        <f>INDEX($C$24:$H$24, MATCH(R$14, $C$23:$H$23, 0)) - INDEX($C$24:$H$24, MATCH($L20, $C$23:$H$23, 0))</f>
        <v>0</v>
      </c>
    </row>
    <row r="23" spans="2:18" x14ac:dyDescent="0.3">
      <c r="B23" t="s">
        <v>91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L23" t="s">
        <v>83</v>
      </c>
      <c r="M23">
        <v>0</v>
      </c>
      <c r="N23">
        <v>1</v>
      </c>
      <c r="O23">
        <v>2</v>
      </c>
      <c r="P23">
        <v>3</v>
      </c>
      <c r="Q23">
        <v>4</v>
      </c>
      <c r="R23">
        <v>5</v>
      </c>
    </row>
    <row r="24" spans="2:18" x14ac:dyDescent="0.3"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L24">
        <v>0</v>
      </c>
      <c r="M24">
        <f>C15-M15</f>
        <v>0</v>
      </c>
      <c r="N24">
        <f>D15-N15</f>
        <v>0</v>
      </c>
      <c r="O24">
        <f>E15-O15</f>
        <v>0</v>
      </c>
      <c r="P24">
        <f>F15-P15</f>
        <v>0</v>
      </c>
      <c r="Q24">
        <f>G15-Q15</f>
        <v>0</v>
      </c>
      <c r="R24">
        <f>H15-R15</f>
        <v>0</v>
      </c>
    </row>
    <row r="25" spans="2:18" x14ac:dyDescent="0.3">
      <c r="L25">
        <v>1</v>
      </c>
      <c r="M25">
        <f>C16-M16</f>
        <v>0</v>
      </c>
      <c r="N25">
        <f>D16-N16</f>
        <v>0</v>
      </c>
      <c r="O25">
        <f>E16-O16</f>
        <v>0</v>
      </c>
      <c r="P25">
        <f>F16-P16</f>
        <v>0</v>
      </c>
      <c r="Q25">
        <f>G16-Q16</f>
        <v>0</v>
      </c>
      <c r="R25">
        <f>H16-R16</f>
        <v>0</v>
      </c>
    </row>
    <row r="26" spans="2:18" x14ac:dyDescent="0.3">
      <c r="L26">
        <v>2</v>
      </c>
      <c r="M26">
        <f>C17-M17</f>
        <v>1</v>
      </c>
      <c r="N26">
        <f>D17-N17</f>
        <v>1</v>
      </c>
      <c r="O26">
        <f>E17-O17</f>
        <v>0</v>
      </c>
      <c r="P26">
        <f>F17-P17</f>
        <v>0</v>
      </c>
      <c r="Q26">
        <f>G17-Q17</f>
        <v>0</v>
      </c>
      <c r="R26">
        <f>H17-R17</f>
        <v>0</v>
      </c>
    </row>
    <row r="27" spans="2:18" x14ac:dyDescent="0.3">
      <c r="L27">
        <v>3</v>
      </c>
      <c r="M27">
        <f>C18-M18</f>
        <v>1</v>
      </c>
      <c r="N27">
        <f>D18-N18</f>
        <v>1</v>
      </c>
      <c r="O27">
        <f>E18-O18</f>
        <v>0</v>
      </c>
      <c r="P27">
        <f>F18-P18</f>
        <v>0</v>
      </c>
      <c r="Q27">
        <f>G18-Q18</f>
        <v>0</v>
      </c>
      <c r="R27">
        <f>H18-R18</f>
        <v>0</v>
      </c>
    </row>
    <row r="28" spans="2:18" x14ac:dyDescent="0.3">
      <c r="L28">
        <v>4</v>
      </c>
      <c r="M28">
        <f>C19-M19</f>
        <v>1</v>
      </c>
      <c r="N28">
        <f>D19-N19</f>
        <v>1</v>
      </c>
      <c r="O28">
        <f>E19-O19</f>
        <v>0</v>
      </c>
      <c r="P28">
        <f>F19-P19</f>
        <v>0</v>
      </c>
      <c r="Q28">
        <f>G19-Q19</f>
        <v>0</v>
      </c>
      <c r="R28">
        <f>H19-R19</f>
        <v>0</v>
      </c>
    </row>
    <row r="29" spans="2:18" x14ac:dyDescent="0.3">
      <c r="L29">
        <v>5</v>
      </c>
      <c r="M29">
        <f>C20-M20</f>
        <v>1</v>
      </c>
      <c r="N29">
        <f>D20-N20</f>
        <v>1</v>
      </c>
      <c r="O29">
        <f>E20-O20</f>
        <v>0</v>
      </c>
      <c r="P29">
        <f>F20-P20</f>
        <v>0</v>
      </c>
      <c r="Q29">
        <f>G20-Q20</f>
        <v>0</v>
      </c>
      <c r="R29">
        <f>H20-R20</f>
        <v>0</v>
      </c>
    </row>
    <row r="30" spans="2:18" x14ac:dyDescent="0.3"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3"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D1C6-DCB9-43FC-A17E-B7B6C88A7308}">
  <dimension ref="B1:U32"/>
  <sheetViews>
    <sheetView tabSelected="1" workbookViewId="0">
      <selection activeCell="C1" sqref="C1"/>
    </sheetView>
  </sheetViews>
  <sheetFormatPr defaultRowHeight="14.4" x14ac:dyDescent="0.3"/>
  <sheetData>
    <row r="1" spans="2:21" x14ac:dyDescent="0.3">
      <c r="B1" t="s">
        <v>99</v>
      </c>
    </row>
    <row r="2" spans="2:21" x14ac:dyDescent="0.3">
      <c r="B2" t="s">
        <v>92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L2" t="s">
        <v>79</v>
      </c>
      <c r="M2">
        <v>0</v>
      </c>
      <c r="O2" t="s">
        <v>96</v>
      </c>
      <c r="P2">
        <v>5</v>
      </c>
    </row>
    <row r="3" spans="2:21" x14ac:dyDescent="0.3">
      <c r="B3">
        <v>0</v>
      </c>
      <c r="D3">
        <v>4</v>
      </c>
      <c r="F3">
        <v>3</v>
      </c>
      <c r="G3">
        <v>5</v>
      </c>
      <c r="L3" t="s">
        <v>80</v>
      </c>
      <c r="M3">
        <v>7</v>
      </c>
    </row>
    <row r="4" spans="2:21" x14ac:dyDescent="0.3">
      <c r="B4">
        <v>1</v>
      </c>
      <c r="E4">
        <v>4</v>
      </c>
      <c r="I4">
        <v>6</v>
      </c>
    </row>
    <row r="5" spans="2:21" x14ac:dyDescent="0.3">
      <c r="B5">
        <v>2</v>
      </c>
      <c r="J5">
        <v>3</v>
      </c>
      <c r="L5" t="s">
        <v>24</v>
      </c>
      <c r="M5" t="s">
        <v>95</v>
      </c>
    </row>
    <row r="6" spans="2:21" x14ac:dyDescent="0.3">
      <c r="B6">
        <v>3</v>
      </c>
      <c r="D6">
        <v>2</v>
      </c>
      <c r="L6" t="s">
        <v>97</v>
      </c>
      <c r="M6">
        <v>0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</row>
    <row r="7" spans="2:21" x14ac:dyDescent="0.3">
      <c r="B7">
        <v>4</v>
      </c>
      <c r="E7">
        <v>2</v>
      </c>
      <c r="F7">
        <v>2</v>
      </c>
      <c r="H7">
        <v>7</v>
      </c>
      <c r="L7">
        <v>0</v>
      </c>
      <c r="M7">
        <f>IF(C14=0, 0, 1)</f>
        <v>0</v>
      </c>
      <c r="N7">
        <f t="shared" ref="N7:T7" si="0">IF(D14=0, 0, 1)</f>
        <v>1</v>
      </c>
      <c r="O7">
        <f t="shared" si="0"/>
        <v>0</v>
      </c>
      <c r="P7">
        <f t="shared" si="0"/>
        <v>1</v>
      </c>
      <c r="Q7">
        <f t="shared" si="0"/>
        <v>1</v>
      </c>
      <c r="R7">
        <f t="shared" si="0"/>
        <v>0</v>
      </c>
      <c r="S7">
        <f t="shared" si="0"/>
        <v>0</v>
      </c>
      <c r="T7">
        <f t="shared" si="0"/>
        <v>0</v>
      </c>
      <c r="U7">
        <f>IF(L7=$M$2, $P$2, IF(L7=$M$3, $P$2, 0))</f>
        <v>5</v>
      </c>
    </row>
    <row r="8" spans="2:21" x14ac:dyDescent="0.3">
      <c r="B8">
        <v>5</v>
      </c>
      <c r="J8">
        <v>1</v>
      </c>
      <c r="L8">
        <v>1</v>
      </c>
      <c r="M8">
        <f t="shared" ref="M8:M14" si="1">IF(C15=0, 0, 1)</f>
        <v>0</v>
      </c>
      <c r="N8">
        <f t="shared" ref="N8:N14" si="2">IF(D15=0, 0, 1)</f>
        <v>0</v>
      </c>
      <c r="O8">
        <f t="shared" ref="O8:O14" si="3">IF(E15=0, 0, 1)</f>
        <v>1</v>
      </c>
      <c r="P8">
        <f t="shared" ref="P8:P14" si="4">IF(F15=0, 0, 1)</f>
        <v>0</v>
      </c>
      <c r="Q8">
        <f t="shared" ref="Q8:Q14" si="5">IF(G15=0, 0, 1)</f>
        <v>0</v>
      </c>
      <c r="R8">
        <f t="shared" ref="R8:R14" si="6">IF(H15=0, 0, 1)</f>
        <v>0</v>
      </c>
      <c r="S8">
        <f t="shared" ref="S8:S14" si="7">IF(I15=0, 0, 1)</f>
        <v>1</v>
      </c>
      <c r="T8">
        <f t="shared" ref="T8:T14" si="8">IF(J15=0, 0, 1)</f>
        <v>0</v>
      </c>
      <c r="U8">
        <f t="shared" ref="U8:U14" si="9">IF(L8=$M$2, $P$2, IF(L8=$M$3, $P$2, 0))</f>
        <v>0</v>
      </c>
    </row>
    <row r="9" spans="2:21" x14ac:dyDescent="0.3">
      <c r="B9">
        <v>6</v>
      </c>
      <c r="E9">
        <v>1</v>
      </c>
      <c r="J9">
        <v>1</v>
      </c>
      <c r="L9">
        <v>2</v>
      </c>
      <c r="M9">
        <f t="shared" si="1"/>
        <v>0</v>
      </c>
      <c r="N9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  <c r="R9">
        <f t="shared" si="6"/>
        <v>0</v>
      </c>
      <c r="S9">
        <f t="shared" si="7"/>
        <v>0</v>
      </c>
      <c r="T9">
        <f t="shared" si="8"/>
        <v>1</v>
      </c>
      <c r="U9">
        <f t="shared" si="9"/>
        <v>0</v>
      </c>
    </row>
    <row r="10" spans="2:21" x14ac:dyDescent="0.3">
      <c r="B10">
        <v>7</v>
      </c>
      <c r="L10">
        <v>3</v>
      </c>
      <c r="M10">
        <f t="shared" si="1"/>
        <v>0</v>
      </c>
      <c r="N10">
        <f t="shared" si="2"/>
        <v>1</v>
      </c>
      <c r="O10">
        <f t="shared" si="3"/>
        <v>0</v>
      </c>
      <c r="P10">
        <f t="shared" si="4"/>
        <v>0</v>
      </c>
      <c r="Q10">
        <f t="shared" si="5"/>
        <v>0</v>
      </c>
      <c r="R10">
        <f t="shared" si="6"/>
        <v>0</v>
      </c>
      <c r="S10">
        <f t="shared" si="7"/>
        <v>0</v>
      </c>
      <c r="T10">
        <f t="shared" si="8"/>
        <v>0</v>
      </c>
      <c r="U10">
        <f t="shared" si="9"/>
        <v>0</v>
      </c>
    </row>
    <row r="11" spans="2:21" x14ac:dyDescent="0.3">
      <c r="L11">
        <v>4</v>
      </c>
      <c r="M11">
        <f t="shared" si="1"/>
        <v>0</v>
      </c>
      <c r="N11">
        <f t="shared" si="2"/>
        <v>0</v>
      </c>
      <c r="O11">
        <f t="shared" si="3"/>
        <v>1</v>
      </c>
      <c r="P11">
        <f t="shared" si="4"/>
        <v>1</v>
      </c>
      <c r="Q11">
        <f t="shared" si="5"/>
        <v>0</v>
      </c>
      <c r="R11">
        <f t="shared" si="6"/>
        <v>1</v>
      </c>
      <c r="S11">
        <f t="shared" si="7"/>
        <v>0</v>
      </c>
      <c r="T11">
        <f t="shared" si="8"/>
        <v>0</v>
      </c>
      <c r="U11">
        <f t="shared" si="9"/>
        <v>0</v>
      </c>
    </row>
    <row r="12" spans="2:21" x14ac:dyDescent="0.3">
      <c r="L12">
        <v>5</v>
      </c>
      <c r="M12">
        <f t="shared" si="1"/>
        <v>0</v>
      </c>
      <c r="N12">
        <f t="shared" si="2"/>
        <v>0</v>
      </c>
      <c r="O12">
        <f t="shared" si="3"/>
        <v>0</v>
      </c>
      <c r="P12">
        <f t="shared" si="4"/>
        <v>0</v>
      </c>
      <c r="Q12">
        <f t="shared" si="5"/>
        <v>0</v>
      </c>
      <c r="R12">
        <f t="shared" si="6"/>
        <v>0</v>
      </c>
      <c r="S12">
        <f t="shared" si="7"/>
        <v>0</v>
      </c>
      <c r="T12">
        <f t="shared" si="8"/>
        <v>1</v>
      </c>
      <c r="U12">
        <f t="shared" si="9"/>
        <v>0</v>
      </c>
    </row>
    <row r="13" spans="2:21" x14ac:dyDescent="0.3">
      <c r="B13" t="s">
        <v>93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L13">
        <v>6</v>
      </c>
      <c r="M13">
        <f t="shared" si="1"/>
        <v>0</v>
      </c>
      <c r="N13">
        <f t="shared" si="2"/>
        <v>0</v>
      </c>
      <c r="O13">
        <f t="shared" si="3"/>
        <v>1</v>
      </c>
      <c r="P13">
        <f t="shared" si="4"/>
        <v>0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1</v>
      </c>
      <c r="U13">
        <f t="shared" si="9"/>
        <v>0</v>
      </c>
    </row>
    <row r="14" spans="2:21" x14ac:dyDescent="0.3">
      <c r="B14">
        <v>0</v>
      </c>
      <c r="D14">
        <v>3</v>
      </c>
      <c r="F14">
        <v>4</v>
      </c>
      <c r="G14">
        <v>6</v>
      </c>
      <c r="L14">
        <v>7</v>
      </c>
      <c r="M14">
        <f t="shared" si="1"/>
        <v>0</v>
      </c>
      <c r="N14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  <c r="R14">
        <f t="shared" si="6"/>
        <v>0</v>
      </c>
      <c r="S14">
        <f t="shared" si="7"/>
        <v>0</v>
      </c>
      <c r="T14">
        <f t="shared" si="8"/>
        <v>0</v>
      </c>
      <c r="U14">
        <f t="shared" si="9"/>
        <v>5</v>
      </c>
    </row>
    <row r="15" spans="2:21" x14ac:dyDescent="0.3">
      <c r="B15">
        <v>1</v>
      </c>
      <c r="E15">
        <v>2</v>
      </c>
      <c r="I15">
        <v>5</v>
      </c>
    </row>
    <row r="16" spans="2:21" x14ac:dyDescent="0.3">
      <c r="B16">
        <v>2</v>
      </c>
      <c r="J16">
        <v>4</v>
      </c>
      <c r="L16" t="s">
        <v>98</v>
      </c>
      <c r="M16">
        <v>0</v>
      </c>
      <c r="N16">
        <v>1</v>
      </c>
      <c r="O16">
        <v>2</v>
      </c>
      <c r="P16">
        <v>3</v>
      </c>
      <c r="Q16">
        <v>4</v>
      </c>
      <c r="R16">
        <v>5</v>
      </c>
      <c r="S16">
        <v>6</v>
      </c>
      <c r="T16">
        <v>7</v>
      </c>
    </row>
    <row r="17" spans="2:12" x14ac:dyDescent="0.3">
      <c r="B17">
        <v>3</v>
      </c>
      <c r="D17">
        <v>3</v>
      </c>
      <c r="L17">
        <v>0</v>
      </c>
    </row>
    <row r="18" spans="2:12" x14ac:dyDescent="0.3">
      <c r="B18">
        <v>4</v>
      </c>
      <c r="E18">
        <v>4</v>
      </c>
      <c r="F18">
        <v>3</v>
      </c>
      <c r="H18">
        <v>5</v>
      </c>
      <c r="L18">
        <v>1</v>
      </c>
    </row>
    <row r="19" spans="2:12" x14ac:dyDescent="0.3">
      <c r="B19">
        <v>5</v>
      </c>
      <c r="J19">
        <v>2</v>
      </c>
      <c r="L19">
        <v>2</v>
      </c>
    </row>
    <row r="20" spans="2:12" x14ac:dyDescent="0.3">
      <c r="B20">
        <v>6</v>
      </c>
      <c r="E20">
        <v>5</v>
      </c>
      <c r="J20">
        <v>4</v>
      </c>
      <c r="L20">
        <v>3</v>
      </c>
    </row>
    <row r="21" spans="2:12" x14ac:dyDescent="0.3">
      <c r="B21">
        <v>7</v>
      </c>
      <c r="L21">
        <v>4</v>
      </c>
    </row>
    <row r="22" spans="2:12" x14ac:dyDescent="0.3">
      <c r="L22">
        <v>5</v>
      </c>
    </row>
    <row r="23" spans="2:12" x14ac:dyDescent="0.3">
      <c r="L23">
        <v>6</v>
      </c>
    </row>
    <row r="24" spans="2:12" x14ac:dyDescent="0.3">
      <c r="B24" t="s">
        <v>94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L24">
        <v>7</v>
      </c>
    </row>
    <row r="25" spans="2:12" x14ac:dyDescent="0.3">
      <c r="B25">
        <v>0</v>
      </c>
      <c r="D25">
        <v>3</v>
      </c>
      <c r="F25">
        <v>4</v>
      </c>
      <c r="G25">
        <v>6</v>
      </c>
    </row>
    <row r="26" spans="2:12" x14ac:dyDescent="0.3">
      <c r="B26">
        <v>1</v>
      </c>
      <c r="E26">
        <v>2</v>
      </c>
      <c r="I26">
        <v>5</v>
      </c>
    </row>
    <row r="27" spans="2:12" x14ac:dyDescent="0.3">
      <c r="B27">
        <v>2</v>
      </c>
      <c r="J27">
        <v>4</v>
      </c>
    </row>
    <row r="28" spans="2:12" x14ac:dyDescent="0.3">
      <c r="B28">
        <v>3</v>
      </c>
      <c r="D28">
        <v>3</v>
      </c>
    </row>
    <row r="29" spans="2:12" x14ac:dyDescent="0.3">
      <c r="B29">
        <v>4</v>
      </c>
      <c r="E29">
        <v>4</v>
      </c>
      <c r="F29">
        <v>3</v>
      </c>
      <c r="H29">
        <v>5</v>
      </c>
    </row>
    <row r="30" spans="2:12" x14ac:dyDescent="0.3">
      <c r="B30">
        <v>5</v>
      </c>
      <c r="J30">
        <v>2</v>
      </c>
    </row>
    <row r="31" spans="2:12" x14ac:dyDescent="0.3">
      <c r="B31">
        <v>6</v>
      </c>
      <c r="E31">
        <v>5</v>
      </c>
      <c r="J31">
        <v>4</v>
      </c>
    </row>
    <row r="32" spans="2:12" x14ac:dyDescent="0.3">
      <c r="B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Staff allocation</vt:lpstr>
      <vt:lpstr>Line inspection</vt:lpstr>
      <vt:lpstr>Node to edge costs</vt:lpstr>
      <vt:lpstr>Max cardinality matching</vt:lpstr>
      <vt:lpstr>Creating committees</vt:lpstr>
      <vt:lpstr>Preemption scheduling</vt:lpstr>
      <vt:lpstr>Logistic operations</vt:lpstr>
      <vt:lpstr>Min s_t cut 1</vt:lpstr>
      <vt:lpstr>Min s_t cut 2</vt:lpstr>
      <vt:lpstr>Min cost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2022-07-26T18:20:25Z</dcterms:created>
  <dcterms:modified xsi:type="dcterms:W3CDTF">2022-08-04T11:18:13Z</dcterms:modified>
</cp:coreProperties>
</file>