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8B50E74C738F465FA5D0226CEA172BBE" descr="hist(invoicequantity)"/>
        <xdr:cNvPicPr/>
      </xdr:nvPicPr>
      <xdr:blipFill>
        <a:blip r:embed="rId1"/>
        <a:stretch>
          <a:fillRect/>
        </a:stretch>
      </xdr:blipFill>
      <xdr:spPr>
        <a:xfrm>
          <a:off x="0" y="0"/>
          <a:ext cx="5248275" cy="3776345"/>
        </a:xfrm>
        <a:prstGeom prst="rect">
          <a:avLst/>
        </a:prstGeom>
      </xdr:spPr>
    </xdr:pic>
  </etc:cellImage>
  <etc:cellImage>
    <xdr:pic>
      <xdr:nvPicPr>
        <xdr:cNvPr id="5" name="ID_1A43D2A6A23E4ABAB89A0460606DF41F" descr="boxplot(invoice quantity)"/>
        <xdr:cNvPicPr/>
      </xdr:nvPicPr>
      <xdr:blipFill>
        <a:blip r:embed="rId2"/>
        <a:stretch>
          <a:fillRect/>
        </a:stretch>
      </xdr:blipFill>
      <xdr:spPr>
        <a:xfrm>
          <a:off x="0" y="0"/>
          <a:ext cx="5303520" cy="3620770"/>
        </a:xfrm>
        <a:prstGeom prst="rect">
          <a:avLst/>
        </a:prstGeom>
      </xdr:spPr>
    </xdr:pic>
  </etc:cellImage>
  <etc:cellImage>
    <xdr:pic>
      <xdr:nvPicPr>
        <xdr:cNvPr id="6" name="ID_054E011836574A39887332877BB9C07D" descr="density plot(iq)"/>
        <xdr:cNvPicPr/>
      </xdr:nvPicPr>
      <xdr:blipFill>
        <a:blip r:embed="rId3"/>
        <a:stretch>
          <a:fillRect/>
        </a:stretch>
      </xdr:blipFill>
      <xdr:spPr>
        <a:xfrm>
          <a:off x="0" y="0"/>
          <a:ext cx="5431155" cy="3949700"/>
        </a:xfrm>
        <a:prstGeom prst="rect">
          <a:avLst/>
        </a:prstGeom>
      </xdr:spPr>
    </xdr:pic>
  </etc:cellImage>
  <etc:cellImage>
    <xdr:pic>
      <xdr:nvPicPr>
        <xdr:cNvPr id="7" name="ID_162A27A47A1C4293A79F4EFA16F65C2C" descr="scatter plot(iq)"/>
        <xdr:cNvPicPr/>
      </xdr:nvPicPr>
      <xdr:blipFill>
        <a:blip r:embed="rId4"/>
        <a:stretch>
          <a:fillRect/>
        </a:stretch>
      </xdr:blipFill>
      <xdr:spPr>
        <a:xfrm>
          <a:off x="0" y="0"/>
          <a:ext cx="5303520" cy="4142105"/>
        </a:xfrm>
        <a:prstGeom prst="rect">
          <a:avLst/>
        </a:prstGeom>
      </xdr:spPr>
    </xdr:pic>
  </etc:cellImage>
  <etc:cellImage>
    <xdr:pic>
      <xdr:nvPicPr>
        <xdr:cNvPr id="8" name="ID_8F92B053327A43CAAAE36FCC11265C1F" descr="heatmap(iq)"/>
        <xdr:cNvPicPr/>
      </xdr:nvPicPr>
      <xdr:blipFill>
        <a:blip r:embed="rId5"/>
        <a:stretch>
          <a:fillRect/>
        </a:stretch>
      </xdr:blipFill>
      <xdr:spPr>
        <a:xfrm>
          <a:off x="0" y="0"/>
          <a:ext cx="4873625" cy="3959225"/>
        </a:xfrm>
        <a:prstGeom prst="rect">
          <a:avLst/>
        </a:prstGeom>
      </xdr:spPr>
    </xdr:pic>
  </etc:cellImage>
  <etc:cellImage>
    <xdr:pic>
      <xdr:nvPicPr>
        <xdr:cNvPr id="3" name="ID_F093BBA9049643DBA479EDCF21B9F16F" descr="Q-Qplot(iq)"/>
        <xdr:cNvPicPr/>
      </xdr:nvPicPr>
      <xdr:blipFill>
        <a:blip r:embed="rId6"/>
        <a:stretch>
          <a:fillRect/>
        </a:stretch>
      </xdr:blipFill>
      <xdr:spPr>
        <a:xfrm>
          <a:off x="0" y="0"/>
          <a:ext cx="5303520" cy="4142105"/>
        </a:xfrm>
        <a:prstGeom prst="rect">
          <a:avLst/>
        </a:prstGeom>
      </xdr:spPr>
    </xdr:pic>
  </etc:cellImage>
  <etc:cellImage>
    <xdr:pic>
      <xdr:nvPicPr>
        <xdr:cNvPr id="9" name="ID_42DA9D7E8CC249C49555745E36A37732" descr="authorizationstatus"/>
        <xdr:cNvPicPr/>
      </xdr:nvPicPr>
      <xdr:blipFill>
        <a:blip r:embed="rId7"/>
        <a:stretch>
          <a:fillRect/>
        </a:stretch>
      </xdr:blipFill>
      <xdr:spPr>
        <a:xfrm>
          <a:off x="0" y="0"/>
          <a:ext cx="5129530" cy="4891405"/>
        </a:xfrm>
        <a:prstGeom prst="rect">
          <a:avLst/>
        </a:prstGeom>
      </xdr:spPr>
    </xdr:pic>
  </etc:cellImage>
  <etc:cellImage>
    <xdr:pic>
      <xdr:nvPicPr>
        <xdr:cNvPr id="10" name="ID_FCDBAE7182E94B6EAF0C54853C04CD4A" descr="ItemCategory"/>
        <xdr:cNvPicPr/>
      </xdr:nvPicPr>
      <xdr:blipFill>
        <a:blip r:embed="rId8"/>
        <a:stretch>
          <a:fillRect/>
        </a:stretch>
      </xdr:blipFill>
      <xdr:spPr>
        <a:xfrm>
          <a:off x="0" y="0"/>
          <a:ext cx="5129530" cy="5257800"/>
        </a:xfrm>
        <a:prstGeom prst="rect">
          <a:avLst/>
        </a:prstGeom>
      </xdr:spPr>
    </xdr:pic>
  </etc:cellImage>
  <etc:cellImage>
    <xdr:pic>
      <xdr:nvPicPr>
        <xdr:cNvPr id="11" name="ID_7918366864744E3C94FB4E922AEC95DB" descr="minimumorder"/>
        <xdr:cNvPicPr/>
      </xdr:nvPicPr>
      <xdr:blipFill>
        <a:blip r:embed="rId9"/>
        <a:stretch>
          <a:fillRect/>
        </a:stretch>
      </xdr:blipFill>
      <xdr:spPr>
        <a:xfrm>
          <a:off x="0" y="0"/>
          <a:ext cx="5129530" cy="4608195"/>
        </a:xfrm>
        <a:prstGeom prst="rect">
          <a:avLst/>
        </a:prstGeom>
      </xdr:spPr>
    </xdr:pic>
  </etc:cellImage>
  <etc:cellImage>
    <xdr:pic>
      <xdr:nvPicPr>
        <xdr:cNvPr id="12" name="ID_064FAC8E3D1C406BB80B55AE93C48B68" descr="InvoiceStatus"/>
        <xdr:cNvPicPr/>
      </xdr:nvPicPr>
      <xdr:blipFill>
        <a:blip r:embed="rId10"/>
        <a:stretch>
          <a:fillRect/>
        </a:stretch>
      </xdr:blipFill>
      <xdr:spPr>
        <a:xfrm>
          <a:off x="0" y="0"/>
          <a:ext cx="5129530" cy="5175250"/>
        </a:xfrm>
        <a:prstGeom prst="rect">
          <a:avLst/>
        </a:prstGeom>
      </xdr:spPr>
    </xdr:pic>
  </etc:cellImage>
  <etc:cellImage>
    <xdr:pic>
      <xdr:nvPicPr>
        <xdr:cNvPr id="13" name="ID_C629898813CD4F779F3D8EE7A5C6E7D7" descr="OrderStatus"/>
        <xdr:cNvPicPr/>
      </xdr:nvPicPr>
      <xdr:blipFill>
        <a:blip r:embed="rId11"/>
        <a:stretch>
          <a:fillRect/>
        </a:stretch>
      </xdr:blipFill>
      <xdr:spPr>
        <a:xfrm>
          <a:off x="0" y="0"/>
          <a:ext cx="5212080" cy="4992370"/>
        </a:xfrm>
        <a:prstGeom prst="rect">
          <a:avLst/>
        </a:prstGeom>
      </xdr:spPr>
    </xdr:pic>
  </etc:cellImage>
  <etc:cellImage>
    <xdr:pic>
      <xdr:nvPicPr>
        <xdr:cNvPr id="14" name="ID_F68108F7ED7F4AC4982F653912EC715A" descr="hist(item grams 1)"/>
        <xdr:cNvPicPr/>
      </xdr:nvPicPr>
      <xdr:blipFill>
        <a:blip r:embed="rId12"/>
        <a:stretch>
          <a:fillRect/>
        </a:stretch>
      </xdr:blipFill>
      <xdr:spPr>
        <a:xfrm>
          <a:off x="0" y="0"/>
          <a:ext cx="5129530" cy="3776345"/>
        </a:xfrm>
        <a:prstGeom prst="rect">
          <a:avLst/>
        </a:prstGeom>
      </xdr:spPr>
    </xdr:pic>
  </etc:cellImage>
  <etc:cellImage>
    <xdr:pic>
      <xdr:nvPicPr>
        <xdr:cNvPr id="15" name="ID_ACC06D35DA0940D1BF72A65AA4F1B1C7" descr="box(item grams1)"/>
        <xdr:cNvPicPr/>
      </xdr:nvPicPr>
      <xdr:blipFill>
        <a:blip r:embed="rId13"/>
        <a:stretch>
          <a:fillRect/>
        </a:stretch>
      </xdr:blipFill>
      <xdr:spPr>
        <a:xfrm>
          <a:off x="0" y="0"/>
          <a:ext cx="5220970" cy="3602355"/>
        </a:xfrm>
        <a:prstGeom prst="rect">
          <a:avLst/>
        </a:prstGeom>
      </xdr:spPr>
    </xdr:pic>
  </etc:cellImage>
  <etc:cellImage>
    <xdr:pic>
      <xdr:nvPicPr>
        <xdr:cNvPr id="16" name="ID_78BC62351B7A49D9838BB014E71A3EC5" descr="dense(itemgrams1)"/>
        <xdr:cNvPicPr/>
      </xdr:nvPicPr>
      <xdr:blipFill>
        <a:blip r:embed="rId14"/>
        <a:stretch>
          <a:fillRect/>
        </a:stretch>
      </xdr:blipFill>
      <xdr:spPr>
        <a:xfrm>
          <a:off x="0" y="0"/>
          <a:ext cx="5349240" cy="3949700"/>
        </a:xfrm>
        <a:prstGeom prst="rect">
          <a:avLst/>
        </a:prstGeom>
      </xdr:spPr>
    </xdr:pic>
  </etc:cellImage>
  <etc:cellImage>
    <xdr:pic>
      <xdr:nvPicPr>
        <xdr:cNvPr id="17" name="ID_A3BB101267334EB0B7520244A46B13C0" descr="hist(itemnetweight)1"/>
        <xdr:cNvPicPr/>
      </xdr:nvPicPr>
      <xdr:blipFill>
        <a:blip r:embed="rId15"/>
        <a:stretch>
          <a:fillRect/>
        </a:stretch>
      </xdr:blipFill>
      <xdr:spPr>
        <a:xfrm>
          <a:off x="0" y="0"/>
          <a:ext cx="5129530" cy="3776345"/>
        </a:xfrm>
        <a:prstGeom prst="rect">
          <a:avLst/>
        </a:prstGeom>
      </xdr:spPr>
    </xdr:pic>
  </etc:cellImage>
  <etc:cellImage>
    <xdr:pic>
      <xdr:nvPicPr>
        <xdr:cNvPr id="18" name="ID_0D4C1D056AF54D7188E62FB5AD4CFE11" descr="box(itemnetweight)"/>
        <xdr:cNvPicPr/>
      </xdr:nvPicPr>
      <xdr:blipFill>
        <a:blip r:embed="rId16"/>
        <a:stretch>
          <a:fillRect/>
        </a:stretch>
      </xdr:blipFill>
      <xdr:spPr>
        <a:xfrm>
          <a:off x="0" y="0"/>
          <a:ext cx="5147945" cy="3602355"/>
        </a:xfrm>
        <a:prstGeom prst="rect">
          <a:avLst/>
        </a:prstGeom>
      </xdr:spPr>
    </xdr:pic>
  </etc:cellImage>
  <etc:cellImage>
    <xdr:pic>
      <xdr:nvPicPr>
        <xdr:cNvPr id="19" name="ID_8731A75CAA114AFD95083DF94E3B276A" descr="dense(itemnetweight1)"/>
        <xdr:cNvPicPr/>
      </xdr:nvPicPr>
      <xdr:blipFill>
        <a:blip r:embed="rId17"/>
        <a:stretch>
          <a:fillRect/>
        </a:stretch>
      </xdr:blipFill>
      <xdr:spPr>
        <a:xfrm>
          <a:off x="0" y="0"/>
          <a:ext cx="5266690" cy="3949700"/>
        </a:xfrm>
        <a:prstGeom prst="rect">
          <a:avLst/>
        </a:prstGeom>
      </xdr:spPr>
    </xdr:pic>
  </etc:cellImage>
  <etc:cellImage>
    <xdr:pic>
      <xdr:nvPicPr>
        <xdr:cNvPr id="20" name="ID_7910319A32E349BBBF9DF8D9D9874C5D" descr="hist(quantity1)"/>
        <xdr:cNvPicPr/>
      </xdr:nvPicPr>
      <xdr:blipFill>
        <a:blip r:embed="rId18"/>
        <a:stretch>
          <a:fillRect/>
        </a:stretch>
      </xdr:blipFill>
      <xdr:spPr>
        <a:xfrm>
          <a:off x="0" y="0"/>
          <a:ext cx="5129530" cy="3822065"/>
        </a:xfrm>
        <a:prstGeom prst="rect">
          <a:avLst/>
        </a:prstGeom>
      </xdr:spPr>
    </xdr:pic>
  </etc:cellImage>
  <etc:cellImage>
    <xdr:pic>
      <xdr:nvPicPr>
        <xdr:cNvPr id="21" name="ID_EF7ACBBEBB5A4BF686FD58B98BC87FE1" descr="boxplot(quantity1)"/>
        <xdr:cNvPicPr/>
      </xdr:nvPicPr>
      <xdr:blipFill>
        <a:blip r:embed="rId19"/>
        <a:stretch>
          <a:fillRect/>
        </a:stretch>
      </xdr:blipFill>
      <xdr:spPr>
        <a:xfrm>
          <a:off x="0" y="0"/>
          <a:ext cx="5220970" cy="3602355"/>
        </a:xfrm>
        <a:prstGeom prst="rect">
          <a:avLst/>
        </a:prstGeom>
      </xdr:spPr>
    </xdr:pic>
  </etc:cellImage>
  <etc:cellImage>
    <xdr:pic>
      <xdr:nvPicPr>
        <xdr:cNvPr id="22" name="ID_AAFAB144F9194325927B0186BF17990F" descr="dense(quantity)"/>
        <xdr:cNvPicPr/>
      </xdr:nvPicPr>
      <xdr:blipFill>
        <a:blip r:embed="rId20"/>
        <a:stretch>
          <a:fillRect/>
        </a:stretch>
      </xdr:blipFill>
      <xdr:spPr>
        <a:xfrm>
          <a:off x="0" y="0"/>
          <a:ext cx="5367020" cy="3949700"/>
        </a:xfrm>
        <a:prstGeom prst="rect">
          <a:avLst/>
        </a:prstGeom>
      </xdr:spPr>
    </xdr:pic>
  </etc:cellImage>
  <etc:cellImage>
    <xdr:pic>
      <xdr:nvPicPr>
        <xdr:cNvPr id="23" name="ID_7C5A1D47583D45A5B3290C0CBB91D36D" descr="rate(histogram)"/>
        <xdr:cNvPicPr/>
      </xdr:nvPicPr>
      <xdr:blipFill>
        <a:blip r:embed="rId21"/>
        <a:stretch>
          <a:fillRect/>
        </a:stretch>
      </xdr:blipFill>
      <xdr:spPr>
        <a:xfrm>
          <a:off x="0" y="0"/>
          <a:ext cx="5129530" cy="3776345"/>
        </a:xfrm>
        <a:prstGeom prst="rect">
          <a:avLst/>
        </a:prstGeom>
      </xdr:spPr>
    </xdr:pic>
  </etc:cellImage>
  <etc:cellImage>
    <xdr:pic>
      <xdr:nvPicPr>
        <xdr:cNvPr id="24" name="ID_E264D0006C8B4660873D4329DD8FC27E" descr="box(hist)"/>
        <xdr:cNvPicPr/>
      </xdr:nvPicPr>
      <xdr:blipFill>
        <a:blip r:embed="rId22"/>
        <a:stretch>
          <a:fillRect/>
        </a:stretch>
      </xdr:blipFill>
      <xdr:spPr>
        <a:xfrm>
          <a:off x="0" y="0"/>
          <a:ext cx="5065395" cy="3602355"/>
        </a:xfrm>
        <a:prstGeom prst="rect">
          <a:avLst/>
        </a:prstGeom>
      </xdr:spPr>
    </xdr:pic>
  </etc:cellImage>
  <etc:cellImage>
    <xdr:pic>
      <xdr:nvPicPr>
        <xdr:cNvPr id="25" name="ID_78B7EAD86E0D4DC99A0BD7383700FB73" descr="dense(rate)"/>
        <xdr:cNvPicPr/>
      </xdr:nvPicPr>
      <xdr:blipFill>
        <a:blip r:embed="rId23"/>
        <a:stretch>
          <a:fillRect/>
        </a:stretch>
      </xdr:blipFill>
      <xdr:spPr>
        <a:xfrm>
          <a:off x="0" y="0"/>
          <a:ext cx="5266690" cy="3949700"/>
        </a:xfrm>
        <a:prstGeom prst="rect">
          <a:avLst/>
        </a:prstGeom>
      </xdr:spPr>
    </xdr:pic>
  </etc:cellImage>
  <etc:cellImage>
    <xdr:pic>
      <xdr:nvPicPr>
        <xdr:cNvPr id="26" name="ID_A0FF71DDB8AB48A4B3E1E94975D30521" descr="invoice qu1 hist"/>
        <xdr:cNvPicPr/>
      </xdr:nvPicPr>
      <xdr:blipFill>
        <a:blip r:embed="rId24"/>
        <a:stretch>
          <a:fillRect/>
        </a:stretch>
      </xdr:blipFill>
      <xdr:spPr>
        <a:xfrm>
          <a:off x="0" y="0"/>
          <a:ext cx="5220970" cy="3776345"/>
        </a:xfrm>
        <a:prstGeom prst="rect">
          <a:avLst/>
        </a:prstGeom>
      </xdr:spPr>
    </xdr:pic>
  </etc:cellImage>
  <etc:cellImage>
    <xdr:pic>
      <xdr:nvPicPr>
        <xdr:cNvPr id="27" name="ID_95993209105D41F2B7235D5A28C56178" descr="invoice q box 1"/>
        <xdr:cNvPicPr/>
      </xdr:nvPicPr>
      <xdr:blipFill>
        <a:blip r:embed="rId25"/>
        <a:stretch>
          <a:fillRect/>
        </a:stretch>
      </xdr:blipFill>
      <xdr:spPr>
        <a:xfrm>
          <a:off x="0" y="0"/>
          <a:ext cx="5220970" cy="3785235"/>
        </a:xfrm>
        <a:prstGeom prst="rect">
          <a:avLst/>
        </a:prstGeom>
      </xdr:spPr>
    </xdr:pic>
  </etc:cellImage>
  <etc:cellImage>
    <xdr:pic>
      <xdr:nvPicPr>
        <xdr:cNvPr id="28" name="ID_C012447BA660485A8015464A332F46A8" descr="dense invoce quantity 1"/>
        <xdr:cNvPicPr/>
      </xdr:nvPicPr>
      <xdr:blipFill>
        <a:blip r:embed="rId26"/>
        <a:stretch>
          <a:fillRect/>
        </a:stretch>
      </xdr:blipFill>
      <xdr:spPr>
        <a:xfrm>
          <a:off x="0" y="0"/>
          <a:ext cx="5266690" cy="3986530"/>
        </a:xfrm>
        <a:prstGeom prst="rect">
          <a:avLst/>
        </a:prstGeom>
      </xdr:spPr>
    </xdr:pic>
  </etc:cellImage>
  <etc:cellImage>
    <xdr:pic>
      <xdr:nvPicPr>
        <xdr:cNvPr id="2" name="ID_D1E1A9B7A27F4A7C912F7A8765BB4982" descr="scatter plot for item gram"/>
        <xdr:cNvPicPr/>
      </xdr:nvPicPr>
      <xdr:blipFill>
        <a:blip r:embed="rId27"/>
        <a:stretch>
          <a:fillRect/>
        </a:stretch>
      </xdr:blipFill>
      <xdr:spPr>
        <a:xfrm>
          <a:off x="0" y="0"/>
          <a:ext cx="5193665" cy="3776345"/>
        </a:xfrm>
        <a:prstGeom prst="rect">
          <a:avLst/>
        </a:prstGeom>
      </xdr:spPr>
    </xdr:pic>
  </etc:cellImage>
  <etc:cellImage>
    <xdr:pic>
      <xdr:nvPicPr>
        <xdr:cNvPr id="29" name="ID_0250EFC414AC48E3BB006CA7C2D0FA1A" descr="q-qplot iem grams"/>
        <xdr:cNvPicPr/>
      </xdr:nvPicPr>
      <xdr:blipFill>
        <a:blip r:embed="rId28"/>
        <a:stretch>
          <a:fillRect/>
        </a:stretch>
      </xdr:blipFill>
      <xdr:spPr>
        <a:xfrm>
          <a:off x="0" y="0"/>
          <a:ext cx="5303520" cy="4142105"/>
        </a:xfrm>
        <a:prstGeom prst="rect">
          <a:avLst/>
        </a:prstGeom>
      </xdr:spPr>
    </xdr:pic>
  </etc:cellImage>
  <etc:cellImage>
    <xdr:pic>
      <xdr:nvPicPr>
        <xdr:cNvPr id="31" name="ID_CF3BA473E6F84A96A6A3EA3F7C3239AF" descr="H"/>
        <xdr:cNvPicPr/>
      </xdr:nvPicPr>
      <xdr:blipFill>
        <a:blip r:embed="rId29"/>
        <a:stretch>
          <a:fillRect/>
        </a:stretch>
      </xdr:blipFill>
      <xdr:spPr>
        <a:xfrm>
          <a:off x="0" y="0"/>
          <a:ext cx="5586730" cy="4699635"/>
        </a:xfrm>
        <a:prstGeom prst="rect">
          <a:avLst/>
        </a:prstGeom>
      </xdr:spPr>
    </xdr:pic>
  </etc:cellImage>
  <etc:cellImage>
    <xdr:pic>
      <xdr:nvPicPr>
        <xdr:cNvPr id="32" name="ID_5DA19F5E07EF4A7A88F4DEB0A4D34C44" descr="scatter plot for item gram"/>
        <xdr:cNvPicPr/>
      </xdr:nvPicPr>
      <xdr:blipFill>
        <a:blip r:embed="rId27"/>
        <a:stretch>
          <a:fillRect/>
        </a:stretch>
      </xdr:blipFill>
      <xdr:spPr>
        <a:xfrm>
          <a:off x="0" y="0"/>
          <a:ext cx="5193665" cy="3776345"/>
        </a:xfrm>
        <a:prstGeom prst="rect">
          <a:avLst/>
        </a:prstGeom>
      </xdr:spPr>
    </xdr:pic>
  </etc:cellImage>
  <etc:cellImage>
    <xdr:pic>
      <xdr:nvPicPr>
        <xdr:cNvPr id="33" name="ID_D53BCA9D755B4212BF4B66C482169471" descr="q-qplot for item net weight 3"/>
        <xdr:cNvPicPr/>
      </xdr:nvPicPr>
      <xdr:blipFill>
        <a:blip r:embed="rId30"/>
        <a:stretch>
          <a:fillRect/>
        </a:stretch>
      </xdr:blipFill>
      <xdr:spPr>
        <a:xfrm>
          <a:off x="0" y="0"/>
          <a:ext cx="5220970" cy="4142105"/>
        </a:xfrm>
        <a:prstGeom prst="rect">
          <a:avLst/>
        </a:prstGeom>
      </xdr:spPr>
    </xdr:pic>
  </etc:cellImage>
  <etc:cellImage>
    <xdr:pic>
      <xdr:nvPicPr>
        <xdr:cNvPr id="35" name="ID_CCB4C4E09C8A4A53A18A3211D27B147A" descr="H"/>
        <xdr:cNvPicPr/>
      </xdr:nvPicPr>
      <xdr:blipFill>
        <a:blip r:embed="rId29"/>
        <a:stretch>
          <a:fillRect/>
        </a:stretch>
      </xdr:blipFill>
      <xdr:spPr>
        <a:xfrm>
          <a:off x="0" y="0"/>
          <a:ext cx="5586730" cy="4699635"/>
        </a:xfrm>
        <a:prstGeom prst="rect">
          <a:avLst/>
        </a:prstGeom>
      </xdr:spPr>
    </xdr:pic>
  </etc:cellImage>
  <etc:cellImage>
    <xdr:pic>
      <xdr:nvPicPr>
        <xdr:cNvPr id="36" name="ID_0E4B3A6AFAB643CDB6EB620D95631B8F" descr="quantity"/>
        <xdr:cNvPicPr/>
      </xdr:nvPicPr>
      <xdr:blipFill>
        <a:blip r:embed="rId31"/>
        <a:stretch>
          <a:fillRect/>
        </a:stretch>
      </xdr:blipFill>
      <xdr:spPr>
        <a:xfrm>
          <a:off x="0" y="0"/>
          <a:ext cx="5065395" cy="3803650"/>
        </a:xfrm>
        <a:prstGeom prst="rect">
          <a:avLst/>
        </a:prstGeom>
      </xdr:spPr>
    </xdr:pic>
  </etc:cellImage>
  <etc:cellImage>
    <xdr:pic>
      <xdr:nvPicPr>
        <xdr:cNvPr id="37" name="ID_0A76414FB8BF4618B3E067744DEB5960" descr="QW"/>
        <xdr:cNvPicPr/>
      </xdr:nvPicPr>
      <xdr:blipFill>
        <a:blip r:embed="rId32"/>
        <a:stretch>
          <a:fillRect/>
        </a:stretch>
      </xdr:blipFill>
      <xdr:spPr>
        <a:xfrm>
          <a:off x="0" y="0"/>
          <a:ext cx="5330825" cy="4142105"/>
        </a:xfrm>
        <a:prstGeom prst="rect">
          <a:avLst/>
        </a:prstGeom>
      </xdr:spPr>
    </xdr:pic>
  </etc:cellImage>
  <etc:cellImage>
    <xdr:pic>
      <xdr:nvPicPr>
        <xdr:cNvPr id="38" name="ID_376AA0BDA56742EF936B03C131190D76" descr="H"/>
        <xdr:cNvPicPr/>
      </xdr:nvPicPr>
      <xdr:blipFill>
        <a:blip r:embed="rId29"/>
        <a:stretch>
          <a:fillRect/>
        </a:stretch>
      </xdr:blipFill>
      <xdr:spPr>
        <a:xfrm>
          <a:off x="0" y="0"/>
          <a:ext cx="5586730" cy="4699635"/>
        </a:xfrm>
        <a:prstGeom prst="rect">
          <a:avLst/>
        </a:prstGeom>
      </xdr:spPr>
    </xdr:pic>
  </etc:cellImage>
  <etc:cellImage>
    <xdr:pic>
      <xdr:nvPicPr>
        <xdr:cNvPr id="39" name="ID_9F7D0CF1D9944EBFAA0F1DDB55DBB33B" descr="S"/>
        <xdr:cNvPicPr/>
      </xdr:nvPicPr>
      <xdr:blipFill>
        <a:blip r:embed="rId33"/>
        <a:stretch>
          <a:fillRect/>
        </a:stretch>
      </xdr:blipFill>
      <xdr:spPr>
        <a:xfrm>
          <a:off x="0" y="0"/>
          <a:ext cx="5147945" cy="3803650"/>
        </a:xfrm>
        <a:prstGeom prst="rect">
          <a:avLst/>
        </a:prstGeom>
      </xdr:spPr>
    </xdr:pic>
  </etc:cellImage>
  <etc:cellImage>
    <xdr:pic>
      <xdr:nvPicPr>
        <xdr:cNvPr id="40" name="ID_B9F502DA30684982B1EB6A422B2583EC" descr="R4"/>
        <xdr:cNvPicPr/>
      </xdr:nvPicPr>
      <xdr:blipFill>
        <a:blip r:embed="rId34"/>
        <a:stretch>
          <a:fillRect/>
        </a:stretch>
      </xdr:blipFill>
      <xdr:spPr>
        <a:xfrm>
          <a:off x="0" y="0"/>
          <a:ext cx="5220970" cy="4142105"/>
        </a:xfrm>
        <a:prstGeom prst="rect">
          <a:avLst/>
        </a:prstGeom>
      </xdr:spPr>
    </xdr:pic>
  </etc:cellImage>
  <etc:cellImage>
    <xdr:pic>
      <xdr:nvPicPr>
        <xdr:cNvPr id="41" name="ID_FFE0939541B44E20B7E95FD678A364D8" descr="H"/>
        <xdr:cNvPicPr/>
      </xdr:nvPicPr>
      <xdr:blipFill>
        <a:blip r:embed="rId29"/>
        <a:stretch>
          <a:fillRect/>
        </a:stretch>
      </xdr:blipFill>
      <xdr:spPr>
        <a:xfrm>
          <a:off x="0" y="0"/>
          <a:ext cx="5586730" cy="4699635"/>
        </a:xfrm>
        <a:prstGeom prst="rect">
          <a:avLst/>
        </a:prstGeom>
      </xdr:spPr>
    </xdr:pic>
  </etc:cellImage>
  <etc:cellImage>
    <xdr:pic>
      <xdr:nvPicPr>
        <xdr:cNvPr id="42" name="ID_A5B3EE4209EA4A5A989BBCF2E848461C" descr="Figur"/>
        <xdr:cNvPicPr/>
      </xdr:nvPicPr>
      <xdr:blipFill>
        <a:blip r:embed="rId35"/>
        <a:stretch>
          <a:fillRect/>
        </a:stretch>
      </xdr:blipFill>
      <xdr:spPr>
        <a:xfrm>
          <a:off x="0" y="0"/>
          <a:ext cx="5220970" cy="3776345"/>
        </a:xfrm>
        <a:prstGeom prst="rect">
          <a:avLst/>
        </a:prstGeom>
      </xdr:spPr>
    </xdr:pic>
  </etc:cellImage>
  <etc:cellImage>
    <xdr:pic>
      <xdr:nvPicPr>
        <xdr:cNvPr id="43" name="ID_8FB224BAE116496E9CD71E1E448D2C57" descr="2025-06-30 121916"/>
        <xdr:cNvPicPr/>
      </xdr:nvPicPr>
      <xdr:blipFill>
        <a:blip r:embed="rId36"/>
        <a:stretch>
          <a:fillRect/>
        </a:stretch>
      </xdr:blipFill>
      <xdr:spPr>
        <a:xfrm>
          <a:off x="0" y="0"/>
          <a:ext cx="5239385" cy="4142105"/>
        </a:xfrm>
        <a:prstGeom prst="rect">
          <a:avLst/>
        </a:prstGeom>
      </xdr:spPr>
    </xdr:pic>
  </etc:cellImage>
  <etc:cellImage>
    <xdr:pic>
      <xdr:nvPicPr>
        <xdr:cNvPr id="44" name="ID_EB4E7D0F8D2A410A9EC5D12E0E17F6EF" descr="H"/>
        <xdr:cNvPicPr/>
      </xdr:nvPicPr>
      <xdr:blipFill>
        <a:blip r:embed="rId29"/>
        <a:stretch>
          <a:fillRect/>
        </a:stretch>
      </xdr:blipFill>
      <xdr:spPr>
        <a:xfrm>
          <a:off x="0" y="0"/>
          <a:ext cx="5586730" cy="4699635"/>
        </a:xfrm>
        <a:prstGeom prst="rect">
          <a:avLst/>
        </a:prstGeom>
      </xdr:spPr>
    </xdr:pic>
  </etc:cellImage>
</etc:cellImages>
</file>

<file path=xl/sharedStrings.xml><?xml version="1.0" encoding="utf-8"?>
<sst xmlns="http://schemas.openxmlformats.org/spreadsheetml/2006/main" count="153" uniqueCount="104">
  <si>
    <t>EDA DOCUMENT</t>
  </si>
  <si>
    <r>
      <rPr>
        <sz val="11"/>
        <color theme="1"/>
        <rFont val="Calibri"/>
        <charset val="134"/>
        <scheme val="minor"/>
      </rPr>
      <t>(b</t>
    </r>
    <r>
      <rPr>
        <sz val="14"/>
        <color theme="1"/>
        <rFont val="Calibri"/>
        <charset val="134"/>
        <scheme val="minor"/>
      </rPr>
      <t>efore datapreprocessing)</t>
    </r>
  </si>
  <si>
    <t>Numerical columns</t>
  </si>
  <si>
    <t>column name</t>
  </si>
  <si>
    <t>First moment bussiness decision</t>
  </si>
  <si>
    <t>Second moment bussiness decision</t>
  </si>
  <si>
    <t>Third moment bussines decision</t>
  </si>
  <si>
    <t>Fourth moment bussines decision</t>
  </si>
  <si>
    <t>univariate plots</t>
  </si>
  <si>
    <t>Bivariate</t>
  </si>
  <si>
    <t>Mean</t>
  </si>
  <si>
    <t>Median</t>
  </si>
  <si>
    <t>Mode</t>
  </si>
  <si>
    <t>Statistical insights</t>
  </si>
  <si>
    <t>Variance</t>
  </si>
  <si>
    <t>Standard deviation</t>
  </si>
  <si>
    <t>Range</t>
  </si>
  <si>
    <t>skewness</t>
  </si>
  <si>
    <t>kurtosis</t>
  </si>
  <si>
    <t>Histogram plot</t>
  </si>
  <si>
    <t>Box plot</t>
  </si>
  <si>
    <t>Density plot</t>
  </si>
  <si>
    <t>Scatter plot</t>
  </si>
  <si>
    <t>Q-QPLOT</t>
  </si>
  <si>
    <t>Heatmap</t>
  </si>
  <si>
    <t>InvoiceQuantity</t>
  </si>
  <si>
    <t>mean&gt;median&gt;mode that means right skewed 
or positive skewed .mode is much lower than 
median and mean.there is large gap between
 mean and mode suggests the presence of
 high-value outliers that effect the mean and 
not normally distributed.</t>
  </si>
  <si>
    <t>nan</t>
  </si>
  <si>
    <t>variance of22064.8 and std = 148.5 indicate
 that the value of invoice quantity are widely 
spread around the mean.and also in range there 
are more missing values present in it in variance
 and std further supports the outliers.</t>
  </si>
  <si>
    <t>|skewness| is 0 to 0.5 is slightly skewed
|skewness is 0.5 to 1 is moderatly skew
|skewness is &gt;1 is highly skewed.</t>
  </si>
  <si>
    <t>here the kurt = 2.86 it is near to 3 which indicates 
meshokurtosis . that means normal distribution</t>
  </si>
  <si>
    <t>it will represent the frequency distribution
here the data is right skewed or positively skewed 
a long tail extends to the right indicating
a very few high values (outliers).</t>
  </si>
  <si>
    <t>Box plot represent the the ouliers 
so in these boxplot there are more 
outliers are present in the quartile-3
that means 75th tail.</t>
  </si>
  <si>
    <t>here the data is sharp peak
it is positive or lepty kurtosis
right tail represents the outliers .</t>
  </si>
  <si>
    <t>the scatter plot represent the 
relation  .The scatter plot shows 
that most invoice quantities are low, 
with a few high outliers and no obvious trend</t>
  </si>
  <si>
    <t>Q-Qplot helps to understand the data
 that is normally distributed or not 
here the data is normaly distributed.</t>
  </si>
  <si>
    <t>A heatmap provides a visual summary
 of relationships between numerical variables.
 It is useful for detecting correlation patterns,
 selecting features, and reducing redundancy in your dataset.</t>
  </si>
  <si>
    <t>Categorical columns</t>
  </si>
  <si>
    <t>AuthorizationStatus</t>
  </si>
  <si>
    <t>Barplot</t>
  </si>
  <si>
    <t>Bussines insights</t>
  </si>
  <si>
    <t>here the graph showing the authorization status
it consists of four category pending ,approved,under review .
the frequency of each status appears to be around 2500 entries .</t>
  </si>
  <si>
    <t>A high number of pending statuses may indicate delays 
or workflow issues, while many rejections could point 
to compliance or documentation problems. A balanced
 status distribution reflects a stable and well-functioning 
approval system. Monitoring trends can help identify and 
address operational bottlenecks.</t>
  </si>
  <si>
    <t>ItemCategory</t>
  </si>
  <si>
    <t>The ItemCategory distribution is right-skewed, 
with a few categories having significantly higher 
frequencies than the rest. This indicates that most
 transactions are concentrated in limited product categories
. The long tail of low-frequency items suggests a diverse but less utilized inventory.</t>
  </si>
  <si>
    <t>A few item categories drive most transactions,
 suggesting core product dependency. This helps 
focus on inventory optimization, supplier relationships,
 and marketing for top categories while evaluating the ROI of low-performing ones.</t>
  </si>
  <si>
    <t>MinimumOrder</t>
  </si>
  <si>
    <t>The bar plot for MinimumOrder shows that 
most values are concentrated between 0 and 20 units.
 Only a small portion of transactions require higher minimum orders,
 indicating standardization around lower thresholds.</t>
  </si>
  <si>
    <t>Most transactions have low minimum order quantities
, suggesting a focus on frequent, smaller purchases that
 support agile inventory management. The low occurrence 
of higher minimums may help in attracting more buyers and 
reducing excess stock but could limit bulk order efficiencies.</t>
  </si>
  <si>
    <t>InvoiceStatus</t>
  </si>
  <si>
    <t>The majority of invoices are in the “In Progress”
 status, indicating ongoing transaction processing.
 “Completed” and “Submitted” statuses occur moderately, 
showing a steady workflow. “Cancelled” invoices are minimal, 
suggesting low rejection or termination rates.</t>
  </si>
  <si>
    <t>A high number of “In Progress” invoices suggests
 potential processing delays or workflow bottlenecks.
 Moderate “Completed” and “Submitted” counts indicate partial 
operational efficiency. Low cancellations reflect strong customer
 intent and minimal transaction failures.</t>
  </si>
  <si>
    <t>OrderStatus</t>
  </si>
  <si>
    <t>Most orders are in the “Open Order” status,
 indicating a high volume of ongoing transactions.
 “Approved” orders follow, showing steady movement
 through the process. Very few orders are “Rejected”
 or “Closed”, suggesting minimal terminations or completions.</t>
  </si>
  <si>
    <t>A high number of “Open Orders” suggests strong
 demand but may also point to processing or
 fulfillment delays. The steady “Approved” count 
reflects effective review mechanisms. Low “Rejected”
 and “Closed” orders indicate minimal disruptions and high order retention.</t>
  </si>
  <si>
    <t>AFTER DATA PREPROCESSING</t>
  </si>
  <si>
    <t>ItemGrams</t>
  </si>
  <si>
    <t>the mean is slightly higher than the median 
indicating a right skewed distribution and not
normally distributed and mode has high value</t>
  </si>
  <si>
    <t>variance and std indicate a  moderate spread of data
 around the mean .and range suggests a wide dispression between
the minimum and maximum</t>
  </si>
  <si>
    <t>here the data is slightly skewed and the distribution 
is approximately normal but leans slightly towards the right</t>
  </si>
  <si>
    <t>Kurtosis of -0.68 indicates a platykurtic distribution.
The distribution has flatter peaks and thinner tails than a normal distribution.
Extreme values (outliers) are less frequent.
Data is more evenly spread around the mean with fewer sharp peaks.</t>
  </si>
  <si>
    <t>The data appears to be fairly uniformly distributed, 
with some variation in bin heights.There is no strong 
central peak, indicating the absence of a dominant value range.
Overall, the distribution shows moderate spread with no extreme skewness.</t>
  </si>
  <si>
    <t>here the ouliers are cleared so there is
no outliers present the box plot.</t>
  </si>
  <si>
    <t>The curve is slightly right-skewed, aligning with 
the positive skewness observed earlier.</t>
  </si>
  <si>
    <t>Data points are densely clustered on the left, 
indicating many lower x-values.
The distribution suggests that 
most transactions occur at lower amounts, with a few scattered large-value points.</t>
  </si>
  <si>
    <t>This indicates the data does not follow a 
normal distribution.
The upward curve at the top
 suggests the presence of positive skewness.</t>
  </si>
  <si>
    <t>The heatmap shows strong positive correlation between InvoiceAmount and Rate.
ItemGrams has a moderate correlation with Quantity and Rate, indicating possible dependency.
Overall, the heatmap helps identify key relationships for feature selection and analysis.</t>
  </si>
  <si>
    <t>ItemNetWeight</t>
  </si>
  <si>
    <t>Mean = 8.31, Median = 7.8, and Mode = 8.33 are
 all close, indicating a nearly symmetric distribution.</t>
  </si>
  <si>
    <t>The ItemNetWeight values show low variation. 
The standard deviation (5.936) and range (22.9) are small, 
meaning most weights are close to each other.</t>
  </si>
  <si>
    <t>A skewness value of 0.65 indicates a moderate positive skew.
 This means the data is slightly shifted to the right, with more 
values concentrated on the lower end and a few larger values 
pulling the mean upward.</t>
  </si>
  <si>
    <t>A kurtosis value of -0.44 indicates a platykurtic distribution,
 which means the data has a flatter peak and thinner tails 
compared to a normal distribution.</t>
  </si>
  <si>
    <t>The box plot shows that most of the data is close together
 with low variation. The middle line (median) is slightly
 toward the bottom, which means the data is slightly right-skewed</t>
  </si>
  <si>
    <t>The density plot shows a slight right skew, meaning most values are
 lower with a few higher ones. The curve is smooth with
 no sharp peaks or extreme values, showing the data is fairly 
consistent and moderately spread out.</t>
  </si>
  <si>
    <t>The Q-Q plot shows that the data points slightly
 curve away from the diagonal line, especially at the ends.
 This means the data is not perfectly normal and has a mild positive skew</t>
  </si>
  <si>
    <t>The scatter plot shows most points are grouped at 
lower values, with no clear trend, indicating weak or no correlation.</t>
  </si>
  <si>
    <t>The Q-Q plot shows that most points follow the diagonal line 
but curve upward at the end, indicating a mild positive skew. 
This means the data is mostly normal, but a few higher values are
 pulling the tail to the right.
Ask ChatGPT</t>
  </si>
  <si>
    <t>Quantity</t>
  </si>
  <si>
    <t>The data is right-skewed since the mean is higher than the median. 
Mode is 0, showing many zero values. A few high values increase
 the average, while most data is low or zero.</t>
  </si>
  <si>
    <t>The high variance (1905.3) and standard deviation (43.6) show that the data is widely spread out. A range of 147.0 confirms a big difference between the smallest and largest values. This means the data has high variability with both small and large values present.</t>
  </si>
  <si>
    <t>A skewness of 0.361 indicates a mild positive skew. 
This means most values are slightly concentrated on the lower side,
 with a few higher values pulling the distribution to the right</t>
  </si>
  <si>
    <t>A kurtosis of -1.056 indicates a platykurtic distribution,
 meaning the data has a flatter peak and thinner tails than a normal distribution</t>
  </si>
  <si>
    <t>The density plot shows a right-skewed distribution,
 with most values concentrated on the left and a long tail 
extending to the right. This suggests that lower values are 
more common, while a few higher values occur less frequently.</t>
  </si>
  <si>
    <r>
      <rPr>
        <sz val="11"/>
        <color theme="1"/>
        <rFont val="Calibri"/>
        <charset val="134"/>
        <scheme val="minor"/>
      </rPr>
      <t xml:space="preserve">No strong outliers are visible, indicating 
the data is </t>
    </r>
    <r>
      <rPr>
        <b/>
        <sz val="11"/>
        <color theme="1"/>
        <rFont val="Calibri"/>
        <charset val="134"/>
        <scheme val="minor"/>
      </rPr>
      <t>fairly consistent with mild variation</t>
    </r>
    <r>
      <rPr>
        <sz val="11"/>
        <color theme="1"/>
        <rFont val="Calibri"/>
        <charset val="134"/>
        <scheme val="minor"/>
      </rPr>
      <t>.</t>
    </r>
  </si>
  <si>
    <t>The density plot shows a right-skewed distribution,
 with most values concentrated on the left side and a long tail
extending to the right. This suggests that lower values are more frequent, while higher values are less common.</t>
  </si>
  <si>
    <t>he scatter plot shows most points are
 grouped at lower values, with no strong 
trend—indicating weak or no correlation.</t>
  </si>
  <si>
    <t>The Q-Q plot shows that most points lie close to the diagonal line 
but slightly curve upward at the ends. This indicates the data is mostly
 normal with a mild positive skew, meaning a few higher values are pulling the tail to the right.</t>
  </si>
  <si>
    <t>Rate</t>
  </si>
  <si>
    <t>This indicates a perfectly
symmetric distribution,</t>
  </si>
  <si>
    <t>indicate that the Rate values are tightly clustered around the mean
, showing low variability. A range of 5.25 suggests a small spread
 between the highest and lowest values. 
Ask ChatGPT</t>
  </si>
  <si>
    <t>A skewness of -0.046 indicates the distribution is 
almost perfectly symmetrical</t>
  </si>
  <si>
    <t>A kurtosis of -0.888 indicates a platykurtic distribution, 
which has a flatter peak and lighter tails than a normal distribution</t>
  </si>
  <si>
    <t>The bars are evenly spread on both sides of the peak, indicating no skewness.
 There are no extreme spikes or gaps, suggesting the data is consistently distributed with low variability.</t>
  </si>
  <si>
    <t>The density plot shows a symmetrical, 
bell-shaped curve, indicating the data follows a normal distribution.</t>
  </si>
  <si>
    <t>This indicates no strong correlation
 between the variables.</t>
  </si>
  <si>
    <t>the data is normally distributed.</t>
  </si>
  <si>
    <t>The mean (64.11), median (64.149), and mode (64.14) are almost the same.
This indicates the data is symmetrically distributed with no significant skewness.</t>
  </si>
  <si>
    <t>The standard deviation (25.9) and range (163.0) show
 moderate variation in order sizes around the mean.
 This indicates that while most orders are near average, 
some can be much larger or smaller.</t>
  </si>
  <si>
    <t xml:space="preserve">here it slightly skewed </t>
  </si>
  <si>
    <t>Most InvoiceQuantity values cluster tightly around the mean
, but extreme values (very high or low orders)
 occur more often than in a normal distribution</t>
  </si>
  <si>
    <t>ost orders are of small to medium size, 
with some large orders occurring less frequently.</t>
  </si>
  <si>
    <t>The density plot shows a right-skewed distribution,
 with a peak on the left and a long tail extending to the right.</t>
  </si>
  <si>
    <t>There is no clear linear trend, indicating weak or
 no correlation with the other variable.</t>
  </si>
  <si>
    <t>The Q-Q plot shows the data is nearly normal
 with a slight positive skew.</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</si>
</sst>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_ "/>
    <numFmt numFmtId="181" formatCode="0.00_ "/>
  </numFmts>
  <fonts count="28">
    <font>
      <sz val="11"/>
      <color theme="1"/>
      <name val="Calibri"/>
      <charset val="134"/>
      <scheme val="minor"/>
    </font>
    <font>
      <b/>
      <u/>
      <sz val="20"/>
      <color theme="1"/>
      <name val="Calibri"/>
      <charset val="134"/>
      <scheme val="minor"/>
    </font>
    <font>
      <b/>
      <u/>
      <sz val="14"/>
      <color theme="1"/>
      <name val="Calibri"/>
      <charset val="134"/>
      <scheme val="minor"/>
    </font>
    <font>
      <b/>
      <u/>
      <sz val="16"/>
      <color theme="1"/>
      <name val="Calibri"/>
      <charset val="134"/>
      <scheme val="minor"/>
    </font>
    <font>
      <sz val="14"/>
      <color theme="1"/>
      <name val="Calibri"/>
      <charset val="134"/>
      <scheme val="minor"/>
    </font>
    <font>
      <b/>
      <u/>
      <sz val="20"/>
      <color rgb="FFFF0000"/>
      <name val="Calibri"/>
      <charset val="134"/>
      <scheme val="minor"/>
    </font>
    <font>
      <sz val="12"/>
      <color theme="1"/>
      <name val="Calibri"/>
      <charset val="134"/>
      <scheme val="minor"/>
    </font>
    <font>
      <b/>
      <u/>
      <sz val="12"/>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7">
    <xf numFmtId="0" fontId="0" fillId="0" borderId="0" xfId="0">
      <alignment vertical="center"/>
    </xf>
    <xf numFmtId="0" fontId="1" fillId="0" borderId="0" xfId="0" applyFont="1">
      <alignment vertical="center"/>
    </xf>
    <xf numFmtId="0" fontId="0"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180" fontId="0" fillId="0" borderId="0" xfId="0" applyNumberFormat="1">
      <alignment vertical="center"/>
    </xf>
    <xf numFmtId="0" fontId="5" fillId="0" borderId="0" xfId="0" applyFont="1">
      <alignment vertical="center"/>
    </xf>
    <xf numFmtId="181" fontId="0" fillId="0" borderId="0" xfId="0" applyNumberFormat="1">
      <alignment vertical="center"/>
    </xf>
    <xf numFmtId="0" fontId="6"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lignment vertical="center"/>
    </xf>
    <xf numFmtId="0" fontId="3" fillId="0" borderId="0" xfId="0" applyFont="1" applyAlignment="1">
      <alignment vertical="top"/>
    </xf>
    <xf numFmtId="0" fontId="0" fillId="0" borderId="0" xfId="0" applyFont="1" applyAlignment="1">
      <alignment horizontal="left" vertical="top" wrapText="1"/>
    </xf>
    <xf numFmtId="0" fontId="0" fillId="0" borderId="0" xfId="0" applyAlignment="1">
      <alignment horizontal="center" vertical="top" wrapText="1"/>
    </xf>
    <xf numFmtId="0" fontId="0" fillId="0" borderId="0" xfId="0" applyNumberForma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44"/>
  <sheetViews>
    <sheetView tabSelected="1" zoomScale="80" zoomScaleNormal="80" topLeftCell="A17" workbookViewId="0">
      <selection activeCell="A24" sqref="A24"/>
    </sheetView>
  </sheetViews>
  <sheetFormatPr defaultColWidth="8.88888888888889" defaultRowHeight="14.4"/>
  <cols>
    <col min="6" max="6" width="13.8888888888889"/>
    <col min="41" max="43" width="13.8888888888889"/>
    <col min="47" max="47" width="13.8888888888889"/>
    <col min="49" max="49" width="13.8888888888889"/>
    <col min="56" max="57" width="13.8888888888889"/>
    <col min="64" max="64" width="13.8888888888889"/>
    <col min="72" max="73" width="13.8888888888889"/>
    <col min="81" max="81" width="13.8888888888889"/>
    <col min="83" max="83" width="13.8888888888889"/>
    <col min="91" max="91" width="13.8888888888889"/>
    <col min="95" max="95" width="13.1481481481481"/>
  </cols>
  <sheetData>
    <row r="1" ht="25.8" spans="1:4">
      <c r="A1" s="1" t="s">
        <v>0</v>
      </c>
      <c r="D1" s="2" t="s">
        <v>1</v>
      </c>
    </row>
    <row r="2" ht="21" spans="44:44">
      <c r="AR2" s="4" t="s">
        <v>2</v>
      </c>
    </row>
    <row r="4" ht="21" spans="1:95">
      <c r="A4" s="3" t="s">
        <v>3</v>
      </c>
      <c r="E4" s="4" t="s">
        <v>4</v>
      </c>
      <c r="L4" s="4"/>
      <c r="P4" s="4" t="s">
        <v>5</v>
      </c>
      <c r="AB4" s="4" t="s">
        <v>6</v>
      </c>
      <c r="AI4" s="4" t="s">
        <v>7</v>
      </c>
      <c r="AR4" s="4" t="s">
        <v>8</v>
      </c>
      <c r="BR4" s="4" t="s">
        <v>9</v>
      </c>
      <c r="CQ4" s="4"/>
    </row>
    <row r="5" ht="15.6" spans="45:52">
      <c r="AS5" s="12"/>
      <c r="AW5" s="11"/>
      <c r="AX5" s="11"/>
      <c r="AY5" s="11"/>
      <c r="AZ5" s="11"/>
    </row>
    <row r="6" ht="21" spans="4:98">
      <c r="D6" s="4" t="s">
        <v>10</v>
      </c>
      <c r="G6" s="4" t="s">
        <v>11</v>
      </c>
      <c r="J6" s="4" t="s">
        <v>12</v>
      </c>
      <c r="L6" s="4" t="s">
        <v>13</v>
      </c>
      <c r="O6" s="4" t="s">
        <v>14</v>
      </c>
      <c r="R6" s="4" t="s">
        <v>15</v>
      </c>
      <c r="V6" s="4" t="s">
        <v>16</v>
      </c>
      <c r="X6" s="4" t="s">
        <v>13</v>
      </c>
      <c r="AB6" s="4" t="s">
        <v>17</v>
      </c>
      <c r="AE6" s="4" t="s">
        <v>13</v>
      </c>
      <c r="AI6" s="4" t="s">
        <v>18</v>
      </c>
      <c r="AL6" s="4" t="s">
        <v>13</v>
      </c>
      <c r="AP6" s="3" t="s">
        <v>19</v>
      </c>
      <c r="AS6" s="3" t="s">
        <v>13</v>
      </c>
      <c r="AW6" s="13" t="s">
        <v>20</v>
      </c>
      <c r="AX6" s="11"/>
      <c r="AY6" s="11"/>
      <c r="AZ6" s="13" t="s">
        <v>13</v>
      </c>
      <c r="BD6" s="4" t="s">
        <v>21</v>
      </c>
      <c r="BG6" s="4" t="s">
        <v>13</v>
      </c>
      <c r="BL6" s="4" t="s">
        <v>22</v>
      </c>
      <c r="BP6" s="4" t="s">
        <v>13</v>
      </c>
      <c r="BU6" s="4" t="s">
        <v>23</v>
      </c>
      <c r="BY6" s="4" t="s">
        <v>13</v>
      </c>
      <c r="CE6" s="4" t="s">
        <v>24</v>
      </c>
      <c r="CI6" s="4" t="s">
        <v>13</v>
      </c>
      <c r="CQ6" s="4"/>
      <c r="CT6" s="4"/>
    </row>
    <row r="7" ht="61.25" spans="1:89">
      <c r="A7" s="5" t="s">
        <v>25</v>
      </c>
      <c r="D7">
        <v>170.128</v>
      </c>
      <c r="G7" s="6">
        <v>129</v>
      </c>
      <c r="J7" s="6">
        <v>35</v>
      </c>
      <c r="L7" s="9" t="s">
        <v>26</v>
      </c>
      <c r="M7" s="9"/>
      <c r="N7" s="9"/>
      <c r="O7">
        <v>22064.8</v>
      </c>
      <c r="R7">
        <v>148.54</v>
      </c>
      <c r="V7" t="s">
        <v>27</v>
      </c>
      <c r="X7" s="10" t="s">
        <v>28</v>
      </c>
      <c r="Y7" s="10"/>
      <c r="Z7" s="10"/>
      <c r="AB7">
        <v>1.29</v>
      </c>
      <c r="AE7" s="10" t="s">
        <v>29</v>
      </c>
      <c r="AF7" s="10"/>
      <c r="AG7" s="10"/>
      <c r="AI7">
        <v>2.86</v>
      </c>
      <c r="AL7" s="10" t="s">
        <v>30</v>
      </c>
      <c r="AM7" s="10"/>
      <c r="AN7" s="10"/>
      <c r="AP7" t="str">
        <f>_xlfn.DISPIMG("ID_8B50E74C738F465FA5D0226CEA172BBE",1)</f>
        <v>=DISPIMG("ID_8B50E74C738F465FA5D0226CEA172BBE",1)</v>
      </c>
      <c r="AS7" s="10" t="s">
        <v>31</v>
      </c>
      <c r="AT7" s="10"/>
      <c r="AW7" s="11" t="str">
        <f>_xlfn.DISPIMG("ID_1A43D2A6A23E4ABAB89A0460606DF41F",1)</f>
        <v>=DISPIMG("ID_1A43D2A6A23E4ABAB89A0460606DF41F",1)</v>
      </c>
      <c r="AX7" s="11"/>
      <c r="AY7" s="11"/>
      <c r="AZ7" s="10" t="s">
        <v>32</v>
      </c>
      <c r="BA7" s="10"/>
      <c r="BB7" s="10"/>
      <c r="BD7" t="str">
        <f>_xlfn.DISPIMG("ID_054E011836574A39887332877BB9C07D",1)</f>
        <v>=DISPIMG("ID_054E011836574A39887332877BB9C07D",1)</v>
      </c>
      <c r="BG7" s="10" t="s">
        <v>33</v>
      </c>
      <c r="BH7" s="10"/>
      <c r="BI7" s="10"/>
      <c r="BL7" t="str">
        <f>_xlfn.DISPIMG("ID_162A27A47A1C4293A79F4EFA16F65C2C",1)</f>
        <v>=DISPIMG("ID_162A27A47A1C4293A79F4EFA16F65C2C",1)</v>
      </c>
      <c r="BP7" s="10" t="s">
        <v>34</v>
      </c>
      <c r="BQ7" s="10"/>
      <c r="BR7" s="10"/>
      <c r="BS7" s="10"/>
      <c r="BU7" s="16" t="str">
        <f>_xlfn.DISPIMG("ID_F093BBA9049643DBA479EDCF21B9F16F",1)</f>
        <v>=DISPIMG("ID_F093BBA9049643DBA479EDCF21B9F16F",1)</v>
      </c>
      <c r="BX7" s="10" t="s">
        <v>35</v>
      </c>
      <c r="BY7" s="10"/>
      <c r="BZ7" s="10"/>
      <c r="CA7" s="10"/>
      <c r="CE7" t="str">
        <f>_xlfn.DISPIMG("ID_8F92B053327A43CAAAE36FCC11265C1F",1)</f>
        <v>=DISPIMG("ID_8F92B053327A43CAAAE36FCC11265C1F",1)</v>
      </c>
      <c r="CI7" s="10" t="s">
        <v>36</v>
      </c>
      <c r="CJ7" s="10"/>
      <c r="CK7" s="10"/>
    </row>
    <row r="8" spans="12:14">
      <c r="L8" s="10"/>
      <c r="M8" s="10"/>
      <c r="N8" s="10"/>
    </row>
    <row r="9" spans="12:14">
      <c r="L9" s="10"/>
      <c r="M9" s="10"/>
      <c r="N9" s="10"/>
    </row>
    <row r="10" ht="21" spans="1:1">
      <c r="A10" s="4" t="s">
        <v>37</v>
      </c>
    </row>
    <row r="12" ht="21" spans="1:15">
      <c r="A12" s="4" t="s">
        <v>38</v>
      </c>
      <c r="F12" s="4" t="s">
        <v>39</v>
      </c>
      <c r="J12" s="4" t="s">
        <v>13</v>
      </c>
      <c r="O12" s="4" t="s">
        <v>40</v>
      </c>
    </row>
    <row r="13" ht="71.6" spans="6:17">
      <c r="F13" t="str">
        <f>_xlfn.DISPIMG("ID_42DA9D7E8CC249C49555745E36A37732",1)</f>
        <v>=DISPIMG("ID_42DA9D7E8CC249C49555745E36A37732",1)</v>
      </c>
      <c r="J13" s="10" t="s">
        <v>41</v>
      </c>
      <c r="K13" s="10"/>
      <c r="L13" s="10"/>
      <c r="O13" s="10" t="s">
        <v>42</v>
      </c>
      <c r="P13" s="10"/>
      <c r="Q13" s="10"/>
    </row>
    <row r="15" ht="76.8" spans="1:17">
      <c r="A15" s="4" t="s">
        <v>43</v>
      </c>
      <c r="F15" t="str">
        <f>_xlfn.DISPIMG("ID_FCDBAE7182E94B6EAF0C54853C04CD4A",1)</f>
        <v>=DISPIMG("ID_FCDBAE7182E94B6EAF0C54853C04CD4A",1)</v>
      </c>
      <c r="J15" s="10" t="s">
        <v>44</v>
      </c>
      <c r="K15" s="10"/>
      <c r="L15" s="10"/>
      <c r="O15" s="10" t="s">
        <v>45</v>
      </c>
      <c r="P15" s="10"/>
      <c r="Q15" s="10"/>
    </row>
    <row r="17" ht="67.55" spans="1:17">
      <c r="A17" s="4" t="s">
        <v>46</v>
      </c>
      <c r="F17" t="str">
        <f>_xlfn.DISPIMG("ID_7918366864744E3C94FB4E922AEC95DB",1)</f>
        <v>=DISPIMG("ID_7918366864744E3C94FB4E922AEC95DB",1)</v>
      </c>
      <c r="J17" s="10" t="s">
        <v>47</v>
      </c>
      <c r="K17" s="10"/>
      <c r="L17" s="10"/>
      <c r="O17" s="10" t="s">
        <v>48</v>
      </c>
      <c r="P17" s="10"/>
      <c r="Q17" s="10"/>
    </row>
    <row r="19" ht="75.65" spans="1:17">
      <c r="A19" s="4" t="s">
        <v>49</v>
      </c>
      <c r="F19" t="str">
        <f>_xlfn.DISPIMG("ID_064FAC8E3D1C406BB80B55AE93C48B68",1)</f>
        <v>=DISPIMG("ID_064FAC8E3D1C406BB80B55AE93C48B68",1)</v>
      </c>
      <c r="J19" s="10" t="s">
        <v>50</v>
      </c>
      <c r="K19" s="10"/>
      <c r="L19" s="10"/>
      <c r="O19" s="10" t="s">
        <v>51</v>
      </c>
      <c r="P19" s="10"/>
      <c r="Q19" s="10"/>
    </row>
    <row r="21" ht="71.9" spans="1:17">
      <c r="A21" s="4" t="s">
        <v>52</v>
      </c>
      <c r="F21" t="str">
        <f>_xlfn.DISPIMG("ID_C629898813CD4F779F3D8EE7A5C6E7D7",1)</f>
        <v>=DISPIMG("ID_C629898813CD4F779F3D8EE7A5C6E7D7",1)</v>
      </c>
      <c r="J21" s="10" t="s">
        <v>53</v>
      </c>
      <c r="K21" s="10"/>
      <c r="L21" s="10"/>
      <c r="O21" s="10" t="s">
        <v>54</v>
      </c>
      <c r="P21" s="10"/>
      <c r="Q21" s="10"/>
    </row>
    <row r="24" ht="25.8" spans="1:1">
      <c r="A24" s="7" t="s">
        <v>55</v>
      </c>
    </row>
    <row r="26" ht="21" spans="49:74">
      <c r="AW26" s="4" t="s">
        <v>2</v>
      </c>
      <c r="BV26" s="4" t="s">
        <v>9</v>
      </c>
    </row>
    <row r="27" ht="21" spans="1:49">
      <c r="A27" s="4" t="s">
        <v>3</v>
      </c>
      <c r="F27" s="4" t="s">
        <v>4</v>
      </c>
      <c r="S27" s="4" t="s">
        <v>5</v>
      </c>
      <c r="AH27" s="4" t="s">
        <v>6</v>
      </c>
      <c r="AO27" s="4" t="s">
        <v>7</v>
      </c>
      <c r="AW27" s="4" t="s">
        <v>8</v>
      </c>
    </row>
    <row r="29" ht="21" spans="4:95">
      <c r="D29" s="4" t="s">
        <v>10</v>
      </c>
      <c r="G29" s="4" t="s">
        <v>11</v>
      </c>
      <c r="J29" s="4" t="s">
        <v>12</v>
      </c>
      <c r="M29" s="4" t="s">
        <v>13</v>
      </c>
      <c r="Q29" s="4" t="s">
        <v>14</v>
      </c>
      <c r="T29" s="4" t="s">
        <v>15</v>
      </c>
      <c r="X29" s="4" t="s">
        <v>16</v>
      </c>
      <c r="AA29" s="4" t="s">
        <v>13</v>
      </c>
      <c r="AF29" s="4" t="s">
        <v>17</v>
      </c>
      <c r="AI29" s="4" t="s">
        <v>13</v>
      </c>
      <c r="AO29" s="4" t="s">
        <v>18</v>
      </c>
      <c r="AQ29" s="4" t="s">
        <v>13</v>
      </c>
      <c r="AU29" s="4" t="s">
        <v>19</v>
      </c>
      <c r="AY29" s="4" t="s">
        <v>13</v>
      </c>
      <c r="BE29" s="13" t="s">
        <v>20</v>
      </c>
      <c r="BF29" s="11"/>
      <c r="BG29" s="11"/>
      <c r="BH29" s="13" t="s">
        <v>13</v>
      </c>
      <c r="BL29" s="4" t="s">
        <v>21</v>
      </c>
      <c r="BO29" s="4" t="s">
        <v>13</v>
      </c>
      <c r="BT29" s="4" t="s">
        <v>22</v>
      </c>
      <c r="BX29" s="4" t="s">
        <v>13</v>
      </c>
      <c r="CC29" s="4" t="s">
        <v>23</v>
      </c>
      <c r="CG29" s="4" t="s">
        <v>13</v>
      </c>
      <c r="CM29" s="4" t="s">
        <v>24</v>
      </c>
      <c r="CQ29" s="4" t="s">
        <v>13</v>
      </c>
    </row>
    <row r="32" ht="63.35" spans="1:98">
      <c r="A32" s="4" t="s">
        <v>56</v>
      </c>
      <c r="D32" s="6">
        <v>79.2</v>
      </c>
      <c r="G32" s="6">
        <v>75</v>
      </c>
      <c r="J32" s="6">
        <v>100</v>
      </c>
      <c r="M32" s="10" t="s">
        <v>57</v>
      </c>
      <c r="N32" s="10"/>
      <c r="O32" s="10"/>
      <c r="Q32">
        <v>1595.9</v>
      </c>
      <c r="T32">
        <v>39.94</v>
      </c>
      <c r="X32">
        <v>134</v>
      </c>
      <c r="AA32" s="10" t="s">
        <v>58</v>
      </c>
      <c r="AB32" s="10"/>
      <c r="AC32" s="10"/>
      <c r="AF32">
        <v>0.43</v>
      </c>
      <c r="AI32" s="10" t="s">
        <v>59</v>
      </c>
      <c r="AJ32" s="10"/>
      <c r="AK32" s="10"/>
      <c r="AO32">
        <v>-0.68</v>
      </c>
      <c r="AQ32" s="10" t="s">
        <v>60</v>
      </c>
      <c r="AR32" s="10"/>
      <c r="AS32" s="10"/>
      <c r="AU32" t="str">
        <f>_xlfn.DISPIMG("ID_F68108F7ED7F4AC4982F653912EC715A",1)</f>
        <v>=DISPIMG("ID_F68108F7ED7F4AC4982F653912EC715A",1)</v>
      </c>
      <c r="AY32" s="10" t="s">
        <v>61</v>
      </c>
      <c r="AZ32" s="10"/>
      <c r="BA32" s="10"/>
      <c r="BB32" s="10"/>
      <c r="BC32" s="10"/>
      <c r="BE32" t="str">
        <f>_xlfn.DISPIMG("ID_ACC06D35DA0940D1BF72A65AA4F1B1C7",1)</f>
        <v>=DISPIMG("ID_ACC06D35DA0940D1BF72A65AA4F1B1C7",1)</v>
      </c>
      <c r="BH32" s="10" t="s">
        <v>62</v>
      </c>
      <c r="BI32" s="10"/>
      <c r="BJ32" s="10"/>
      <c r="BL32" t="str">
        <f>_xlfn.DISPIMG("ID_78BC62351B7A49D9838BB014E71A3EC5",1)</f>
        <v>=DISPIMG("ID_78BC62351B7A49D9838BB014E71A3EC5",1)</v>
      </c>
      <c r="BO32" s="15" t="s">
        <v>63</v>
      </c>
      <c r="BP32" s="15"/>
      <c r="BQ32" s="15"/>
      <c r="BT32" t="str">
        <f>_xlfn.DISPIMG("ID_D1E1A9B7A27F4A7C912F7A8765BB4982",1)</f>
        <v>=DISPIMG("ID_D1E1A9B7A27F4A7C912F7A8765BB4982",1)</v>
      </c>
      <c r="BX32" s="10" t="s">
        <v>64</v>
      </c>
      <c r="BY32" s="10"/>
      <c r="BZ32" s="10"/>
      <c r="CA32" s="10"/>
      <c r="CC32" t="str">
        <f>_xlfn.DISPIMG("ID_0250EFC414AC48E3BB006CA7C2D0FA1A",1)</f>
        <v>=DISPIMG("ID_0250EFC414AC48E3BB006CA7C2D0FA1A",1)</v>
      </c>
      <c r="CG32" s="10" t="s">
        <v>65</v>
      </c>
      <c r="CH32" s="10"/>
      <c r="CI32" s="10"/>
      <c r="CJ32" s="10"/>
      <c r="CM32" t="str">
        <f>_xlfn.DISPIMG("ID_CF3BA473E6F84A96A6A3EA3F7C3239AF",1)</f>
        <v>=DISPIMG("ID_CF3BA473E6F84A96A6A3EA3F7C3239AF",1)</v>
      </c>
      <c r="CQ32" s="10" t="s">
        <v>66</v>
      </c>
      <c r="CR32" s="10"/>
      <c r="CS32" s="10"/>
      <c r="CT32" s="10"/>
    </row>
    <row r="35" ht="63.35" spans="1:97">
      <c r="A35" s="4" t="s">
        <v>67</v>
      </c>
      <c r="D35">
        <v>8.31</v>
      </c>
      <c r="G35">
        <v>7.8</v>
      </c>
      <c r="J35">
        <v>8.33</v>
      </c>
      <c r="M35" s="10" t="s">
        <v>68</v>
      </c>
      <c r="N35" s="10"/>
      <c r="O35" s="10"/>
      <c r="Q35">
        <v>35.2</v>
      </c>
      <c r="T35">
        <v>5.936</v>
      </c>
      <c r="X35">
        <v>22.9</v>
      </c>
      <c r="AA35" s="10" t="s">
        <v>69</v>
      </c>
      <c r="AB35" s="10"/>
      <c r="AC35" s="10"/>
      <c r="AF35">
        <v>0.65</v>
      </c>
      <c r="AI35" s="10" t="s">
        <v>70</v>
      </c>
      <c r="AJ35" s="10"/>
      <c r="AK35" s="10"/>
      <c r="AL35" s="10"/>
      <c r="AO35">
        <v>-0.44</v>
      </c>
      <c r="AQ35" s="10" t="s">
        <v>71</v>
      </c>
      <c r="AR35" s="10"/>
      <c r="AS35" s="10"/>
      <c r="AU35" t="str">
        <f>_xlfn.DISPIMG("ID_A3BB101267334EB0B7520244A46B13C0",1)</f>
        <v>=DISPIMG("ID_A3BB101267334EB0B7520244A46B13C0",1)</v>
      </c>
      <c r="AY35" s="10" t="s">
        <v>72</v>
      </c>
      <c r="AZ35" s="10"/>
      <c r="BA35" s="10"/>
      <c r="BB35" s="10"/>
      <c r="BC35" s="10"/>
      <c r="BE35" t="str">
        <f>_xlfn.DISPIMG("ID_0D4C1D056AF54D7188E62FB5AD4CFE11",1)</f>
        <v>=DISPIMG("ID_0D4C1D056AF54D7188E62FB5AD4CFE11",1)</v>
      </c>
      <c r="BH35" s="10" t="s">
        <v>73</v>
      </c>
      <c r="BI35" s="10"/>
      <c r="BJ35" s="10"/>
      <c r="BL35" t="str">
        <f>_xlfn.DISPIMG("ID_8731A75CAA114AFD95083DF94E3B276A",1)</f>
        <v>=DISPIMG("ID_8731A75CAA114AFD95083DF94E3B276A",1)</v>
      </c>
      <c r="BO35" s="10" t="s">
        <v>74</v>
      </c>
      <c r="BP35" s="10"/>
      <c r="BQ35" s="10"/>
      <c r="BT35" t="str">
        <f>_xlfn.DISPIMG("ID_5DA19F5E07EF4A7A88F4DEB0A4D34C44",1)</f>
        <v>=DISPIMG("ID_5DA19F5E07EF4A7A88F4DEB0A4D34C44",1)</v>
      </c>
      <c r="BX35" s="10" t="s">
        <v>75</v>
      </c>
      <c r="BY35" s="10"/>
      <c r="BZ35" s="10"/>
      <c r="CC35" t="str">
        <f>_xlfn.DISPIMG("ID_D53BCA9D755B4212BF4B66C482169471",1)</f>
        <v>=DISPIMG("ID_D53BCA9D755B4212BF4B66C482169471",1)</v>
      </c>
      <c r="CG35" s="10" t="s">
        <v>76</v>
      </c>
      <c r="CH35" s="10"/>
      <c r="CI35" s="10"/>
      <c r="CJ35" s="10"/>
      <c r="CM35" t="str">
        <f>_xlfn.DISPIMG("ID_CCB4C4E09C8A4A53A18A3211D27B147A",1)</f>
        <v>=DISPIMG("ID_CCB4C4E09C8A4A53A18A3211D27B147A",1)</v>
      </c>
      <c r="CQ35" s="10" t="s">
        <v>66</v>
      </c>
      <c r="CR35" s="10"/>
      <c r="CS35" s="10"/>
    </row>
    <row r="38" ht="63.35" spans="1:98">
      <c r="A38" s="4" t="s">
        <v>77</v>
      </c>
      <c r="D38">
        <v>58.9</v>
      </c>
      <c r="G38" s="6">
        <v>51</v>
      </c>
      <c r="J38">
        <v>0</v>
      </c>
      <c r="M38" s="10" t="s">
        <v>78</v>
      </c>
      <c r="N38" s="10"/>
      <c r="O38" s="10"/>
      <c r="Q38">
        <v>1905.3</v>
      </c>
      <c r="T38">
        <v>43.6</v>
      </c>
      <c r="X38" s="6">
        <v>147</v>
      </c>
      <c r="AA38" s="10" t="s">
        <v>79</v>
      </c>
      <c r="AB38" s="10"/>
      <c r="AC38" s="10"/>
      <c r="AD38" s="10"/>
      <c r="AF38">
        <v>0.361</v>
      </c>
      <c r="AI38" s="10" t="s">
        <v>80</v>
      </c>
      <c r="AJ38" s="10"/>
      <c r="AK38" s="10"/>
      <c r="AL38" s="10"/>
      <c r="AO38">
        <v>-1.056</v>
      </c>
      <c r="AQ38" s="10" t="s">
        <v>81</v>
      </c>
      <c r="AR38" s="10"/>
      <c r="AS38" s="10"/>
      <c r="AU38" t="str">
        <f>_xlfn.DISPIMG("ID_7910319A32E349BBBF9DF8D9D9874C5D",1)</f>
        <v>=DISPIMG("ID_7910319A32E349BBBF9DF8D9D9874C5D",1)</v>
      </c>
      <c r="AY38" s="10" t="s">
        <v>82</v>
      </c>
      <c r="AZ38" s="10"/>
      <c r="BA38" s="10"/>
      <c r="BB38" s="10"/>
      <c r="BC38" s="10"/>
      <c r="BE38" t="str">
        <f>_xlfn.DISPIMG("ID_EF7ACBBEBB5A4BF686FD58B98BC87FE1",1)</f>
        <v>=DISPIMG("ID_EF7ACBBEBB5A4BF686FD58B98BC87FE1",1)</v>
      </c>
      <c r="BH38" s="14" t="s">
        <v>83</v>
      </c>
      <c r="BI38" s="14"/>
      <c r="BJ38" s="14"/>
      <c r="BL38" t="str">
        <f>_xlfn.DISPIMG("ID_AAFAB144F9194325927B0186BF17990F",1)</f>
        <v>=DISPIMG("ID_AAFAB144F9194325927B0186BF17990F",1)</v>
      </c>
      <c r="BO38" s="10" t="s">
        <v>84</v>
      </c>
      <c r="BP38" s="10"/>
      <c r="BQ38" s="10"/>
      <c r="BR38" s="10"/>
      <c r="BT38" t="str">
        <f>_xlfn.DISPIMG("ID_0E4B3A6AFAB643CDB6EB620D95631B8F",1)</f>
        <v>=DISPIMG("ID_0E4B3A6AFAB643CDB6EB620D95631B8F",1)</v>
      </c>
      <c r="BX38" s="10" t="s">
        <v>85</v>
      </c>
      <c r="BY38" s="10"/>
      <c r="BZ38" s="10"/>
      <c r="CA38" s="10"/>
      <c r="CC38" t="str">
        <f>_xlfn.DISPIMG("ID_0A76414FB8BF4618B3E067744DEB5960",1)</f>
        <v>=DISPIMG("ID_0A76414FB8BF4618B3E067744DEB5960",1)</v>
      </c>
      <c r="CG38" s="10" t="s">
        <v>86</v>
      </c>
      <c r="CH38" s="10"/>
      <c r="CI38" s="10"/>
      <c r="CJ38" s="10"/>
      <c r="CM38" t="str">
        <f>_xlfn.DISPIMG("ID_376AA0BDA56742EF936B03C131190D76",1)</f>
        <v>=DISPIMG("ID_376AA0BDA56742EF936B03C131190D76",1)</v>
      </c>
      <c r="CQ38" s="10" t="s">
        <v>66</v>
      </c>
      <c r="CR38" s="10"/>
      <c r="CS38" s="10"/>
      <c r="CT38" s="10"/>
    </row>
    <row r="41" ht="63.35" spans="1:98">
      <c r="A41" s="4" t="s">
        <v>87</v>
      </c>
      <c r="D41" s="8">
        <v>4.2</v>
      </c>
      <c r="G41">
        <v>4.202</v>
      </c>
      <c r="J41" s="8">
        <v>4.2</v>
      </c>
      <c r="M41" s="10" t="s">
        <v>88</v>
      </c>
      <c r="N41" s="10"/>
      <c r="O41" s="10"/>
      <c r="Q41" s="8">
        <v>1.7</v>
      </c>
      <c r="T41">
        <v>1.3063</v>
      </c>
      <c r="X41">
        <v>5.25</v>
      </c>
      <c r="AA41" s="10" t="s">
        <v>89</v>
      </c>
      <c r="AB41" s="10"/>
      <c r="AC41" s="10"/>
      <c r="AD41" s="10"/>
      <c r="AF41">
        <v>-0.046</v>
      </c>
      <c r="AI41" s="10" t="s">
        <v>90</v>
      </c>
      <c r="AJ41" s="10"/>
      <c r="AK41" s="10"/>
      <c r="AL41" s="10"/>
      <c r="AO41">
        <v>-0.888</v>
      </c>
      <c r="AQ41" s="10" t="s">
        <v>91</v>
      </c>
      <c r="AR41" s="10"/>
      <c r="AS41" s="10"/>
      <c r="AU41" t="str">
        <f>_xlfn.DISPIMG("ID_7C5A1D47583D45A5B3290C0CBB91D36D",1)</f>
        <v>=DISPIMG("ID_7C5A1D47583D45A5B3290C0CBB91D36D",1)</v>
      </c>
      <c r="AY41" s="10" t="s">
        <v>92</v>
      </c>
      <c r="AZ41" s="10"/>
      <c r="BA41" s="10"/>
      <c r="BB41" s="10"/>
      <c r="BC41" s="10"/>
      <c r="BE41" t="str">
        <f>_xlfn.DISPIMG("ID_E264D0006C8B4660873D4329DD8FC27E",1)</f>
        <v>=DISPIMG("ID_E264D0006C8B4660873D4329DD8FC27E",1)</v>
      </c>
      <c r="BH41" s="14" t="s">
        <v>83</v>
      </c>
      <c r="BI41" s="14"/>
      <c r="BJ41" s="14"/>
      <c r="BL41" t="str">
        <f>_xlfn.DISPIMG("ID_78B7EAD86E0D4DC99A0BD7383700FB73",1)</f>
        <v>=DISPIMG("ID_78B7EAD86E0D4DC99A0BD7383700FB73",1)</v>
      </c>
      <c r="BO41" s="10" t="s">
        <v>93</v>
      </c>
      <c r="BP41" s="10"/>
      <c r="BQ41" s="10"/>
      <c r="BR41" s="10"/>
      <c r="BT41" t="str">
        <f>_xlfn.DISPIMG("ID_9F7D0CF1D9944EBFAA0F1DDB55DBB33B",1)</f>
        <v>=DISPIMG("ID_9F7D0CF1D9944EBFAA0F1DDB55DBB33B",1)</v>
      </c>
      <c r="BX41" s="10" t="s">
        <v>94</v>
      </c>
      <c r="BY41" s="10"/>
      <c r="BZ41" s="10"/>
      <c r="CA41" s="10"/>
      <c r="CC41" t="str">
        <f>_xlfn.DISPIMG("ID_B9F502DA30684982B1EB6A422B2583EC",1)</f>
        <v>=DISPIMG("ID_B9F502DA30684982B1EB6A422B2583EC",1)</v>
      </c>
      <c r="CG41" s="11" t="s">
        <v>95</v>
      </c>
      <c r="CM41" t="str">
        <f>_xlfn.DISPIMG("ID_FFE0939541B44E20B7E95FD678A364D8",1)</f>
        <v>=DISPIMG("ID_FFE0939541B44E20B7E95FD678A364D8",1)</v>
      </c>
      <c r="CQ41" s="10" t="s">
        <v>66</v>
      </c>
      <c r="CR41" s="10"/>
      <c r="CS41" s="10"/>
      <c r="CT41" s="10"/>
    </row>
    <row r="44" ht="63.35" spans="1:98">
      <c r="A44" s="4" t="s">
        <v>25</v>
      </c>
      <c r="D44">
        <v>64.11</v>
      </c>
      <c r="G44">
        <v>64.149</v>
      </c>
      <c r="J44">
        <v>64.14</v>
      </c>
      <c r="M44" s="10" t="s">
        <v>96</v>
      </c>
      <c r="N44" s="10"/>
      <c r="O44" s="10"/>
      <c r="Q44">
        <v>671.4</v>
      </c>
      <c r="T44">
        <v>25.9</v>
      </c>
      <c r="X44" s="6">
        <v>163</v>
      </c>
      <c r="AA44" s="10" t="s">
        <v>97</v>
      </c>
      <c r="AB44" s="10"/>
      <c r="AC44" s="10"/>
      <c r="AD44" s="10"/>
      <c r="AF44">
        <v>0.618</v>
      </c>
      <c r="AI44" s="11" t="s">
        <v>98</v>
      </c>
      <c r="AO44">
        <v>2.69</v>
      </c>
      <c r="AQ44" s="10" t="s">
        <v>99</v>
      </c>
      <c r="AR44" s="10"/>
      <c r="AS44" s="10"/>
      <c r="AU44" t="str">
        <f>_xlfn.DISPIMG("ID_A0FF71DDB8AB48A4B3E1E94975D30521",1)</f>
        <v>=DISPIMG("ID_A0FF71DDB8AB48A4B3E1E94975D30521",1)</v>
      </c>
      <c r="AY44" s="10" t="s">
        <v>100</v>
      </c>
      <c r="AZ44" s="10"/>
      <c r="BA44" s="10"/>
      <c r="BB44" s="10"/>
      <c r="BC44" s="10"/>
      <c r="BE44" t="str">
        <f>_xlfn.DISPIMG("ID_95993209105D41F2B7235D5A28C56178",1)</f>
        <v>=DISPIMG("ID_95993209105D41F2B7235D5A28C56178",1)</v>
      </c>
      <c r="BH44" s="14" t="s">
        <v>83</v>
      </c>
      <c r="BI44" s="14"/>
      <c r="BJ44" s="14"/>
      <c r="BL44" t="str">
        <f>_xlfn.DISPIMG("ID_C012447BA660485A8015464A332F46A8",1)</f>
        <v>=DISPIMG("ID_C012447BA660485A8015464A332F46A8",1)</v>
      </c>
      <c r="BO44" s="10" t="s">
        <v>101</v>
      </c>
      <c r="BP44" s="10"/>
      <c r="BQ44" s="10"/>
      <c r="BR44" s="10"/>
      <c r="BT44" t="str">
        <f>_xlfn.DISPIMG("ID_A5B3EE4209EA4A5A989BBCF2E848461C",1)</f>
        <v>=DISPIMG("ID_A5B3EE4209EA4A5A989BBCF2E848461C",1)</v>
      </c>
      <c r="BX44" s="10" t="s">
        <v>102</v>
      </c>
      <c r="BY44" s="10"/>
      <c r="BZ44" s="10"/>
      <c r="CA44" s="10"/>
      <c r="CC44" t="str">
        <f>_xlfn.DISPIMG("ID_8FB224BAE116496E9CD71E1E448D2C57",1)</f>
        <v>=DISPIMG("ID_8FB224BAE116496E9CD71E1E448D2C57",1)</v>
      </c>
      <c r="CG44" s="10" t="s">
        <v>103</v>
      </c>
      <c r="CH44" s="10"/>
      <c r="CI44" s="10"/>
      <c r="CJ44" s="10"/>
      <c r="CM44" t="str">
        <f>_xlfn.DISPIMG("ID_EB4E7D0F8D2A410A9EC5D12E0E17F6EF",1)</f>
        <v>=DISPIMG("ID_EB4E7D0F8D2A410A9EC5D12E0E17F6EF",1)</v>
      </c>
      <c r="CQ44" s="10" t="s">
        <v>66</v>
      </c>
      <c r="CR44" s="10"/>
      <c r="CS44" s="10"/>
      <c r="CT44" s="10"/>
    </row>
  </sheetData>
  <mergeCells count="70">
    <mergeCell ref="L7:N7"/>
    <mergeCell ref="X7:Z7"/>
    <mergeCell ref="AE7:AG7"/>
    <mergeCell ref="AL7:AN7"/>
    <mergeCell ref="AS7:AT7"/>
    <mergeCell ref="AZ7:BB7"/>
    <mergeCell ref="BG7:BI7"/>
    <mergeCell ref="BP7:BS7"/>
    <mergeCell ref="BX7:CA7"/>
    <mergeCell ref="CI7:CK7"/>
    <mergeCell ref="L8:N8"/>
    <mergeCell ref="L9:N9"/>
    <mergeCell ref="J13:L13"/>
    <mergeCell ref="O13:Q13"/>
    <mergeCell ref="J15:L15"/>
    <mergeCell ref="O15:Q15"/>
    <mergeCell ref="J17:L17"/>
    <mergeCell ref="O17:Q17"/>
    <mergeCell ref="J19:L19"/>
    <mergeCell ref="O19:Q19"/>
    <mergeCell ref="J21:L21"/>
    <mergeCell ref="O21:Q21"/>
    <mergeCell ref="M32:O32"/>
    <mergeCell ref="AA32:AC32"/>
    <mergeCell ref="AI32:AK32"/>
    <mergeCell ref="AQ32:AS32"/>
    <mergeCell ref="AY32:BC32"/>
    <mergeCell ref="BH32:BJ32"/>
    <mergeCell ref="BO32:BQ32"/>
    <mergeCell ref="BX32:CA32"/>
    <mergeCell ref="CG32:CJ32"/>
    <mergeCell ref="CQ32:CT32"/>
    <mergeCell ref="M35:O35"/>
    <mergeCell ref="AA35:AC35"/>
    <mergeCell ref="AI35:AL35"/>
    <mergeCell ref="AQ35:AS35"/>
    <mergeCell ref="AY35:BC35"/>
    <mergeCell ref="BH35:BJ35"/>
    <mergeCell ref="BO35:BQ35"/>
    <mergeCell ref="BX35:BZ35"/>
    <mergeCell ref="CG35:CJ35"/>
    <mergeCell ref="CQ35:CS35"/>
    <mergeCell ref="M38:O38"/>
    <mergeCell ref="AA38:AD38"/>
    <mergeCell ref="AI38:AL38"/>
    <mergeCell ref="AQ38:AS38"/>
    <mergeCell ref="AY38:BC38"/>
    <mergeCell ref="BH38:BJ38"/>
    <mergeCell ref="BO38:BR38"/>
    <mergeCell ref="BX38:CA38"/>
    <mergeCell ref="CG38:CJ38"/>
    <mergeCell ref="CQ38:CT38"/>
    <mergeCell ref="M41:O41"/>
    <mergeCell ref="AA41:AD41"/>
    <mergeCell ref="AI41:AL41"/>
    <mergeCell ref="AQ41:AS41"/>
    <mergeCell ref="AY41:BC41"/>
    <mergeCell ref="BH41:BJ41"/>
    <mergeCell ref="BO41:BR41"/>
    <mergeCell ref="BX41:CA41"/>
    <mergeCell ref="CQ41:CT41"/>
    <mergeCell ref="M44:O44"/>
    <mergeCell ref="AA44:AD44"/>
    <mergeCell ref="AQ44:AS44"/>
    <mergeCell ref="AY44:BC44"/>
    <mergeCell ref="BH44:BJ44"/>
    <mergeCell ref="BO44:BR44"/>
    <mergeCell ref="BX44:CA44"/>
    <mergeCell ref="CG44:CJ44"/>
    <mergeCell ref="CQ44:CT4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kagga</dc:creator>
  <cp:lastModifiedBy>kagga</cp:lastModifiedBy>
  <dcterms:created xsi:type="dcterms:W3CDTF">2025-06-28T04:34:00Z</dcterms:created>
  <dcterms:modified xsi:type="dcterms:W3CDTF">2025-07-01T00:52:21Z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69883F886D1D401AB1CF33371040ECF3_11</vt:lpwstr>
  </property>
  <property fmtid="{D5CDD505-2E9C-101B-9397-08002B2CF9AE}" pid="3" name="KSOProductBuildVer">
    <vt:lpwstr>1033-12.2.0.21546</vt:lpwstr>
  </property>
</Properties>
</file>